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84-2015 - PD Protierozní ..." sheetId="2" r:id="rId2"/>
    <sheet name="SO1 - IP3 Protierozní zác..." sheetId="3" r:id="rId3"/>
    <sheet name="SO1_1 - Interakční prvek ..." sheetId="4" r:id="rId4"/>
    <sheet name="SO1_2 - Interakční prvek ..." sheetId="5" r:id="rId5"/>
    <sheet name="SO1_3 - Interakční prvek ..." sheetId="6" r:id="rId6"/>
    <sheet name="SO1_4 - Interakční prvek ..." sheetId="7" r:id="rId7"/>
    <sheet name="SO2 - IP7 Protierozní zác..." sheetId="8" r:id="rId8"/>
    <sheet name="SO2_1 - Interakční prvek ..." sheetId="9" r:id="rId9"/>
    <sheet name="SO2_2 - Interakční prvek ..." sheetId="10" r:id="rId10"/>
    <sheet name="SO2_3 - Interakční prvek ..." sheetId="11" r:id="rId11"/>
    <sheet name="SO2_4 - Interakční prvek ..." sheetId="12" r:id="rId12"/>
    <sheet name="SO3 - IP33 Retenční přehr..." sheetId="13" r:id="rId13"/>
    <sheet name="SO3_1 - Interakční prvek ..." sheetId="14" r:id="rId14"/>
    <sheet name="SO4 - Interakční prvek IP..." sheetId="15" r:id="rId15"/>
    <sheet name="SO4_1 - Interakšní prvek ..." sheetId="16" r:id="rId16"/>
    <sheet name="SO4_2 - Interakšní prvek ..." sheetId="17" r:id="rId17"/>
    <sheet name="SO4_4 - Interakšní prvek ..." sheetId="18" r:id="rId18"/>
    <sheet name="Pokyny pro vyplnění" sheetId="19" r:id="rId19"/>
  </sheets>
  <definedNames>
    <definedName name="_xlnm.Print_Area" localSheetId="0">'Rekapitulace stavby'!$D$4:$AO$36,'Rekapitulace stavby'!$C$42:$AQ$72</definedName>
    <definedName name="_xlnm._FilterDatabase" localSheetId="1" hidden="1">'84-2015 - PD Protierozní ...'!$C$77:$K$94</definedName>
    <definedName name="_xlnm.Print_Area" localSheetId="1">'84-2015 - PD Protierozní ...'!$C$4:$J$37,'84-2015 - PD Protierozní ...'!$C$43:$J$61,'84-2015 - PD Protierozní ...'!$C$67:$K$94</definedName>
    <definedName name="_xlnm._FilterDatabase" localSheetId="2" hidden="1">'SO1 - IP3 Protierozní zác...'!$C$81:$K$122</definedName>
    <definedName name="_xlnm.Print_Area" localSheetId="2">'SO1 - IP3 Protierozní zác...'!$C$4:$J$39,'SO1 - IP3 Protierozní zác...'!$C$45:$J$63,'SO1 - IP3 Protierozní zác...'!$C$69:$K$122</definedName>
    <definedName name="_xlnm._FilterDatabase" localSheetId="3" hidden="1">'SO1_1 - Interakční prvek ...'!$C$82:$K$155</definedName>
    <definedName name="_xlnm.Print_Area" localSheetId="3">'SO1_1 - Interakční prvek ...'!$C$4:$J$39,'SO1_1 - Interakční prvek ...'!$C$45:$J$64,'SO1_1 - Interakční prvek ...'!$C$70:$K$155</definedName>
    <definedName name="_xlnm._FilterDatabase" localSheetId="4" hidden="1">'SO1_2 - Interakční prvek ...'!$C$81:$K$106</definedName>
    <definedName name="_xlnm.Print_Area" localSheetId="4">'SO1_2 - Interakční prvek ...'!$C$4:$J$39,'SO1_2 - Interakční prvek ...'!$C$45:$J$63,'SO1_2 - Interakční prvek ...'!$C$69:$K$106</definedName>
    <definedName name="_xlnm._FilterDatabase" localSheetId="5" hidden="1">'SO1_3 - Interakční prvek ...'!$C$81:$K$106</definedName>
    <definedName name="_xlnm.Print_Area" localSheetId="5">'SO1_3 - Interakční prvek ...'!$C$4:$J$39,'SO1_3 - Interakční prvek ...'!$C$45:$J$63,'SO1_3 - Interakční prvek ...'!$C$69:$K$106</definedName>
    <definedName name="_xlnm._FilterDatabase" localSheetId="6" hidden="1">'SO1_4 - Interakční prvek ...'!$C$81:$K$106</definedName>
    <definedName name="_xlnm.Print_Area" localSheetId="6">'SO1_4 - Interakční prvek ...'!$C$4:$J$39,'SO1_4 - Interakční prvek ...'!$C$45:$J$63,'SO1_4 - Interakční prvek ...'!$C$69:$K$106</definedName>
    <definedName name="_xlnm._FilterDatabase" localSheetId="7" hidden="1">'SO2 - IP7 Protierozní zác...'!$C$81:$K$116</definedName>
    <definedName name="_xlnm.Print_Area" localSheetId="7">'SO2 - IP7 Protierozní zác...'!$C$4:$J$39,'SO2 - IP7 Protierozní zác...'!$C$45:$J$63,'SO2 - IP7 Protierozní zác...'!$C$69:$K$116</definedName>
    <definedName name="_xlnm._FilterDatabase" localSheetId="8" hidden="1">'SO2_1 - Interakční prvek ...'!$C$82:$K$152</definedName>
    <definedName name="_xlnm.Print_Area" localSheetId="8">'SO2_1 - Interakční prvek ...'!$C$4:$J$39,'SO2_1 - Interakční prvek ...'!$C$45:$J$64,'SO2_1 - Interakční prvek ...'!$C$70:$K$152</definedName>
    <definedName name="_xlnm._FilterDatabase" localSheetId="9" hidden="1">'SO2_2 - Interakční prvek ...'!$C$82:$K$104</definedName>
    <definedName name="_xlnm.Print_Area" localSheetId="9">'SO2_2 - Interakční prvek ...'!$C$4:$J$39,'SO2_2 - Interakční prvek ...'!$C$45:$J$64,'SO2_2 - Interakční prvek ...'!$C$70:$K$104</definedName>
    <definedName name="_xlnm._FilterDatabase" localSheetId="10" hidden="1">'SO2_3 - Interakční prvek ...'!$C$82:$K$104</definedName>
    <definedName name="_xlnm.Print_Area" localSheetId="10">'SO2_3 - Interakční prvek ...'!$C$4:$J$39,'SO2_3 - Interakční prvek ...'!$C$45:$J$64,'SO2_3 - Interakční prvek ...'!$C$70:$K$104</definedName>
    <definedName name="_xlnm._FilterDatabase" localSheetId="11" hidden="1">'SO2_4 - Interakční prvek ...'!$C$82:$K$104</definedName>
    <definedName name="_xlnm.Print_Area" localSheetId="11">'SO2_4 - Interakční prvek ...'!$C$4:$J$39,'SO2_4 - Interakční prvek ...'!$C$45:$J$64,'SO2_4 - Interakční prvek ...'!$C$70:$K$104</definedName>
    <definedName name="_xlnm._FilterDatabase" localSheetId="12" hidden="1">'SO3 - IP33 Retenční přehr...'!$C$83:$K$128</definedName>
    <definedName name="_xlnm.Print_Area" localSheetId="12">'SO3 - IP33 Retenční přehr...'!$C$4:$J$39,'SO3 - IP33 Retenční přehr...'!$C$45:$J$65,'SO3 - IP33 Retenční přehr...'!$C$71:$K$128</definedName>
    <definedName name="_xlnm._FilterDatabase" localSheetId="13" hidden="1">'SO3_1 - Interakční prvek ...'!$C$81:$K$110</definedName>
    <definedName name="_xlnm.Print_Area" localSheetId="13">'SO3_1 - Interakční prvek ...'!$C$4:$J$39,'SO3_1 - Interakční prvek ...'!$C$45:$J$63,'SO3_1 - Interakční prvek ...'!$C$69:$K$110</definedName>
    <definedName name="_xlnm._FilterDatabase" localSheetId="14" hidden="1">'SO4 - Interakční prvek IP...'!$C$82:$K$124</definedName>
    <definedName name="_xlnm.Print_Area" localSheetId="14">'SO4 - Interakční prvek IP...'!$C$4:$J$39,'SO4 - Interakční prvek IP...'!$C$45:$J$64,'SO4 - Interakční prvek IP...'!$C$70:$K$124</definedName>
    <definedName name="_xlnm._FilterDatabase" localSheetId="15" hidden="1">'SO4_1 - Interakšní prvek ...'!$C$81:$K$97</definedName>
    <definedName name="_xlnm.Print_Area" localSheetId="15">'SO4_1 - Interakšní prvek ...'!$C$4:$J$39,'SO4_1 - Interakšní prvek ...'!$C$45:$J$63,'SO4_1 - Interakšní prvek ...'!$C$69:$K$97</definedName>
    <definedName name="_xlnm._FilterDatabase" localSheetId="16" hidden="1">'SO4_2 - Interakšní prvek ...'!$C$81:$K$97</definedName>
    <definedName name="_xlnm.Print_Area" localSheetId="16">'SO4_2 - Interakšní prvek ...'!$C$4:$J$39,'SO4_2 - Interakšní prvek ...'!$C$45:$J$63,'SO4_2 - Interakšní prvek ...'!$C$69:$K$97</definedName>
    <definedName name="_xlnm._FilterDatabase" localSheetId="17" hidden="1">'SO4_4 - Interakšní prvek ...'!$C$81:$K$97</definedName>
    <definedName name="_xlnm.Print_Area" localSheetId="17">'SO4_4 - Interakšní prvek ...'!$C$4:$J$39,'SO4_4 - Interakšní prvek ...'!$C$45:$J$63,'SO4_4 - Interakšní prvek ...'!$C$69:$K$97</definedName>
    <definedName name="_xlnm.Print_Area" localSheetId="18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'84-2015 - PD Protierozní ...'!$77:$77</definedName>
    <definedName name="_xlnm.Print_Titles" localSheetId="2">'SO1 - IP3 Protierozní zác...'!$81:$81</definedName>
    <definedName name="_xlnm.Print_Titles" localSheetId="3">'SO1_1 - Interakční prvek ...'!$82:$82</definedName>
    <definedName name="_xlnm.Print_Titles" localSheetId="4">'SO1_2 - Interakční prvek ...'!$81:$81</definedName>
    <definedName name="_xlnm.Print_Titles" localSheetId="5">'SO1_3 - Interakční prvek ...'!$81:$81</definedName>
    <definedName name="_xlnm.Print_Titles" localSheetId="6">'SO1_4 - Interakční prvek ...'!$81:$81</definedName>
    <definedName name="_xlnm.Print_Titles" localSheetId="7">'SO2 - IP7 Protierozní zác...'!$81:$81</definedName>
    <definedName name="_xlnm.Print_Titles" localSheetId="8">'SO2_1 - Interakční prvek ...'!$82:$82</definedName>
    <definedName name="_xlnm.Print_Titles" localSheetId="9">'SO2_2 - Interakční prvek ...'!$82:$82</definedName>
    <definedName name="_xlnm.Print_Titles" localSheetId="10">'SO2_3 - Interakční prvek ...'!$82:$82</definedName>
    <definedName name="_xlnm.Print_Titles" localSheetId="11">'SO2_4 - Interakční prvek ...'!$82:$82</definedName>
    <definedName name="_xlnm.Print_Titles" localSheetId="12">'SO3 - IP33 Retenční přehr...'!$83:$83</definedName>
    <definedName name="_xlnm.Print_Titles" localSheetId="13">'SO3_1 - Interakční prvek ...'!$81:$81</definedName>
    <definedName name="_xlnm.Print_Titles" localSheetId="14">'SO4 - Interakční prvek IP...'!$82:$82</definedName>
    <definedName name="_xlnm.Print_Titles" localSheetId="15">'SO4_1 - Interakšní prvek ...'!$81:$81</definedName>
    <definedName name="_xlnm.Print_Titles" localSheetId="16">'SO4_2 - Interakšní prvek ...'!$81:$81</definedName>
    <definedName name="_xlnm.Print_Titles" localSheetId="17">'SO4_4 - Interakšní prvek ...'!$81:$81</definedName>
  </definedNames>
  <calcPr fullCalcOnLoad="1"/>
</workbook>
</file>

<file path=xl/sharedStrings.xml><?xml version="1.0" encoding="utf-8"?>
<sst xmlns="http://schemas.openxmlformats.org/spreadsheetml/2006/main" count="7719" uniqueCount="837">
  <si>
    <t>Export Komplet</t>
  </si>
  <si>
    <t>VZ</t>
  </si>
  <si>
    <t>2.0</t>
  </si>
  <si>
    <t>ZAMOK</t>
  </si>
  <si>
    <t>False</t>
  </si>
  <si>
    <t>{6237245d-583b-43ee-bce8-81dbf7821d33}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</si>
  <si>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</si>
  <si>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</si>
  <si>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</si>
  <si>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</si>
  <si>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</si>
  <si>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</si>
  <si>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</si>
  <si>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</si>
  <si>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84/2015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</si>
  <si>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</si>
  <si>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</si>
  <si>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PD Protierozní opatření v k.ú. Bělotín</t>
  </si>
  <si>
    <t>KSO:</t>
  </si>
  <si>
    <t/>
  </si>
  <si>
    <t>CC-CZ:</t>
  </si>
  <si>
    <t>Místo:</t>
  </si>
  <si>
    <t>k.ú. Bělotín</t>
  </si>
  <si>
    <t>Datum:</t>
  </si>
  <si>
    <t>27. 5. 2020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</si>
  <si>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</si>
  <si>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</si>
  <si>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</si>
  <si>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</si>
  <si>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</si>
  <si>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</si>
  <si>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</si>
  <si>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</si>
  <si>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</si>
  <si>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</si>
  <si>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</si>
  <si>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</si>
  <si>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</si>
  <si>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</si>
  <si>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</si>
  <si>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</si>
  <si>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</si>
  <si>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</si>
  <si>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</si>
  <si>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</si>
  <si>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</si>
  <si>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</si>
  <si>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</si>
  <si>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</si>
  <si>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</si>
  <si>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</si>
  <si>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</si>
  <si>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</si>
  <si>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</si>
  <si>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</si>
  <si>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</si>
  <si>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</si>
  <si>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</si>
  <si>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</si>
  <si>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</si>
  <si>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</si>
  <si>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</si>
  <si>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</si>
  <si>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</si>
  <si>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</si>
  <si>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</si>
  <si>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</si>
  <si>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</si>
  <si>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</si>
  <si>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</si>
  <si>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</si>
  <si>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</si>
  <si>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</si>
  <si>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</si>
  <si>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</si>
  <si>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</si>
  <si>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</si>
  <si>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SO1</t>
  </si>
  <si>
    <t>IP3 Protierozní záchytná mez</t>
  </si>
  <si>
    <t>{d91946a4-4a29-49f7-ace6-c572a547c76b}</t>
  </si>
  <si>
    <t>2</t>
  </si>
  <si>
    <t>SO1_1</t>
  </si>
  <si>
    <t>Interakční prvek IP3 - vegetační úpravy</t>
  </si>
  <si>
    <t>{caa9d6af-9fe7-442d-a1fb-433267cbfc7f}</t>
  </si>
  <si>
    <t>SO1_2</t>
  </si>
  <si>
    <t>Interakční prvek IP3, péče 1. rok</t>
  </si>
  <si>
    <t>{0f731144-2637-4776-9ad7-ed6046456188}</t>
  </si>
  <si>
    <t>SO1_3</t>
  </si>
  <si>
    <t>Interakční prvek IP3, péče 2. rok</t>
  </si>
  <si>
    <t>{a582747a-29e4-4bea-927d-cbf7d42008bb}</t>
  </si>
  <si>
    <t>SO1_4</t>
  </si>
  <si>
    <t>Interakční prvek IP3, péče 3. rok</t>
  </si>
  <si>
    <t>{d2ff72dd-bef1-404b-9847-3509dabfd0e8}</t>
  </si>
  <si>
    <t>SO2</t>
  </si>
  <si>
    <t>IP7 Protierozní záchytná mez</t>
  </si>
  <si>
    <t>{d8866c54-83fb-40ec-8773-40885e72c151}</t>
  </si>
  <si>
    <t>SO2_1</t>
  </si>
  <si>
    <t>Interakční prvek IP7 - Vegetační úpravy</t>
  </si>
  <si>
    <t>{1a661b35-9709-4011-869c-a36453110f06}</t>
  </si>
  <si>
    <t>SO2_2</t>
  </si>
  <si>
    <t>Interakční prvek IP7, péče 1. rok</t>
  </si>
  <si>
    <t>{72e6ecf9-737c-4915-aca2-1c91ff89dd0a}</t>
  </si>
  <si>
    <t>SO2_3</t>
  </si>
  <si>
    <t>Interakční prvek IP7, péče 2. rok</t>
  </si>
  <si>
    <t>{ddfa418f-86c5-4ba2-b48a-e8945d3ea6a9}</t>
  </si>
  <si>
    <t>SO2_4</t>
  </si>
  <si>
    <t>Interakční prvek IP7, péče 3. rok</t>
  </si>
  <si>
    <t>{04d4bda1-27bc-4a36-a694-5a4967bf48cf}</t>
  </si>
  <si>
    <t>SO3</t>
  </si>
  <si>
    <t>IP33 Retenční přehrážky</t>
  </si>
  <si>
    <t>{f2508c9c-0a11-4aef-b9ef-0c6cc7dbaf85}</t>
  </si>
  <si>
    <t>SO3_1</t>
  </si>
  <si>
    <t>Interakční prvek IP 33 - vegetační úpravy</t>
  </si>
  <si>
    <t>{7862f324-93e8-4f30-b683-c56171a51ec5}</t>
  </si>
  <si>
    <t>SO4</t>
  </si>
  <si>
    <t>Interakční prvek IP18 - Vegetační úpravy</t>
  </si>
  <si>
    <t>{4b2fe81c-b4c7-476b-a958-a77b16041e36}</t>
  </si>
  <si>
    <t>SO4_1</t>
  </si>
  <si>
    <t>Interakšní prvek IP18 - péče 1. rok</t>
  </si>
  <si>
    <t>{62e069be-ac63-4728-9b38-3422a9beeb1b}</t>
  </si>
  <si>
    <t>SO4_2</t>
  </si>
  <si>
    <t>Interakšní prvek IP18 - péče 2. rok</t>
  </si>
  <si>
    <t>{74a0a2d9-8236-45cc-b3e3-cfe5683e0460}</t>
  </si>
  <si>
    <t>SO4_4</t>
  </si>
  <si>
    <t>Interakšní prvek IP18 - péče 3. rok</t>
  </si>
  <si>
    <t>{63ec9e98-e936-4bb6-a4f4-9a7eef00c459}</t>
  </si>
  <si>
    <t>KRYCÍ LIST SOUPISU PRACÍ</t>
  </si>
  <si>
    <t>REKAPITULACE ČLENĚNÍ SOUPISU PRACÍ</t>
  </si>
  <si>
    <t>Kód dílu - Popis</t>
  </si>
  <si>
    <t>Cena celkem [CZK]</t>
  </si>
  <si>
    <t>-1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</si>
  <si>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</si>
  <si>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</si>
  <si>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</si>
  <si>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</si>
  <si>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</si>
  <si>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</si>
  <si>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</si>
  <si>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</si>
  <si>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</si>
  <si>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</si>
  <si>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</si>
  <si>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</si>
  <si>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</si>
  <si>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</si>
  <si>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</si>
  <si>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</si>
  <si>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</si>
  <si>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</si>
  <si>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</si>
  <si>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 xml:space="preserve"> Vedlejší rozpočtové náklady</t>
  </si>
  <si>
    <t>5</t>
  </si>
  <si>
    <t>ROZPOCET</t>
  </si>
  <si>
    <t>VRN1</t>
  </si>
  <si>
    <t xml:space="preserve"> Průzkumné, geodetické a projektové práce</t>
  </si>
  <si>
    <t>K</t>
  </si>
  <si>
    <t>010001000</t>
  </si>
  <si>
    <t>Průzkumné, geodetické a projektové práce</t>
  </si>
  <si>
    <t>soubor</t>
  </si>
  <si>
    <t>1024</t>
  </si>
  <si>
    <t>-1950376095</t>
  </si>
  <si>
    <t>011114000</t>
  </si>
  <si>
    <t>Inženýrsko-geologický průzkum</t>
  </si>
  <si>
    <t>-2083074227</t>
  </si>
  <si>
    <t>3</t>
  </si>
  <si>
    <t>011324000</t>
  </si>
  <si>
    <t>Archeologický průzkum</t>
  </si>
  <si>
    <t>1957889523</t>
  </si>
  <si>
    <t>4</t>
  </si>
  <si>
    <t>012103000</t>
  </si>
  <si>
    <t>Geodetické práce před výstavbou</t>
  </si>
  <si>
    <t>-429505374</t>
  </si>
  <si>
    <t>012203000</t>
  </si>
  <si>
    <t>Geodetické práce při provádění stavby</t>
  </si>
  <si>
    <t>1243691255</t>
  </si>
  <si>
    <t>6</t>
  </si>
  <si>
    <t>012303000</t>
  </si>
  <si>
    <t>Geodetické práce po výstavbě</t>
  </si>
  <si>
    <t>1179602810</t>
  </si>
  <si>
    <t>7</t>
  </si>
  <si>
    <t>013254000</t>
  </si>
  <si>
    <t>Dokumentace skutečného provedení stavby</t>
  </si>
  <si>
    <t>1022821854</t>
  </si>
  <si>
    <t>VRN3</t>
  </si>
  <si>
    <t xml:space="preserve"> Zařízení staveniště</t>
  </si>
  <si>
    <t>8</t>
  </si>
  <si>
    <t>030001000</t>
  </si>
  <si>
    <t>Zařízení staveniště</t>
  </si>
  <si>
    <t>207547187</t>
  </si>
  <si>
    <t>9</t>
  </si>
  <si>
    <t>039002000</t>
  </si>
  <si>
    <t>Zrušení zařízení staveniště</t>
  </si>
  <si>
    <t>270948668</t>
  </si>
  <si>
    <t>VRN4</t>
  </si>
  <si>
    <t>Inženýrská činnost</t>
  </si>
  <si>
    <t>10</t>
  </si>
  <si>
    <t>043103000</t>
  </si>
  <si>
    <t>Zkoušky bez rozlišení</t>
  </si>
  <si>
    <t>CS ÚRS 2020 01</t>
  </si>
  <si>
    <t>-712855451</t>
  </si>
  <si>
    <t>VRN7</t>
  </si>
  <si>
    <t>Provozní vlivy</t>
  </si>
  <si>
    <t>11</t>
  </si>
  <si>
    <t>070001000</t>
  </si>
  <si>
    <t>490688779</t>
  </si>
  <si>
    <t>Objekt:</t>
  </si>
  <si>
    <t>SO1 - IP3 Protierozní záchytná mez</t>
  </si>
  <si>
    <t>SPÚ, Krajský pozemkový úřad pro kraj Olomoucký</t>
  </si>
  <si>
    <t>Ing. Aneta Žabenská</t>
  </si>
  <si>
    <t>Geocentrum spol. s.r.o.</t>
  </si>
  <si>
    <t>HSV -  Práce a dodávky HSV</t>
  </si>
  <si>
    <t xml:space="preserve">    1 -  Zemní práce</t>
  </si>
  <si>
    <t xml:space="preserve">    998 - Přesun hmot</t>
  </si>
  <si>
    <t>HSV</t>
  </si>
  <si>
    <t xml:space="preserve"> Práce a dodávky HSV</t>
  </si>
  <si>
    <t xml:space="preserve"> Zemní práce</t>
  </si>
  <si>
    <t>121151123</t>
  </si>
  <si>
    <t>Sejmutí ornice strojně při souvislé ploše přes 500 m2, tl. vrstvy do 200 mm</t>
  </si>
  <si>
    <t>m2</t>
  </si>
  <si>
    <t>121510187</t>
  </si>
  <si>
    <t>PSC</t>
  </si>
  <si>
    <t xml:space="preserve">Poznámka k souboru cen:
1. V cenách jsou započteny i náklady na
a) naložení sejmuté ornice na dopravní prostředek.
b) vodorovné přemístění na hromady v místě upotřebení nebo na dočasné či trvalé skládky na vzdálenost do 50 m a se složením.
2. Ceny lze použít i pro sejmutí podorničí.
3. V cenách nejsou započteny náklady na odstranění nevhodných přimísenin (kamenů, kořenů apod.); tyto práce se ocení individuálně.
</t>
  </si>
  <si>
    <t>122151403</t>
  </si>
  <si>
    <t>Vykopávky v zemnících na suchu strojně zapažených i nezapažených v hornině třídy těžitelnosti I skupiny 1 a 2 přes 50 do 100 m3</t>
  </si>
  <si>
    <t>m3</t>
  </si>
  <si>
    <t>138346178</t>
  </si>
  <si>
    <t xml:space="preserve">Poznámka k souboru cen:
1. V cenách jsou započteny i náklady na přehození výkopku na vzdálenost do 3 m nebo naložení na dopravní prostředek.
</t>
  </si>
  <si>
    <t>461991111</t>
  </si>
  <si>
    <t>Zřízení ochranného opevnění dna a svahů melioračních kanálů z geotextilií, fólie nebo síťoviny</t>
  </si>
  <si>
    <t>-1801098673</t>
  </si>
  <si>
    <t xml:space="preserve">Poznámka k souboru cen:
1. V ceně jsou započteny i náklady na zajištění fólie ocelovými hřeby.
2. Množství měrných jednotek se určuje v m2 rozvinuté lícní plochy a dodání materiálů se určuje v m2 včetně přesahů a prořezů stanovených projektem.
3. V ceně nejsou započteny náklady na dodání geotextilií, fólií nebo síťoviny; tyto se oceňují ve specifikaci. Ztratné lze dohodnout ve výši 2 %.
</t>
  </si>
  <si>
    <t>M</t>
  </si>
  <si>
    <t>69321121</t>
  </si>
  <si>
    <t>georohož protierozní</t>
  </si>
  <si>
    <t>369835432</t>
  </si>
  <si>
    <t>VV</t>
  </si>
  <si>
    <t>118,45*1,02 'Přepočtené koeficientem množství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</si>
  <si>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</si>
  <si>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</si>
  <si>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-1230802430</t>
  </si>
  <si>
    <t xml:space="preserve">Poznámka k souboru cen:
1. Přemísťuje-li se výkopek z dočasných skládek vzdálených do 50 m, neoceňuje se nakládání výkopku, i když se provádí. Toto ustanovení neplatí, vylučuje-li projekt použití dozeru.
2. Ceny nelze použít, předepisuje-li projekt přemístit výkopek na místo nepřístupné obvyklým dopravním prostředkům; toto přemístění se oceňuje individuálně.
</t>
  </si>
  <si>
    <t>167151111</t>
  </si>
  <si>
    <t>Nakládání, skládání a překládání neulehlého výkopku nebo sypaniny strojně nakládání, množství přes 100 m3, z hornin třídy těžitelnosti I, skupiny 1 až 3</t>
  </si>
  <si>
    <t>1634992528</t>
  </si>
  <si>
    <t xml:space="preserve">Poznámka k souboru cen:
1. Ceny -1131 až -1133 jsou určeny pro nakládání, překládání a vykládání na vzdálenost
a) do 20 m vodorovně; vodorovná vzdálenost se měří od těžnice lodi k těžnici druhé lodi, nebo k těžišti hromady na břehu nebo k těžišti dopravního prostředku na suchu,
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2. Množství měrných jednotek se určí v rostlém stavu horniny.
</t>
  </si>
  <si>
    <t>P</t>
  </si>
  <si>
    <t>Poznámka k položce:
dovoz z deponie na KN 1662 v k.ú. Bělotín</t>
  </si>
  <si>
    <t>"zemina"954-80</t>
  </si>
  <si>
    <t>"ornice" (5895-4934)*0,1</t>
  </si>
  <si>
    <t>Součet</t>
  </si>
  <si>
    <t>162751113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</si>
  <si>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</si>
  <si>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-1614680765</t>
  </si>
  <si>
    <t>171103212</t>
  </si>
  <si>
    <t>Uložení netříděných sypanin do zemních hrází z hornin třídy těžitelnosti I a II, skupiny 1 až 4 pro jakoukoliv šířku koruny přívodních kanálů inundačních nebo ochranných se zhutněním do 100 % PS - koef. C s příměsí jílové hlíny přes 20 do 50 % objemu</t>
  </si>
  <si>
    <t>1280142554</t>
  </si>
  <si>
    <t xml:space="preserve">Poznámka k souboru cen:
1. Ceny nelze použít pro rozšíření návodního nebo vzdušného líce zemních hrází, jehož šířka je menší než 3 m; toto rozšíření se ocení cenou 172 15-3102 Zřízení těsnícího jádra nebo šířky těsnící vrstvy přes 1 do 3 m.
</t>
  </si>
  <si>
    <t>181102302</t>
  </si>
  <si>
    <t>Úprava pláně na stavbách silnic a dálnic strojně v zářezech mimo skalních se zhutněním</t>
  </si>
  <si>
    <t>-1980844871</t>
  </si>
  <si>
    <t xml:space="preserve">Poznámka k souboru cen:
1. Ceny 15-2301, 15-2302, 25-2301 a 25-2305 jsou určeny pro urovnání nově zřizovaných ploch vodorovných nebo ve sklonu do 1:5 pod zpevnění ploch jakéhokoliv druhu, pod humusování, drnování a dále předepíše-li projekt urovnání pláně z jiného důvodu.
2. Cena 15-2303 je určena pro vyplnění sypaninou prohlubní zářezů v horninách třídy těžitelnosti II a III, skupiny 5 až 7.
3. Ceny neplatí pro zhutnění podloží pod násypy; toto zhutnění se oceňuje cenou 171 15-2101 Zhutnění podloží pod násypy.
4. Ceny neplatí pro urovnání lavic šířky do 3 m přerušujících svahy, pro urovnání dna příkopů pro jakoukoliv jejich šířku; toto urovnání se oceňuje cenami souboru cen 182 Svahování trvalých svahů do projektovaných profilů.
5. Urovnání ploch ve sklonu přes 1:5 (svahování) se oceňuje cenou 182 20-1101 Svahování trvalých svahů do projektovaných profilů.
6. Vyplnění prohlubní v horninách třídy II a III betonem nebo stabilizací se oceňuje cenami části A 01 katalogu 822-1 Komunikace pozemní a letiště.
</t>
  </si>
  <si>
    <t>181301111</t>
  </si>
  <si>
    <t>Rozprostření a urovnání ornice v rovině nebo ve svahu sklonu do 1:5 strojně při souvislé ploše přes 500 m2, tl. vrstvy do 200 mm</t>
  </si>
  <si>
    <t>433922118</t>
  </si>
  <si>
    <t xml:space="preserve">Poznámka k souboru cen:
1. V ceně jsou započteny i náklady na případné nutné přemístění hromad nebo dočasných skládek na místo spotřeby ze vzdálenosti do 50 m.
2. V ceně nejsou započteny náklady na získání ornice; tyto se oceňují cenami souboru cen 121 Sejmutí ornice.
</t>
  </si>
  <si>
    <t>181451121</t>
  </si>
  <si>
    <t>Založení trávníku na půdě předem připravené plochy přes 1000 m2 výsevem včetně utažení lučního v rovině nebo na svahu do 1:5</t>
  </si>
  <si>
    <t>-1131680470</t>
  </si>
  <si>
    <t xml:space="preserve">Poznámka k souboru cen:
1. V cenách jsou započteny i náklady na pokosení, naložení a odvoz odpadu do 20 km se složením.
2. V cenách -1161 až -1164 nejsou započteny i náklady na zatravňovací textilii.
3. V cenách nejsou započteny náklady na:
a) přípravu půdy,
b) travní semeno, tyto náklady se oceňují ve specifikaci,
c) vypletí a zalévání; tyto práce se oceňují cenami části C02 souborů cen 185 80-42 Vypletí a 185 80-43 Zalití rostlin vodou,
d) srovnání terénu, tyto práce se oceňují souborem cen 181 1.-..Plošná úprava terénu.
4. V cenách o sklonu svahu přes 1:1 jsou uvažovány podmínky pro svahy běžně schůdné; bez použití lezeckých technik. V případě použití lezeckých technik se tyto náklady oceňují individuálně.
</t>
  </si>
  <si>
    <t>12</t>
  </si>
  <si>
    <t>00572472</t>
  </si>
  <si>
    <t>osivo směs travní krajinná-rovinná</t>
  </si>
  <si>
    <t>kg</t>
  </si>
  <si>
    <t>838466949</t>
  </si>
  <si>
    <t>13</t>
  </si>
  <si>
    <t>181451123</t>
  </si>
  <si>
    <t>Založení trávníku na půdě předem připravené plochy přes 1000 m2 výsevem včetně utažení lučního na svahu přes 1:2 do 1:1</t>
  </si>
  <si>
    <t>1187456543</t>
  </si>
  <si>
    <t>14</t>
  </si>
  <si>
    <t>00572474</t>
  </si>
  <si>
    <t>osivo směs travní krajinná-svahová</t>
  </si>
  <si>
    <t>619023688</t>
  </si>
  <si>
    <t>182151111</t>
  </si>
  <si>
    <t>Svahování trvalých svahů do projektovaných profilů strojně s potřebným přemístěním výkopku při svahování v zářezech v hornině třídy těžitelnosti I, skupiny 1 až 3</t>
  </si>
  <si>
    <t>-709331612</t>
  </si>
  <si>
    <t xml:space="preserve">Poznámka k souboru cen:
1. Ceny jsou určeny pro svahování všech nově zřizovaných ploch výkopů nebo násypů ve sklonu přes 1:5.
2. Úprava ploch vodorovných nebo ve sklonu do 1 : 5 se oceňuje cenami souboru cen 181 Úprava pláně vyrovnáním výškových rozdílů strojně.
</t>
  </si>
  <si>
    <t>16</t>
  </si>
  <si>
    <t>182201101</t>
  </si>
  <si>
    <t>Svahování trvalých svahů do projektovaných profilů strojně s potřebným přemístěním výkopku při svahování násypů v jakékoliv hornině</t>
  </si>
  <si>
    <t>2138588952</t>
  </si>
  <si>
    <t>17</t>
  </si>
  <si>
    <t>182301131</t>
  </si>
  <si>
    <t>Rozprostření a urovnání ornice ve svahu sklonu přes 1:5 strojně při souvislé ploše přes 500 m2, tl. vrstvy do 200 mm</t>
  </si>
  <si>
    <t>-2070382879</t>
  </si>
  <si>
    <t>998</t>
  </si>
  <si>
    <t>Přesun hmot</t>
  </si>
  <si>
    <t>18</t>
  </si>
  <si>
    <t>998231311</t>
  </si>
  <si>
    <t>Přesun hmot pro sadovnické a krajinářské úpravy - strojně dopravní vzdálenost do 5000 m</t>
  </si>
  <si>
    <t>t</t>
  </si>
  <si>
    <t>442097484</t>
  </si>
  <si>
    <t>SO1_1 - Interakční prvek IP3 - vegetační úpravy</t>
  </si>
  <si>
    <t>1 - Zemní práce + dodávky</t>
  </si>
  <si>
    <t>HSV - Práce a dodávky HSV</t>
  </si>
  <si>
    <t xml:space="preserve">    3 - Svislé a kompletní konstrukce</t>
  </si>
  <si>
    <t>Zemní práce + dodávky</t>
  </si>
  <si>
    <t>111151231</t>
  </si>
  <si>
    <t>Pokosení trávníku při souvislé ploše přes 1000 do 10000 m2 lučního v rovině nebo svahu do 1:5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</si>
  <si>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</si>
  <si>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4150</t>
  </si>
  <si>
    <t>2048831333</t>
  </si>
  <si>
    <t>4150-2467-587</t>
  </si>
  <si>
    <t>00572470</t>
  </si>
  <si>
    <t>osivo směs travní univerzál</t>
  </si>
  <si>
    <t>-1545460520</t>
  </si>
  <si>
    <t>1096*0,015 'Přepočtené koeficientem množství</t>
  </si>
  <si>
    <t>183101113</t>
  </si>
  <si>
    <t>Hloubení jamek pro vysazování rostlin v zemině tř.1 až 4 bez výměny půdy v rovině nebo na svahu do 1:5, objemu přes 0,02 do 0,05 m3</t>
  </si>
  <si>
    <t>kus</t>
  </si>
  <si>
    <t xml:space="preserve">Poznámka k souboru cen:
1. V cenách jsou započteny i náklady na případné naložení přebytečných výkopků na dopravní prostředek, odvoz na vzdálenost do 20 km a složení výkopků.
2. V cenách nejsou započteny náklady na uložení odpadu na skládku.
3. V cenách o sklonu svahu přes 1:1 jsou uvažovány podmínky pro svahy běžně schůdné; bez použití lezeckých technik. V případě použití lezeckých technik se tyto náklady oceňují individuálně.
</t>
  </si>
  <si>
    <t>183101114</t>
  </si>
  <si>
    <t>Hloubení jamek pro vysazování rostlin v zemině tř.1 až 4 bez výměny půdy v rovině nebo na svahu do 1:5, objemu přes 0,05 do 0,125 m3</t>
  </si>
  <si>
    <t>183403114</t>
  </si>
  <si>
    <t>Obdělání půdy kultivátorováním v rovině nebo na svahu do 1:5</t>
  </si>
  <si>
    <t xml:space="preserve">Poznámka k souboru cen:
1. Každé opakované obdělání půdy se oceňuje samostatně.
2. Ceny -3114 a -3115 lze použít i pro obdělání půdy aktivními branami.
</t>
  </si>
  <si>
    <t>183403151</t>
  </si>
  <si>
    <t>Obdělání půdy smykováním v rovině nebo na svahu do 1:5</t>
  </si>
  <si>
    <t>183403152</t>
  </si>
  <si>
    <t>Obdělání půdy vláčením v rovině nebo na svahu do 1:5</t>
  </si>
  <si>
    <t>183403161</t>
  </si>
  <si>
    <t>Obdělání půdy válením v rovině nebo na svahu do 1:5</t>
  </si>
  <si>
    <t>184102110</t>
  </si>
  <si>
    <t>Výsadba dřeviny s balem do předem vyhloubené jamky se zalitím v rovině nebo na svahu do 1:5, při průměru balu do 100 mm</t>
  </si>
  <si>
    <t>22</t>
  </si>
  <si>
    <t xml:space="preserve">Poznámka k souboru cen:
1. Ceny lze použít i pro dřeviny pěstované v nádobách.
2. V cenách nejsou započteny náklady na vysazované dřeviny, tyto se oceňují ve specifikaci.
3. V cenách o sklonu svahu přes 1:1 jsou uvažovány podmínky pro svahy běžně schůdné; bez použití lezeckých technik. V případě použití lezeckých technik se tyto náklady oceňují individuálně.
</t>
  </si>
  <si>
    <t>184102114</t>
  </si>
  <si>
    <t>Výsadba dřeviny s balem do předem vyhloubené jamky se zalitím v rovině nebo na svahu do 1:5, při průměru balu přes 400 do 500 mm</t>
  </si>
  <si>
    <t>24</t>
  </si>
  <si>
    <t>184215113</t>
  </si>
  <si>
    <t>Ukotvení dřeviny kůly jedním kůlem, délky přes 2 do 3 m</t>
  </si>
  <si>
    <t>26</t>
  </si>
  <si>
    <t xml:space="preserve">Poznámka k souboru cen:
1. V cenách jsou započteny i náklady na ochranu proti poškození kmene v místě vzepření.
2. V cenách nejsou započteny náklady na dodání kůlů, tyto se oceňují ve specifikaci.
3. Ceny jsou určeny pro ukotvení dřevin kůly o průměru do 100 mm.
</t>
  </si>
  <si>
    <t>60591255</t>
  </si>
  <si>
    <t>kůl vyvazovací dřevěný impregnovaný D 8cm dl 2,5m</t>
  </si>
  <si>
    <t>28</t>
  </si>
  <si>
    <t>103911000</t>
  </si>
  <si>
    <t>kůra mulčovací VL</t>
  </si>
  <si>
    <t>30</t>
  </si>
  <si>
    <t>184215112</t>
  </si>
  <si>
    <t>Ukotvení dřeviny kůly jedním kůlem, délky přes 1 do 2 m</t>
  </si>
  <si>
    <t>713122469</t>
  </si>
  <si>
    <t>Poznámka k položce:
stavba oplocenky okolo keřů</t>
  </si>
  <si>
    <t>60591253</t>
  </si>
  <si>
    <t>kůl vyvazovací dřevěný impregnovaný D 8cm dl 2m</t>
  </si>
  <si>
    <t>1717833240</t>
  </si>
  <si>
    <t>30*2 'Přepočtené koeficientem množství</t>
  </si>
  <si>
    <t>31324771</t>
  </si>
  <si>
    <t>pletivo čtyřhranné Zn pletené 55x55/2,15mm v 1250mm</t>
  </si>
  <si>
    <t>m</t>
  </si>
  <si>
    <t>1569032378</t>
  </si>
  <si>
    <t>184813121</t>
  </si>
  <si>
    <t>Ochrana dřevin před okusem zvěří mechanicky v rovině nebo ve svahu do 1:5, pletivem, výšky do 2 m</t>
  </si>
  <si>
    <t>32</t>
  </si>
  <si>
    <t xml:space="preserve">Poznámka k souboru cen:
1. V ceně -3121 jsou započteny i náklady na spojení konců drátů po celé výšce pletiva a donesení připravených dílů pletiva k vybraným stromům na vzdálenost do 50 m.
2. V cenách prací -3131 až -3134 se provádí:
a) sazenice listnaté - nátěr celého vrcholového výhonu s terminálním pupenem,
b) sazenice jehličnaté - natírá se terminální pupen i s postraními větvemi horního přeslenu.
3. V ceně - 3121 je uvažována ochrana provedená pouze u kostry porostu, tj. 400 jedinců na hektar (spon 5 x 5 m).
4. Kostra porostu je cílový počet stromů na 1 hektar plochy lesa.
5. V cenách o sklonu svahu přes 1:1 jsou uvažovány podmínky pro svahy běžně schůdné; bez použití lezeckých technik. V případě použití lezeckých technik se tyto náklady oceňují individuálně.
</t>
  </si>
  <si>
    <t>122</t>
  </si>
  <si>
    <t>19</t>
  </si>
  <si>
    <t>184911421</t>
  </si>
  <si>
    <t>Mulčování vysazených rostlin mulčovací kůrou, tl. do 100 mm v rovině nebo na svahu do 1:5</t>
  </si>
  <si>
    <t>36</t>
  </si>
  <si>
    <t xml:space="preserve">Poznámka k souboru cen:
1. V cenách jsou započteny i náklady na naložení odpadu na dopravní prostředek, odvoz do 20 km a složení odpadu.
2. V cenách nejsou započteny náklady na:
a) stabilizaci mulče proti erozi a přísady proti vznícení mulče. Tyto práce se oceňují individuálně,
b) mulčovací kůru, tato se oceňuje ve specifikaci,
c) uložení odpadu na skládku.
3. Tloušťka mulčovací kůry se měří v nakypřeném stavu.
</t>
  </si>
  <si>
    <t>20</t>
  </si>
  <si>
    <t>185803211</t>
  </si>
  <si>
    <t>Uválcování trávníku v rovině nebo na svahu do 1:5</t>
  </si>
  <si>
    <t>38</t>
  </si>
  <si>
    <t>185851121</t>
  </si>
  <si>
    <t>Dovoz vody pro zálivku rostlin na vzdálenost do 1000 m</t>
  </si>
  <si>
    <t>40</t>
  </si>
  <si>
    <t xml:space="preserve">Poznámka k souboru cen:
1. Ceny lze použít pouze tehdy, když není voda dostupná z vodovodního řádu.
2. V cenách jsou započteny i náklady na čerpání vody do cisterny.
3. V cenách nejsou započteny náklady na dodání vody. Tyto náklady se oceňují individuálně.
</t>
  </si>
  <si>
    <t>185851129</t>
  </si>
  <si>
    <t>Dovoz vody pro zálivku rostlin Příplatek k ceně za každých dalších i započatých 1000 m</t>
  </si>
  <si>
    <t>42</t>
  </si>
  <si>
    <t>Práce a dodávky HSV</t>
  </si>
  <si>
    <t>Svislé a kompletní konstrukce</t>
  </si>
  <si>
    <t>23</t>
  </si>
  <si>
    <t>Pol1</t>
  </si>
  <si>
    <t>lípa srdčitá (Tilia cordata), poloodrostek, 125-150 cm</t>
  </si>
  <si>
    <t>44</t>
  </si>
  <si>
    <t>Pol2</t>
  </si>
  <si>
    <t>třešeň ptačí (Cerasus avium), poloodrostek, 125-150 cm</t>
  </si>
  <si>
    <t>46</t>
  </si>
  <si>
    <t>25</t>
  </si>
  <si>
    <t>Pol3</t>
  </si>
  <si>
    <t>hrušeň polní (Pyrus pyraster), poloodrostek, 125-150 cm</t>
  </si>
  <si>
    <t>48</t>
  </si>
  <si>
    <t>Pol4</t>
  </si>
  <si>
    <t>jeřáb ptačí (Sorbus aucuparia), poloodrostek, 125-150 cm</t>
  </si>
  <si>
    <t>50</t>
  </si>
  <si>
    <t>27</t>
  </si>
  <si>
    <t>Pol5</t>
  </si>
  <si>
    <t>slivoň Wangenheimova (Prunus domestica) vysokokmen, 125-150cm</t>
  </si>
  <si>
    <t>52</t>
  </si>
  <si>
    <t>Pol6</t>
  </si>
  <si>
    <t>slivoň Čačanská lepotica (Prunus domestica) vysokokmen, 125-150cm</t>
  </si>
  <si>
    <t>54</t>
  </si>
  <si>
    <t>29</t>
  </si>
  <si>
    <t>Pol7</t>
  </si>
  <si>
    <t>jabloň Matčino (Malus domestica) – forma vysokokmen, 125-150cm</t>
  </si>
  <si>
    <t>56</t>
  </si>
  <si>
    <t>Pol8</t>
  </si>
  <si>
    <t>jabloň Strýmka (Malus domestica) – forma vysokokmen, 125-150cm</t>
  </si>
  <si>
    <t>58</t>
  </si>
  <si>
    <t>31</t>
  </si>
  <si>
    <t>Pol9</t>
  </si>
  <si>
    <t>jabloň Reneta Kožená (Malus domestica) – vysokokmen, 125-150cm</t>
  </si>
  <si>
    <t>60</t>
  </si>
  <si>
    <t>Pol10</t>
  </si>
  <si>
    <t>brlen bradavičnatý (Euonymus verrucosa), 40-60 cm, KK</t>
  </si>
  <si>
    <t>62</t>
  </si>
  <si>
    <t>33</t>
  </si>
  <si>
    <t>Pol11</t>
  </si>
  <si>
    <t>hloh obecný (Crateagus laevigata), 40-60 cm, KK</t>
  </si>
  <si>
    <t>64</t>
  </si>
  <si>
    <t>34</t>
  </si>
  <si>
    <t>Pol12</t>
  </si>
  <si>
    <t>krušina olšová (Frangula alnus), 40-60 cm, KK</t>
  </si>
  <si>
    <t>66</t>
  </si>
  <si>
    <t>35</t>
  </si>
  <si>
    <t>Pol13</t>
  </si>
  <si>
    <t>líska obecná (Corylus avellana), 40-60 cm, KK</t>
  </si>
  <si>
    <t>68</t>
  </si>
  <si>
    <t>Pol14</t>
  </si>
  <si>
    <t>ptačí zob (Ligutrum vulgare), 40-60 cm, KK</t>
  </si>
  <si>
    <t>70</t>
  </si>
  <si>
    <t>37</t>
  </si>
  <si>
    <t>Pol15</t>
  </si>
  <si>
    <t>růže šípková (Rosa canina), 40-60 cm, KK</t>
  </si>
  <si>
    <t>72</t>
  </si>
  <si>
    <t>Pol16</t>
  </si>
  <si>
    <t>svída krvavá (Swida sanguinea), 40-60 cm, KK</t>
  </si>
  <si>
    <t>74</t>
  </si>
  <si>
    <t>39</t>
  </si>
  <si>
    <t>Pol17</t>
  </si>
  <si>
    <t>kalina obecná (Viburnum opulus), 40-60 cm, KK</t>
  </si>
  <si>
    <t>76</t>
  </si>
  <si>
    <t>Pol18</t>
  </si>
  <si>
    <t>trnka obecná (Prunus spinosa), 40-60 cm, KK</t>
  </si>
  <si>
    <t>78</t>
  </si>
  <si>
    <t>41</t>
  </si>
  <si>
    <t>Pol19</t>
  </si>
  <si>
    <t>vrba jíva (Salix caprea), 40-60 cm, KK</t>
  </si>
  <si>
    <t>80</t>
  </si>
  <si>
    <t>Pol20</t>
  </si>
  <si>
    <t>zimolez obecný (Lonicera xylosteum), 40-60 cm, KK</t>
  </si>
  <si>
    <t>82</t>
  </si>
  <si>
    <t>43</t>
  </si>
  <si>
    <t>84</t>
  </si>
  <si>
    <t>998231411</t>
  </si>
  <si>
    <t>Přesun hmot pro sadovnické a krajinářské úpravy - ručně bez užití mechanizace vodorovná dopravní vzdálenost do 100 m</t>
  </si>
  <si>
    <t>86</t>
  </si>
  <si>
    <t>SO1_2 - Interakční prvek IP3, péče 1. rok</t>
  </si>
  <si>
    <t>3 - Svislé a kompletní konstrukce</t>
  </si>
  <si>
    <t>183951111</t>
  </si>
  <si>
    <t>Ochrana dřevin chemickým postřikem strojně</t>
  </si>
  <si>
    <t>-161765946</t>
  </si>
  <si>
    <t xml:space="preserve">Poznámka k souboru cen:
1. V cenách jsou započteny i náklady na dovoz vody do 10 km.
2. V cenách nejsou započteny náklady na chemický postřik, tento se oceňuje ve specifikaci.
</t>
  </si>
  <si>
    <t>252340010</t>
  </si>
  <si>
    <t>repelentní přípravek (Aversol), bal. 1 l</t>
  </si>
  <si>
    <t>litr</t>
  </si>
  <si>
    <t>-1557240014</t>
  </si>
  <si>
    <t>80*0,45 'Přepočtené koeficientem množství</t>
  </si>
  <si>
    <t>184801121</t>
  </si>
  <si>
    <t>Ošetření vysazených dřevin solitérních v rovině nebo na svahu do 1:5</t>
  </si>
  <si>
    <t xml:space="preserve">Poznámka k souboru cen:
1. V cenách jsou započteny i náklady na odplevelení s nakypřením nebo vypletí, odstranění poškozených částí dřeviny s případným složením odpadu na hromady, naložením na dopravní prostředek a odvozem do 20 km a s jeho složením.
2. Ceny jsou určeny pouze pro jednorázové ošetření.
3. V cenách nejsou započteny náklady na:
a) zalití rostlin; zalití se oceňuje cenami části C02 souboru cen 185 80-43 Zalití rostlin vodou,
b) chemické odplevelení; tyto práce se oceňují cenami části A02 souboru cen 184 80-26 Chemické odplevelení po založení kultury,
c) hnojení; tyto práce se oceňují cenami části A02 souboru cen 184 85-11 Hnojení roztokem hnojiva nebo 185 80-21 Hnojení,
d) řez; tyto práce se oceňují cenami části C02 souboru cen 184 80-61 Řez stromů nebo keřů.
4. V cenách o sklonu svahu přes 1:1 jsou uvažovány podmínky pro svahy běžně schůdné; bez použití lezeckých technik. V případě použití lezeckých technik se tyto náklady oceňují individuálně.
</t>
  </si>
  <si>
    <t>184801131</t>
  </si>
  <si>
    <t>Ošetření vysazených dřevin ve skupinách v rovině nebo na svahu do 1:5</t>
  </si>
  <si>
    <t>185804311</t>
  </si>
  <si>
    <t>Zalití rostlin vodou plochy záhonů jednotlivě do 20 m2</t>
  </si>
  <si>
    <t>185804513</t>
  </si>
  <si>
    <t>Odplevelení výsadeb v rovině nebo na svahu do 1:5 dřevin solitérních</t>
  </si>
  <si>
    <t xml:space="preserve">Poznámka k souboru cen:
1. V cenách jsou započteny i náklady spojené s nakypřením, s případným naložením odpadu na dopravní prostředek, odvozem do 20 km a se složením.
2. V cenách nejsou započteny náklady na uložení odpadu na skládku.
3. V cenách o sklonu svahu přes 1:1 jsou uvažovány podmínky pro svahy běžně schůdné; bez použití lezeckých technik. V případě použití lezeckých technik se tyto náklady oceňují individuálně.
</t>
  </si>
  <si>
    <t>185804514</t>
  </si>
  <si>
    <t>Odplevelení výsadeb v rovině nebo na svahu do 1:5 souvislých keřových skupin</t>
  </si>
  <si>
    <t>R01</t>
  </si>
  <si>
    <t>Kontrola a oprava oplocenky, vč. opravy kůlů apod.</t>
  </si>
  <si>
    <t>1007131477</t>
  </si>
  <si>
    <t>SO1_3 - Interakční prvek IP3, péče 2. rok</t>
  </si>
  <si>
    <t>-62403970</t>
  </si>
  <si>
    <t>614798345</t>
  </si>
  <si>
    <t>-1825618949</t>
  </si>
  <si>
    <t>SO1_4 - Interakční prvek IP3, péče 3. rok</t>
  </si>
  <si>
    <t>1416853578</t>
  </si>
  <si>
    <t>-15391008</t>
  </si>
  <si>
    <t>1103297919</t>
  </si>
  <si>
    <t>SO2 - IP7 Protierozní záchytná mez</t>
  </si>
  <si>
    <t>-16570278</t>
  </si>
  <si>
    <t>122151404</t>
  </si>
  <si>
    <t>Vykopávky v zemnících na suchu strojně zapažených i nezapažených v hornině třídy těžitelnosti I skupiny 1 a 2 přes 100 do 500 m3</t>
  </si>
  <si>
    <t>1500138694</t>
  </si>
  <si>
    <t>24989957</t>
  </si>
  <si>
    <t>-78966982</t>
  </si>
  <si>
    <t>"zemina"1288-120</t>
  </si>
  <si>
    <t>-1829081830</t>
  </si>
  <si>
    <t>-2032283868</t>
  </si>
  <si>
    <t>-449338752</t>
  </si>
  <si>
    <t>-1755962150</t>
  </si>
  <si>
    <t>1034959974</t>
  </si>
  <si>
    <t>1054693041</t>
  </si>
  <si>
    <t>-290569536</t>
  </si>
  <si>
    <t>-311461572</t>
  </si>
  <si>
    <t>-1612997810</t>
  </si>
  <si>
    <t>-1231271198</t>
  </si>
  <si>
    <t>1354313210</t>
  </si>
  <si>
    <t>-1287867114</t>
  </si>
  <si>
    <t>SO2_1 - Interakční prvek IP7 - Vegetační úpravy</t>
  </si>
  <si>
    <t>-1592243338</t>
  </si>
  <si>
    <t>7579-2388-694</t>
  </si>
  <si>
    <t>1806093620</t>
  </si>
  <si>
    <t>4497*0,015 'Přepočtené koeficientem množství</t>
  </si>
  <si>
    <t>052130110</t>
  </si>
  <si>
    <t>výřezy tyčové</t>
  </si>
  <si>
    <t>338950144</t>
  </si>
  <si>
    <t>Osazení dřevěných kůlových konstrukcí svislých Příplatek k cenám jednotlivých kůlů do jam se zadusáním do zeminy, výšky kůlů nad terénem přes 1,5 do 2,0 m</t>
  </si>
  <si>
    <t xml:space="preserve">Poznámka k souboru cen:
1. Ceny -0101 až -0126 a -0201 až -0226 jsou určeny pro osazování konstrukcí, ve kterých je osová vzdálenost jednotlivých kůlů menší než 400 mm. Tyto ceny lze použít i pro skupiny kůlů oddělené mezerou větší než 400 mm, přičemž skupiny takto oddělené se oceňují samostatně.
2. Ceny -0131 až -0156 a -0231 až -0256 jsou určeny pro osazování konstrukcí z jednotlivých kůlů, ve kterých je osová vzdálenost kůlů rovna nebo větší než 400 mm.
3. V cenách jsou započteny i náklady na :
a) vytýčení a rozměření trasy
b) řezání kůlů, sražení hran řezných ploch a dvojnásobný impregnační nátěr řezných ploch včetně nákladů na dodání impregnační hmoty.
4. V cenách -0101 až -0105, -0131 až -0135, -0201 až -0205, -0231 až -0235 jsou započteny i náklady na dodání betonových směsí.
5. V cenách -0121 až -0126, -0151 až -0156, -0221 až –0226 a -0251 až -0256 jsou započteny i náklady na zhotovení šablon oblouků a dočasných podpěrných konstrukcí sestav šikmých kůlů.
6. V cenách nejsou započteny náklady na provedení zemních prací; tyto práce se oceňují příslušnými cenami katalogu 800-1 Zemní práce.
7. V cenách -0111 až -0115, -0141 až -0145, -0211 až -0215 a -0241 až -0245 nejsou započteny náklady na případné prohození zeminy; tyto práce, pokud je prohození předepsáno projektem, se oceňují cenou souboru cen 1751 Obsypání objektů katalogu 800-1 Zemní práce.
8. V cenách nejsou započteny náklady na podkladní vrstvy; tyto práce se oceňují cenami souboru cen 451 5 . - . 1 Lože pod potrubí, stoky a drobné objekty části A01 katalogu 827-1 Vedení trubní dálková a přípojná – vodovody a kanalizace.
9. Množství měrných jednotek se určuje u řadových konstrukcí v ose řady, mezi vnějšími hranami krajních kůlů. Prořez lze stanovit ve výši 2%.
</t>
  </si>
  <si>
    <t>338950156</t>
  </si>
  <si>
    <t>Osazení dřevěných kůlových konstrukcí svislých Příplatek k cenám Příplatek k cenám za šikmé seříznutí horních konců kůlů</t>
  </si>
  <si>
    <t>348401120</t>
  </si>
  <si>
    <t>Montáž oplocení z pletiva strojového s napínacími dráty do 1,6 m</t>
  </si>
  <si>
    <t xml:space="preserve">Poznámka k souboru cen:
1. V cenách nejsou započteny náklady na dodávku pletiva a drátů, tyto se oceňují ve specifikaci.
</t>
  </si>
  <si>
    <t>Pol21</t>
  </si>
  <si>
    <t>lesnická oplocenka 160/19/15/1,8/2,5</t>
  </si>
  <si>
    <t>Pol22</t>
  </si>
  <si>
    <t>dub zimní (Quercus petraea), poloodrostek, 125-150 cm</t>
  </si>
  <si>
    <t>45</t>
  </si>
  <si>
    <t>88</t>
  </si>
  <si>
    <t>90</t>
  </si>
  <si>
    <t>47</t>
  </si>
  <si>
    <t>92</t>
  </si>
  <si>
    <t>94</t>
  </si>
  <si>
    <t>SO2_2 - Interakční prvek IP7, péče 1. rok</t>
  </si>
  <si>
    <t>1634786584</t>
  </si>
  <si>
    <t>SO2_3 - Interakční prvek IP7, péče 2. rok</t>
  </si>
  <si>
    <t>SO2_4 - Interakční prvek IP7, péče 3. rok</t>
  </si>
  <si>
    <t>SO3 - IP33 Retenční přehrážky</t>
  </si>
  <si>
    <t xml:space="preserve">    4 -  Vodorovné konstrukce</t>
  </si>
  <si>
    <t xml:space="preserve">    5 -  Komunikace pozemní</t>
  </si>
  <si>
    <t xml:space="preserve">    998 -  Přesun hmot</t>
  </si>
  <si>
    <t>111251103</t>
  </si>
  <si>
    <t>Odstranění křovin a stromů s odstraněním kořenů strojně průměru kmene do 100 mm v rovině nebo ve svahu sklonu terénu do 1:5, při celkové ploše přes 500 m2</t>
  </si>
  <si>
    <t>807284642</t>
  </si>
  <si>
    <t xml:space="preserve">Poznámka k souboru cen:
1. V ceně jsou započteny i náklady na případné nutné odklizení křovin a stromů na hromady na vzdálenost do 50 m, nebo naložení na dopravní prostředek.
2. Průměr kmenů stromů (křovin) se měří 0,15 m nad přilehlým terénem.
3.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
</t>
  </si>
  <si>
    <t>112111111</t>
  </si>
  <si>
    <t>Spálení větví stromů všech druhů stromů o průměru kmene přes 0,10 m na hromadách</t>
  </si>
  <si>
    <t>-1725991106</t>
  </si>
  <si>
    <t xml:space="preserve">Poznámka k souboru cen:
1. V ceně jsou započteny i náklady na likvidaci ohniště.
2. Cena lze použít i pro pálení nehroubí z prořezávek, 1 ks odpovídá 400 m2 nehroubí.
3. Množství měrných jednotek se určuje v kusech stromů.
</t>
  </si>
  <si>
    <t>1130/400</t>
  </si>
  <si>
    <t>2,825*1,2 'Přepočtené koeficientem množství</t>
  </si>
  <si>
    <t>115101204</t>
  </si>
  <si>
    <t>Čerpání vody na dopravní výšku do 10 m s uvažovaným průměrným přítokem přes 2 000 do 4 000 l/min</t>
  </si>
  <si>
    <t>hod</t>
  </si>
  <si>
    <t>1950194792</t>
  </si>
  <si>
    <t xml:space="preserve">Poznámka k souboru cen:
1. Ceny nelze použít pro čerpání vody při snižování hladiny podzemní vody soustavou čerpacích jehel; toto snižování hladiny vody se oceňuje cenami souborů cen:
a) 115 20-12 Čerpací jehla,
b) 115 20-13 Montáž a demontáž zařízení čerpací a odsávací stanice,
c) 115 20-14 Montáž, opotřebení a demontáž sběrného potrubí,
d) 115 20-15 Montáž a demontáž odpadního potrubí,
e) 115 20-16 Odsávání a čerpání vody sběrným potrubím.
2. V cenách jsou započteny i náklady montáž a demontáž potrubí nebo hadice v délce do 20 m. Pro převedení vody na vzdálenost větší než 20 m se použijí položky souboru cen 115 00-11 Převedení vody potrubím tohoto katalogu.
3. V cenách nejsou započteny náklady na zřízení čerpacích jímek nebo projektovaných studní:
a) kopaných; tyto se oceňují příslušnými cenami části A03 Hloubené vykopávky.
b) vrtaných; tyto se oceňují příslušnými cenami katalogu 800-2 Zvláštní zakládání objektů.
4. Doba, po kterou nejsou čerpadla v činnosti, se neoceňuje. Výjimkou je přerušení čerpání vody na dobu do 15 minut jednotlivě; toto přerušení se od doby čerpání neodečítá.
5. Dopravní výškou vody se rozumí svislá vzdálenost mezi hladinou vody v jímce sníženou čerpáním a vodorovnou rovinou proloženou osou nejvyššího bodu výtlačného potrubí.
6. Množství jednotek se určuje v hodinách doby, po kterou je jednotlivé čerpadlo, popř. celý soubor čerpadel v činnosti.
7. Počet měrných jednotek se určí samostatně za každé čerpací místo (jámu, studnu, šachtu).
</t>
  </si>
  <si>
    <t>-218929594</t>
  </si>
  <si>
    <t>240,78+210,70+236,90+233,88</t>
  </si>
  <si>
    <t>503986094</t>
  </si>
  <si>
    <t>162651111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</si>
  <si>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</si>
  <si>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-168003825</t>
  </si>
  <si>
    <t>171201201</t>
  </si>
  <si>
    <t>Uložení sypaniny na skládky nebo meziskládky bez hutnění s upravením uložené sypaniny do předepsaného tvaru</t>
  </si>
  <si>
    <t>-1267207977</t>
  </si>
  <si>
    <t xml:space="preserve">Poznámka k souboru cen:
1. Cena je určena i pro:
a) zasypání koryt vodotečí a prohlubní v terénu bez předepsaného zhutnění sypaniny,
b) uložení výkopku pod vodou do prohlubní ve dně vodotečí nebo nádrží.
2. Cenu nelze použít pro uložení výkopku nebo ornice na trvalé skládky s předepsaným zhutněním; toto uložení výkopku se oceňuje cenami souboru cen 171 . . Uložení sypaniny do násypů.
3. V ceně jsou započteny i náklady na rozprostření sypaniny ve vrstvách s hrubým urovnáním na skládce.
4. V ceně nejsou započteny náklady na získání skládek ani na poplatky za skládku.
5. Množství jednotek uložení výkopku (sypaniny) se určí v m3 uloženého výkopku (sypaniny), v rostlém stavu zpravidla ve výkopišti.
</t>
  </si>
  <si>
    <t>-1651584391</t>
  </si>
  <si>
    <t>-1588656599</t>
  </si>
  <si>
    <t>-609070922</t>
  </si>
  <si>
    <t>328998081</t>
  </si>
  <si>
    <t xml:space="preserve"> Vodorovné konstrukce</t>
  </si>
  <si>
    <t>463212111</t>
  </si>
  <si>
    <t>Rovnanina z lomového kamene upraveného, tříděného jakékoliv tloušťky rovnaniny s vyklínováním spár a dutin úlomky kamene</t>
  </si>
  <si>
    <t>964034899</t>
  </si>
  <si>
    <t xml:space="preserve">Poznámka k souboru cen:
1. Ceny lze použít i pro rovnaniny za opěrami a křídly pro jakýkoliv jejich sklon.
2. Ceny neplatí s výjimkou rovnanin za opěrami a křídly pro rovnaninu o sklonu přes 1:1; tyto se oceňují cenami 321 21-4511 Zdivo nadzákladové z lomového kamene na sucho s tím, že vyplnění spár a dutin těženým kamenivem se oceňuje cenou 469 57-1112 Vyplnění otvorů kamenivem těženým v množství 0,25 m3 kameniva na 1 m3 rovnaniny.
3. Množství měrných jednotek
a) rovnaniny se stanoví v m3 konstrukce rovnaniny,
b) příplatků se stanoví v m2 vypracovaných líců.
</t>
  </si>
  <si>
    <t>463212191</t>
  </si>
  <si>
    <t>Rovnanina z lomového kamene upraveného, tříděného Příplatek k cenám za vypracování líce</t>
  </si>
  <si>
    <t>764710130</t>
  </si>
  <si>
    <t>464511122</t>
  </si>
  <si>
    <t>Pohoz dna nebo svahů jakékoliv tloušťky z kamene záhozového z terénu, hmotnosti jednotlivých kamenů do 200 kg</t>
  </si>
  <si>
    <t>1227481293</t>
  </si>
  <si>
    <t xml:space="preserve">Poznámka k souboru cen:
1. Ceny neplatí pro zpevnění dna nebo svahů drceným kamenivem 63-125 mm prolévaným cementovou maltou s uzavírací vrstvou tl.do 50 mm z betonu, na povrchu uhlazenou; tyto práce se oceňují cenami souboru cen 469 52-1 . Zpevnění drceným kamenivem 63-125 mm prolévaným cementovou maltou.
2. V cenách jsou započteny i náklady na úpravu jednotlivých kamenů hmotnosti přes 500 kg dodatečným rozpojením na místě uložení.
3. Objem se stanoví v m3 pohozu.
</t>
  </si>
  <si>
    <t>464531112</t>
  </si>
  <si>
    <t>Pohoz dna nebo svahů jakékoliv tloušťky z hrubého drceného kameniva, z terénu, frakce 63 - 125 mm</t>
  </si>
  <si>
    <t>-901473462</t>
  </si>
  <si>
    <t>465511427</t>
  </si>
  <si>
    <t>Dlažba z lomového kamene lomařsky upraveného na sucho s vyklínováním kamenem, s vyplněním spár těženým kamenivem, drnem nebo ornicí s osetím, tl. kamene 400 mm</t>
  </si>
  <si>
    <t>88951176</t>
  </si>
  <si>
    <t xml:space="preserve">Poznámka k souboru cen:
1. Ceny neplatí pro:
a) dlažby o sklonu přes 1:1; tyto se oceňují příslušnými cenami souboru cen 326 21-1 . Zdivo nadzákladové z lomového kamene upraveného.
2. V cenách nejsou započteny náklady na:
a) podkladní betonové lože; toto se oceňuje cenami souboru cen 451 31-51 Podkladní a výplňové vrstvy z betonu prostého,
b) lože z kameniva; toto se oceňuje cenami souboru cen 451 . . - . . Lože z kameniva.
3. Plocha se stanoví v m2 rozvinuté lícní plochy dlažby.
</t>
  </si>
  <si>
    <t xml:space="preserve"> Komunikace pozemní</t>
  </si>
  <si>
    <t>564231111</t>
  </si>
  <si>
    <t>Podklad nebo podsyp ze štěrkopísku ŠP s rozprostřením, vlhčením a zhutněním, po zhutnění tl. 100 mm</t>
  </si>
  <si>
    <t>-419549007</t>
  </si>
  <si>
    <t xml:space="preserve"> Přesun hmot</t>
  </si>
  <si>
    <t>998332011</t>
  </si>
  <si>
    <t>Přesun hmot pro úpravy vodních toků a kanály, hráze rybníků apod. dopravní vzdálenost do 500 m</t>
  </si>
  <si>
    <t>1799564650</t>
  </si>
  <si>
    <t xml:space="preserve">Poznámka k souboru cen:
1. Ceny jsou určeny pro jakoukoliv konstrukčně-materiálovou charakteristiku.
</t>
  </si>
  <si>
    <t>998332094</t>
  </si>
  <si>
    <t>Přesun hmot pro úpravy vodních toků a kanály, hráze rybníků apod. Příplatek k ceně za zvětšený přesun přes vymezenou největší dopravní vzdálenost do 5 000 m</t>
  </si>
  <si>
    <t>1672787672</t>
  </si>
  <si>
    <t>SO3_1 - Interakční prvek IP 33 - vegetační úpravy</t>
  </si>
  <si>
    <t>111111331</t>
  </si>
  <si>
    <t>Odstranění ruderálního porostu z plochy přes 500 m2 v rovině nebo na svahu do 1:5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</si>
  <si>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</si>
  <si>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112151112</t>
  </si>
  <si>
    <t>Pokácení stromu směrové v celku s odřezáním kmene a s odvětvením průměru kmene přes 200 do 300 mm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</si>
  <si>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
5. Stromy o průměru kmene na řezné ploše větší než 1500 mm se oceňují individuálně.
</t>
  </si>
  <si>
    <t>112151114</t>
  </si>
  <si>
    <t>Pokácení stromu směrové v celku s odřezáním kmene a s odvětvením průměru kmene přes 400 do 500 mm</t>
  </si>
  <si>
    <t>112151116</t>
  </si>
  <si>
    <t>Pokácení stromu směrové v celku s odřezáním kmene a s odvětvením průměru kmene přes 600 do 700 mm</t>
  </si>
  <si>
    <t>112201112</t>
  </si>
  <si>
    <t>Odstranění pařezu v rovině nebo na svahu do 1:5 o průměru pařezu na řezné ploše přes 200 do 300 mm</t>
  </si>
  <si>
    <t xml:space="preserve">Poznámka k souboru cen:
1. V cenách jsou započteny i náklady na odstranění náběhových kořenů, odklizení získaného dřeva na vzdálenost do 20 m, jeho složení na hromady nebo naložení na dopravní prostředek, zasypání jámy, doplnění zeminy, zhutnění a úprava terénu.
2. Ceny jsou určeny jen pro pěstební zásahy a rekonstrukce v sadovnických a krajinářských úpravách.
3.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 nejčastěji v rozmezí 0,15-0,45 m nad povrchem stávajícího terénu.
4. V cenách nejsou započteny náklady na:
a) dodání zeminy,
b) odvoz a uložení biologického odpadu na skládku.
5. Pařezy o průměru kmene na řezné ploše větší než 1500 mm se oceňují individuálně.
6. V cenách jsou započteny náklady na odstranění pařezu vykopáním, vytrháním, frézováním či jinou technologií s odstraněním náběhových kořenů.
</t>
  </si>
  <si>
    <t>112201114</t>
  </si>
  <si>
    <t>Odstranění pařezu v rovině nebo na svahu do 1:5 o průměru pařezu na řezné ploše přes 400 do 500 mm</t>
  </si>
  <si>
    <t>112201116</t>
  </si>
  <si>
    <t>Odstranění pařezu v rovině nebo na svahu do 1:5 o průměru pařezu na řezné ploše přes 600 do 700 mm</t>
  </si>
  <si>
    <t>112211111</t>
  </si>
  <si>
    <t>Spálení pařezů na hromadách průměru přes 0,10 do 0,30 m</t>
  </si>
  <si>
    <t xml:space="preserve">Poznámka k souboru cen:
1. V cenách jsou započteny i náklady na:
a) vodorovné přemístění pařezů ze vzdálenosti do 20 m,
b) ukládání pařezů na ohništi
c) udržování ohně
d) likvidaci ohniště
e) zajištění požární ochrany prostoru, v němž se spalování provádí
2. Průměr pařezů se měří v místě řezu kmene.
3. Hromada je navršená figura pařezů hrubě očištěných a upravených štípáním ke spálení.
4. Počet kusů na hromadě je u ceny:
a) 112 21-1111 cca 30 ks,
b) 112 21-1112 cca 15 ks,
c) 112 21-1113 cca 5 ks,
d) 112 21-1114 cca 2 ks.
</t>
  </si>
  <si>
    <t>112211112</t>
  </si>
  <si>
    <t>Spálení pařezů na hromadách průměru přes 0,30 do 0,50 m</t>
  </si>
  <si>
    <t>112211113</t>
  </si>
  <si>
    <t>Spálení pařezů na hromadách průměru přes 0,50 do 1,00 m</t>
  </si>
  <si>
    <t>Přesun pokácených stromů, větví, do 1 km, umístění skládky po dohodě s obcí</t>
  </si>
  <si>
    <t>-15709361</t>
  </si>
  <si>
    <t>181411121</t>
  </si>
  <si>
    <t>Založení trávníku na půdě předem připravené plochy do 1000 m2 výsevem včetně utažení lučního v rovině nebo na svahu do 1:5</t>
  </si>
  <si>
    <t>005724700</t>
  </si>
  <si>
    <t>174706374</t>
  </si>
  <si>
    <t>SO4 - Interakční prvek IP18 - Vegetační úpravy</t>
  </si>
  <si>
    <t>00572100</t>
  </si>
  <si>
    <t>osivo jetelotráva intenzivní víceletá</t>
  </si>
  <si>
    <t>Pol23</t>
  </si>
  <si>
    <t>javor klen (Acer pseudoplatanus), 125-150 cm, KK</t>
  </si>
  <si>
    <t>Pol24</t>
  </si>
  <si>
    <t>havr obecný (Carpinus betulus), 125-150 cm, KK</t>
  </si>
  <si>
    <t>Pol25</t>
  </si>
  <si>
    <t>dub zimní (Quercus petraea) 125-150 cm, KK</t>
  </si>
  <si>
    <t>Pol26</t>
  </si>
  <si>
    <t>olše lepkavá (Alnus glutinosa) 125-150 cm, KK</t>
  </si>
  <si>
    <t>SO4_1 - Interakšní prvek IP18 - péče 1. rok</t>
  </si>
  <si>
    <t>SO4_2 - Interakšní prvek IP18 - péče 2. rok</t>
  </si>
  <si>
    <t>SO4_4 - Interakšní prvek IP18 - péče 3. rok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</si>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</sst>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84/2015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PD Protierozní opatření v k.ú. Bělotín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k.ú. Bělotín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27. 5. 2020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50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51</v>
      </c>
      <c r="D52" s="87"/>
      <c r="E52" s="87"/>
      <c r="F52" s="87"/>
      <c r="G52" s="87"/>
      <c r="H52" s="88"/>
      <c r="I52" s="89" t="s">
        <v>52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53</v>
      </c>
      <c r="AH52" s="87"/>
      <c r="AI52" s="87"/>
      <c r="AJ52" s="87"/>
      <c r="AK52" s="87"/>
      <c r="AL52" s="87"/>
      <c r="AM52" s="87"/>
      <c r="AN52" s="89" t="s">
        <v>54</v>
      </c>
      <c r="AO52" s="87"/>
      <c r="AP52" s="87"/>
      <c r="AQ52" s="91" t="s">
        <v>55</v>
      </c>
      <c r="AR52" s="44"/>
      <c r="AS52" s="92" t="s">
        <v>56</v>
      </c>
      <c r="AT52" s="93" t="s">
        <v>57</v>
      </c>
      <c r="AU52" s="93" t="s">
        <v>58</v>
      </c>
      <c r="AV52" s="93" t="s">
        <v>59</v>
      </c>
      <c r="AW52" s="93" t="s">
        <v>60</v>
      </c>
      <c r="AX52" s="93" t="s">
        <v>61</v>
      </c>
      <c r="AY52" s="93" t="s">
        <v>62</v>
      </c>
      <c r="AZ52" s="93" t="s">
        <v>63</v>
      </c>
      <c r="BA52" s="93" t="s">
        <v>64</v>
      </c>
      <c r="BB52" s="93" t="s">
        <v>65</v>
      </c>
      <c r="BC52" s="93" t="s">
        <v>66</v>
      </c>
      <c r="BD52" s="94" t="s">
        <v>67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ROUND(SUM(AG55:AG71),2)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ROUND(SUM(AS55:AS71),2)</f>
        <v>0</v>
      </c>
      <c r="AT54" s="106">
        <f>ROUND(SUM(AV54:AW54),2)</f>
        <v>0</v>
      </c>
      <c r="AU54" s="107">
        <f>ROUND(SUM(AU55:AU71),5)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ROUND(SUM(AZ55:AZ71),2)</f>
        <v>0</v>
      </c>
      <c r="BA54" s="106">
        <f>ROUND(SUM(BA55:BA71),2)</f>
        <v>0</v>
      </c>
      <c r="BB54" s="106">
        <f>ROUND(SUM(BB55:BB71),2)</f>
        <v>0</v>
      </c>
      <c r="BC54" s="106">
        <f>ROUND(SUM(BC55:BC71),2)</f>
        <v>0</v>
      </c>
      <c r="BD54" s="108">
        <f>ROUND(SUM(BD55:BD71),2)</f>
        <v>0</v>
      </c>
      <c r="BE54" s="6"/>
      <c r="BS54" s="109" t="s">
        <v>69</v>
      </c>
      <c r="BT54" s="109" t="s">
        <v>70</v>
      </c>
      <c r="BV54" s="109" t="s">
        <v>71</v>
      </c>
      <c r="BW54" s="109" t="s">
        <v>5</v>
      </c>
      <c r="BX54" s="109" t="s">
        <v>72</v>
      </c>
      <c r="CL54" s="109" t="s">
        <v>19</v>
      </c>
    </row>
    <row r="55" spans="1:90" s="7" customFormat="1" ht="16.5" customHeight="1">
      <c r="A55" s="110" t="s">
        <v>73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'84-2015 - PD Protierozní 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74</v>
      </c>
      <c r="AR55" s="117"/>
      <c r="AS55" s="118">
        <v>0</v>
      </c>
      <c r="AT55" s="119">
        <f>ROUND(SUM(AV55:AW55),2)</f>
        <v>0</v>
      </c>
      <c r="AU55" s="120">
        <f>'84-2015 - PD Protierozní ...'!P78</f>
        <v>0</v>
      </c>
      <c r="AV55" s="119">
        <f>'84-2015 - PD Protierozní ...'!J31</f>
        <v>0</v>
      </c>
      <c r="AW55" s="119">
        <f>'84-2015 - PD Protierozní ...'!J32</f>
        <v>0</v>
      </c>
      <c r="AX55" s="119">
        <f>'84-2015 - PD Protierozní ...'!J33</f>
        <v>0</v>
      </c>
      <c r="AY55" s="119">
        <f>'84-2015 - PD Protierozní ...'!J34</f>
        <v>0</v>
      </c>
      <c r="AZ55" s="119">
        <f>'84-2015 - PD Protierozní ...'!F31</f>
        <v>0</v>
      </c>
      <c r="BA55" s="119">
        <f>'84-2015 - PD Protierozní ...'!F32</f>
        <v>0</v>
      </c>
      <c r="BB55" s="119">
        <f>'84-2015 - PD Protierozní ...'!F33</f>
        <v>0</v>
      </c>
      <c r="BC55" s="119">
        <f>'84-2015 - PD Protierozní ...'!F34</f>
        <v>0</v>
      </c>
      <c r="BD55" s="121">
        <f>'84-2015 - PD Protierozní ...'!F35</f>
        <v>0</v>
      </c>
      <c r="BE55" s="7"/>
      <c r="BT55" s="122" t="s">
        <v>75</v>
      </c>
      <c r="BU55" s="122" t="s">
        <v>76</v>
      </c>
      <c r="BV55" s="122" t="s">
        <v>71</v>
      </c>
      <c r="BW55" s="122" t="s">
        <v>5</v>
      </c>
      <c r="BX55" s="122" t="s">
        <v>72</v>
      </c>
      <c r="CL55" s="122" t="s">
        <v>19</v>
      </c>
    </row>
    <row r="56" spans="1:91" s="7" customFormat="1" ht="16.5" customHeight="1">
      <c r="A56" s="110" t="s">
        <v>73</v>
      </c>
      <c r="B56" s="111"/>
      <c r="C56" s="112"/>
      <c r="D56" s="113" t="s">
        <v>77</v>
      </c>
      <c r="E56" s="113"/>
      <c r="F56" s="113"/>
      <c r="G56" s="113"/>
      <c r="H56" s="113"/>
      <c r="I56" s="114"/>
      <c r="J56" s="113" t="s">
        <v>78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'SO1 - IP3 Protierozní zác...'!J30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74</v>
      </c>
      <c r="AR56" s="117"/>
      <c r="AS56" s="118">
        <v>0</v>
      </c>
      <c r="AT56" s="119">
        <f>ROUND(SUM(AV56:AW56),2)</f>
        <v>0</v>
      </c>
      <c r="AU56" s="120">
        <f>'SO1 - IP3 Protierozní zác...'!P82</f>
        <v>0</v>
      </c>
      <c r="AV56" s="119">
        <f>'SO1 - IP3 Protierozní zác...'!J33</f>
        <v>0</v>
      </c>
      <c r="AW56" s="119">
        <f>'SO1 - IP3 Protierozní zác...'!J34</f>
        <v>0</v>
      </c>
      <c r="AX56" s="119">
        <f>'SO1 - IP3 Protierozní zác...'!J35</f>
        <v>0</v>
      </c>
      <c r="AY56" s="119">
        <f>'SO1 - IP3 Protierozní zác...'!J36</f>
        <v>0</v>
      </c>
      <c r="AZ56" s="119">
        <f>'SO1 - IP3 Protierozní zác...'!F33</f>
        <v>0</v>
      </c>
      <c r="BA56" s="119">
        <f>'SO1 - IP3 Protierozní zác...'!F34</f>
        <v>0</v>
      </c>
      <c r="BB56" s="119">
        <f>'SO1 - IP3 Protierozní zác...'!F35</f>
        <v>0</v>
      </c>
      <c r="BC56" s="119">
        <f>'SO1 - IP3 Protierozní zác...'!F36</f>
        <v>0</v>
      </c>
      <c r="BD56" s="121">
        <f>'SO1 - IP3 Protierozní zác...'!F37</f>
        <v>0</v>
      </c>
      <c r="BE56" s="7"/>
      <c r="BT56" s="122" t="s">
        <v>75</v>
      </c>
      <c r="BV56" s="122" t="s">
        <v>71</v>
      </c>
      <c r="BW56" s="122" t="s">
        <v>79</v>
      </c>
      <c r="BX56" s="122" t="s">
        <v>5</v>
      </c>
      <c r="CL56" s="122" t="s">
        <v>19</v>
      </c>
      <c r="CM56" s="122" t="s">
        <v>80</v>
      </c>
    </row>
    <row r="57" spans="1:91" s="7" customFormat="1" ht="16.5" customHeight="1">
      <c r="A57" s="110" t="s">
        <v>73</v>
      </c>
      <c r="B57" s="111"/>
      <c r="C57" s="112"/>
      <c r="D57" s="113" t="s">
        <v>81</v>
      </c>
      <c r="E57" s="113"/>
      <c r="F57" s="113"/>
      <c r="G57" s="113"/>
      <c r="H57" s="113"/>
      <c r="I57" s="114"/>
      <c r="J57" s="113" t="s">
        <v>82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'SO1_1 - Interakční prvek 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74</v>
      </c>
      <c r="AR57" s="117"/>
      <c r="AS57" s="118">
        <v>0</v>
      </c>
      <c r="AT57" s="119">
        <f>ROUND(SUM(AV57:AW57),2)</f>
        <v>0</v>
      </c>
      <c r="AU57" s="120">
        <f>'SO1_1 - Interakční prvek ...'!P83</f>
        <v>0</v>
      </c>
      <c r="AV57" s="119">
        <f>'SO1_1 - Interakční prvek ...'!J33</f>
        <v>0</v>
      </c>
      <c r="AW57" s="119">
        <f>'SO1_1 - Interakční prvek ...'!J34</f>
        <v>0</v>
      </c>
      <c r="AX57" s="119">
        <f>'SO1_1 - Interakční prvek ...'!J35</f>
        <v>0</v>
      </c>
      <c r="AY57" s="119">
        <f>'SO1_1 - Interakční prvek ...'!J36</f>
        <v>0</v>
      </c>
      <c r="AZ57" s="119">
        <f>'SO1_1 - Interakční prvek ...'!F33</f>
        <v>0</v>
      </c>
      <c r="BA57" s="119">
        <f>'SO1_1 - Interakční prvek ...'!F34</f>
        <v>0</v>
      </c>
      <c r="BB57" s="119">
        <f>'SO1_1 - Interakční prvek ...'!F35</f>
        <v>0</v>
      </c>
      <c r="BC57" s="119">
        <f>'SO1_1 - Interakční prvek ...'!F36</f>
        <v>0</v>
      </c>
      <c r="BD57" s="121">
        <f>'SO1_1 - Interakční prvek ...'!F37</f>
        <v>0</v>
      </c>
      <c r="BE57" s="7"/>
      <c r="BT57" s="122" t="s">
        <v>75</v>
      </c>
      <c r="BV57" s="122" t="s">
        <v>71</v>
      </c>
      <c r="BW57" s="122" t="s">
        <v>83</v>
      </c>
      <c r="BX57" s="122" t="s">
        <v>5</v>
      </c>
      <c r="CL57" s="122" t="s">
        <v>19</v>
      </c>
      <c r="CM57" s="122" t="s">
        <v>80</v>
      </c>
    </row>
    <row r="58" spans="1:91" s="7" customFormat="1" ht="16.5" customHeight="1">
      <c r="A58" s="110" t="s">
        <v>73</v>
      </c>
      <c r="B58" s="111"/>
      <c r="C58" s="112"/>
      <c r="D58" s="113" t="s">
        <v>84</v>
      </c>
      <c r="E58" s="113"/>
      <c r="F58" s="113"/>
      <c r="G58" s="113"/>
      <c r="H58" s="113"/>
      <c r="I58" s="114"/>
      <c r="J58" s="113" t="s">
        <v>85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'SO1_2 - Interakční prvek 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74</v>
      </c>
      <c r="AR58" s="117"/>
      <c r="AS58" s="118">
        <v>0</v>
      </c>
      <c r="AT58" s="119">
        <f>ROUND(SUM(AV58:AW58),2)</f>
        <v>0</v>
      </c>
      <c r="AU58" s="120">
        <f>'SO1_2 - Interakční prvek ...'!P82</f>
        <v>0</v>
      </c>
      <c r="AV58" s="119">
        <f>'SO1_2 - Interakční prvek ...'!J33</f>
        <v>0</v>
      </c>
      <c r="AW58" s="119">
        <f>'SO1_2 - Interakční prvek ...'!J34</f>
        <v>0</v>
      </c>
      <c r="AX58" s="119">
        <f>'SO1_2 - Interakční prvek ...'!J35</f>
        <v>0</v>
      </c>
      <c r="AY58" s="119">
        <f>'SO1_2 - Interakční prvek ...'!J36</f>
        <v>0</v>
      </c>
      <c r="AZ58" s="119">
        <f>'SO1_2 - Interakční prvek ...'!F33</f>
        <v>0</v>
      </c>
      <c r="BA58" s="119">
        <f>'SO1_2 - Interakční prvek ...'!F34</f>
        <v>0</v>
      </c>
      <c r="BB58" s="119">
        <f>'SO1_2 - Interakční prvek ...'!F35</f>
        <v>0</v>
      </c>
      <c r="BC58" s="119">
        <f>'SO1_2 - Interakční prvek ...'!F36</f>
        <v>0</v>
      </c>
      <c r="BD58" s="121">
        <f>'SO1_2 - Interakční prvek ...'!F37</f>
        <v>0</v>
      </c>
      <c r="BE58" s="7"/>
      <c r="BT58" s="122" t="s">
        <v>75</v>
      </c>
      <c r="BV58" s="122" t="s">
        <v>71</v>
      </c>
      <c r="BW58" s="122" t="s">
        <v>86</v>
      </c>
      <c r="BX58" s="122" t="s">
        <v>5</v>
      </c>
      <c r="CL58" s="122" t="s">
        <v>19</v>
      </c>
      <c r="CM58" s="122" t="s">
        <v>80</v>
      </c>
    </row>
    <row r="59" spans="1:91" s="7" customFormat="1" ht="16.5" customHeight="1">
      <c r="A59" s="110" t="s">
        <v>73</v>
      </c>
      <c r="B59" s="111"/>
      <c r="C59" s="112"/>
      <c r="D59" s="113" t="s">
        <v>87</v>
      </c>
      <c r="E59" s="113"/>
      <c r="F59" s="113"/>
      <c r="G59" s="113"/>
      <c r="H59" s="113"/>
      <c r="I59" s="114"/>
      <c r="J59" s="113" t="s">
        <v>88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'SO1_3 - Interakční prvek 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74</v>
      </c>
      <c r="AR59" s="117"/>
      <c r="AS59" s="118">
        <v>0</v>
      </c>
      <c r="AT59" s="119">
        <f>ROUND(SUM(AV59:AW59),2)</f>
        <v>0</v>
      </c>
      <c r="AU59" s="120">
        <f>'SO1_3 - Interakční prvek ...'!P82</f>
        <v>0</v>
      </c>
      <c r="AV59" s="119">
        <f>'SO1_3 - Interakční prvek ...'!J33</f>
        <v>0</v>
      </c>
      <c r="AW59" s="119">
        <f>'SO1_3 - Interakční prvek ...'!J34</f>
        <v>0</v>
      </c>
      <c r="AX59" s="119">
        <f>'SO1_3 - Interakční prvek ...'!J35</f>
        <v>0</v>
      </c>
      <c r="AY59" s="119">
        <f>'SO1_3 - Interakční prvek ...'!J36</f>
        <v>0</v>
      </c>
      <c r="AZ59" s="119">
        <f>'SO1_3 - Interakční prvek ...'!F33</f>
        <v>0</v>
      </c>
      <c r="BA59" s="119">
        <f>'SO1_3 - Interakční prvek ...'!F34</f>
        <v>0</v>
      </c>
      <c r="BB59" s="119">
        <f>'SO1_3 - Interakční prvek ...'!F35</f>
        <v>0</v>
      </c>
      <c r="BC59" s="119">
        <f>'SO1_3 - Interakční prvek ...'!F36</f>
        <v>0</v>
      </c>
      <c r="BD59" s="121">
        <f>'SO1_3 - Interakční prvek ...'!F37</f>
        <v>0</v>
      </c>
      <c r="BE59" s="7"/>
      <c r="BT59" s="122" t="s">
        <v>75</v>
      </c>
      <c r="BV59" s="122" t="s">
        <v>71</v>
      </c>
      <c r="BW59" s="122" t="s">
        <v>89</v>
      </c>
      <c r="BX59" s="122" t="s">
        <v>5</v>
      </c>
      <c r="CL59" s="122" t="s">
        <v>19</v>
      </c>
      <c r="CM59" s="122" t="s">
        <v>80</v>
      </c>
    </row>
    <row r="60" spans="1:91" s="7" customFormat="1" ht="16.5" customHeight="1">
      <c r="A60" s="110" t="s">
        <v>73</v>
      </c>
      <c r="B60" s="111"/>
      <c r="C60" s="112"/>
      <c r="D60" s="113" t="s">
        <v>90</v>
      </c>
      <c r="E60" s="113"/>
      <c r="F60" s="113"/>
      <c r="G60" s="113"/>
      <c r="H60" s="113"/>
      <c r="I60" s="114"/>
      <c r="J60" s="113" t="s">
        <v>91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'SO1_4 - Interakční prvek ...'!J30</f>
        <v>0</v>
      </c>
      <c r="AH60" s="114"/>
      <c r="AI60" s="114"/>
      <c r="AJ60" s="114"/>
      <c r="AK60" s="114"/>
      <c r="AL60" s="114"/>
      <c r="AM60" s="114"/>
      <c r="AN60" s="115">
        <f>SUM(AG60,AT60)</f>
        <v>0</v>
      </c>
      <c r="AO60" s="114"/>
      <c r="AP60" s="114"/>
      <c r="AQ60" s="116" t="s">
        <v>74</v>
      </c>
      <c r="AR60" s="117"/>
      <c r="AS60" s="118">
        <v>0</v>
      </c>
      <c r="AT60" s="119">
        <f>ROUND(SUM(AV60:AW60),2)</f>
        <v>0</v>
      </c>
      <c r="AU60" s="120">
        <f>'SO1_4 - Interakční prvek ...'!P82</f>
        <v>0</v>
      </c>
      <c r="AV60" s="119">
        <f>'SO1_4 - Interakční prvek ...'!J33</f>
        <v>0</v>
      </c>
      <c r="AW60" s="119">
        <f>'SO1_4 - Interakční prvek ...'!J34</f>
        <v>0</v>
      </c>
      <c r="AX60" s="119">
        <f>'SO1_4 - Interakční prvek ...'!J35</f>
        <v>0</v>
      </c>
      <c r="AY60" s="119">
        <f>'SO1_4 - Interakční prvek ...'!J36</f>
        <v>0</v>
      </c>
      <c r="AZ60" s="119">
        <f>'SO1_4 - Interakční prvek ...'!F33</f>
        <v>0</v>
      </c>
      <c r="BA60" s="119">
        <f>'SO1_4 - Interakční prvek ...'!F34</f>
        <v>0</v>
      </c>
      <c r="BB60" s="119">
        <f>'SO1_4 - Interakční prvek ...'!F35</f>
        <v>0</v>
      </c>
      <c r="BC60" s="119">
        <f>'SO1_4 - Interakční prvek ...'!F36</f>
        <v>0</v>
      </c>
      <c r="BD60" s="121">
        <f>'SO1_4 - Interakční prvek ...'!F37</f>
        <v>0</v>
      </c>
      <c r="BE60" s="7"/>
      <c r="BT60" s="122" t="s">
        <v>75</v>
      </c>
      <c r="BV60" s="122" t="s">
        <v>71</v>
      </c>
      <c r="BW60" s="122" t="s">
        <v>92</v>
      </c>
      <c r="BX60" s="122" t="s">
        <v>5</v>
      </c>
      <c r="CL60" s="122" t="s">
        <v>19</v>
      </c>
      <c r="CM60" s="122" t="s">
        <v>80</v>
      </c>
    </row>
    <row r="61" spans="1:91" s="7" customFormat="1" ht="16.5" customHeight="1">
      <c r="A61" s="110" t="s">
        <v>73</v>
      </c>
      <c r="B61" s="111"/>
      <c r="C61" s="112"/>
      <c r="D61" s="113" t="s">
        <v>93</v>
      </c>
      <c r="E61" s="113"/>
      <c r="F61" s="113"/>
      <c r="G61" s="113"/>
      <c r="H61" s="113"/>
      <c r="I61" s="114"/>
      <c r="J61" s="113" t="s">
        <v>94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5">
        <f>'SO2 - IP7 Protierozní zác...'!J30</f>
        <v>0</v>
      </c>
      <c r="AH61" s="114"/>
      <c r="AI61" s="114"/>
      <c r="AJ61" s="114"/>
      <c r="AK61" s="114"/>
      <c r="AL61" s="114"/>
      <c r="AM61" s="114"/>
      <c r="AN61" s="115">
        <f>SUM(AG61,AT61)</f>
        <v>0</v>
      </c>
      <c r="AO61" s="114"/>
      <c r="AP61" s="114"/>
      <c r="AQ61" s="116" t="s">
        <v>74</v>
      </c>
      <c r="AR61" s="117"/>
      <c r="AS61" s="118">
        <v>0</v>
      </c>
      <c r="AT61" s="119">
        <f>ROUND(SUM(AV61:AW61),2)</f>
        <v>0</v>
      </c>
      <c r="AU61" s="120">
        <f>'SO2 - IP7 Protierozní zác...'!P82</f>
        <v>0</v>
      </c>
      <c r="AV61" s="119">
        <f>'SO2 - IP7 Protierozní zác...'!J33</f>
        <v>0</v>
      </c>
      <c r="AW61" s="119">
        <f>'SO2 - IP7 Protierozní zác...'!J34</f>
        <v>0</v>
      </c>
      <c r="AX61" s="119">
        <f>'SO2 - IP7 Protierozní zác...'!J35</f>
        <v>0</v>
      </c>
      <c r="AY61" s="119">
        <f>'SO2 - IP7 Protierozní zác...'!J36</f>
        <v>0</v>
      </c>
      <c r="AZ61" s="119">
        <f>'SO2 - IP7 Protierozní zác...'!F33</f>
        <v>0</v>
      </c>
      <c r="BA61" s="119">
        <f>'SO2 - IP7 Protierozní zác...'!F34</f>
        <v>0</v>
      </c>
      <c r="BB61" s="119">
        <f>'SO2 - IP7 Protierozní zác...'!F35</f>
        <v>0</v>
      </c>
      <c r="BC61" s="119">
        <f>'SO2 - IP7 Protierozní zác...'!F36</f>
        <v>0</v>
      </c>
      <c r="BD61" s="121">
        <f>'SO2 - IP7 Protierozní zác...'!F37</f>
        <v>0</v>
      </c>
      <c r="BE61" s="7"/>
      <c r="BT61" s="122" t="s">
        <v>75</v>
      </c>
      <c r="BV61" s="122" t="s">
        <v>71</v>
      </c>
      <c r="BW61" s="122" t="s">
        <v>95</v>
      </c>
      <c r="BX61" s="122" t="s">
        <v>5</v>
      </c>
      <c r="CL61" s="122" t="s">
        <v>19</v>
      </c>
      <c r="CM61" s="122" t="s">
        <v>80</v>
      </c>
    </row>
    <row r="62" spans="1:91" s="7" customFormat="1" ht="16.5" customHeight="1">
      <c r="A62" s="110" t="s">
        <v>73</v>
      </c>
      <c r="B62" s="111"/>
      <c r="C62" s="112"/>
      <c r="D62" s="113" t="s">
        <v>96</v>
      </c>
      <c r="E62" s="113"/>
      <c r="F62" s="113"/>
      <c r="G62" s="113"/>
      <c r="H62" s="113"/>
      <c r="I62" s="114"/>
      <c r="J62" s="113" t="s">
        <v>97</v>
      </c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5">
        <f>'SO2_1 - Interakční prvek ...'!J30</f>
        <v>0</v>
      </c>
      <c r="AH62" s="114"/>
      <c r="AI62" s="114"/>
      <c r="AJ62" s="114"/>
      <c r="AK62" s="114"/>
      <c r="AL62" s="114"/>
      <c r="AM62" s="114"/>
      <c r="AN62" s="115">
        <f>SUM(AG62,AT62)</f>
        <v>0</v>
      </c>
      <c r="AO62" s="114"/>
      <c r="AP62" s="114"/>
      <c r="AQ62" s="116" t="s">
        <v>74</v>
      </c>
      <c r="AR62" s="117"/>
      <c r="AS62" s="118">
        <v>0</v>
      </c>
      <c r="AT62" s="119">
        <f>ROUND(SUM(AV62:AW62),2)</f>
        <v>0</v>
      </c>
      <c r="AU62" s="120">
        <f>'SO2_1 - Interakční prvek ...'!P83</f>
        <v>0</v>
      </c>
      <c r="AV62" s="119">
        <f>'SO2_1 - Interakční prvek ...'!J33</f>
        <v>0</v>
      </c>
      <c r="AW62" s="119">
        <f>'SO2_1 - Interakční prvek ...'!J34</f>
        <v>0</v>
      </c>
      <c r="AX62" s="119">
        <f>'SO2_1 - Interakční prvek ...'!J35</f>
        <v>0</v>
      </c>
      <c r="AY62" s="119">
        <f>'SO2_1 - Interakční prvek ...'!J36</f>
        <v>0</v>
      </c>
      <c r="AZ62" s="119">
        <f>'SO2_1 - Interakční prvek ...'!F33</f>
        <v>0</v>
      </c>
      <c r="BA62" s="119">
        <f>'SO2_1 - Interakční prvek ...'!F34</f>
        <v>0</v>
      </c>
      <c r="BB62" s="119">
        <f>'SO2_1 - Interakční prvek ...'!F35</f>
        <v>0</v>
      </c>
      <c r="BC62" s="119">
        <f>'SO2_1 - Interakční prvek ...'!F36</f>
        <v>0</v>
      </c>
      <c r="BD62" s="121">
        <f>'SO2_1 - Interakční prvek ...'!F37</f>
        <v>0</v>
      </c>
      <c r="BE62" s="7"/>
      <c r="BT62" s="122" t="s">
        <v>75</v>
      </c>
      <c r="BV62" s="122" t="s">
        <v>71</v>
      </c>
      <c r="BW62" s="122" t="s">
        <v>98</v>
      </c>
      <c r="BX62" s="122" t="s">
        <v>5</v>
      </c>
      <c r="CL62" s="122" t="s">
        <v>19</v>
      </c>
      <c r="CM62" s="122" t="s">
        <v>80</v>
      </c>
    </row>
    <row r="63" spans="1:91" s="7" customFormat="1" ht="16.5" customHeight="1">
      <c r="A63" s="110" t="s">
        <v>73</v>
      </c>
      <c r="B63" s="111"/>
      <c r="C63" s="112"/>
      <c r="D63" s="113" t="s">
        <v>99</v>
      </c>
      <c r="E63" s="113"/>
      <c r="F63" s="113"/>
      <c r="G63" s="113"/>
      <c r="H63" s="113"/>
      <c r="I63" s="114"/>
      <c r="J63" s="113" t="s">
        <v>100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5">
        <f>'SO2_2 - Interakční prvek ...'!J30</f>
        <v>0</v>
      </c>
      <c r="AH63" s="114"/>
      <c r="AI63" s="114"/>
      <c r="AJ63" s="114"/>
      <c r="AK63" s="114"/>
      <c r="AL63" s="114"/>
      <c r="AM63" s="114"/>
      <c r="AN63" s="115">
        <f>SUM(AG63,AT63)</f>
        <v>0</v>
      </c>
      <c r="AO63" s="114"/>
      <c r="AP63" s="114"/>
      <c r="AQ63" s="116" t="s">
        <v>74</v>
      </c>
      <c r="AR63" s="117"/>
      <c r="AS63" s="118">
        <v>0</v>
      </c>
      <c r="AT63" s="119">
        <f>ROUND(SUM(AV63:AW63),2)</f>
        <v>0</v>
      </c>
      <c r="AU63" s="120">
        <f>'SO2_2 - Interakční prvek ...'!P83</f>
        <v>0</v>
      </c>
      <c r="AV63" s="119">
        <f>'SO2_2 - Interakční prvek ...'!J33</f>
        <v>0</v>
      </c>
      <c r="AW63" s="119">
        <f>'SO2_2 - Interakční prvek ...'!J34</f>
        <v>0</v>
      </c>
      <c r="AX63" s="119">
        <f>'SO2_2 - Interakční prvek ...'!J35</f>
        <v>0</v>
      </c>
      <c r="AY63" s="119">
        <f>'SO2_2 - Interakční prvek ...'!J36</f>
        <v>0</v>
      </c>
      <c r="AZ63" s="119">
        <f>'SO2_2 - Interakční prvek ...'!F33</f>
        <v>0</v>
      </c>
      <c r="BA63" s="119">
        <f>'SO2_2 - Interakční prvek ...'!F34</f>
        <v>0</v>
      </c>
      <c r="BB63" s="119">
        <f>'SO2_2 - Interakční prvek ...'!F35</f>
        <v>0</v>
      </c>
      <c r="BC63" s="119">
        <f>'SO2_2 - Interakční prvek ...'!F36</f>
        <v>0</v>
      </c>
      <c r="BD63" s="121">
        <f>'SO2_2 - Interakční prvek ...'!F37</f>
        <v>0</v>
      </c>
      <c r="BE63" s="7"/>
      <c r="BT63" s="122" t="s">
        <v>75</v>
      </c>
      <c r="BV63" s="122" t="s">
        <v>71</v>
      </c>
      <c r="BW63" s="122" t="s">
        <v>101</v>
      </c>
      <c r="BX63" s="122" t="s">
        <v>5</v>
      </c>
      <c r="CL63" s="122" t="s">
        <v>19</v>
      </c>
      <c r="CM63" s="122" t="s">
        <v>80</v>
      </c>
    </row>
    <row r="64" spans="1:91" s="7" customFormat="1" ht="16.5" customHeight="1">
      <c r="A64" s="110" t="s">
        <v>73</v>
      </c>
      <c r="B64" s="111"/>
      <c r="C64" s="112"/>
      <c r="D64" s="113" t="s">
        <v>102</v>
      </c>
      <c r="E64" s="113"/>
      <c r="F64" s="113"/>
      <c r="G64" s="113"/>
      <c r="H64" s="113"/>
      <c r="I64" s="114"/>
      <c r="J64" s="113" t="s">
        <v>103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5">
        <f>'SO2_3 - Interakční prvek ...'!J30</f>
        <v>0</v>
      </c>
      <c r="AH64" s="114"/>
      <c r="AI64" s="114"/>
      <c r="AJ64" s="114"/>
      <c r="AK64" s="114"/>
      <c r="AL64" s="114"/>
      <c r="AM64" s="114"/>
      <c r="AN64" s="115">
        <f>SUM(AG64,AT64)</f>
        <v>0</v>
      </c>
      <c r="AO64" s="114"/>
      <c r="AP64" s="114"/>
      <c r="AQ64" s="116" t="s">
        <v>74</v>
      </c>
      <c r="AR64" s="117"/>
      <c r="AS64" s="118">
        <v>0</v>
      </c>
      <c r="AT64" s="119">
        <f>ROUND(SUM(AV64:AW64),2)</f>
        <v>0</v>
      </c>
      <c r="AU64" s="120">
        <f>'SO2_3 - Interakční prvek ...'!P83</f>
        <v>0</v>
      </c>
      <c r="AV64" s="119">
        <f>'SO2_3 - Interakční prvek ...'!J33</f>
        <v>0</v>
      </c>
      <c r="AW64" s="119">
        <f>'SO2_3 - Interakční prvek ...'!J34</f>
        <v>0</v>
      </c>
      <c r="AX64" s="119">
        <f>'SO2_3 - Interakční prvek ...'!J35</f>
        <v>0</v>
      </c>
      <c r="AY64" s="119">
        <f>'SO2_3 - Interakční prvek ...'!J36</f>
        <v>0</v>
      </c>
      <c r="AZ64" s="119">
        <f>'SO2_3 - Interakční prvek ...'!F33</f>
        <v>0</v>
      </c>
      <c r="BA64" s="119">
        <f>'SO2_3 - Interakční prvek ...'!F34</f>
        <v>0</v>
      </c>
      <c r="BB64" s="119">
        <f>'SO2_3 - Interakční prvek ...'!F35</f>
        <v>0</v>
      </c>
      <c r="BC64" s="119">
        <f>'SO2_3 - Interakční prvek ...'!F36</f>
        <v>0</v>
      </c>
      <c r="BD64" s="121">
        <f>'SO2_3 - Interakční prvek ...'!F37</f>
        <v>0</v>
      </c>
      <c r="BE64" s="7"/>
      <c r="BT64" s="122" t="s">
        <v>75</v>
      </c>
      <c r="BV64" s="122" t="s">
        <v>71</v>
      </c>
      <c r="BW64" s="122" t="s">
        <v>104</v>
      </c>
      <c r="BX64" s="122" t="s">
        <v>5</v>
      </c>
      <c r="CL64" s="122" t="s">
        <v>19</v>
      </c>
      <c r="CM64" s="122" t="s">
        <v>80</v>
      </c>
    </row>
    <row r="65" spans="1:91" s="7" customFormat="1" ht="16.5" customHeight="1">
      <c r="A65" s="110" t="s">
        <v>73</v>
      </c>
      <c r="B65" s="111"/>
      <c r="C65" s="112"/>
      <c r="D65" s="113" t="s">
        <v>105</v>
      </c>
      <c r="E65" s="113"/>
      <c r="F65" s="113"/>
      <c r="G65" s="113"/>
      <c r="H65" s="113"/>
      <c r="I65" s="114"/>
      <c r="J65" s="113" t="s">
        <v>106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5">
        <f>'SO2_4 - Interakční prvek ...'!J30</f>
        <v>0</v>
      </c>
      <c r="AH65" s="114"/>
      <c r="AI65" s="114"/>
      <c r="AJ65" s="114"/>
      <c r="AK65" s="114"/>
      <c r="AL65" s="114"/>
      <c r="AM65" s="114"/>
      <c r="AN65" s="115">
        <f>SUM(AG65,AT65)</f>
        <v>0</v>
      </c>
      <c r="AO65" s="114"/>
      <c r="AP65" s="114"/>
      <c r="AQ65" s="116" t="s">
        <v>74</v>
      </c>
      <c r="AR65" s="117"/>
      <c r="AS65" s="118">
        <v>0</v>
      </c>
      <c r="AT65" s="119">
        <f>ROUND(SUM(AV65:AW65),2)</f>
        <v>0</v>
      </c>
      <c r="AU65" s="120">
        <f>'SO2_4 - Interakční prvek ...'!P83</f>
        <v>0</v>
      </c>
      <c r="AV65" s="119">
        <f>'SO2_4 - Interakční prvek ...'!J33</f>
        <v>0</v>
      </c>
      <c r="AW65" s="119">
        <f>'SO2_4 - Interakční prvek ...'!J34</f>
        <v>0</v>
      </c>
      <c r="AX65" s="119">
        <f>'SO2_4 - Interakční prvek ...'!J35</f>
        <v>0</v>
      </c>
      <c r="AY65" s="119">
        <f>'SO2_4 - Interakční prvek ...'!J36</f>
        <v>0</v>
      </c>
      <c r="AZ65" s="119">
        <f>'SO2_4 - Interakční prvek ...'!F33</f>
        <v>0</v>
      </c>
      <c r="BA65" s="119">
        <f>'SO2_4 - Interakční prvek ...'!F34</f>
        <v>0</v>
      </c>
      <c r="BB65" s="119">
        <f>'SO2_4 - Interakční prvek ...'!F35</f>
        <v>0</v>
      </c>
      <c r="BC65" s="119">
        <f>'SO2_4 - Interakční prvek ...'!F36</f>
        <v>0</v>
      </c>
      <c r="BD65" s="121">
        <f>'SO2_4 - Interakční prvek ...'!F37</f>
        <v>0</v>
      </c>
      <c r="BE65" s="7"/>
      <c r="BT65" s="122" t="s">
        <v>75</v>
      </c>
      <c r="BV65" s="122" t="s">
        <v>71</v>
      </c>
      <c r="BW65" s="122" t="s">
        <v>107</v>
      </c>
      <c r="BX65" s="122" t="s">
        <v>5</v>
      </c>
      <c r="CL65" s="122" t="s">
        <v>19</v>
      </c>
      <c r="CM65" s="122" t="s">
        <v>80</v>
      </c>
    </row>
    <row r="66" spans="1:91" s="7" customFormat="1" ht="16.5" customHeight="1">
      <c r="A66" s="110" t="s">
        <v>73</v>
      </c>
      <c r="B66" s="111"/>
      <c r="C66" s="112"/>
      <c r="D66" s="113" t="s">
        <v>108</v>
      </c>
      <c r="E66" s="113"/>
      <c r="F66" s="113"/>
      <c r="G66" s="113"/>
      <c r="H66" s="113"/>
      <c r="I66" s="114"/>
      <c r="J66" s="113" t="s">
        <v>109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5">
        <f>'SO3 - IP33 Retenční přehr...'!J30</f>
        <v>0</v>
      </c>
      <c r="AH66" s="114"/>
      <c r="AI66" s="114"/>
      <c r="AJ66" s="114"/>
      <c r="AK66" s="114"/>
      <c r="AL66" s="114"/>
      <c r="AM66" s="114"/>
      <c r="AN66" s="115">
        <f>SUM(AG66,AT66)</f>
        <v>0</v>
      </c>
      <c r="AO66" s="114"/>
      <c r="AP66" s="114"/>
      <c r="AQ66" s="116" t="s">
        <v>74</v>
      </c>
      <c r="AR66" s="117"/>
      <c r="AS66" s="118">
        <v>0</v>
      </c>
      <c r="AT66" s="119">
        <f>ROUND(SUM(AV66:AW66),2)</f>
        <v>0</v>
      </c>
      <c r="AU66" s="120">
        <f>'SO3 - IP33 Retenční přehr...'!P84</f>
        <v>0</v>
      </c>
      <c r="AV66" s="119">
        <f>'SO3 - IP33 Retenční přehr...'!J33</f>
        <v>0</v>
      </c>
      <c r="AW66" s="119">
        <f>'SO3 - IP33 Retenční přehr...'!J34</f>
        <v>0</v>
      </c>
      <c r="AX66" s="119">
        <f>'SO3 - IP33 Retenční přehr...'!J35</f>
        <v>0</v>
      </c>
      <c r="AY66" s="119">
        <f>'SO3 - IP33 Retenční přehr...'!J36</f>
        <v>0</v>
      </c>
      <c r="AZ66" s="119">
        <f>'SO3 - IP33 Retenční přehr...'!F33</f>
        <v>0</v>
      </c>
      <c r="BA66" s="119">
        <f>'SO3 - IP33 Retenční přehr...'!F34</f>
        <v>0</v>
      </c>
      <c r="BB66" s="119">
        <f>'SO3 - IP33 Retenční přehr...'!F35</f>
        <v>0</v>
      </c>
      <c r="BC66" s="119">
        <f>'SO3 - IP33 Retenční přehr...'!F36</f>
        <v>0</v>
      </c>
      <c r="BD66" s="121">
        <f>'SO3 - IP33 Retenční přehr...'!F37</f>
        <v>0</v>
      </c>
      <c r="BE66" s="7"/>
      <c r="BT66" s="122" t="s">
        <v>75</v>
      </c>
      <c r="BV66" s="122" t="s">
        <v>71</v>
      </c>
      <c r="BW66" s="122" t="s">
        <v>110</v>
      </c>
      <c r="BX66" s="122" t="s">
        <v>5</v>
      </c>
      <c r="CL66" s="122" t="s">
        <v>19</v>
      </c>
      <c r="CM66" s="122" t="s">
        <v>80</v>
      </c>
    </row>
    <row r="67" spans="1:91" s="7" customFormat="1" ht="24.75" customHeight="1">
      <c r="A67" s="110" t="s">
        <v>73</v>
      </c>
      <c r="B67" s="111"/>
      <c r="C67" s="112"/>
      <c r="D67" s="113" t="s">
        <v>111</v>
      </c>
      <c r="E67" s="113"/>
      <c r="F67" s="113"/>
      <c r="G67" s="113"/>
      <c r="H67" s="113"/>
      <c r="I67" s="114"/>
      <c r="J67" s="113" t="s">
        <v>112</v>
      </c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5">
        <f>'SO3_1 - Interakční prvek ...'!J30</f>
        <v>0</v>
      </c>
      <c r="AH67" s="114"/>
      <c r="AI67" s="114"/>
      <c r="AJ67" s="114"/>
      <c r="AK67" s="114"/>
      <c r="AL67" s="114"/>
      <c r="AM67" s="114"/>
      <c r="AN67" s="115">
        <f>SUM(AG67,AT67)</f>
        <v>0</v>
      </c>
      <c r="AO67" s="114"/>
      <c r="AP67" s="114"/>
      <c r="AQ67" s="116" t="s">
        <v>74</v>
      </c>
      <c r="AR67" s="117"/>
      <c r="AS67" s="118">
        <v>0</v>
      </c>
      <c r="AT67" s="119">
        <f>ROUND(SUM(AV67:AW67),2)</f>
        <v>0</v>
      </c>
      <c r="AU67" s="120">
        <f>'SO3_1 - Interakční prvek ...'!P82</f>
        <v>0</v>
      </c>
      <c r="AV67" s="119">
        <f>'SO3_1 - Interakční prvek ...'!J33</f>
        <v>0</v>
      </c>
      <c r="AW67" s="119">
        <f>'SO3_1 - Interakční prvek ...'!J34</f>
        <v>0</v>
      </c>
      <c r="AX67" s="119">
        <f>'SO3_1 - Interakční prvek ...'!J35</f>
        <v>0</v>
      </c>
      <c r="AY67" s="119">
        <f>'SO3_1 - Interakční prvek ...'!J36</f>
        <v>0</v>
      </c>
      <c r="AZ67" s="119">
        <f>'SO3_1 - Interakční prvek ...'!F33</f>
        <v>0</v>
      </c>
      <c r="BA67" s="119">
        <f>'SO3_1 - Interakční prvek ...'!F34</f>
        <v>0</v>
      </c>
      <c r="BB67" s="119">
        <f>'SO3_1 - Interakční prvek ...'!F35</f>
        <v>0</v>
      </c>
      <c r="BC67" s="119">
        <f>'SO3_1 - Interakční prvek ...'!F36</f>
        <v>0</v>
      </c>
      <c r="BD67" s="121">
        <f>'SO3_1 - Interakční prvek ...'!F37</f>
        <v>0</v>
      </c>
      <c r="BE67" s="7"/>
      <c r="BT67" s="122" t="s">
        <v>75</v>
      </c>
      <c r="BV67" s="122" t="s">
        <v>71</v>
      </c>
      <c r="BW67" s="122" t="s">
        <v>113</v>
      </c>
      <c r="BX67" s="122" t="s">
        <v>5</v>
      </c>
      <c r="CL67" s="122" t="s">
        <v>19</v>
      </c>
      <c r="CM67" s="122" t="s">
        <v>80</v>
      </c>
    </row>
    <row r="68" spans="1:91" s="7" customFormat="1" ht="16.5" customHeight="1">
      <c r="A68" s="110" t="s">
        <v>73</v>
      </c>
      <c r="B68" s="111"/>
      <c r="C68" s="112"/>
      <c r="D68" s="113" t="s">
        <v>114</v>
      </c>
      <c r="E68" s="113"/>
      <c r="F68" s="113"/>
      <c r="G68" s="113"/>
      <c r="H68" s="113"/>
      <c r="I68" s="114"/>
      <c r="J68" s="113" t="s">
        <v>115</v>
      </c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5">
        <f>'SO4 - Interakční prvek IP...'!J30</f>
        <v>0</v>
      </c>
      <c r="AH68" s="114"/>
      <c r="AI68" s="114"/>
      <c r="AJ68" s="114"/>
      <c r="AK68" s="114"/>
      <c r="AL68" s="114"/>
      <c r="AM68" s="114"/>
      <c r="AN68" s="115">
        <f>SUM(AG68,AT68)</f>
        <v>0</v>
      </c>
      <c r="AO68" s="114"/>
      <c r="AP68" s="114"/>
      <c r="AQ68" s="116" t="s">
        <v>74</v>
      </c>
      <c r="AR68" s="117"/>
      <c r="AS68" s="118">
        <v>0</v>
      </c>
      <c r="AT68" s="119">
        <f>ROUND(SUM(AV68:AW68),2)</f>
        <v>0</v>
      </c>
      <c r="AU68" s="120">
        <f>'SO4 - Interakční prvek IP...'!P83</f>
        <v>0</v>
      </c>
      <c r="AV68" s="119">
        <f>'SO4 - Interakční prvek IP...'!J33</f>
        <v>0</v>
      </c>
      <c r="AW68" s="119">
        <f>'SO4 - Interakční prvek IP...'!J34</f>
        <v>0</v>
      </c>
      <c r="AX68" s="119">
        <f>'SO4 - Interakční prvek IP...'!J35</f>
        <v>0</v>
      </c>
      <c r="AY68" s="119">
        <f>'SO4 - Interakční prvek IP...'!J36</f>
        <v>0</v>
      </c>
      <c r="AZ68" s="119">
        <f>'SO4 - Interakční prvek IP...'!F33</f>
        <v>0</v>
      </c>
      <c r="BA68" s="119">
        <f>'SO4 - Interakční prvek IP...'!F34</f>
        <v>0</v>
      </c>
      <c r="BB68" s="119">
        <f>'SO4 - Interakční prvek IP...'!F35</f>
        <v>0</v>
      </c>
      <c r="BC68" s="119">
        <f>'SO4 - Interakční prvek IP...'!F36</f>
        <v>0</v>
      </c>
      <c r="BD68" s="121">
        <f>'SO4 - Interakční prvek IP...'!F37</f>
        <v>0</v>
      </c>
      <c r="BE68" s="7"/>
      <c r="BT68" s="122" t="s">
        <v>75</v>
      </c>
      <c r="BV68" s="122" t="s">
        <v>71</v>
      </c>
      <c r="BW68" s="122" t="s">
        <v>116</v>
      </c>
      <c r="BX68" s="122" t="s">
        <v>5</v>
      </c>
      <c r="CL68" s="122" t="s">
        <v>19</v>
      </c>
      <c r="CM68" s="122" t="s">
        <v>80</v>
      </c>
    </row>
    <row r="69" spans="1:91" s="7" customFormat="1" ht="16.5" customHeight="1">
      <c r="A69" s="110" t="s">
        <v>73</v>
      </c>
      <c r="B69" s="111"/>
      <c r="C69" s="112"/>
      <c r="D69" s="113" t="s">
        <v>117</v>
      </c>
      <c r="E69" s="113"/>
      <c r="F69" s="113"/>
      <c r="G69" s="113"/>
      <c r="H69" s="113"/>
      <c r="I69" s="114"/>
      <c r="J69" s="113" t="s">
        <v>118</v>
      </c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5">
        <f>'SO4_1 - Interakšní prvek ...'!J30</f>
        <v>0</v>
      </c>
      <c r="AH69" s="114"/>
      <c r="AI69" s="114"/>
      <c r="AJ69" s="114"/>
      <c r="AK69" s="114"/>
      <c r="AL69" s="114"/>
      <c r="AM69" s="114"/>
      <c r="AN69" s="115">
        <f>SUM(AG69,AT69)</f>
        <v>0</v>
      </c>
      <c r="AO69" s="114"/>
      <c r="AP69" s="114"/>
      <c r="AQ69" s="116" t="s">
        <v>74</v>
      </c>
      <c r="AR69" s="117"/>
      <c r="AS69" s="118">
        <v>0</v>
      </c>
      <c r="AT69" s="119">
        <f>ROUND(SUM(AV69:AW69),2)</f>
        <v>0</v>
      </c>
      <c r="AU69" s="120">
        <f>'SO4_1 - Interakšní prvek ...'!P82</f>
        <v>0</v>
      </c>
      <c r="AV69" s="119">
        <f>'SO4_1 - Interakšní prvek ...'!J33</f>
        <v>0</v>
      </c>
      <c r="AW69" s="119">
        <f>'SO4_1 - Interakšní prvek ...'!J34</f>
        <v>0</v>
      </c>
      <c r="AX69" s="119">
        <f>'SO4_1 - Interakšní prvek ...'!J35</f>
        <v>0</v>
      </c>
      <c r="AY69" s="119">
        <f>'SO4_1 - Interakšní prvek ...'!J36</f>
        <v>0</v>
      </c>
      <c r="AZ69" s="119">
        <f>'SO4_1 - Interakšní prvek ...'!F33</f>
        <v>0</v>
      </c>
      <c r="BA69" s="119">
        <f>'SO4_1 - Interakšní prvek ...'!F34</f>
        <v>0</v>
      </c>
      <c r="BB69" s="119">
        <f>'SO4_1 - Interakšní prvek ...'!F35</f>
        <v>0</v>
      </c>
      <c r="BC69" s="119">
        <f>'SO4_1 - Interakšní prvek ...'!F36</f>
        <v>0</v>
      </c>
      <c r="BD69" s="121">
        <f>'SO4_1 - Interakšní prvek ...'!F37</f>
        <v>0</v>
      </c>
      <c r="BE69" s="7"/>
      <c r="BT69" s="122" t="s">
        <v>75</v>
      </c>
      <c r="BV69" s="122" t="s">
        <v>71</v>
      </c>
      <c r="BW69" s="122" t="s">
        <v>119</v>
      </c>
      <c r="BX69" s="122" t="s">
        <v>5</v>
      </c>
      <c r="CL69" s="122" t="s">
        <v>19</v>
      </c>
      <c r="CM69" s="122" t="s">
        <v>80</v>
      </c>
    </row>
    <row r="70" spans="1:91" s="7" customFormat="1" ht="16.5" customHeight="1">
      <c r="A70" s="110" t="s">
        <v>73</v>
      </c>
      <c r="B70" s="111"/>
      <c r="C70" s="112"/>
      <c r="D70" s="113" t="s">
        <v>120</v>
      </c>
      <c r="E70" s="113"/>
      <c r="F70" s="113"/>
      <c r="G70" s="113"/>
      <c r="H70" s="113"/>
      <c r="I70" s="114"/>
      <c r="J70" s="113" t="s">
        <v>121</v>
      </c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5">
        <f>'SO4_2 - Interakšní prvek ...'!J30</f>
        <v>0</v>
      </c>
      <c r="AH70" s="114"/>
      <c r="AI70" s="114"/>
      <c r="AJ70" s="114"/>
      <c r="AK70" s="114"/>
      <c r="AL70" s="114"/>
      <c r="AM70" s="114"/>
      <c r="AN70" s="115">
        <f>SUM(AG70,AT70)</f>
        <v>0</v>
      </c>
      <c r="AO70" s="114"/>
      <c r="AP70" s="114"/>
      <c r="AQ70" s="116" t="s">
        <v>74</v>
      </c>
      <c r="AR70" s="117"/>
      <c r="AS70" s="118">
        <v>0</v>
      </c>
      <c r="AT70" s="119">
        <f>ROUND(SUM(AV70:AW70),2)</f>
        <v>0</v>
      </c>
      <c r="AU70" s="120">
        <f>'SO4_2 - Interakšní prvek ...'!P82</f>
        <v>0</v>
      </c>
      <c r="AV70" s="119">
        <f>'SO4_2 - Interakšní prvek ...'!J33</f>
        <v>0</v>
      </c>
      <c r="AW70" s="119">
        <f>'SO4_2 - Interakšní prvek ...'!J34</f>
        <v>0</v>
      </c>
      <c r="AX70" s="119">
        <f>'SO4_2 - Interakšní prvek ...'!J35</f>
        <v>0</v>
      </c>
      <c r="AY70" s="119">
        <f>'SO4_2 - Interakšní prvek ...'!J36</f>
        <v>0</v>
      </c>
      <c r="AZ70" s="119">
        <f>'SO4_2 - Interakšní prvek ...'!F33</f>
        <v>0</v>
      </c>
      <c r="BA70" s="119">
        <f>'SO4_2 - Interakšní prvek ...'!F34</f>
        <v>0</v>
      </c>
      <c r="BB70" s="119">
        <f>'SO4_2 - Interakšní prvek ...'!F35</f>
        <v>0</v>
      </c>
      <c r="BC70" s="119">
        <f>'SO4_2 - Interakšní prvek ...'!F36</f>
        <v>0</v>
      </c>
      <c r="BD70" s="121">
        <f>'SO4_2 - Interakšní prvek ...'!F37</f>
        <v>0</v>
      </c>
      <c r="BE70" s="7"/>
      <c r="BT70" s="122" t="s">
        <v>75</v>
      </c>
      <c r="BV70" s="122" t="s">
        <v>71</v>
      </c>
      <c r="BW70" s="122" t="s">
        <v>122</v>
      </c>
      <c r="BX70" s="122" t="s">
        <v>5</v>
      </c>
      <c r="CL70" s="122" t="s">
        <v>19</v>
      </c>
      <c r="CM70" s="122" t="s">
        <v>80</v>
      </c>
    </row>
    <row r="71" spans="1:91" s="7" customFormat="1" ht="16.5" customHeight="1">
      <c r="A71" s="110" t="s">
        <v>73</v>
      </c>
      <c r="B71" s="111"/>
      <c r="C71" s="112"/>
      <c r="D71" s="113" t="s">
        <v>123</v>
      </c>
      <c r="E71" s="113"/>
      <c r="F71" s="113"/>
      <c r="G71" s="113"/>
      <c r="H71" s="113"/>
      <c r="I71" s="114"/>
      <c r="J71" s="113" t="s">
        <v>124</v>
      </c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5">
        <f>'SO4_4 - Interakšní prvek ...'!J30</f>
        <v>0</v>
      </c>
      <c r="AH71" s="114"/>
      <c r="AI71" s="114"/>
      <c r="AJ71" s="114"/>
      <c r="AK71" s="114"/>
      <c r="AL71" s="114"/>
      <c r="AM71" s="114"/>
      <c r="AN71" s="115">
        <f>SUM(AG71,AT71)</f>
        <v>0</v>
      </c>
      <c r="AO71" s="114"/>
      <c r="AP71" s="114"/>
      <c r="AQ71" s="116" t="s">
        <v>74</v>
      </c>
      <c r="AR71" s="117"/>
      <c r="AS71" s="123">
        <v>0</v>
      </c>
      <c r="AT71" s="124">
        <f>ROUND(SUM(AV71:AW71),2)</f>
        <v>0</v>
      </c>
      <c r="AU71" s="125">
        <f>'SO4_4 - Interakšní prvek ...'!P82</f>
        <v>0</v>
      </c>
      <c r="AV71" s="124">
        <f>'SO4_4 - Interakšní prvek ...'!J33</f>
        <v>0</v>
      </c>
      <c r="AW71" s="124">
        <f>'SO4_4 - Interakšní prvek ...'!J34</f>
        <v>0</v>
      </c>
      <c r="AX71" s="124">
        <f>'SO4_4 - Interakšní prvek ...'!J35</f>
        <v>0</v>
      </c>
      <c r="AY71" s="124">
        <f>'SO4_4 - Interakšní prvek ...'!J36</f>
        <v>0</v>
      </c>
      <c r="AZ71" s="124">
        <f>'SO4_4 - Interakšní prvek ...'!F33</f>
        <v>0</v>
      </c>
      <c r="BA71" s="124">
        <f>'SO4_4 - Interakšní prvek ...'!F34</f>
        <v>0</v>
      </c>
      <c r="BB71" s="124">
        <f>'SO4_4 - Interakšní prvek ...'!F35</f>
        <v>0</v>
      </c>
      <c r="BC71" s="124">
        <f>'SO4_4 - Interakšní prvek ...'!F36</f>
        <v>0</v>
      </c>
      <c r="BD71" s="126">
        <f>'SO4_4 - Interakšní prvek ...'!F37</f>
        <v>0</v>
      </c>
      <c r="BE71" s="7"/>
      <c r="BT71" s="122" t="s">
        <v>75</v>
      </c>
      <c r="BV71" s="122" t="s">
        <v>71</v>
      </c>
      <c r="BW71" s="122" t="s">
        <v>125</v>
      </c>
      <c r="BX71" s="122" t="s">
        <v>5</v>
      </c>
      <c r="CL71" s="122" t="s">
        <v>19</v>
      </c>
      <c r="CM71" s="122" t="s">
        <v>80</v>
      </c>
    </row>
    <row r="72" spans="1:57" s="2" customFormat="1" ht="30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4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44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</sheetData>
  <sheetProtection password="CC35" sheet="1" objects="1" scenarios="1" formatColumns="0" formatRows="0"/>
  <mergeCells count="10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D70:H70"/>
    <mergeCell ref="J70:AF70"/>
    <mergeCell ref="D71:H71"/>
    <mergeCell ref="J71:AF71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54:AP54"/>
  </mergeCells>
  <hyperlinks>
    <hyperlink ref="A55" location="'84-2015 - PD Protierozní ...'!C2" display="/"/>
    <hyperlink ref="A56" location="'SO1 - IP3 Protierozní zác...'!C2" display="/"/>
    <hyperlink ref="A57" location="'SO1_1 - Interakční prvek ...'!C2" display="/"/>
    <hyperlink ref="A58" location="'SO1_2 - Interakční prvek ...'!C2" display="/"/>
    <hyperlink ref="A59" location="'SO1_3 - Interakční prvek ...'!C2" display="/"/>
    <hyperlink ref="A60" location="'SO1_4 - Interakční prvek ...'!C2" display="/"/>
    <hyperlink ref="A61" location="'SO2 - IP7 Protierozní zác...'!C2" display="/"/>
    <hyperlink ref="A62" location="'SO2_1 - Interakční prvek ...'!C2" display="/"/>
    <hyperlink ref="A63" location="'SO2_2 - Interakční prvek ...'!C2" display="/"/>
    <hyperlink ref="A64" location="'SO2_3 - Interakční prvek ...'!C2" display="/"/>
    <hyperlink ref="A65" location="'SO2_4 - Interakční prvek ...'!C2" display="/"/>
    <hyperlink ref="A66" location="'SO3 - IP33 Retenční přehr...'!C2" display="/"/>
    <hyperlink ref="A67" location="'SO3_1 - Interakční prvek ...'!C2" display="/"/>
    <hyperlink ref="A68" location="'SO4 - Interakční prvek IP...'!C2" display="/"/>
    <hyperlink ref="A69" location="'SO4_1 - Interakšní prvek ...'!C2" display="/"/>
    <hyperlink ref="A70" location="'SO4_2 - Interakšní prvek ...'!C2" display="/"/>
    <hyperlink ref="A71" location="'SO4_4 - Interakšní prvek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538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ROUND(J83,2)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ROUND((SUM(BE83:BE104)),2)</f>
        <v>0</v>
      </c>
      <c r="G33" s="38"/>
      <c r="H33" s="38"/>
      <c r="I33" s="153">
        <v>0.21</v>
      </c>
      <c r="J33" s="152">
        <f>ROUND(((SUM(BE83:BE104))*I33),2)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ROUND((SUM(BF83:BF104)),2)</f>
        <v>0</v>
      </c>
      <c r="G34" s="38"/>
      <c r="H34" s="38"/>
      <c r="I34" s="153">
        <v>0.15</v>
      </c>
      <c r="J34" s="152">
        <f>ROUND(((SUM(BF83:BF104))*I34),2)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ROUND((SUM(BG83:BG104)),2)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ROUND((SUM(BH83:BH104)),2)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ROUND((SUM(BI83:BI104)),2)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SO2_2 - Interakční prvek IP7, péče 1. rok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J83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J84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3"/>
      <c r="C61" s="174"/>
      <c r="D61" s="175" t="s">
        <v>303</v>
      </c>
      <c r="E61" s="176"/>
      <c r="F61" s="176"/>
      <c r="G61" s="176"/>
      <c r="H61" s="176"/>
      <c r="I61" s="177"/>
      <c r="J61" s="178">
        <f>J100</f>
        <v>0</v>
      </c>
      <c r="K61" s="174"/>
      <c r="L61" s="17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80"/>
      <c r="C62" s="181"/>
      <c r="D62" s="182" t="s">
        <v>304</v>
      </c>
      <c r="E62" s="183"/>
      <c r="F62" s="183"/>
      <c r="G62" s="183"/>
      <c r="H62" s="183"/>
      <c r="I62" s="184"/>
      <c r="J62" s="185">
        <f>J101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81"/>
      <c r="D63" s="182" t="s">
        <v>212</v>
      </c>
      <c r="E63" s="183"/>
      <c r="F63" s="183"/>
      <c r="G63" s="183"/>
      <c r="H63" s="183"/>
      <c r="I63" s="184"/>
      <c r="J63" s="185">
        <f>J103</f>
        <v>0</v>
      </c>
      <c r="K63" s="181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4"/>
      <c r="J64" s="40"/>
      <c r="K64" s="4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4"/>
      <c r="J65" s="60"/>
      <c r="K65" s="60"/>
      <c r="L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67"/>
      <c r="J69" s="62"/>
      <c r="K69" s="62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136</v>
      </c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34" t="str">
        <f>E7</f>
        <v>PD Protierozní opatření v k.ú. Bělotín</v>
      </c>
      <c r="F73" s="32"/>
      <c r="G73" s="32"/>
      <c r="H73" s="32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205</v>
      </c>
      <c r="D74" s="40"/>
      <c r="E74" s="40"/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SO2_2 - Interakční prvek IP7, péče 1. rok</v>
      </c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4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138" t="s">
        <v>23</v>
      </c>
      <c r="J77" s="72" t="str">
        <f>IF(J12="","",J12)</f>
        <v>27. 5. 2020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4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138" t="s">
        <v>31</v>
      </c>
      <c r="J79" s="36" t="str">
        <f>E21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138" t="s">
        <v>33</v>
      </c>
      <c r="J80" s="36" t="str">
        <f>E24</f>
        <v xml:space="preserve"> </v>
      </c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4"/>
      <c r="J81" s="40"/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7"/>
      <c r="B82" s="188"/>
      <c r="C82" s="189" t="s">
        <v>137</v>
      </c>
      <c r="D82" s="190" t="s">
        <v>55</v>
      </c>
      <c r="E82" s="190" t="s">
        <v>51</v>
      </c>
      <c r="F82" s="190" t="s">
        <v>52</v>
      </c>
      <c r="G82" s="190" t="s">
        <v>138</v>
      </c>
      <c r="H82" s="190" t="s">
        <v>139</v>
      </c>
      <c r="I82" s="191" t="s">
        <v>140</v>
      </c>
      <c r="J82" s="190" t="s">
        <v>129</v>
      </c>
      <c r="K82" s="192" t="s">
        <v>141</v>
      </c>
      <c r="L82" s="193"/>
      <c r="M82" s="92" t="s">
        <v>19</v>
      </c>
      <c r="N82" s="93" t="s">
        <v>40</v>
      </c>
      <c r="O82" s="93" t="s">
        <v>142</v>
      </c>
      <c r="P82" s="93" t="s">
        <v>143</v>
      </c>
      <c r="Q82" s="93" t="s">
        <v>144</v>
      </c>
      <c r="R82" s="93" t="s">
        <v>145</v>
      </c>
      <c r="S82" s="93" t="s">
        <v>146</v>
      </c>
      <c r="T82" s="94" t="s">
        <v>147</v>
      </c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38"/>
      <c r="B83" s="39"/>
      <c r="C83" s="99" t="s">
        <v>148</v>
      </c>
      <c r="D83" s="40"/>
      <c r="E83" s="40"/>
      <c r="F83" s="40"/>
      <c r="G83" s="40"/>
      <c r="H83" s="40"/>
      <c r="I83" s="134"/>
      <c r="J83" s="194">
        <f>BK83</f>
        <v>0</v>
      </c>
      <c r="K83" s="40"/>
      <c r="L83" s="44"/>
      <c r="M83" s="95"/>
      <c r="N83" s="195"/>
      <c r="O83" s="96"/>
      <c r="P83" s="196">
        <f>P84+P100</f>
        <v>0</v>
      </c>
      <c r="Q83" s="96"/>
      <c r="R83" s="196">
        <f>R84+R100</f>
        <v>0.0003051</v>
      </c>
      <c r="S83" s="96"/>
      <c r="T83" s="197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130</v>
      </c>
      <c r="BK83" s="198">
        <f>BK84+BK100</f>
        <v>0</v>
      </c>
    </row>
    <row r="84" spans="1:63" s="12" customFormat="1" ht="25.9" customHeight="1">
      <c r="A84" s="12"/>
      <c r="B84" s="199"/>
      <c r="C84" s="200"/>
      <c r="D84" s="201" t="s">
        <v>69</v>
      </c>
      <c r="E84" s="202" t="s">
        <v>75</v>
      </c>
      <c r="F84" s="202" t="s">
        <v>305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SUM(P85:P99)</f>
        <v>0</v>
      </c>
      <c r="Q84" s="207"/>
      <c r="R84" s="208">
        <f>SUM(R85:R99)</f>
        <v>0.0003051</v>
      </c>
      <c r="S84" s="207"/>
      <c r="T84" s="209">
        <f>SUM(T85:T99)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75</v>
      </c>
      <c r="AT84" s="211" t="s">
        <v>69</v>
      </c>
      <c r="AU84" s="211" t="s">
        <v>70</v>
      </c>
      <c r="AY84" s="210" t="s">
        <v>152</v>
      </c>
      <c r="BK84" s="212">
        <f>SUM(BK85:BK99)</f>
        <v>0</v>
      </c>
    </row>
    <row r="85" spans="1:65" s="2" customFormat="1" ht="16.5" customHeight="1">
      <c r="A85" s="38"/>
      <c r="B85" s="39"/>
      <c r="C85" s="215" t="s">
        <v>75</v>
      </c>
      <c r="D85" s="215" t="s">
        <v>155</v>
      </c>
      <c r="E85" s="216" t="s">
        <v>306</v>
      </c>
      <c r="F85" s="217" t="s">
        <v>307</v>
      </c>
      <c r="G85" s="218" t="s">
        <v>218</v>
      </c>
      <c r="H85" s="219">
        <v>15156</v>
      </c>
      <c r="I85" s="220"/>
      <c r="J85" s="221">
        <f>ROUND(I85*H85,2)</f>
        <v>0</v>
      </c>
      <c r="K85" s="217" t="s">
        <v>198</v>
      </c>
      <c r="L85" s="44"/>
      <c r="M85" s="222" t="s">
        <v>19</v>
      </c>
      <c r="N85" s="223" t="s">
        <v>41</v>
      </c>
      <c r="O85" s="84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6" t="s">
        <v>168</v>
      </c>
      <c r="AT85" s="226" t="s">
        <v>155</v>
      </c>
      <c r="AU85" s="226" t="s">
        <v>75</v>
      </c>
      <c r="AY85" s="17" t="s">
        <v>152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75</v>
      </c>
      <c r="BK85" s="227">
        <f>ROUND(I85*H85,2)</f>
        <v>0</v>
      </c>
      <c r="BL85" s="17" t="s">
        <v>168</v>
      </c>
      <c r="BM85" s="226" t="s">
        <v>80</v>
      </c>
    </row>
    <row r="86" spans="1:47" s="2" customFormat="1" ht="12">
      <c r="A86" s="38"/>
      <c r="B86" s="39"/>
      <c r="C86" s="40"/>
      <c r="D86" s="235" t="s">
        <v>220</v>
      </c>
      <c r="E86" s="40"/>
      <c r="F86" s="236" t="s">
        <v>308</v>
      </c>
      <c r="G86" s="40"/>
      <c r="H86" s="40"/>
      <c r="I86" s="134"/>
      <c r="J86" s="40"/>
      <c r="K86" s="40"/>
      <c r="L86" s="44"/>
      <c r="M86" s="237"/>
      <c r="N86" s="238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220</v>
      </c>
      <c r="AU86" s="17" t="s">
        <v>75</v>
      </c>
    </row>
    <row r="87" spans="1:65" s="2" customFormat="1" ht="16.5" customHeight="1">
      <c r="A87" s="38"/>
      <c r="B87" s="39"/>
      <c r="C87" s="215" t="s">
        <v>80</v>
      </c>
      <c r="D87" s="215" t="s">
        <v>155</v>
      </c>
      <c r="E87" s="216" t="s">
        <v>470</v>
      </c>
      <c r="F87" s="217" t="s">
        <v>471</v>
      </c>
      <c r="G87" s="218" t="s">
        <v>318</v>
      </c>
      <c r="H87" s="219">
        <v>233</v>
      </c>
      <c r="I87" s="220"/>
      <c r="J87" s="221">
        <f>ROUND(I87*H87,2)</f>
        <v>0</v>
      </c>
      <c r="K87" s="217" t="s">
        <v>198</v>
      </c>
      <c r="L87" s="44"/>
      <c r="M87" s="222" t="s">
        <v>19</v>
      </c>
      <c r="N87" s="223" t="s">
        <v>41</v>
      </c>
      <c r="O87" s="84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6" t="s">
        <v>168</v>
      </c>
      <c r="AT87" s="226" t="s">
        <v>155</v>
      </c>
      <c r="AU87" s="226" t="s">
        <v>75</v>
      </c>
      <c r="AY87" s="17" t="s">
        <v>152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75</v>
      </c>
      <c r="BK87" s="227">
        <f>ROUND(I87*H87,2)</f>
        <v>0</v>
      </c>
      <c r="BL87" s="17" t="s">
        <v>168</v>
      </c>
      <c r="BM87" s="226" t="s">
        <v>168</v>
      </c>
    </row>
    <row r="88" spans="1:47" s="2" customFormat="1" ht="12">
      <c r="A88" s="38"/>
      <c r="B88" s="39"/>
      <c r="C88" s="40"/>
      <c r="D88" s="235" t="s">
        <v>220</v>
      </c>
      <c r="E88" s="40"/>
      <c r="F88" s="236" t="s">
        <v>472</v>
      </c>
      <c r="G88" s="40"/>
      <c r="H88" s="40"/>
      <c r="I88" s="134"/>
      <c r="J88" s="40"/>
      <c r="K88" s="40"/>
      <c r="L88" s="44"/>
      <c r="M88" s="237"/>
      <c r="N88" s="238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220</v>
      </c>
      <c r="AU88" s="17" t="s">
        <v>75</v>
      </c>
    </row>
    <row r="89" spans="1:65" s="2" customFormat="1" ht="16.5" customHeight="1">
      <c r="A89" s="38"/>
      <c r="B89" s="39"/>
      <c r="C89" s="215" t="s">
        <v>164</v>
      </c>
      <c r="D89" s="215" t="s">
        <v>155</v>
      </c>
      <c r="E89" s="216" t="s">
        <v>473</v>
      </c>
      <c r="F89" s="217" t="s">
        <v>474</v>
      </c>
      <c r="G89" s="218" t="s">
        <v>218</v>
      </c>
      <c r="H89" s="219">
        <v>672</v>
      </c>
      <c r="I89" s="220"/>
      <c r="J89" s="221">
        <f>ROUND(I89*H89,2)</f>
        <v>0</v>
      </c>
      <c r="K89" s="217" t="s">
        <v>198</v>
      </c>
      <c r="L89" s="44"/>
      <c r="M89" s="222" t="s">
        <v>19</v>
      </c>
      <c r="N89" s="223" t="s">
        <v>41</v>
      </c>
      <c r="O89" s="84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6" t="s">
        <v>168</v>
      </c>
      <c r="AT89" s="226" t="s">
        <v>155</v>
      </c>
      <c r="AU89" s="226" t="s">
        <v>75</v>
      </c>
      <c r="AY89" s="17" t="s">
        <v>152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7" t="s">
        <v>75</v>
      </c>
      <c r="BK89" s="227">
        <f>ROUND(I89*H89,2)</f>
        <v>0</v>
      </c>
      <c r="BL89" s="17" t="s">
        <v>168</v>
      </c>
      <c r="BM89" s="226" t="s">
        <v>175</v>
      </c>
    </row>
    <row r="90" spans="1:47" s="2" customFormat="1" ht="12">
      <c r="A90" s="38"/>
      <c r="B90" s="39"/>
      <c r="C90" s="40"/>
      <c r="D90" s="235" t="s">
        <v>220</v>
      </c>
      <c r="E90" s="40"/>
      <c r="F90" s="236" t="s">
        <v>472</v>
      </c>
      <c r="G90" s="40"/>
      <c r="H90" s="40"/>
      <c r="I90" s="134"/>
      <c r="J90" s="40"/>
      <c r="K90" s="40"/>
      <c r="L90" s="44"/>
      <c r="M90" s="237"/>
      <c r="N90" s="238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220</v>
      </c>
      <c r="AU90" s="17" t="s">
        <v>75</v>
      </c>
    </row>
    <row r="91" spans="1:65" s="2" customFormat="1" ht="16.5" customHeight="1">
      <c r="A91" s="38"/>
      <c r="B91" s="39"/>
      <c r="C91" s="215" t="s">
        <v>168</v>
      </c>
      <c r="D91" s="215" t="s">
        <v>155</v>
      </c>
      <c r="E91" s="216" t="s">
        <v>475</v>
      </c>
      <c r="F91" s="217" t="s">
        <v>476</v>
      </c>
      <c r="G91" s="218" t="s">
        <v>224</v>
      </c>
      <c r="H91" s="219">
        <v>72.4</v>
      </c>
      <c r="I91" s="220"/>
      <c r="J91" s="221">
        <f>ROUND(I91*H91,2)</f>
        <v>0</v>
      </c>
      <c r="K91" s="217" t="s">
        <v>198</v>
      </c>
      <c r="L91" s="44"/>
      <c r="M91" s="222" t="s">
        <v>19</v>
      </c>
      <c r="N91" s="223" t="s">
        <v>41</v>
      </c>
      <c r="O91" s="84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6" t="s">
        <v>168</v>
      </c>
      <c r="AT91" s="226" t="s">
        <v>155</v>
      </c>
      <c r="AU91" s="226" t="s">
        <v>75</v>
      </c>
      <c r="AY91" s="17" t="s">
        <v>152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75</v>
      </c>
      <c r="BK91" s="227">
        <f>ROUND(I91*H91,2)</f>
        <v>0</v>
      </c>
      <c r="BL91" s="17" t="s">
        <v>168</v>
      </c>
      <c r="BM91" s="226" t="s">
        <v>185</v>
      </c>
    </row>
    <row r="92" spans="1:65" s="2" customFormat="1" ht="16.5" customHeight="1">
      <c r="A92" s="38"/>
      <c r="B92" s="39"/>
      <c r="C92" s="215" t="s">
        <v>151</v>
      </c>
      <c r="D92" s="215" t="s">
        <v>155</v>
      </c>
      <c r="E92" s="216" t="s">
        <v>477</v>
      </c>
      <c r="F92" s="217" t="s">
        <v>478</v>
      </c>
      <c r="G92" s="218" t="s">
        <v>218</v>
      </c>
      <c r="H92" s="219">
        <v>117</v>
      </c>
      <c r="I92" s="220"/>
      <c r="J92" s="221">
        <f>ROUND(I92*H92,2)</f>
        <v>0</v>
      </c>
      <c r="K92" s="217" t="s">
        <v>198</v>
      </c>
      <c r="L92" s="44"/>
      <c r="M92" s="222" t="s">
        <v>19</v>
      </c>
      <c r="N92" s="223" t="s">
        <v>41</v>
      </c>
      <c r="O92" s="84"/>
      <c r="P92" s="224">
        <f>O92*H92</f>
        <v>0</v>
      </c>
      <c r="Q92" s="224">
        <v>3E-07</v>
      </c>
      <c r="R92" s="224">
        <f>Q92*H92</f>
        <v>3.51E-05</v>
      </c>
      <c r="S92" s="224">
        <v>0</v>
      </c>
      <c r="T92" s="22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6" t="s">
        <v>168</v>
      </c>
      <c r="AT92" s="226" t="s">
        <v>155</v>
      </c>
      <c r="AU92" s="226" t="s">
        <v>75</v>
      </c>
      <c r="AY92" s="17" t="s">
        <v>152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75</v>
      </c>
      <c r="BK92" s="227">
        <f>ROUND(I92*H92,2)</f>
        <v>0</v>
      </c>
      <c r="BL92" s="17" t="s">
        <v>168</v>
      </c>
      <c r="BM92" s="226" t="s">
        <v>195</v>
      </c>
    </row>
    <row r="93" spans="1:47" s="2" customFormat="1" ht="12">
      <c r="A93" s="38"/>
      <c r="B93" s="39"/>
      <c r="C93" s="40"/>
      <c r="D93" s="235" t="s">
        <v>220</v>
      </c>
      <c r="E93" s="40"/>
      <c r="F93" s="236" t="s">
        <v>479</v>
      </c>
      <c r="G93" s="40"/>
      <c r="H93" s="40"/>
      <c r="I93" s="134"/>
      <c r="J93" s="40"/>
      <c r="K93" s="40"/>
      <c r="L93" s="44"/>
      <c r="M93" s="237"/>
      <c r="N93" s="238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220</v>
      </c>
      <c r="AU93" s="17" t="s">
        <v>75</v>
      </c>
    </row>
    <row r="94" spans="1:65" s="2" customFormat="1" ht="16.5" customHeight="1">
      <c r="A94" s="38"/>
      <c r="B94" s="39"/>
      <c r="C94" s="215" t="s">
        <v>175</v>
      </c>
      <c r="D94" s="215" t="s">
        <v>155</v>
      </c>
      <c r="E94" s="216" t="s">
        <v>480</v>
      </c>
      <c r="F94" s="217" t="s">
        <v>481</v>
      </c>
      <c r="G94" s="218" t="s">
        <v>218</v>
      </c>
      <c r="H94" s="219">
        <v>900</v>
      </c>
      <c r="I94" s="220"/>
      <c r="J94" s="221">
        <f>ROUND(I94*H94,2)</f>
        <v>0</v>
      </c>
      <c r="K94" s="217" t="s">
        <v>198</v>
      </c>
      <c r="L94" s="44"/>
      <c r="M94" s="222" t="s">
        <v>19</v>
      </c>
      <c r="N94" s="223" t="s">
        <v>41</v>
      </c>
      <c r="O94" s="84"/>
      <c r="P94" s="224">
        <f>O94*H94</f>
        <v>0</v>
      </c>
      <c r="Q94" s="224">
        <v>3E-07</v>
      </c>
      <c r="R94" s="224">
        <f>Q94*H94</f>
        <v>0.00027</v>
      </c>
      <c r="S94" s="224">
        <v>0</v>
      </c>
      <c r="T94" s="22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6" t="s">
        <v>168</v>
      </c>
      <c r="AT94" s="226" t="s">
        <v>155</v>
      </c>
      <c r="AU94" s="226" t="s">
        <v>75</v>
      </c>
      <c r="AY94" s="17" t="s">
        <v>152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168</v>
      </c>
      <c r="BM94" s="226" t="s">
        <v>269</v>
      </c>
    </row>
    <row r="95" spans="1:47" s="2" customFormat="1" ht="12">
      <c r="A95" s="38"/>
      <c r="B95" s="39"/>
      <c r="C95" s="40"/>
      <c r="D95" s="235" t="s">
        <v>220</v>
      </c>
      <c r="E95" s="40"/>
      <c r="F95" s="236" t="s">
        <v>479</v>
      </c>
      <c r="G95" s="40"/>
      <c r="H95" s="40"/>
      <c r="I95" s="134"/>
      <c r="J95" s="40"/>
      <c r="K95" s="40"/>
      <c r="L95" s="44"/>
      <c r="M95" s="237"/>
      <c r="N95" s="238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220</v>
      </c>
      <c r="AU95" s="17" t="s">
        <v>75</v>
      </c>
    </row>
    <row r="96" spans="1:65" s="2" customFormat="1" ht="16.5" customHeight="1">
      <c r="A96" s="38"/>
      <c r="B96" s="39"/>
      <c r="C96" s="215" t="s">
        <v>179</v>
      </c>
      <c r="D96" s="215" t="s">
        <v>155</v>
      </c>
      <c r="E96" s="216" t="s">
        <v>374</v>
      </c>
      <c r="F96" s="217" t="s">
        <v>375</v>
      </c>
      <c r="G96" s="218" t="s">
        <v>224</v>
      </c>
      <c r="H96" s="219">
        <v>54.84</v>
      </c>
      <c r="I96" s="220"/>
      <c r="J96" s="221">
        <f>ROUND(I96*H96,2)</f>
        <v>0</v>
      </c>
      <c r="K96" s="217" t="s">
        <v>198</v>
      </c>
      <c r="L96" s="44"/>
      <c r="M96" s="222" t="s">
        <v>19</v>
      </c>
      <c r="N96" s="223" t="s">
        <v>41</v>
      </c>
      <c r="O96" s="84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6" t="s">
        <v>168</v>
      </c>
      <c r="AT96" s="226" t="s">
        <v>155</v>
      </c>
      <c r="AU96" s="226" t="s">
        <v>75</v>
      </c>
      <c r="AY96" s="17" t="s">
        <v>152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75</v>
      </c>
      <c r="BK96" s="227">
        <f>ROUND(I96*H96,2)</f>
        <v>0</v>
      </c>
      <c r="BL96" s="17" t="s">
        <v>168</v>
      </c>
      <c r="BM96" s="226" t="s">
        <v>278</v>
      </c>
    </row>
    <row r="97" spans="1:47" s="2" customFormat="1" ht="12">
      <c r="A97" s="38"/>
      <c r="B97" s="39"/>
      <c r="C97" s="40"/>
      <c r="D97" s="235" t="s">
        <v>220</v>
      </c>
      <c r="E97" s="40"/>
      <c r="F97" s="236" t="s">
        <v>377</v>
      </c>
      <c r="G97" s="40"/>
      <c r="H97" s="40"/>
      <c r="I97" s="134"/>
      <c r="J97" s="40"/>
      <c r="K97" s="40"/>
      <c r="L97" s="44"/>
      <c r="M97" s="237"/>
      <c r="N97" s="238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220</v>
      </c>
      <c r="AU97" s="17" t="s">
        <v>75</v>
      </c>
    </row>
    <row r="98" spans="1:65" s="2" customFormat="1" ht="16.5" customHeight="1">
      <c r="A98" s="38"/>
      <c r="B98" s="39"/>
      <c r="C98" s="215" t="s">
        <v>185</v>
      </c>
      <c r="D98" s="215" t="s">
        <v>155</v>
      </c>
      <c r="E98" s="216" t="s">
        <v>378</v>
      </c>
      <c r="F98" s="217" t="s">
        <v>379</v>
      </c>
      <c r="G98" s="218" t="s">
        <v>224</v>
      </c>
      <c r="H98" s="219">
        <v>54.84</v>
      </c>
      <c r="I98" s="220"/>
      <c r="J98" s="221">
        <f>ROUND(I98*H98,2)</f>
        <v>0</v>
      </c>
      <c r="K98" s="217" t="s">
        <v>198</v>
      </c>
      <c r="L98" s="44"/>
      <c r="M98" s="222" t="s">
        <v>19</v>
      </c>
      <c r="N98" s="223" t="s">
        <v>41</v>
      </c>
      <c r="O98" s="84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6" t="s">
        <v>168</v>
      </c>
      <c r="AT98" s="226" t="s">
        <v>155</v>
      </c>
      <c r="AU98" s="226" t="s">
        <v>75</v>
      </c>
      <c r="AY98" s="17" t="s">
        <v>152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75</v>
      </c>
      <c r="BK98" s="227">
        <f>ROUND(I98*H98,2)</f>
        <v>0</v>
      </c>
      <c r="BL98" s="17" t="s">
        <v>168</v>
      </c>
      <c r="BM98" s="226" t="s">
        <v>286</v>
      </c>
    </row>
    <row r="99" spans="1:47" s="2" customFormat="1" ht="12">
      <c r="A99" s="38"/>
      <c r="B99" s="39"/>
      <c r="C99" s="40"/>
      <c r="D99" s="235" t="s">
        <v>220</v>
      </c>
      <c r="E99" s="40"/>
      <c r="F99" s="236" t="s">
        <v>377</v>
      </c>
      <c r="G99" s="40"/>
      <c r="H99" s="40"/>
      <c r="I99" s="134"/>
      <c r="J99" s="40"/>
      <c r="K99" s="40"/>
      <c r="L99" s="44"/>
      <c r="M99" s="237"/>
      <c r="N99" s="238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220</v>
      </c>
      <c r="AU99" s="17" t="s">
        <v>75</v>
      </c>
    </row>
    <row r="100" spans="1:63" s="12" customFormat="1" ht="25.9" customHeight="1">
      <c r="A100" s="12"/>
      <c r="B100" s="199"/>
      <c r="C100" s="200"/>
      <c r="D100" s="201" t="s">
        <v>69</v>
      </c>
      <c r="E100" s="202" t="s">
        <v>213</v>
      </c>
      <c r="F100" s="202" t="s">
        <v>381</v>
      </c>
      <c r="G100" s="200"/>
      <c r="H100" s="200"/>
      <c r="I100" s="203"/>
      <c r="J100" s="204">
        <f>BK100</f>
        <v>0</v>
      </c>
      <c r="K100" s="200"/>
      <c r="L100" s="205"/>
      <c r="M100" s="206"/>
      <c r="N100" s="207"/>
      <c r="O100" s="207"/>
      <c r="P100" s="208">
        <f>P101+P103</f>
        <v>0</v>
      </c>
      <c r="Q100" s="207"/>
      <c r="R100" s="208">
        <f>R101+R103</f>
        <v>0</v>
      </c>
      <c r="S100" s="207"/>
      <c r="T100" s="209">
        <f>T101+T103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0" t="s">
        <v>75</v>
      </c>
      <c r="AT100" s="211" t="s">
        <v>69</v>
      </c>
      <c r="AU100" s="211" t="s">
        <v>70</v>
      </c>
      <c r="AY100" s="210" t="s">
        <v>152</v>
      </c>
      <c r="BK100" s="212">
        <f>BK101+BK103</f>
        <v>0</v>
      </c>
    </row>
    <row r="101" spans="1:63" s="12" customFormat="1" ht="22.8" customHeight="1">
      <c r="A101" s="12"/>
      <c r="B101" s="199"/>
      <c r="C101" s="200"/>
      <c r="D101" s="201" t="s">
        <v>69</v>
      </c>
      <c r="E101" s="213" t="s">
        <v>164</v>
      </c>
      <c r="F101" s="213" t="s">
        <v>382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P102</f>
        <v>0</v>
      </c>
      <c r="Q101" s="207"/>
      <c r="R101" s="208">
        <f>R102</f>
        <v>0</v>
      </c>
      <c r="S101" s="207"/>
      <c r="T101" s="209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75</v>
      </c>
      <c r="AT101" s="211" t="s">
        <v>69</v>
      </c>
      <c r="AU101" s="211" t="s">
        <v>75</v>
      </c>
      <c r="AY101" s="210" t="s">
        <v>152</v>
      </c>
      <c r="BK101" s="212">
        <f>BK102</f>
        <v>0</v>
      </c>
    </row>
    <row r="102" spans="1:65" s="2" customFormat="1" ht="16.5" customHeight="1">
      <c r="A102" s="38"/>
      <c r="B102" s="39"/>
      <c r="C102" s="215" t="s">
        <v>189</v>
      </c>
      <c r="D102" s="215" t="s">
        <v>155</v>
      </c>
      <c r="E102" s="216" t="s">
        <v>482</v>
      </c>
      <c r="F102" s="217" t="s">
        <v>483</v>
      </c>
      <c r="G102" s="218" t="s">
        <v>358</v>
      </c>
      <c r="H102" s="219">
        <v>1007</v>
      </c>
      <c r="I102" s="220"/>
      <c r="J102" s="221">
        <f>ROUND(I102*H102,2)</f>
        <v>0</v>
      </c>
      <c r="K102" s="217" t="s">
        <v>19</v>
      </c>
      <c r="L102" s="44"/>
      <c r="M102" s="222" t="s">
        <v>19</v>
      </c>
      <c r="N102" s="223" t="s">
        <v>41</v>
      </c>
      <c r="O102" s="84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6" t="s">
        <v>168</v>
      </c>
      <c r="AT102" s="226" t="s">
        <v>155</v>
      </c>
      <c r="AU102" s="226" t="s">
        <v>80</v>
      </c>
      <c r="AY102" s="17" t="s">
        <v>152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75</v>
      </c>
      <c r="BK102" s="227">
        <f>ROUND(I102*H102,2)</f>
        <v>0</v>
      </c>
      <c r="BL102" s="17" t="s">
        <v>168</v>
      </c>
      <c r="BM102" s="226" t="s">
        <v>539</v>
      </c>
    </row>
    <row r="103" spans="1:63" s="12" customFormat="1" ht="22.8" customHeight="1">
      <c r="A103" s="12"/>
      <c r="B103" s="199"/>
      <c r="C103" s="200"/>
      <c r="D103" s="201" t="s">
        <v>69</v>
      </c>
      <c r="E103" s="213" t="s">
        <v>294</v>
      </c>
      <c r="F103" s="213" t="s">
        <v>295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P104</f>
        <v>0</v>
      </c>
      <c r="Q103" s="207"/>
      <c r="R103" s="208">
        <f>R104</f>
        <v>0</v>
      </c>
      <c r="S103" s="207"/>
      <c r="T103" s="209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75</v>
      </c>
      <c r="AT103" s="211" t="s">
        <v>69</v>
      </c>
      <c r="AU103" s="211" t="s">
        <v>75</v>
      </c>
      <c r="AY103" s="210" t="s">
        <v>152</v>
      </c>
      <c r="BK103" s="212">
        <f>BK104</f>
        <v>0</v>
      </c>
    </row>
    <row r="104" spans="1:65" s="2" customFormat="1" ht="16.5" customHeight="1">
      <c r="A104" s="38"/>
      <c r="B104" s="39"/>
      <c r="C104" s="215" t="s">
        <v>195</v>
      </c>
      <c r="D104" s="215" t="s">
        <v>155</v>
      </c>
      <c r="E104" s="216" t="s">
        <v>297</v>
      </c>
      <c r="F104" s="217" t="s">
        <v>298</v>
      </c>
      <c r="G104" s="218" t="s">
        <v>299</v>
      </c>
      <c r="H104" s="219">
        <v>0</v>
      </c>
      <c r="I104" s="220"/>
      <c r="J104" s="221">
        <f>ROUND(I104*H104,2)</f>
        <v>0</v>
      </c>
      <c r="K104" s="217" t="s">
        <v>198</v>
      </c>
      <c r="L104" s="44"/>
      <c r="M104" s="228" t="s">
        <v>19</v>
      </c>
      <c r="N104" s="229" t="s">
        <v>41</v>
      </c>
      <c r="O104" s="230"/>
      <c r="P104" s="231">
        <f>O104*H104</f>
        <v>0</v>
      </c>
      <c r="Q104" s="231">
        <v>0</v>
      </c>
      <c r="R104" s="231">
        <f>Q104*H104</f>
        <v>0</v>
      </c>
      <c r="S104" s="231">
        <v>0</v>
      </c>
      <c r="T104" s="23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6" t="s">
        <v>168</v>
      </c>
      <c r="AT104" s="226" t="s">
        <v>155</v>
      </c>
      <c r="AU104" s="226" t="s">
        <v>80</v>
      </c>
      <c r="AY104" s="17" t="s">
        <v>152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168</v>
      </c>
      <c r="BM104" s="226" t="s">
        <v>296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164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540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ROUND(J83,2)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ROUND((SUM(BE83:BE104)),2)</f>
        <v>0</v>
      </c>
      <c r="G33" s="38"/>
      <c r="H33" s="38"/>
      <c r="I33" s="153">
        <v>0.21</v>
      </c>
      <c r="J33" s="152">
        <f>ROUND(((SUM(BE83:BE104))*I33),2)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ROUND((SUM(BF83:BF104)),2)</f>
        <v>0</v>
      </c>
      <c r="G34" s="38"/>
      <c r="H34" s="38"/>
      <c r="I34" s="153">
        <v>0.15</v>
      </c>
      <c r="J34" s="152">
        <f>ROUND(((SUM(BF83:BF104))*I34),2)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ROUND((SUM(BG83:BG104)),2)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ROUND((SUM(BH83:BH104)),2)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ROUND((SUM(BI83:BI104)),2)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SO2_3 - Interakční prvek IP7, péče 2. rok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J83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J84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3"/>
      <c r="C61" s="174"/>
      <c r="D61" s="175" t="s">
        <v>303</v>
      </c>
      <c r="E61" s="176"/>
      <c r="F61" s="176"/>
      <c r="G61" s="176"/>
      <c r="H61" s="176"/>
      <c r="I61" s="177"/>
      <c r="J61" s="178">
        <f>J100</f>
        <v>0</v>
      </c>
      <c r="K61" s="174"/>
      <c r="L61" s="17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80"/>
      <c r="C62" s="181"/>
      <c r="D62" s="182" t="s">
        <v>304</v>
      </c>
      <c r="E62" s="183"/>
      <c r="F62" s="183"/>
      <c r="G62" s="183"/>
      <c r="H62" s="183"/>
      <c r="I62" s="184"/>
      <c r="J62" s="185">
        <f>J101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81"/>
      <c r="D63" s="182" t="s">
        <v>212</v>
      </c>
      <c r="E63" s="183"/>
      <c r="F63" s="183"/>
      <c r="G63" s="183"/>
      <c r="H63" s="183"/>
      <c r="I63" s="184"/>
      <c r="J63" s="185">
        <f>J103</f>
        <v>0</v>
      </c>
      <c r="K63" s="181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4"/>
      <c r="J64" s="40"/>
      <c r="K64" s="4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4"/>
      <c r="J65" s="60"/>
      <c r="K65" s="60"/>
      <c r="L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67"/>
      <c r="J69" s="62"/>
      <c r="K69" s="62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136</v>
      </c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34" t="str">
        <f>E7</f>
        <v>PD Protierozní opatření v k.ú. Bělotín</v>
      </c>
      <c r="F73" s="32"/>
      <c r="G73" s="32"/>
      <c r="H73" s="32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205</v>
      </c>
      <c r="D74" s="40"/>
      <c r="E74" s="40"/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SO2_3 - Interakční prvek IP7, péče 2. rok</v>
      </c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4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138" t="s">
        <v>23</v>
      </c>
      <c r="J77" s="72" t="str">
        <f>IF(J12="","",J12)</f>
        <v>27. 5. 2020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4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138" t="s">
        <v>31</v>
      </c>
      <c r="J79" s="36" t="str">
        <f>E21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138" t="s">
        <v>33</v>
      </c>
      <c r="J80" s="36" t="str">
        <f>E24</f>
        <v xml:space="preserve"> </v>
      </c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4"/>
      <c r="J81" s="40"/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7"/>
      <c r="B82" s="188"/>
      <c r="C82" s="189" t="s">
        <v>137</v>
      </c>
      <c r="D82" s="190" t="s">
        <v>55</v>
      </c>
      <c r="E82" s="190" t="s">
        <v>51</v>
      </c>
      <c r="F82" s="190" t="s">
        <v>52</v>
      </c>
      <c r="G82" s="190" t="s">
        <v>138</v>
      </c>
      <c r="H82" s="190" t="s">
        <v>139</v>
      </c>
      <c r="I82" s="191" t="s">
        <v>140</v>
      </c>
      <c r="J82" s="190" t="s">
        <v>129</v>
      </c>
      <c r="K82" s="192" t="s">
        <v>141</v>
      </c>
      <c r="L82" s="193"/>
      <c r="M82" s="92" t="s">
        <v>19</v>
      </c>
      <c r="N82" s="93" t="s">
        <v>40</v>
      </c>
      <c r="O82" s="93" t="s">
        <v>142</v>
      </c>
      <c r="P82" s="93" t="s">
        <v>143</v>
      </c>
      <c r="Q82" s="93" t="s">
        <v>144</v>
      </c>
      <c r="R82" s="93" t="s">
        <v>145</v>
      </c>
      <c r="S82" s="93" t="s">
        <v>146</v>
      </c>
      <c r="T82" s="94" t="s">
        <v>147</v>
      </c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38"/>
      <c r="B83" s="39"/>
      <c r="C83" s="99" t="s">
        <v>148</v>
      </c>
      <c r="D83" s="40"/>
      <c r="E83" s="40"/>
      <c r="F83" s="40"/>
      <c r="G83" s="40"/>
      <c r="H83" s="40"/>
      <c r="I83" s="134"/>
      <c r="J83" s="194">
        <f>BK83</f>
        <v>0</v>
      </c>
      <c r="K83" s="40"/>
      <c r="L83" s="44"/>
      <c r="M83" s="95"/>
      <c r="N83" s="195"/>
      <c r="O83" s="96"/>
      <c r="P83" s="196">
        <f>P84+P100</f>
        <v>0</v>
      </c>
      <c r="Q83" s="96"/>
      <c r="R83" s="196">
        <f>R84+R100</f>
        <v>0.0003051</v>
      </c>
      <c r="S83" s="96"/>
      <c r="T83" s="197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130</v>
      </c>
      <c r="BK83" s="198">
        <f>BK84+BK100</f>
        <v>0</v>
      </c>
    </row>
    <row r="84" spans="1:63" s="12" customFormat="1" ht="25.9" customHeight="1">
      <c r="A84" s="12"/>
      <c r="B84" s="199"/>
      <c r="C84" s="200"/>
      <c r="D84" s="201" t="s">
        <v>69</v>
      </c>
      <c r="E84" s="202" t="s">
        <v>75</v>
      </c>
      <c r="F84" s="202" t="s">
        <v>305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SUM(P85:P99)</f>
        <v>0</v>
      </c>
      <c r="Q84" s="207"/>
      <c r="R84" s="208">
        <f>SUM(R85:R99)</f>
        <v>0.0003051</v>
      </c>
      <c r="S84" s="207"/>
      <c r="T84" s="209">
        <f>SUM(T85:T99)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75</v>
      </c>
      <c r="AT84" s="211" t="s">
        <v>69</v>
      </c>
      <c r="AU84" s="211" t="s">
        <v>70</v>
      </c>
      <c r="AY84" s="210" t="s">
        <v>152</v>
      </c>
      <c r="BK84" s="212">
        <f>SUM(BK85:BK99)</f>
        <v>0</v>
      </c>
    </row>
    <row r="85" spans="1:65" s="2" customFormat="1" ht="16.5" customHeight="1">
      <c r="A85" s="38"/>
      <c r="B85" s="39"/>
      <c r="C85" s="215" t="s">
        <v>75</v>
      </c>
      <c r="D85" s="215" t="s">
        <v>155</v>
      </c>
      <c r="E85" s="216" t="s">
        <v>306</v>
      </c>
      <c r="F85" s="217" t="s">
        <v>307</v>
      </c>
      <c r="G85" s="218" t="s">
        <v>218</v>
      </c>
      <c r="H85" s="219">
        <v>15156</v>
      </c>
      <c r="I85" s="220"/>
      <c r="J85" s="221">
        <f>ROUND(I85*H85,2)</f>
        <v>0</v>
      </c>
      <c r="K85" s="217" t="s">
        <v>198</v>
      </c>
      <c r="L85" s="44"/>
      <c r="M85" s="222" t="s">
        <v>19</v>
      </c>
      <c r="N85" s="223" t="s">
        <v>41</v>
      </c>
      <c r="O85" s="84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6" t="s">
        <v>168</v>
      </c>
      <c r="AT85" s="226" t="s">
        <v>155</v>
      </c>
      <c r="AU85" s="226" t="s">
        <v>75</v>
      </c>
      <c r="AY85" s="17" t="s">
        <v>152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75</v>
      </c>
      <c r="BK85" s="227">
        <f>ROUND(I85*H85,2)</f>
        <v>0</v>
      </c>
      <c r="BL85" s="17" t="s">
        <v>168</v>
      </c>
      <c r="BM85" s="226" t="s">
        <v>80</v>
      </c>
    </row>
    <row r="86" spans="1:47" s="2" customFormat="1" ht="12">
      <c r="A86" s="38"/>
      <c r="B86" s="39"/>
      <c r="C86" s="40"/>
      <c r="D86" s="235" t="s">
        <v>220</v>
      </c>
      <c r="E86" s="40"/>
      <c r="F86" s="236" t="s">
        <v>308</v>
      </c>
      <c r="G86" s="40"/>
      <c r="H86" s="40"/>
      <c r="I86" s="134"/>
      <c r="J86" s="40"/>
      <c r="K86" s="40"/>
      <c r="L86" s="44"/>
      <c r="M86" s="237"/>
      <c r="N86" s="238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220</v>
      </c>
      <c r="AU86" s="17" t="s">
        <v>75</v>
      </c>
    </row>
    <row r="87" spans="1:65" s="2" customFormat="1" ht="16.5" customHeight="1">
      <c r="A87" s="38"/>
      <c r="B87" s="39"/>
      <c r="C87" s="215" t="s">
        <v>80</v>
      </c>
      <c r="D87" s="215" t="s">
        <v>155</v>
      </c>
      <c r="E87" s="216" t="s">
        <v>470</v>
      </c>
      <c r="F87" s="217" t="s">
        <v>471</v>
      </c>
      <c r="G87" s="218" t="s">
        <v>318</v>
      </c>
      <c r="H87" s="219">
        <v>233</v>
      </c>
      <c r="I87" s="220"/>
      <c r="J87" s="221">
        <f>ROUND(I87*H87,2)</f>
        <v>0</v>
      </c>
      <c r="K87" s="217" t="s">
        <v>198</v>
      </c>
      <c r="L87" s="44"/>
      <c r="M87" s="222" t="s">
        <v>19</v>
      </c>
      <c r="N87" s="223" t="s">
        <v>41</v>
      </c>
      <c r="O87" s="84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6" t="s">
        <v>168</v>
      </c>
      <c r="AT87" s="226" t="s">
        <v>155</v>
      </c>
      <c r="AU87" s="226" t="s">
        <v>75</v>
      </c>
      <c r="AY87" s="17" t="s">
        <v>152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75</v>
      </c>
      <c r="BK87" s="227">
        <f>ROUND(I87*H87,2)</f>
        <v>0</v>
      </c>
      <c r="BL87" s="17" t="s">
        <v>168</v>
      </c>
      <c r="BM87" s="226" t="s">
        <v>168</v>
      </c>
    </row>
    <row r="88" spans="1:47" s="2" customFormat="1" ht="12">
      <c r="A88" s="38"/>
      <c r="B88" s="39"/>
      <c r="C88" s="40"/>
      <c r="D88" s="235" t="s">
        <v>220</v>
      </c>
      <c r="E88" s="40"/>
      <c r="F88" s="236" t="s">
        <v>472</v>
      </c>
      <c r="G88" s="40"/>
      <c r="H88" s="40"/>
      <c r="I88" s="134"/>
      <c r="J88" s="40"/>
      <c r="K88" s="40"/>
      <c r="L88" s="44"/>
      <c r="M88" s="237"/>
      <c r="N88" s="238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220</v>
      </c>
      <c r="AU88" s="17" t="s">
        <v>75</v>
      </c>
    </row>
    <row r="89" spans="1:65" s="2" customFormat="1" ht="16.5" customHeight="1">
      <c r="A89" s="38"/>
      <c r="B89" s="39"/>
      <c r="C89" s="215" t="s">
        <v>164</v>
      </c>
      <c r="D89" s="215" t="s">
        <v>155</v>
      </c>
      <c r="E89" s="216" t="s">
        <v>473</v>
      </c>
      <c r="F89" s="217" t="s">
        <v>474</v>
      </c>
      <c r="G89" s="218" t="s">
        <v>218</v>
      </c>
      <c r="H89" s="219">
        <v>672</v>
      </c>
      <c r="I89" s="220"/>
      <c r="J89" s="221">
        <f>ROUND(I89*H89,2)</f>
        <v>0</v>
      </c>
      <c r="K89" s="217" t="s">
        <v>198</v>
      </c>
      <c r="L89" s="44"/>
      <c r="M89" s="222" t="s">
        <v>19</v>
      </c>
      <c r="N89" s="223" t="s">
        <v>41</v>
      </c>
      <c r="O89" s="84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6" t="s">
        <v>168</v>
      </c>
      <c r="AT89" s="226" t="s">
        <v>155</v>
      </c>
      <c r="AU89" s="226" t="s">
        <v>75</v>
      </c>
      <c r="AY89" s="17" t="s">
        <v>152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7" t="s">
        <v>75</v>
      </c>
      <c r="BK89" s="227">
        <f>ROUND(I89*H89,2)</f>
        <v>0</v>
      </c>
      <c r="BL89" s="17" t="s">
        <v>168</v>
      </c>
      <c r="BM89" s="226" t="s">
        <v>175</v>
      </c>
    </row>
    <row r="90" spans="1:47" s="2" customFormat="1" ht="12">
      <c r="A90" s="38"/>
      <c r="B90" s="39"/>
      <c r="C90" s="40"/>
      <c r="D90" s="235" t="s">
        <v>220</v>
      </c>
      <c r="E90" s="40"/>
      <c r="F90" s="236" t="s">
        <v>472</v>
      </c>
      <c r="G90" s="40"/>
      <c r="H90" s="40"/>
      <c r="I90" s="134"/>
      <c r="J90" s="40"/>
      <c r="K90" s="40"/>
      <c r="L90" s="44"/>
      <c r="M90" s="237"/>
      <c r="N90" s="238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220</v>
      </c>
      <c r="AU90" s="17" t="s">
        <v>75</v>
      </c>
    </row>
    <row r="91" spans="1:65" s="2" customFormat="1" ht="16.5" customHeight="1">
      <c r="A91" s="38"/>
      <c r="B91" s="39"/>
      <c r="C91" s="215" t="s">
        <v>168</v>
      </c>
      <c r="D91" s="215" t="s">
        <v>155</v>
      </c>
      <c r="E91" s="216" t="s">
        <v>475</v>
      </c>
      <c r="F91" s="217" t="s">
        <v>476</v>
      </c>
      <c r="G91" s="218" t="s">
        <v>224</v>
      </c>
      <c r="H91" s="219">
        <v>72.4</v>
      </c>
      <c r="I91" s="220"/>
      <c r="J91" s="221">
        <f>ROUND(I91*H91,2)</f>
        <v>0</v>
      </c>
      <c r="K91" s="217" t="s">
        <v>198</v>
      </c>
      <c r="L91" s="44"/>
      <c r="M91" s="222" t="s">
        <v>19</v>
      </c>
      <c r="N91" s="223" t="s">
        <v>41</v>
      </c>
      <c r="O91" s="84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6" t="s">
        <v>168</v>
      </c>
      <c r="AT91" s="226" t="s">
        <v>155</v>
      </c>
      <c r="AU91" s="226" t="s">
        <v>75</v>
      </c>
      <c r="AY91" s="17" t="s">
        <v>152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75</v>
      </c>
      <c r="BK91" s="227">
        <f>ROUND(I91*H91,2)</f>
        <v>0</v>
      </c>
      <c r="BL91" s="17" t="s">
        <v>168</v>
      </c>
      <c r="BM91" s="226" t="s">
        <v>185</v>
      </c>
    </row>
    <row r="92" spans="1:65" s="2" customFormat="1" ht="16.5" customHeight="1">
      <c r="A92" s="38"/>
      <c r="B92" s="39"/>
      <c r="C92" s="215" t="s">
        <v>151</v>
      </c>
      <c r="D92" s="215" t="s">
        <v>155</v>
      </c>
      <c r="E92" s="216" t="s">
        <v>477</v>
      </c>
      <c r="F92" s="217" t="s">
        <v>478</v>
      </c>
      <c r="G92" s="218" t="s">
        <v>218</v>
      </c>
      <c r="H92" s="219">
        <v>117</v>
      </c>
      <c r="I92" s="220"/>
      <c r="J92" s="221">
        <f>ROUND(I92*H92,2)</f>
        <v>0</v>
      </c>
      <c r="K92" s="217" t="s">
        <v>198</v>
      </c>
      <c r="L92" s="44"/>
      <c r="M92" s="222" t="s">
        <v>19</v>
      </c>
      <c r="N92" s="223" t="s">
        <v>41</v>
      </c>
      <c r="O92" s="84"/>
      <c r="P92" s="224">
        <f>O92*H92</f>
        <v>0</v>
      </c>
      <c r="Q92" s="224">
        <v>3E-07</v>
      </c>
      <c r="R92" s="224">
        <f>Q92*H92</f>
        <v>3.51E-05</v>
      </c>
      <c r="S92" s="224">
        <v>0</v>
      </c>
      <c r="T92" s="22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6" t="s">
        <v>168</v>
      </c>
      <c r="AT92" s="226" t="s">
        <v>155</v>
      </c>
      <c r="AU92" s="226" t="s">
        <v>75</v>
      </c>
      <c r="AY92" s="17" t="s">
        <v>152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75</v>
      </c>
      <c r="BK92" s="227">
        <f>ROUND(I92*H92,2)</f>
        <v>0</v>
      </c>
      <c r="BL92" s="17" t="s">
        <v>168</v>
      </c>
      <c r="BM92" s="226" t="s">
        <v>195</v>
      </c>
    </row>
    <row r="93" spans="1:47" s="2" customFormat="1" ht="12">
      <c r="A93" s="38"/>
      <c r="B93" s="39"/>
      <c r="C93" s="40"/>
      <c r="D93" s="235" t="s">
        <v>220</v>
      </c>
      <c r="E93" s="40"/>
      <c r="F93" s="236" t="s">
        <v>479</v>
      </c>
      <c r="G93" s="40"/>
      <c r="H93" s="40"/>
      <c r="I93" s="134"/>
      <c r="J93" s="40"/>
      <c r="K93" s="40"/>
      <c r="L93" s="44"/>
      <c r="M93" s="237"/>
      <c r="N93" s="238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220</v>
      </c>
      <c r="AU93" s="17" t="s">
        <v>75</v>
      </c>
    </row>
    <row r="94" spans="1:65" s="2" customFormat="1" ht="16.5" customHeight="1">
      <c r="A94" s="38"/>
      <c r="B94" s="39"/>
      <c r="C94" s="215" t="s">
        <v>175</v>
      </c>
      <c r="D94" s="215" t="s">
        <v>155</v>
      </c>
      <c r="E94" s="216" t="s">
        <v>480</v>
      </c>
      <c r="F94" s="217" t="s">
        <v>481</v>
      </c>
      <c r="G94" s="218" t="s">
        <v>218</v>
      </c>
      <c r="H94" s="219">
        <v>900</v>
      </c>
      <c r="I94" s="220"/>
      <c r="J94" s="221">
        <f>ROUND(I94*H94,2)</f>
        <v>0</v>
      </c>
      <c r="K94" s="217" t="s">
        <v>198</v>
      </c>
      <c r="L94" s="44"/>
      <c r="M94" s="222" t="s">
        <v>19</v>
      </c>
      <c r="N94" s="223" t="s">
        <v>41</v>
      </c>
      <c r="O94" s="84"/>
      <c r="P94" s="224">
        <f>O94*H94</f>
        <v>0</v>
      </c>
      <c r="Q94" s="224">
        <v>3E-07</v>
      </c>
      <c r="R94" s="224">
        <f>Q94*H94</f>
        <v>0.00027</v>
      </c>
      <c r="S94" s="224">
        <v>0</v>
      </c>
      <c r="T94" s="22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6" t="s">
        <v>168</v>
      </c>
      <c r="AT94" s="226" t="s">
        <v>155</v>
      </c>
      <c r="AU94" s="226" t="s">
        <v>75</v>
      </c>
      <c r="AY94" s="17" t="s">
        <v>152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168</v>
      </c>
      <c r="BM94" s="226" t="s">
        <v>269</v>
      </c>
    </row>
    <row r="95" spans="1:47" s="2" customFormat="1" ht="12">
      <c r="A95" s="38"/>
      <c r="B95" s="39"/>
      <c r="C95" s="40"/>
      <c r="D95" s="235" t="s">
        <v>220</v>
      </c>
      <c r="E95" s="40"/>
      <c r="F95" s="236" t="s">
        <v>479</v>
      </c>
      <c r="G95" s="40"/>
      <c r="H95" s="40"/>
      <c r="I95" s="134"/>
      <c r="J95" s="40"/>
      <c r="K95" s="40"/>
      <c r="L95" s="44"/>
      <c r="M95" s="237"/>
      <c r="N95" s="238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220</v>
      </c>
      <c r="AU95" s="17" t="s">
        <v>75</v>
      </c>
    </row>
    <row r="96" spans="1:65" s="2" customFormat="1" ht="16.5" customHeight="1">
      <c r="A96" s="38"/>
      <c r="B96" s="39"/>
      <c r="C96" s="215" t="s">
        <v>179</v>
      </c>
      <c r="D96" s="215" t="s">
        <v>155</v>
      </c>
      <c r="E96" s="216" t="s">
        <v>374</v>
      </c>
      <c r="F96" s="217" t="s">
        <v>375</v>
      </c>
      <c r="G96" s="218" t="s">
        <v>224</v>
      </c>
      <c r="H96" s="219">
        <v>54.84</v>
      </c>
      <c r="I96" s="220"/>
      <c r="J96" s="221">
        <f>ROUND(I96*H96,2)</f>
        <v>0</v>
      </c>
      <c r="K96" s="217" t="s">
        <v>198</v>
      </c>
      <c r="L96" s="44"/>
      <c r="M96" s="222" t="s">
        <v>19</v>
      </c>
      <c r="N96" s="223" t="s">
        <v>41</v>
      </c>
      <c r="O96" s="84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6" t="s">
        <v>168</v>
      </c>
      <c r="AT96" s="226" t="s">
        <v>155</v>
      </c>
      <c r="AU96" s="226" t="s">
        <v>75</v>
      </c>
      <c r="AY96" s="17" t="s">
        <v>152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75</v>
      </c>
      <c r="BK96" s="227">
        <f>ROUND(I96*H96,2)</f>
        <v>0</v>
      </c>
      <c r="BL96" s="17" t="s">
        <v>168</v>
      </c>
      <c r="BM96" s="226" t="s">
        <v>278</v>
      </c>
    </row>
    <row r="97" spans="1:47" s="2" customFormat="1" ht="12">
      <c r="A97" s="38"/>
      <c r="B97" s="39"/>
      <c r="C97" s="40"/>
      <c r="D97" s="235" t="s">
        <v>220</v>
      </c>
      <c r="E97" s="40"/>
      <c r="F97" s="236" t="s">
        <v>377</v>
      </c>
      <c r="G97" s="40"/>
      <c r="H97" s="40"/>
      <c r="I97" s="134"/>
      <c r="J97" s="40"/>
      <c r="K97" s="40"/>
      <c r="L97" s="44"/>
      <c r="M97" s="237"/>
      <c r="N97" s="238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220</v>
      </c>
      <c r="AU97" s="17" t="s">
        <v>75</v>
      </c>
    </row>
    <row r="98" spans="1:65" s="2" customFormat="1" ht="16.5" customHeight="1">
      <c r="A98" s="38"/>
      <c r="B98" s="39"/>
      <c r="C98" s="215" t="s">
        <v>185</v>
      </c>
      <c r="D98" s="215" t="s">
        <v>155</v>
      </c>
      <c r="E98" s="216" t="s">
        <v>378</v>
      </c>
      <c r="F98" s="217" t="s">
        <v>379</v>
      </c>
      <c r="G98" s="218" t="s">
        <v>224</v>
      </c>
      <c r="H98" s="219">
        <v>54.84</v>
      </c>
      <c r="I98" s="220"/>
      <c r="J98" s="221">
        <f>ROUND(I98*H98,2)</f>
        <v>0</v>
      </c>
      <c r="K98" s="217" t="s">
        <v>198</v>
      </c>
      <c r="L98" s="44"/>
      <c r="M98" s="222" t="s">
        <v>19</v>
      </c>
      <c r="N98" s="223" t="s">
        <v>41</v>
      </c>
      <c r="O98" s="84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6" t="s">
        <v>168</v>
      </c>
      <c r="AT98" s="226" t="s">
        <v>155</v>
      </c>
      <c r="AU98" s="226" t="s">
        <v>75</v>
      </c>
      <c r="AY98" s="17" t="s">
        <v>152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75</v>
      </c>
      <c r="BK98" s="227">
        <f>ROUND(I98*H98,2)</f>
        <v>0</v>
      </c>
      <c r="BL98" s="17" t="s">
        <v>168</v>
      </c>
      <c r="BM98" s="226" t="s">
        <v>286</v>
      </c>
    </row>
    <row r="99" spans="1:47" s="2" customFormat="1" ht="12">
      <c r="A99" s="38"/>
      <c r="B99" s="39"/>
      <c r="C99" s="40"/>
      <c r="D99" s="235" t="s">
        <v>220</v>
      </c>
      <c r="E99" s="40"/>
      <c r="F99" s="236" t="s">
        <v>377</v>
      </c>
      <c r="G99" s="40"/>
      <c r="H99" s="40"/>
      <c r="I99" s="134"/>
      <c r="J99" s="40"/>
      <c r="K99" s="40"/>
      <c r="L99" s="44"/>
      <c r="M99" s="237"/>
      <c r="N99" s="238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220</v>
      </c>
      <c r="AU99" s="17" t="s">
        <v>75</v>
      </c>
    </row>
    <row r="100" spans="1:63" s="12" customFormat="1" ht="25.9" customHeight="1">
      <c r="A100" s="12"/>
      <c r="B100" s="199"/>
      <c r="C100" s="200"/>
      <c r="D100" s="201" t="s">
        <v>69</v>
      </c>
      <c r="E100" s="202" t="s">
        <v>213</v>
      </c>
      <c r="F100" s="202" t="s">
        <v>381</v>
      </c>
      <c r="G100" s="200"/>
      <c r="H100" s="200"/>
      <c r="I100" s="203"/>
      <c r="J100" s="204">
        <f>BK100</f>
        <v>0</v>
      </c>
      <c r="K100" s="200"/>
      <c r="L100" s="205"/>
      <c r="M100" s="206"/>
      <c r="N100" s="207"/>
      <c r="O100" s="207"/>
      <c r="P100" s="208">
        <f>P101+P103</f>
        <v>0</v>
      </c>
      <c r="Q100" s="207"/>
      <c r="R100" s="208">
        <f>R101+R103</f>
        <v>0</v>
      </c>
      <c r="S100" s="207"/>
      <c r="T100" s="209">
        <f>T101+T103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0" t="s">
        <v>75</v>
      </c>
      <c r="AT100" s="211" t="s">
        <v>69</v>
      </c>
      <c r="AU100" s="211" t="s">
        <v>70</v>
      </c>
      <c r="AY100" s="210" t="s">
        <v>152</v>
      </c>
      <c r="BK100" s="212">
        <f>BK101+BK103</f>
        <v>0</v>
      </c>
    </row>
    <row r="101" spans="1:63" s="12" customFormat="1" ht="22.8" customHeight="1">
      <c r="A101" s="12"/>
      <c r="B101" s="199"/>
      <c r="C101" s="200"/>
      <c r="D101" s="201" t="s">
        <v>69</v>
      </c>
      <c r="E101" s="213" t="s">
        <v>164</v>
      </c>
      <c r="F101" s="213" t="s">
        <v>382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P102</f>
        <v>0</v>
      </c>
      <c r="Q101" s="207"/>
      <c r="R101" s="208">
        <f>R102</f>
        <v>0</v>
      </c>
      <c r="S101" s="207"/>
      <c r="T101" s="209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75</v>
      </c>
      <c r="AT101" s="211" t="s">
        <v>69</v>
      </c>
      <c r="AU101" s="211" t="s">
        <v>75</v>
      </c>
      <c r="AY101" s="210" t="s">
        <v>152</v>
      </c>
      <c r="BK101" s="212">
        <f>BK102</f>
        <v>0</v>
      </c>
    </row>
    <row r="102" spans="1:65" s="2" customFormat="1" ht="16.5" customHeight="1">
      <c r="A102" s="38"/>
      <c r="B102" s="39"/>
      <c r="C102" s="215" t="s">
        <v>189</v>
      </c>
      <c r="D102" s="215" t="s">
        <v>155</v>
      </c>
      <c r="E102" s="216" t="s">
        <v>482</v>
      </c>
      <c r="F102" s="217" t="s">
        <v>483</v>
      </c>
      <c r="G102" s="218" t="s">
        <v>358</v>
      </c>
      <c r="H102" s="219">
        <v>1007</v>
      </c>
      <c r="I102" s="220"/>
      <c r="J102" s="221">
        <f>ROUND(I102*H102,2)</f>
        <v>0</v>
      </c>
      <c r="K102" s="217" t="s">
        <v>19</v>
      </c>
      <c r="L102" s="44"/>
      <c r="M102" s="222" t="s">
        <v>19</v>
      </c>
      <c r="N102" s="223" t="s">
        <v>41</v>
      </c>
      <c r="O102" s="84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6" t="s">
        <v>168</v>
      </c>
      <c r="AT102" s="226" t="s">
        <v>155</v>
      </c>
      <c r="AU102" s="226" t="s">
        <v>80</v>
      </c>
      <c r="AY102" s="17" t="s">
        <v>152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75</v>
      </c>
      <c r="BK102" s="227">
        <f>ROUND(I102*H102,2)</f>
        <v>0</v>
      </c>
      <c r="BL102" s="17" t="s">
        <v>168</v>
      </c>
      <c r="BM102" s="226" t="s">
        <v>539</v>
      </c>
    </row>
    <row r="103" spans="1:63" s="12" customFormat="1" ht="22.8" customHeight="1">
      <c r="A103" s="12"/>
      <c r="B103" s="199"/>
      <c r="C103" s="200"/>
      <c r="D103" s="201" t="s">
        <v>69</v>
      </c>
      <c r="E103" s="213" t="s">
        <v>294</v>
      </c>
      <c r="F103" s="213" t="s">
        <v>295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P104</f>
        <v>0</v>
      </c>
      <c r="Q103" s="207"/>
      <c r="R103" s="208">
        <f>R104</f>
        <v>0</v>
      </c>
      <c r="S103" s="207"/>
      <c r="T103" s="209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75</v>
      </c>
      <c r="AT103" s="211" t="s">
        <v>69</v>
      </c>
      <c r="AU103" s="211" t="s">
        <v>75</v>
      </c>
      <c r="AY103" s="210" t="s">
        <v>152</v>
      </c>
      <c r="BK103" s="212">
        <f>BK104</f>
        <v>0</v>
      </c>
    </row>
    <row r="104" spans="1:65" s="2" customFormat="1" ht="16.5" customHeight="1">
      <c r="A104" s="38"/>
      <c r="B104" s="39"/>
      <c r="C104" s="215" t="s">
        <v>195</v>
      </c>
      <c r="D104" s="215" t="s">
        <v>155</v>
      </c>
      <c r="E104" s="216" t="s">
        <v>297</v>
      </c>
      <c r="F104" s="217" t="s">
        <v>298</v>
      </c>
      <c r="G104" s="218" t="s">
        <v>299</v>
      </c>
      <c r="H104" s="219">
        <v>0</v>
      </c>
      <c r="I104" s="220"/>
      <c r="J104" s="221">
        <f>ROUND(I104*H104,2)</f>
        <v>0</v>
      </c>
      <c r="K104" s="217" t="s">
        <v>198</v>
      </c>
      <c r="L104" s="44"/>
      <c r="M104" s="228" t="s">
        <v>19</v>
      </c>
      <c r="N104" s="229" t="s">
        <v>41</v>
      </c>
      <c r="O104" s="230"/>
      <c r="P104" s="231">
        <f>O104*H104</f>
        <v>0</v>
      </c>
      <c r="Q104" s="231">
        <v>0</v>
      </c>
      <c r="R104" s="231">
        <f>Q104*H104</f>
        <v>0</v>
      </c>
      <c r="S104" s="231">
        <v>0</v>
      </c>
      <c r="T104" s="23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6" t="s">
        <v>168</v>
      </c>
      <c r="AT104" s="226" t="s">
        <v>155</v>
      </c>
      <c r="AU104" s="226" t="s">
        <v>80</v>
      </c>
      <c r="AY104" s="17" t="s">
        <v>152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168</v>
      </c>
      <c r="BM104" s="226" t="s">
        <v>296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164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541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ROUND(J83,2)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ROUND((SUM(BE83:BE104)),2)</f>
        <v>0</v>
      </c>
      <c r="G33" s="38"/>
      <c r="H33" s="38"/>
      <c r="I33" s="153">
        <v>0.21</v>
      </c>
      <c r="J33" s="152">
        <f>ROUND(((SUM(BE83:BE104))*I33),2)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ROUND((SUM(BF83:BF104)),2)</f>
        <v>0</v>
      </c>
      <c r="G34" s="38"/>
      <c r="H34" s="38"/>
      <c r="I34" s="153">
        <v>0.15</v>
      </c>
      <c r="J34" s="152">
        <f>ROUND(((SUM(BF83:BF104))*I34),2)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ROUND((SUM(BG83:BG104)),2)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ROUND((SUM(BH83:BH104)),2)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ROUND((SUM(BI83:BI104)),2)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SO2_4 - Interakční prvek IP7, péče 3. rok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J83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J84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3"/>
      <c r="C61" s="174"/>
      <c r="D61" s="175" t="s">
        <v>303</v>
      </c>
      <c r="E61" s="176"/>
      <c r="F61" s="176"/>
      <c r="G61" s="176"/>
      <c r="H61" s="176"/>
      <c r="I61" s="177"/>
      <c r="J61" s="178">
        <f>J100</f>
        <v>0</v>
      </c>
      <c r="K61" s="174"/>
      <c r="L61" s="17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80"/>
      <c r="C62" s="181"/>
      <c r="D62" s="182" t="s">
        <v>304</v>
      </c>
      <c r="E62" s="183"/>
      <c r="F62" s="183"/>
      <c r="G62" s="183"/>
      <c r="H62" s="183"/>
      <c r="I62" s="184"/>
      <c r="J62" s="185">
        <f>J101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81"/>
      <c r="D63" s="182" t="s">
        <v>212</v>
      </c>
      <c r="E63" s="183"/>
      <c r="F63" s="183"/>
      <c r="G63" s="183"/>
      <c r="H63" s="183"/>
      <c r="I63" s="184"/>
      <c r="J63" s="185">
        <f>J103</f>
        <v>0</v>
      </c>
      <c r="K63" s="181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4"/>
      <c r="J64" s="40"/>
      <c r="K64" s="4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4"/>
      <c r="J65" s="60"/>
      <c r="K65" s="60"/>
      <c r="L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67"/>
      <c r="J69" s="62"/>
      <c r="K69" s="62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136</v>
      </c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34" t="str">
        <f>E7</f>
        <v>PD Protierozní opatření v k.ú. Bělotín</v>
      </c>
      <c r="F73" s="32"/>
      <c r="G73" s="32"/>
      <c r="H73" s="32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205</v>
      </c>
      <c r="D74" s="40"/>
      <c r="E74" s="40"/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SO2_4 - Interakční prvek IP7, péče 3. rok</v>
      </c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4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138" t="s">
        <v>23</v>
      </c>
      <c r="J77" s="72" t="str">
        <f>IF(J12="","",J12)</f>
        <v>27. 5. 2020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4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138" t="s">
        <v>31</v>
      </c>
      <c r="J79" s="36" t="str">
        <f>E21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138" t="s">
        <v>33</v>
      </c>
      <c r="J80" s="36" t="str">
        <f>E24</f>
        <v xml:space="preserve"> </v>
      </c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4"/>
      <c r="J81" s="40"/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7"/>
      <c r="B82" s="188"/>
      <c r="C82" s="189" t="s">
        <v>137</v>
      </c>
      <c r="D82" s="190" t="s">
        <v>55</v>
      </c>
      <c r="E82" s="190" t="s">
        <v>51</v>
      </c>
      <c r="F82" s="190" t="s">
        <v>52</v>
      </c>
      <c r="G82" s="190" t="s">
        <v>138</v>
      </c>
      <c r="H82" s="190" t="s">
        <v>139</v>
      </c>
      <c r="I82" s="191" t="s">
        <v>140</v>
      </c>
      <c r="J82" s="190" t="s">
        <v>129</v>
      </c>
      <c r="K82" s="192" t="s">
        <v>141</v>
      </c>
      <c r="L82" s="193"/>
      <c r="M82" s="92" t="s">
        <v>19</v>
      </c>
      <c r="N82" s="93" t="s">
        <v>40</v>
      </c>
      <c r="O82" s="93" t="s">
        <v>142</v>
      </c>
      <c r="P82" s="93" t="s">
        <v>143</v>
      </c>
      <c r="Q82" s="93" t="s">
        <v>144</v>
      </c>
      <c r="R82" s="93" t="s">
        <v>145</v>
      </c>
      <c r="S82" s="93" t="s">
        <v>146</v>
      </c>
      <c r="T82" s="94" t="s">
        <v>147</v>
      </c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38"/>
      <c r="B83" s="39"/>
      <c r="C83" s="99" t="s">
        <v>148</v>
      </c>
      <c r="D83" s="40"/>
      <c r="E83" s="40"/>
      <c r="F83" s="40"/>
      <c r="G83" s="40"/>
      <c r="H83" s="40"/>
      <c r="I83" s="134"/>
      <c r="J83" s="194">
        <f>BK83</f>
        <v>0</v>
      </c>
      <c r="K83" s="40"/>
      <c r="L83" s="44"/>
      <c r="M83" s="95"/>
      <c r="N83" s="195"/>
      <c r="O83" s="96"/>
      <c r="P83" s="196">
        <f>P84+P100</f>
        <v>0</v>
      </c>
      <c r="Q83" s="96"/>
      <c r="R83" s="196">
        <f>R84+R100</f>
        <v>0.0003051</v>
      </c>
      <c r="S83" s="96"/>
      <c r="T83" s="197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130</v>
      </c>
      <c r="BK83" s="198">
        <f>BK84+BK100</f>
        <v>0</v>
      </c>
    </row>
    <row r="84" spans="1:63" s="12" customFormat="1" ht="25.9" customHeight="1">
      <c r="A84" s="12"/>
      <c r="B84" s="199"/>
      <c r="C84" s="200"/>
      <c r="D84" s="201" t="s">
        <v>69</v>
      </c>
      <c r="E84" s="202" t="s">
        <v>75</v>
      </c>
      <c r="F84" s="202" t="s">
        <v>305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SUM(P85:P99)</f>
        <v>0</v>
      </c>
      <c r="Q84" s="207"/>
      <c r="R84" s="208">
        <f>SUM(R85:R99)</f>
        <v>0.0003051</v>
      </c>
      <c r="S84" s="207"/>
      <c r="T84" s="209">
        <f>SUM(T85:T99)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75</v>
      </c>
      <c r="AT84" s="211" t="s">
        <v>69</v>
      </c>
      <c r="AU84" s="211" t="s">
        <v>70</v>
      </c>
      <c r="AY84" s="210" t="s">
        <v>152</v>
      </c>
      <c r="BK84" s="212">
        <f>SUM(BK85:BK99)</f>
        <v>0</v>
      </c>
    </row>
    <row r="85" spans="1:65" s="2" customFormat="1" ht="16.5" customHeight="1">
      <c r="A85" s="38"/>
      <c r="B85" s="39"/>
      <c r="C85" s="215" t="s">
        <v>75</v>
      </c>
      <c r="D85" s="215" t="s">
        <v>155</v>
      </c>
      <c r="E85" s="216" t="s">
        <v>306</v>
      </c>
      <c r="F85" s="217" t="s">
        <v>307</v>
      </c>
      <c r="G85" s="218" t="s">
        <v>218</v>
      </c>
      <c r="H85" s="219">
        <v>15156</v>
      </c>
      <c r="I85" s="220"/>
      <c r="J85" s="221">
        <f>ROUND(I85*H85,2)</f>
        <v>0</v>
      </c>
      <c r="K85" s="217" t="s">
        <v>198</v>
      </c>
      <c r="L85" s="44"/>
      <c r="M85" s="222" t="s">
        <v>19</v>
      </c>
      <c r="N85" s="223" t="s">
        <v>41</v>
      </c>
      <c r="O85" s="84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6" t="s">
        <v>168</v>
      </c>
      <c r="AT85" s="226" t="s">
        <v>155</v>
      </c>
      <c r="AU85" s="226" t="s">
        <v>75</v>
      </c>
      <c r="AY85" s="17" t="s">
        <v>152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75</v>
      </c>
      <c r="BK85" s="227">
        <f>ROUND(I85*H85,2)</f>
        <v>0</v>
      </c>
      <c r="BL85" s="17" t="s">
        <v>168</v>
      </c>
      <c r="BM85" s="226" t="s">
        <v>80</v>
      </c>
    </row>
    <row r="86" spans="1:47" s="2" customFormat="1" ht="12">
      <c r="A86" s="38"/>
      <c r="B86" s="39"/>
      <c r="C86" s="40"/>
      <c r="D86" s="235" t="s">
        <v>220</v>
      </c>
      <c r="E86" s="40"/>
      <c r="F86" s="236" t="s">
        <v>308</v>
      </c>
      <c r="G86" s="40"/>
      <c r="H86" s="40"/>
      <c r="I86" s="134"/>
      <c r="J86" s="40"/>
      <c r="K86" s="40"/>
      <c r="L86" s="44"/>
      <c r="M86" s="237"/>
      <c r="N86" s="238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220</v>
      </c>
      <c r="AU86" s="17" t="s">
        <v>75</v>
      </c>
    </row>
    <row r="87" spans="1:65" s="2" customFormat="1" ht="16.5" customHeight="1">
      <c r="A87" s="38"/>
      <c r="B87" s="39"/>
      <c r="C87" s="215" t="s">
        <v>80</v>
      </c>
      <c r="D87" s="215" t="s">
        <v>155</v>
      </c>
      <c r="E87" s="216" t="s">
        <v>470</v>
      </c>
      <c r="F87" s="217" t="s">
        <v>471</v>
      </c>
      <c r="G87" s="218" t="s">
        <v>318</v>
      </c>
      <c r="H87" s="219">
        <v>233</v>
      </c>
      <c r="I87" s="220"/>
      <c r="J87" s="221">
        <f>ROUND(I87*H87,2)</f>
        <v>0</v>
      </c>
      <c r="K87" s="217" t="s">
        <v>198</v>
      </c>
      <c r="L87" s="44"/>
      <c r="M87" s="222" t="s">
        <v>19</v>
      </c>
      <c r="N87" s="223" t="s">
        <v>41</v>
      </c>
      <c r="O87" s="84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6" t="s">
        <v>168</v>
      </c>
      <c r="AT87" s="226" t="s">
        <v>155</v>
      </c>
      <c r="AU87" s="226" t="s">
        <v>75</v>
      </c>
      <c r="AY87" s="17" t="s">
        <v>152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75</v>
      </c>
      <c r="BK87" s="227">
        <f>ROUND(I87*H87,2)</f>
        <v>0</v>
      </c>
      <c r="BL87" s="17" t="s">
        <v>168</v>
      </c>
      <c r="BM87" s="226" t="s">
        <v>168</v>
      </c>
    </row>
    <row r="88" spans="1:47" s="2" customFormat="1" ht="12">
      <c r="A88" s="38"/>
      <c r="B88" s="39"/>
      <c r="C88" s="40"/>
      <c r="D88" s="235" t="s">
        <v>220</v>
      </c>
      <c r="E88" s="40"/>
      <c r="F88" s="236" t="s">
        <v>472</v>
      </c>
      <c r="G88" s="40"/>
      <c r="H88" s="40"/>
      <c r="I88" s="134"/>
      <c r="J88" s="40"/>
      <c r="K88" s="40"/>
      <c r="L88" s="44"/>
      <c r="M88" s="237"/>
      <c r="N88" s="238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220</v>
      </c>
      <c r="AU88" s="17" t="s">
        <v>75</v>
      </c>
    </row>
    <row r="89" spans="1:65" s="2" customFormat="1" ht="16.5" customHeight="1">
      <c r="A89" s="38"/>
      <c r="B89" s="39"/>
      <c r="C89" s="215" t="s">
        <v>164</v>
      </c>
      <c r="D89" s="215" t="s">
        <v>155</v>
      </c>
      <c r="E89" s="216" t="s">
        <v>473</v>
      </c>
      <c r="F89" s="217" t="s">
        <v>474</v>
      </c>
      <c r="G89" s="218" t="s">
        <v>218</v>
      </c>
      <c r="H89" s="219">
        <v>672</v>
      </c>
      <c r="I89" s="220"/>
      <c r="J89" s="221">
        <f>ROUND(I89*H89,2)</f>
        <v>0</v>
      </c>
      <c r="K89" s="217" t="s">
        <v>198</v>
      </c>
      <c r="L89" s="44"/>
      <c r="M89" s="222" t="s">
        <v>19</v>
      </c>
      <c r="N89" s="223" t="s">
        <v>41</v>
      </c>
      <c r="O89" s="84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6" t="s">
        <v>168</v>
      </c>
      <c r="AT89" s="226" t="s">
        <v>155</v>
      </c>
      <c r="AU89" s="226" t="s">
        <v>75</v>
      </c>
      <c r="AY89" s="17" t="s">
        <v>152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7" t="s">
        <v>75</v>
      </c>
      <c r="BK89" s="227">
        <f>ROUND(I89*H89,2)</f>
        <v>0</v>
      </c>
      <c r="BL89" s="17" t="s">
        <v>168</v>
      </c>
      <c r="BM89" s="226" t="s">
        <v>175</v>
      </c>
    </row>
    <row r="90" spans="1:47" s="2" customFormat="1" ht="12">
      <c r="A90" s="38"/>
      <c r="B90" s="39"/>
      <c r="C90" s="40"/>
      <c r="D90" s="235" t="s">
        <v>220</v>
      </c>
      <c r="E90" s="40"/>
      <c r="F90" s="236" t="s">
        <v>472</v>
      </c>
      <c r="G90" s="40"/>
      <c r="H90" s="40"/>
      <c r="I90" s="134"/>
      <c r="J90" s="40"/>
      <c r="K90" s="40"/>
      <c r="L90" s="44"/>
      <c r="M90" s="237"/>
      <c r="N90" s="238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220</v>
      </c>
      <c r="AU90" s="17" t="s">
        <v>75</v>
      </c>
    </row>
    <row r="91" spans="1:65" s="2" customFormat="1" ht="16.5" customHeight="1">
      <c r="A91" s="38"/>
      <c r="B91" s="39"/>
      <c r="C91" s="215" t="s">
        <v>168</v>
      </c>
      <c r="D91" s="215" t="s">
        <v>155</v>
      </c>
      <c r="E91" s="216" t="s">
        <v>475</v>
      </c>
      <c r="F91" s="217" t="s">
        <v>476</v>
      </c>
      <c r="G91" s="218" t="s">
        <v>224</v>
      </c>
      <c r="H91" s="219">
        <v>72.4</v>
      </c>
      <c r="I91" s="220"/>
      <c r="J91" s="221">
        <f>ROUND(I91*H91,2)</f>
        <v>0</v>
      </c>
      <c r="K91" s="217" t="s">
        <v>198</v>
      </c>
      <c r="L91" s="44"/>
      <c r="M91" s="222" t="s">
        <v>19</v>
      </c>
      <c r="N91" s="223" t="s">
        <v>41</v>
      </c>
      <c r="O91" s="84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6" t="s">
        <v>168</v>
      </c>
      <c r="AT91" s="226" t="s">
        <v>155</v>
      </c>
      <c r="AU91" s="226" t="s">
        <v>75</v>
      </c>
      <c r="AY91" s="17" t="s">
        <v>152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75</v>
      </c>
      <c r="BK91" s="227">
        <f>ROUND(I91*H91,2)</f>
        <v>0</v>
      </c>
      <c r="BL91" s="17" t="s">
        <v>168</v>
      </c>
      <c r="BM91" s="226" t="s">
        <v>185</v>
      </c>
    </row>
    <row r="92" spans="1:65" s="2" customFormat="1" ht="16.5" customHeight="1">
      <c r="A92" s="38"/>
      <c r="B92" s="39"/>
      <c r="C92" s="215" t="s">
        <v>151</v>
      </c>
      <c r="D92" s="215" t="s">
        <v>155</v>
      </c>
      <c r="E92" s="216" t="s">
        <v>477</v>
      </c>
      <c r="F92" s="217" t="s">
        <v>478</v>
      </c>
      <c r="G92" s="218" t="s">
        <v>218</v>
      </c>
      <c r="H92" s="219">
        <v>117</v>
      </c>
      <c r="I92" s="220"/>
      <c r="J92" s="221">
        <f>ROUND(I92*H92,2)</f>
        <v>0</v>
      </c>
      <c r="K92" s="217" t="s">
        <v>198</v>
      </c>
      <c r="L92" s="44"/>
      <c r="M92" s="222" t="s">
        <v>19</v>
      </c>
      <c r="N92" s="223" t="s">
        <v>41</v>
      </c>
      <c r="O92" s="84"/>
      <c r="P92" s="224">
        <f>O92*H92</f>
        <v>0</v>
      </c>
      <c r="Q92" s="224">
        <v>3E-07</v>
      </c>
      <c r="R92" s="224">
        <f>Q92*H92</f>
        <v>3.51E-05</v>
      </c>
      <c r="S92" s="224">
        <v>0</v>
      </c>
      <c r="T92" s="22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6" t="s">
        <v>168</v>
      </c>
      <c r="AT92" s="226" t="s">
        <v>155</v>
      </c>
      <c r="AU92" s="226" t="s">
        <v>75</v>
      </c>
      <c r="AY92" s="17" t="s">
        <v>152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75</v>
      </c>
      <c r="BK92" s="227">
        <f>ROUND(I92*H92,2)</f>
        <v>0</v>
      </c>
      <c r="BL92" s="17" t="s">
        <v>168</v>
      </c>
      <c r="BM92" s="226" t="s">
        <v>195</v>
      </c>
    </row>
    <row r="93" spans="1:47" s="2" customFormat="1" ht="12">
      <c r="A93" s="38"/>
      <c r="B93" s="39"/>
      <c r="C93" s="40"/>
      <c r="D93" s="235" t="s">
        <v>220</v>
      </c>
      <c r="E93" s="40"/>
      <c r="F93" s="236" t="s">
        <v>479</v>
      </c>
      <c r="G93" s="40"/>
      <c r="H93" s="40"/>
      <c r="I93" s="134"/>
      <c r="J93" s="40"/>
      <c r="K93" s="40"/>
      <c r="L93" s="44"/>
      <c r="M93" s="237"/>
      <c r="N93" s="238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220</v>
      </c>
      <c r="AU93" s="17" t="s">
        <v>75</v>
      </c>
    </row>
    <row r="94" spans="1:65" s="2" customFormat="1" ht="16.5" customHeight="1">
      <c r="A94" s="38"/>
      <c r="B94" s="39"/>
      <c r="C94" s="215" t="s">
        <v>175</v>
      </c>
      <c r="D94" s="215" t="s">
        <v>155</v>
      </c>
      <c r="E94" s="216" t="s">
        <v>480</v>
      </c>
      <c r="F94" s="217" t="s">
        <v>481</v>
      </c>
      <c r="G94" s="218" t="s">
        <v>218</v>
      </c>
      <c r="H94" s="219">
        <v>900</v>
      </c>
      <c r="I94" s="220"/>
      <c r="J94" s="221">
        <f>ROUND(I94*H94,2)</f>
        <v>0</v>
      </c>
      <c r="K94" s="217" t="s">
        <v>198</v>
      </c>
      <c r="L94" s="44"/>
      <c r="M94" s="222" t="s">
        <v>19</v>
      </c>
      <c r="N94" s="223" t="s">
        <v>41</v>
      </c>
      <c r="O94" s="84"/>
      <c r="P94" s="224">
        <f>O94*H94</f>
        <v>0</v>
      </c>
      <c r="Q94" s="224">
        <v>3E-07</v>
      </c>
      <c r="R94" s="224">
        <f>Q94*H94</f>
        <v>0.00027</v>
      </c>
      <c r="S94" s="224">
        <v>0</v>
      </c>
      <c r="T94" s="22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6" t="s">
        <v>168</v>
      </c>
      <c r="AT94" s="226" t="s">
        <v>155</v>
      </c>
      <c r="AU94" s="226" t="s">
        <v>75</v>
      </c>
      <c r="AY94" s="17" t="s">
        <v>152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168</v>
      </c>
      <c r="BM94" s="226" t="s">
        <v>269</v>
      </c>
    </row>
    <row r="95" spans="1:47" s="2" customFormat="1" ht="12">
      <c r="A95" s="38"/>
      <c r="B95" s="39"/>
      <c r="C95" s="40"/>
      <c r="D95" s="235" t="s">
        <v>220</v>
      </c>
      <c r="E95" s="40"/>
      <c r="F95" s="236" t="s">
        <v>479</v>
      </c>
      <c r="G95" s="40"/>
      <c r="H95" s="40"/>
      <c r="I95" s="134"/>
      <c r="J95" s="40"/>
      <c r="K95" s="40"/>
      <c r="L95" s="44"/>
      <c r="M95" s="237"/>
      <c r="N95" s="238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220</v>
      </c>
      <c r="AU95" s="17" t="s">
        <v>75</v>
      </c>
    </row>
    <row r="96" spans="1:65" s="2" customFormat="1" ht="16.5" customHeight="1">
      <c r="A96" s="38"/>
      <c r="B96" s="39"/>
      <c r="C96" s="215" t="s">
        <v>179</v>
      </c>
      <c r="D96" s="215" t="s">
        <v>155</v>
      </c>
      <c r="E96" s="216" t="s">
        <v>374</v>
      </c>
      <c r="F96" s="217" t="s">
        <v>375</v>
      </c>
      <c r="G96" s="218" t="s">
        <v>224</v>
      </c>
      <c r="H96" s="219">
        <v>54.84</v>
      </c>
      <c r="I96" s="220"/>
      <c r="J96" s="221">
        <f>ROUND(I96*H96,2)</f>
        <v>0</v>
      </c>
      <c r="K96" s="217" t="s">
        <v>198</v>
      </c>
      <c r="L96" s="44"/>
      <c r="M96" s="222" t="s">
        <v>19</v>
      </c>
      <c r="N96" s="223" t="s">
        <v>41</v>
      </c>
      <c r="O96" s="84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6" t="s">
        <v>168</v>
      </c>
      <c r="AT96" s="226" t="s">
        <v>155</v>
      </c>
      <c r="AU96" s="226" t="s">
        <v>75</v>
      </c>
      <c r="AY96" s="17" t="s">
        <v>152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75</v>
      </c>
      <c r="BK96" s="227">
        <f>ROUND(I96*H96,2)</f>
        <v>0</v>
      </c>
      <c r="BL96" s="17" t="s">
        <v>168</v>
      </c>
      <c r="BM96" s="226" t="s">
        <v>278</v>
      </c>
    </row>
    <row r="97" spans="1:47" s="2" customFormat="1" ht="12">
      <c r="A97" s="38"/>
      <c r="B97" s="39"/>
      <c r="C97" s="40"/>
      <c r="D97" s="235" t="s">
        <v>220</v>
      </c>
      <c r="E97" s="40"/>
      <c r="F97" s="236" t="s">
        <v>377</v>
      </c>
      <c r="G97" s="40"/>
      <c r="H97" s="40"/>
      <c r="I97" s="134"/>
      <c r="J97" s="40"/>
      <c r="K97" s="40"/>
      <c r="L97" s="44"/>
      <c r="M97" s="237"/>
      <c r="N97" s="238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220</v>
      </c>
      <c r="AU97" s="17" t="s">
        <v>75</v>
      </c>
    </row>
    <row r="98" spans="1:65" s="2" customFormat="1" ht="16.5" customHeight="1">
      <c r="A98" s="38"/>
      <c r="B98" s="39"/>
      <c r="C98" s="215" t="s">
        <v>185</v>
      </c>
      <c r="D98" s="215" t="s">
        <v>155</v>
      </c>
      <c r="E98" s="216" t="s">
        <v>378</v>
      </c>
      <c r="F98" s="217" t="s">
        <v>379</v>
      </c>
      <c r="G98" s="218" t="s">
        <v>224</v>
      </c>
      <c r="H98" s="219">
        <v>54.84</v>
      </c>
      <c r="I98" s="220"/>
      <c r="J98" s="221">
        <f>ROUND(I98*H98,2)</f>
        <v>0</v>
      </c>
      <c r="K98" s="217" t="s">
        <v>198</v>
      </c>
      <c r="L98" s="44"/>
      <c r="M98" s="222" t="s">
        <v>19</v>
      </c>
      <c r="N98" s="223" t="s">
        <v>41</v>
      </c>
      <c r="O98" s="84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6" t="s">
        <v>168</v>
      </c>
      <c r="AT98" s="226" t="s">
        <v>155</v>
      </c>
      <c r="AU98" s="226" t="s">
        <v>75</v>
      </c>
      <c r="AY98" s="17" t="s">
        <v>152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75</v>
      </c>
      <c r="BK98" s="227">
        <f>ROUND(I98*H98,2)</f>
        <v>0</v>
      </c>
      <c r="BL98" s="17" t="s">
        <v>168</v>
      </c>
      <c r="BM98" s="226" t="s">
        <v>286</v>
      </c>
    </row>
    <row r="99" spans="1:47" s="2" customFormat="1" ht="12">
      <c r="A99" s="38"/>
      <c r="B99" s="39"/>
      <c r="C99" s="40"/>
      <c r="D99" s="235" t="s">
        <v>220</v>
      </c>
      <c r="E99" s="40"/>
      <c r="F99" s="236" t="s">
        <v>377</v>
      </c>
      <c r="G99" s="40"/>
      <c r="H99" s="40"/>
      <c r="I99" s="134"/>
      <c r="J99" s="40"/>
      <c r="K99" s="40"/>
      <c r="L99" s="44"/>
      <c r="M99" s="237"/>
      <c r="N99" s="238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220</v>
      </c>
      <c r="AU99" s="17" t="s">
        <v>75</v>
      </c>
    </row>
    <row r="100" spans="1:63" s="12" customFormat="1" ht="25.9" customHeight="1">
      <c r="A100" s="12"/>
      <c r="B100" s="199"/>
      <c r="C100" s="200"/>
      <c r="D100" s="201" t="s">
        <v>69</v>
      </c>
      <c r="E100" s="202" t="s">
        <v>213</v>
      </c>
      <c r="F100" s="202" t="s">
        <v>381</v>
      </c>
      <c r="G100" s="200"/>
      <c r="H100" s="200"/>
      <c r="I100" s="203"/>
      <c r="J100" s="204">
        <f>BK100</f>
        <v>0</v>
      </c>
      <c r="K100" s="200"/>
      <c r="L100" s="205"/>
      <c r="M100" s="206"/>
      <c r="N100" s="207"/>
      <c r="O100" s="207"/>
      <c r="P100" s="208">
        <f>P101+P103</f>
        <v>0</v>
      </c>
      <c r="Q100" s="207"/>
      <c r="R100" s="208">
        <f>R101+R103</f>
        <v>0</v>
      </c>
      <c r="S100" s="207"/>
      <c r="T100" s="209">
        <f>T101+T103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0" t="s">
        <v>75</v>
      </c>
      <c r="AT100" s="211" t="s">
        <v>69</v>
      </c>
      <c r="AU100" s="211" t="s">
        <v>70</v>
      </c>
      <c r="AY100" s="210" t="s">
        <v>152</v>
      </c>
      <c r="BK100" s="212">
        <f>BK101+BK103</f>
        <v>0</v>
      </c>
    </row>
    <row r="101" spans="1:63" s="12" customFormat="1" ht="22.8" customHeight="1">
      <c r="A101" s="12"/>
      <c r="B101" s="199"/>
      <c r="C101" s="200"/>
      <c r="D101" s="201" t="s">
        <v>69</v>
      </c>
      <c r="E101" s="213" t="s">
        <v>164</v>
      </c>
      <c r="F101" s="213" t="s">
        <v>382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P102</f>
        <v>0</v>
      </c>
      <c r="Q101" s="207"/>
      <c r="R101" s="208">
        <f>R102</f>
        <v>0</v>
      </c>
      <c r="S101" s="207"/>
      <c r="T101" s="209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75</v>
      </c>
      <c r="AT101" s="211" t="s">
        <v>69</v>
      </c>
      <c r="AU101" s="211" t="s">
        <v>75</v>
      </c>
      <c r="AY101" s="210" t="s">
        <v>152</v>
      </c>
      <c r="BK101" s="212">
        <f>BK102</f>
        <v>0</v>
      </c>
    </row>
    <row r="102" spans="1:65" s="2" customFormat="1" ht="16.5" customHeight="1">
      <c r="A102" s="38"/>
      <c r="B102" s="39"/>
      <c r="C102" s="215" t="s">
        <v>189</v>
      </c>
      <c r="D102" s="215" t="s">
        <v>155</v>
      </c>
      <c r="E102" s="216" t="s">
        <v>482</v>
      </c>
      <c r="F102" s="217" t="s">
        <v>483</v>
      </c>
      <c r="G102" s="218" t="s">
        <v>358</v>
      </c>
      <c r="H102" s="219">
        <v>1007</v>
      </c>
      <c r="I102" s="220"/>
      <c r="J102" s="221">
        <f>ROUND(I102*H102,2)</f>
        <v>0</v>
      </c>
      <c r="K102" s="217" t="s">
        <v>19</v>
      </c>
      <c r="L102" s="44"/>
      <c r="M102" s="222" t="s">
        <v>19</v>
      </c>
      <c r="N102" s="223" t="s">
        <v>41</v>
      </c>
      <c r="O102" s="84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6" t="s">
        <v>168</v>
      </c>
      <c r="AT102" s="226" t="s">
        <v>155</v>
      </c>
      <c r="AU102" s="226" t="s">
        <v>80</v>
      </c>
      <c r="AY102" s="17" t="s">
        <v>152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75</v>
      </c>
      <c r="BK102" s="227">
        <f>ROUND(I102*H102,2)</f>
        <v>0</v>
      </c>
      <c r="BL102" s="17" t="s">
        <v>168</v>
      </c>
      <c r="BM102" s="226" t="s">
        <v>539</v>
      </c>
    </row>
    <row r="103" spans="1:63" s="12" customFormat="1" ht="22.8" customHeight="1">
      <c r="A103" s="12"/>
      <c r="B103" s="199"/>
      <c r="C103" s="200"/>
      <c r="D103" s="201" t="s">
        <v>69</v>
      </c>
      <c r="E103" s="213" t="s">
        <v>294</v>
      </c>
      <c r="F103" s="213" t="s">
        <v>295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P104</f>
        <v>0</v>
      </c>
      <c r="Q103" s="207"/>
      <c r="R103" s="208">
        <f>R104</f>
        <v>0</v>
      </c>
      <c r="S103" s="207"/>
      <c r="T103" s="209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75</v>
      </c>
      <c r="AT103" s="211" t="s">
        <v>69</v>
      </c>
      <c r="AU103" s="211" t="s">
        <v>75</v>
      </c>
      <c r="AY103" s="210" t="s">
        <v>152</v>
      </c>
      <c r="BK103" s="212">
        <f>BK104</f>
        <v>0</v>
      </c>
    </row>
    <row r="104" spans="1:65" s="2" customFormat="1" ht="16.5" customHeight="1">
      <c r="A104" s="38"/>
      <c r="B104" s="39"/>
      <c r="C104" s="215" t="s">
        <v>195</v>
      </c>
      <c r="D104" s="215" t="s">
        <v>155</v>
      </c>
      <c r="E104" s="216" t="s">
        <v>297</v>
      </c>
      <c r="F104" s="217" t="s">
        <v>298</v>
      </c>
      <c r="G104" s="218" t="s">
        <v>299</v>
      </c>
      <c r="H104" s="219">
        <v>0</v>
      </c>
      <c r="I104" s="220"/>
      <c r="J104" s="221">
        <f>ROUND(I104*H104,2)</f>
        <v>0</v>
      </c>
      <c r="K104" s="217" t="s">
        <v>198</v>
      </c>
      <c r="L104" s="44"/>
      <c r="M104" s="228" t="s">
        <v>19</v>
      </c>
      <c r="N104" s="229" t="s">
        <v>41</v>
      </c>
      <c r="O104" s="230"/>
      <c r="P104" s="231">
        <f>O104*H104</f>
        <v>0</v>
      </c>
      <c r="Q104" s="231">
        <v>0</v>
      </c>
      <c r="R104" s="231">
        <f>Q104*H104</f>
        <v>0</v>
      </c>
      <c r="S104" s="231">
        <v>0</v>
      </c>
      <c r="T104" s="23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6" t="s">
        <v>168</v>
      </c>
      <c r="AT104" s="226" t="s">
        <v>155</v>
      </c>
      <c r="AU104" s="226" t="s">
        <v>80</v>
      </c>
      <c r="AY104" s="17" t="s">
        <v>152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168</v>
      </c>
      <c r="BM104" s="226" t="s">
        <v>296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164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542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22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">
        <v>19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207</v>
      </c>
      <c r="F15" s="38"/>
      <c r="G15" s="38"/>
      <c r="H15" s="38"/>
      <c r="I15" s="138" t="s">
        <v>28</v>
      </c>
      <c r="J15" s="137" t="s">
        <v>19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">
        <v>19</v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">
        <v>208</v>
      </c>
      <c r="F21" s="38"/>
      <c r="G21" s="38"/>
      <c r="H21" s="38"/>
      <c r="I21" s="138" t="s">
        <v>28</v>
      </c>
      <c r="J21" s="137" t="s">
        <v>19</v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">
        <v>19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209</v>
      </c>
      <c r="F24" s="38"/>
      <c r="G24" s="38"/>
      <c r="H24" s="38"/>
      <c r="I24" s="138" t="s">
        <v>28</v>
      </c>
      <c r="J24" s="137" t="s">
        <v>19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ROUND(J84,2)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ROUND((SUM(BE84:BE128)),2)</f>
        <v>0</v>
      </c>
      <c r="G33" s="38"/>
      <c r="H33" s="38"/>
      <c r="I33" s="153">
        <v>0.21</v>
      </c>
      <c r="J33" s="152">
        <f>ROUND(((SUM(BE84:BE128))*I33),2)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ROUND((SUM(BF84:BF128)),2)</f>
        <v>0</v>
      </c>
      <c r="G34" s="38"/>
      <c r="H34" s="38"/>
      <c r="I34" s="153">
        <v>0.15</v>
      </c>
      <c r="J34" s="152">
        <f>ROUND(((SUM(BF84:BF128))*I34),2)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ROUND((SUM(BG84:BG128)),2)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ROUND((SUM(BH84:BH128)),2)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ROUND((SUM(BI84:BI128)),2)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SO3 - IP33 Retenční přehrážky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k.ú. Bělotín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SPÚ, Krajský pozemkový úřad pro kraj Olomoucký</v>
      </c>
      <c r="G54" s="40"/>
      <c r="H54" s="40"/>
      <c r="I54" s="138" t="s">
        <v>31</v>
      </c>
      <c r="J54" s="36" t="str">
        <f>E21</f>
        <v>Ing. Aneta Žabenská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>Geocentrum spol. s.r.o.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J84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210</v>
      </c>
      <c r="E60" s="176"/>
      <c r="F60" s="176"/>
      <c r="G60" s="176"/>
      <c r="H60" s="176"/>
      <c r="I60" s="177"/>
      <c r="J60" s="178">
        <f>J85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81"/>
      <c r="D61" s="182" t="s">
        <v>211</v>
      </c>
      <c r="E61" s="183"/>
      <c r="F61" s="183"/>
      <c r="G61" s="183"/>
      <c r="H61" s="183"/>
      <c r="I61" s="184"/>
      <c r="J61" s="185">
        <f>J86</f>
        <v>0</v>
      </c>
      <c r="K61" s="181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81"/>
      <c r="D62" s="182" t="s">
        <v>543</v>
      </c>
      <c r="E62" s="183"/>
      <c r="F62" s="183"/>
      <c r="G62" s="183"/>
      <c r="H62" s="183"/>
      <c r="I62" s="184"/>
      <c r="J62" s="185">
        <f>J111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81"/>
      <c r="D63" s="182" t="s">
        <v>544</v>
      </c>
      <c r="E63" s="183"/>
      <c r="F63" s="183"/>
      <c r="G63" s="183"/>
      <c r="H63" s="183"/>
      <c r="I63" s="184"/>
      <c r="J63" s="185">
        <f>J122</f>
        <v>0</v>
      </c>
      <c r="K63" s="181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81"/>
      <c r="D64" s="182" t="s">
        <v>545</v>
      </c>
      <c r="E64" s="183"/>
      <c r="F64" s="183"/>
      <c r="G64" s="183"/>
      <c r="H64" s="183"/>
      <c r="I64" s="184"/>
      <c r="J64" s="185">
        <f>J124</f>
        <v>0</v>
      </c>
      <c r="K64" s="181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134"/>
      <c r="J65" s="40"/>
      <c r="K65" s="40"/>
      <c r="L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164"/>
      <c r="J66" s="60"/>
      <c r="K66" s="60"/>
      <c r="L66" s="135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167"/>
      <c r="J70" s="62"/>
      <c r="K70" s="62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136</v>
      </c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234" t="str">
        <f>E7</f>
        <v>PD Protierozní opatření v k.ú. Bělotín</v>
      </c>
      <c r="F74" s="32"/>
      <c r="G74" s="32"/>
      <c r="H74" s="32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205</v>
      </c>
      <c r="D75" s="40"/>
      <c r="E75" s="40"/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SO3 - IP33 Retenční přehrážky</v>
      </c>
      <c r="F76" s="40"/>
      <c r="G76" s="40"/>
      <c r="H76" s="40"/>
      <c r="I76" s="134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4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k.ú. Bělotín</v>
      </c>
      <c r="G78" s="40"/>
      <c r="H78" s="40"/>
      <c r="I78" s="138" t="s">
        <v>23</v>
      </c>
      <c r="J78" s="72" t="str">
        <f>IF(J12="","",J12)</f>
        <v>27. 5. 2020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4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25</v>
      </c>
      <c r="D80" s="40"/>
      <c r="E80" s="40"/>
      <c r="F80" s="27" t="str">
        <f>E15</f>
        <v>SPÚ, Krajský pozemkový úřad pro kraj Olomoucký</v>
      </c>
      <c r="G80" s="40"/>
      <c r="H80" s="40"/>
      <c r="I80" s="138" t="s">
        <v>31</v>
      </c>
      <c r="J80" s="36" t="str">
        <f>E21</f>
        <v>Ing. Aneta Žabenská</v>
      </c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5.65" customHeight="1">
      <c r="A81" s="38"/>
      <c r="B81" s="39"/>
      <c r="C81" s="32" t="s">
        <v>29</v>
      </c>
      <c r="D81" s="40"/>
      <c r="E81" s="40"/>
      <c r="F81" s="27" t="str">
        <f>IF(E18="","",E18)</f>
        <v>Vyplň údaj</v>
      </c>
      <c r="G81" s="40"/>
      <c r="H81" s="40"/>
      <c r="I81" s="138" t="s">
        <v>33</v>
      </c>
      <c r="J81" s="36" t="str">
        <f>E24</f>
        <v>Geocentrum spol. s.r.o.</v>
      </c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134"/>
      <c r="J82" s="40"/>
      <c r="K82" s="40"/>
      <c r="L82" s="1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87"/>
      <c r="B83" s="188"/>
      <c r="C83" s="189" t="s">
        <v>137</v>
      </c>
      <c r="D83" s="190" t="s">
        <v>55</v>
      </c>
      <c r="E83" s="190" t="s">
        <v>51</v>
      </c>
      <c r="F83" s="190" t="s">
        <v>52</v>
      </c>
      <c r="G83" s="190" t="s">
        <v>138</v>
      </c>
      <c r="H83" s="190" t="s">
        <v>139</v>
      </c>
      <c r="I83" s="191" t="s">
        <v>140</v>
      </c>
      <c r="J83" s="190" t="s">
        <v>129</v>
      </c>
      <c r="K83" s="192" t="s">
        <v>141</v>
      </c>
      <c r="L83" s="193"/>
      <c r="M83" s="92" t="s">
        <v>19</v>
      </c>
      <c r="N83" s="93" t="s">
        <v>40</v>
      </c>
      <c r="O83" s="93" t="s">
        <v>142</v>
      </c>
      <c r="P83" s="93" t="s">
        <v>143</v>
      </c>
      <c r="Q83" s="93" t="s">
        <v>144</v>
      </c>
      <c r="R83" s="93" t="s">
        <v>145</v>
      </c>
      <c r="S83" s="93" t="s">
        <v>146</v>
      </c>
      <c r="T83" s="94" t="s">
        <v>147</v>
      </c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63" s="2" customFormat="1" ht="22.8" customHeight="1">
      <c r="A84" s="38"/>
      <c r="B84" s="39"/>
      <c r="C84" s="99" t="s">
        <v>148</v>
      </c>
      <c r="D84" s="40"/>
      <c r="E84" s="40"/>
      <c r="F84" s="40"/>
      <c r="G84" s="40"/>
      <c r="H84" s="40"/>
      <c r="I84" s="134"/>
      <c r="J84" s="194">
        <f>BK84</f>
        <v>0</v>
      </c>
      <c r="K84" s="40"/>
      <c r="L84" s="44"/>
      <c r="M84" s="95"/>
      <c r="N84" s="195"/>
      <c r="O84" s="96"/>
      <c r="P84" s="196">
        <f>P85</f>
        <v>0</v>
      </c>
      <c r="Q84" s="96"/>
      <c r="R84" s="196">
        <f>R85</f>
        <v>329.31819478400007</v>
      </c>
      <c r="S84" s="96"/>
      <c r="T84" s="197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69</v>
      </c>
      <c r="AU84" s="17" t="s">
        <v>130</v>
      </c>
      <c r="BK84" s="198">
        <f>BK85</f>
        <v>0</v>
      </c>
    </row>
    <row r="85" spans="1:63" s="12" customFormat="1" ht="25.9" customHeight="1">
      <c r="A85" s="12"/>
      <c r="B85" s="199"/>
      <c r="C85" s="200"/>
      <c r="D85" s="201" t="s">
        <v>69</v>
      </c>
      <c r="E85" s="202" t="s">
        <v>213</v>
      </c>
      <c r="F85" s="202" t="s">
        <v>214</v>
      </c>
      <c r="G85" s="200"/>
      <c r="H85" s="200"/>
      <c r="I85" s="203"/>
      <c r="J85" s="204">
        <f>BK85</f>
        <v>0</v>
      </c>
      <c r="K85" s="200"/>
      <c r="L85" s="205"/>
      <c r="M85" s="206"/>
      <c r="N85" s="207"/>
      <c r="O85" s="207"/>
      <c r="P85" s="208">
        <f>P86+P111+P122+P124</f>
        <v>0</v>
      </c>
      <c r="Q85" s="207"/>
      <c r="R85" s="208">
        <f>R86+R111+R122+R124</f>
        <v>329.31819478400007</v>
      </c>
      <c r="S85" s="207"/>
      <c r="T85" s="209">
        <f>T86+T111+T122+T124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0" t="s">
        <v>75</v>
      </c>
      <c r="AT85" s="211" t="s">
        <v>69</v>
      </c>
      <c r="AU85" s="211" t="s">
        <v>70</v>
      </c>
      <c r="AY85" s="210" t="s">
        <v>152</v>
      </c>
      <c r="BK85" s="212">
        <f>BK86+BK111+BK122+BK124</f>
        <v>0</v>
      </c>
    </row>
    <row r="86" spans="1:63" s="12" customFormat="1" ht="22.8" customHeight="1">
      <c r="A86" s="12"/>
      <c r="B86" s="199"/>
      <c r="C86" s="200"/>
      <c r="D86" s="201" t="s">
        <v>69</v>
      </c>
      <c r="E86" s="213" t="s">
        <v>75</v>
      </c>
      <c r="F86" s="213" t="s">
        <v>215</v>
      </c>
      <c r="G86" s="200"/>
      <c r="H86" s="200"/>
      <c r="I86" s="203"/>
      <c r="J86" s="214">
        <f>BK86</f>
        <v>0</v>
      </c>
      <c r="K86" s="200"/>
      <c r="L86" s="205"/>
      <c r="M86" s="206"/>
      <c r="N86" s="207"/>
      <c r="O86" s="207"/>
      <c r="P86" s="208">
        <f>SUM(P87:P110)</f>
        <v>0</v>
      </c>
      <c r="Q86" s="207"/>
      <c r="R86" s="208">
        <f>SUM(R87:R110)</f>
        <v>0.001394784</v>
      </c>
      <c r="S86" s="207"/>
      <c r="T86" s="209">
        <f>SUM(T87:T110)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0" t="s">
        <v>75</v>
      </c>
      <c r="AT86" s="211" t="s">
        <v>69</v>
      </c>
      <c r="AU86" s="211" t="s">
        <v>75</v>
      </c>
      <c r="AY86" s="210" t="s">
        <v>152</v>
      </c>
      <c r="BK86" s="212">
        <f>SUM(BK87:BK110)</f>
        <v>0</v>
      </c>
    </row>
    <row r="87" spans="1:65" s="2" customFormat="1" ht="21.75" customHeight="1">
      <c r="A87" s="38"/>
      <c r="B87" s="39"/>
      <c r="C87" s="215" t="s">
        <v>75</v>
      </c>
      <c r="D87" s="215" t="s">
        <v>155</v>
      </c>
      <c r="E87" s="216" t="s">
        <v>546</v>
      </c>
      <c r="F87" s="217" t="s">
        <v>547</v>
      </c>
      <c r="G87" s="218" t="s">
        <v>218</v>
      </c>
      <c r="H87" s="219">
        <v>1130</v>
      </c>
      <c r="I87" s="220"/>
      <c r="J87" s="221">
        <f>ROUND(I87*H87,2)</f>
        <v>0</v>
      </c>
      <c r="K87" s="217" t="s">
        <v>198</v>
      </c>
      <c r="L87" s="44"/>
      <c r="M87" s="222" t="s">
        <v>19</v>
      </c>
      <c r="N87" s="223" t="s">
        <v>41</v>
      </c>
      <c r="O87" s="84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6" t="s">
        <v>168</v>
      </c>
      <c r="AT87" s="226" t="s">
        <v>155</v>
      </c>
      <c r="AU87" s="226" t="s">
        <v>80</v>
      </c>
      <c r="AY87" s="17" t="s">
        <v>152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75</v>
      </c>
      <c r="BK87" s="227">
        <f>ROUND(I87*H87,2)</f>
        <v>0</v>
      </c>
      <c r="BL87" s="17" t="s">
        <v>168</v>
      </c>
      <c r="BM87" s="226" t="s">
        <v>548</v>
      </c>
    </row>
    <row r="88" spans="1:47" s="2" customFormat="1" ht="12">
      <c r="A88" s="38"/>
      <c r="B88" s="39"/>
      <c r="C88" s="40"/>
      <c r="D88" s="235" t="s">
        <v>220</v>
      </c>
      <c r="E88" s="40"/>
      <c r="F88" s="236" t="s">
        <v>549</v>
      </c>
      <c r="G88" s="40"/>
      <c r="H88" s="40"/>
      <c r="I88" s="134"/>
      <c r="J88" s="40"/>
      <c r="K88" s="40"/>
      <c r="L88" s="44"/>
      <c r="M88" s="237"/>
      <c r="N88" s="238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220</v>
      </c>
      <c r="AU88" s="17" t="s">
        <v>80</v>
      </c>
    </row>
    <row r="89" spans="1:65" s="2" customFormat="1" ht="16.5" customHeight="1">
      <c r="A89" s="38"/>
      <c r="B89" s="39"/>
      <c r="C89" s="215" t="s">
        <v>80</v>
      </c>
      <c r="D89" s="215" t="s">
        <v>155</v>
      </c>
      <c r="E89" s="216" t="s">
        <v>550</v>
      </c>
      <c r="F89" s="217" t="s">
        <v>551</v>
      </c>
      <c r="G89" s="218" t="s">
        <v>318</v>
      </c>
      <c r="H89" s="219">
        <v>3.39</v>
      </c>
      <c r="I89" s="220"/>
      <c r="J89" s="221">
        <f>ROUND(I89*H89,2)</f>
        <v>0</v>
      </c>
      <c r="K89" s="217" t="s">
        <v>198</v>
      </c>
      <c r="L89" s="44"/>
      <c r="M89" s="222" t="s">
        <v>19</v>
      </c>
      <c r="N89" s="223" t="s">
        <v>41</v>
      </c>
      <c r="O89" s="84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6" t="s">
        <v>168</v>
      </c>
      <c r="AT89" s="226" t="s">
        <v>155</v>
      </c>
      <c r="AU89" s="226" t="s">
        <v>80</v>
      </c>
      <c r="AY89" s="17" t="s">
        <v>152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7" t="s">
        <v>75</v>
      </c>
      <c r="BK89" s="227">
        <f>ROUND(I89*H89,2)</f>
        <v>0</v>
      </c>
      <c r="BL89" s="17" t="s">
        <v>168</v>
      </c>
      <c r="BM89" s="226" t="s">
        <v>552</v>
      </c>
    </row>
    <row r="90" spans="1:47" s="2" customFormat="1" ht="12">
      <c r="A90" s="38"/>
      <c r="B90" s="39"/>
      <c r="C90" s="40"/>
      <c r="D90" s="235" t="s">
        <v>220</v>
      </c>
      <c r="E90" s="40"/>
      <c r="F90" s="236" t="s">
        <v>553</v>
      </c>
      <c r="G90" s="40"/>
      <c r="H90" s="40"/>
      <c r="I90" s="134"/>
      <c r="J90" s="40"/>
      <c r="K90" s="40"/>
      <c r="L90" s="44"/>
      <c r="M90" s="237"/>
      <c r="N90" s="238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220</v>
      </c>
      <c r="AU90" s="17" t="s">
        <v>80</v>
      </c>
    </row>
    <row r="91" spans="1:51" s="13" customFormat="1" ht="12">
      <c r="A91" s="13"/>
      <c r="B91" s="249"/>
      <c r="C91" s="250"/>
      <c r="D91" s="235" t="s">
        <v>235</v>
      </c>
      <c r="E91" s="259" t="s">
        <v>19</v>
      </c>
      <c r="F91" s="251" t="s">
        <v>554</v>
      </c>
      <c r="G91" s="250"/>
      <c r="H91" s="252">
        <v>2.825</v>
      </c>
      <c r="I91" s="253"/>
      <c r="J91" s="250"/>
      <c r="K91" s="250"/>
      <c r="L91" s="254"/>
      <c r="M91" s="255"/>
      <c r="N91" s="256"/>
      <c r="O91" s="256"/>
      <c r="P91" s="256"/>
      <c r="Q91" s="256"/>
      <c r="R91" s="256"/>
      <c r="S91" s="256"/>
      <c r="T91" s="257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8" t="s">
        <v>235</v>
      </c>
      <c r="AU91" s="258" t="s">
        <v>80</v>
      </c>
      <c r="AV91" s="13" t="s">
        <v>80</v>
      </c>
      <c r="AW91" s="13" t="s">
        <v>32</v>
      </c>
      <c r="AX91" s="13" t="s">
        <v>75</v>
      </c>
      <c r="AY91" s="258" t="s">
        <v>152</v>
      </c>
    </row>
    <row r="92" spans="1:51" s="13" customFormat="1" ht="12">
      <c r="A92" s="13"/>
      <c r="B92" s="249"/>
      <c r="C92" s="250"/>
      <c r="D92" s="235" t="s">
        <v>235</v>
      </c>
      <c r="E92" s="250"/>
      <c r="F92" s="251" t="s">
        <v>555</v>
      </c>
      <c r="G92" s="250"/>
      <c r="H92" s="252">
        <v>3.39</v>
      </c>
      <c r="I92" s="253"/>
      <c r="J92" s="250"/>
      <c r="K92" s="250"/>
      <c r="L92" s="254"/>
      <c r="M92" s="255"/>
      <c r="N92" s="256"/>
      <c r="O92" s="256"/>
      <c r="P92" s="256"/>
      <c r="Q92" s="256"/>
      <c r="R92" s="256"/>
      <c r="S92" s="256"/>
      <c r="T92" s="257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8" t="s">
        <v>235</v>
      </c>
      <c r="AU92" s="258" t="s">
        <v>80</v>
      </c>
      <c r="AV92" s="13" t="s">
        <v>80</v>
      </c>
      <c r="AW92" s="13" t="s">
        <v>4</v>
      </c>
      <c r="AX92" s="13" t="s">
        <v>75</v>
      </c>
      <c r="AY92" s="258" t="s">
        <v>152</v>
      </c>
    </row>
    <row r="93" spans="1:65" s="2" customFormat="1" ht="16.5" customHeight="1">
      <c r="A93" s="38"/>
      <c r="B93" s="39"/>
      <c r="C93" s="215" t="s">
        <v>164</v>
      </c>
      <c r="D93" s="215" t="s">
        <v>155</v>
      </c>
      <c r="E93" s="216" t="s">
        <v>556</v>
      </c>
      <c r="F93" s="217" t="s">
        <v>557</v>
      </c>
      <c r="G93" s="218" t="s">
        <v>558</v>
      </c>
      <c r="H93" s="219">
        <v>20</v>
      </c>
      <c r="I93" s="220"/>
      <c r="J93" s="221">
        <f>ROUND(I93*H93,2)</f>
        <v>0</v>
      </c>
      <c r="K93" s="217" t="s">
        <v>198</v>
      </c>
      <c r="L93" s="44"/>
      <c r="M93" s="222" t="s">
        <v>19</v>
      </c>
      <c r="N93" s="223" t="s">
        <v>41</v>
      </c>
      <c r="O93" s="84"/>
      <c r="P93" s="224">
        <f>O93*H93</f>
        <v>0</v>
      </c>
      <c r="Q93" s="224">
        <v>6.37392E-05</v>
      </c>
      <c r="R93" s="224">
        <f>Q93*H93</f>
        <v>0.001274784</v>
      </c>
      <c r="S93" s="224">
        <v>0</v>
      </c>
      <c r="T93" s="22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6" t="s">
        <v>168</v>
      </c>
      <c r="AT93" s="226" t="s">
        <v>155</v>
      </c>
      <c r="AU93" s="226" t="s">
        <v>80</v>
      </c>
      <c r="AY93" s="17" t="s">
        <v>152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75</v>
      </c>
      <c r="BK93" s="227">
        <f>ROUND(I93*H93,2)</f>
        <v>0</v>
      </c>
      <c r="BL93" s="17" t="s">
        <v>168</v>
      </c>
      <c r="BM93" s="226" t="s">
        <v>559</v>
      </c>
    </row>
    <row r="94" spans="1:47" s="2" customFormat="1" ht="12">
      <c r="A94" s="38"/>
      <c r="B94" s="39"/>
      <c r="C94" s="40"/>
      <c r="D94" s="235" t="s">
        <v>220</v>
      </c>
      <c r="E94" s="40"/>
      <c r="F94" s="236" t="s">
        <v>560</v>
      </c>
      <c r="G94" s="40"/>
      <c r="H94" s="40"/>
      <c r="I94" s="134"/>
      <c r="J94" s="40"/>
      <c r="K94" s="40"/>
      <c r="L94" s="44"/>
      <c r="M94" s="237"/>
      <c r="N94" s="238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220</v>
      </c>
      <c r="AU94" s="17" t="s">
        <v>80</v>
      </c>
    </row>
    <row r="95" spans="1:65" s="2" customFormat="1" ht="16.5" customHeight="1">
      <c r="A95" s="38"/>
      <c r="B95" s="39"/>
      <c r="C95" s="215" t="s">
        <v>168</v>
      </c>
      <c r="D95" s="215" t="s">
        <v>155</v>
      </c>
      <c r="E95" s="216" t="s">
        <v>216</v>
      </c>
      <c r="F95" s="217" t="s">
        <v>217</v>
      </c>
      <c r="G95" s="218" t="s">
        <v>218</v>
      </c>
      <c r="H95" s="219">
        <v>922.26</v>
      </c>
      <c r="I95" s="220"/>
      <c r="J95" s="221">
        <f>ROUND(I95*H95,2)</f>
        <v>0</v>
      </c>
      <c r="K95" s="217" t="s">
        <v>198</v>
      </c>
      <c r="L95" s="44"/>
      <c r="M95" s="222" t="s">
        <v>19</v>
      </c>
      <c r="N95" s="223" t="s">
        <v>41</v>
      </c>
      <c r="O95" s="84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6" t="s">
        <v>168</v>
      </c>
      <c r="AT95" s="226" t="s">
        <v>155</v>
      </c>
      <c r="AU95" s="226" t="s">
        <v>80</v>
      </c>
      <c r="AY95" s="17" t="s">
        <v>152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75</v>
      </c>
      <c r="BK95" s="227">
        <f>ROUND(I95*H95,2)</f>
        <v>0</v>
      </c>
      <c r="BL95" s="17" t="s">
        <v>168</v>
      </c>
      <c r="BM95" s="226" t="s">
        <v>561</v>
      </c>
    </row>
    <row r="96" spans="1:47" s="2" customFormat="1" ht="12">
      <c r="A96" s="38"/>
      <c r="B96" s="39"/>
      <c r="C96" s="40"/>
      <c r="D96" s="235" t="s">
        <v>220</v>
      </c>
      <c r="E96" s="40"/>
      <c r="F96" s="236" t="s">
        <v>221</v>
      </c>
      <c r="G96" s="40"/>
      <c r="H96" s="40"/>
      <c r="I96" s="134"/>
      <c r="J96" s="40"/>
      <c r="K96" s="40"/>
      <c r="L96" s="44"/>
      <c r="M96" s="237"/>
      <c r="N96" s="238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220</v>
      </c>
      <c r="AU96" s="17" t="s">
        <v>80</v>
      </c>
    </row>
    <row r="97" spans="1:51" s="13" customFormat="1" ht="12">
      <c r="A97" s="13"/>
      <c r="B97" s="249"/>
      <c r="C97" s="250"/>
      <c r="D97" s="235" t="s">
        <v>235</v>
      </c>
      <c r="E97" s="259" t="s">
        <v>19</v>
      </c>
      <c r="F97" s="251" t="s">
        <v>562</v>
      </c>
      <c r="G97" s="250"/>
      <c r="H97" s="252">
        <v>922.26</v>
      </c>
      <c r="I97" s="253"/>
      <c r="J97" s="250"/>
      <c r="K97" s="250"/>
      <c r="L97" s="254"/>
      <c r="M97" s="255"/>
      <c r="N97" s="256"/>
      <c r="O97" s="256"/>
      <c r="P97" s="256"/>
      <c r="Q97" s="256"/>
      <c r="R97" s="256"/>
      <c r="S97" s="256"/>
      <c r="T97" s="25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8" t="s">
        <v>235</v>
      </c>
      <c r="AU97" s="258" t="s">
        <v>80</v>
      </c>
      <c r="AV97" s="13" t="s">
        <v>80</v>
      </c>
      <c r="AW97" s="13" t="s">
        <v>32</v>
      </c>
      <c r="AX97" s="13" t="s">
        <v>75</v>
      </c>
      <c r="AY97" s="258" t="s">
        <v>152</v>
      </c>
    </row>
    <row r="98" spans="1:65" s="2" customFormat="1" ht="21.75" customHeight="1">
      <c r="A98" s="38"/>
      <c r="B98" s="39"/>
      <c r="C98" s="215" t="s">
        <v>151</v>
      </c>
      <c r="D98" s="215" t="s">
        <v>155</v>
      </c>
      <c r="E98" s="216" t="s">
        <v>495</v>
      </c>
      <c r="F98" s="217" t="s">
        <v>496</v>
      </c>
      <c r="G98" s="218" t="s">
        <v>224</v>
      </c>
      <c r="H98" s="219">
        <v>120</v>
      </c>
      <c r="I98" s="220"/>
      <c r="J98" s="221">
        <f>ROUND(I98*H98,2)</f>
        <v>0</v>
      </c>
      <c r="K98" s="217" t="s">
        <v>198</v>
      </c>
      <c r="L98" s="44"/>
      <c r="M98" s="222" t="s">
        <v>19</v>
      </c>
      <c r="N98" s="223" t="s">
        <v>41</v>
      </c>
      <c r="O98" s="84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6" t="s">
        <v>168</v>
      </c>
      <c r="AT98" s="226" t="s">
        <v>155</v>
      </c>
      <c r="AU98" s="226" t="s">
        <v>80</v>
      </c>
      <c r="AY98" s="17" t="s">
        <v>152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75</v>
      </c>
      <c r="BK98" s="227">
        <f>ROUND(I98*H98,2)</f>
        <v>0</v>
      </c>
      <c r="BL98" s="17" t="s">
        <v>168</v>
      </c>
      <c r="BM98" s="226" t="s">
        <v>563</v>
      </c>
    </row>
    <row r="99" spans="1:47" s="2" customFormat="1" ht="12">
      <c r="A99" s="38"/>
      <c r="B99" s="39"/>
      <c r="C99" s="40"/>
      <c r="D99" s="235" t="s">
        <v>220</v>
      </c>
      <c r="E99" s="40"/>
      <c r="F99" s="236" t="s">
        <v>226</v>
      </c>
      <c r="G99" s="40"/>
      <c r="H99" s="40"/>
      <c r="I99" s="134"/>
      <c r="J99" s="40"/>
      <c r="K99" s="40"/>
      <c r="L99" s="44"/>
      <c r="M99" s="237"/>
      <c r="N99" s="238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220</v>
      </c>
      <c r="AU99" s="17" t="s">
        <v>80</v>
      </c>
    </row>
    <row r="100" spans="1:65" s="2" customFormat="1" ht="33" customHeight="1">
      <c r="A100" s="38"/>
      <c r="B100" s="39"/>
      <c r="C100" s="215" t="s">
        <v>175</v>
      </c>
      <c r="D100" s="215" t="s">
        <v>155</v>
      </c>
      <c r="E100" s="216" t="s">
        <v>564</v>
      </c>
      <c r="F100" s="217" t="s">
        <v>565</v>
      </c>
      <c r="G100" s="218" t="s">
        <v>224</v>
      </c>
      <c r="H100" s="219">
        <v>65</v>
      </c>
      <c r="I100" s="220"/>
      <c r="J100" s="221">
        <f>ROUND(I100*H100,2)</f>
        <v>0</v>
      </c>
      <c r="K100" s="217" t="s">
        <v>198</v>
      </c>
      <c r="L100" s="44"/>
      <c r="M100" s="222" t="s">
        <v>19</v>
      </c>
      <c r="N100" s="223" t="s">
        <v>41</v>
      </c>
      <c r="O100" s="84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6" t="s">
        <v>168</v>
      </c>
      <c r="AT100" s="226" t="s">
        <v>155</v>
      </c>
      <c r="AU100" s="226" t="s">
        <v>80</v>
      </c>
      <c r="AY100" s="17" t="s">
        <v>152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75</v>
      </c>
      <c r="BK100" s="227">
        <f>ROUND(I100*H100,2)</f>
        <v>0</v>
      </c>
      <c r="BL100" s="17" t="s">
        <v>168</v>
      </c>
      <c r="BM100" s="226" t="s">
        <v>566</v>
      </c>
    </row>
    <row r="101" spans="1:47" s="2" customFormat="1" ht="12">
      <c r="A101" s="38"/>
      <c r="B101" s="39"/>
      <c r="C101" s="40"/>
      <c r="D101" s="235" t="s">
        <v>220</v>
      </c>
      <c r="E101" s="40"/>
      <c r="F101" s="236" t="s">
        <v>240</v>
      </c>
      <c r="G101" s="40"/>
      <c r="H101" s="40"/>
      <c r="I101" s="134"/>
      <c r="J101" s="40"/>
      <c r="K101" s="40"/>
      <c r="L101" s="44"/>
      <c r="M101" s="237"/>
      <c r="N101" s="238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220</v>
      </c>
      <c r="AU101" s="17" t="s">
        <v>80</v>
      </c>
    </row>
    <row r="102" spans="1:65" s="2" customFormat="1" ht="21.75" customHeight="1">
      <c r="A102" s="38"/>
      <c r="B102" s="39"/>
      <c r="C102" s="215" t="s">
        <v>179</v>
      </c>
      <c r="D102" s="215" t="s">
        <v>155</v>
      </c>
      <c r="E102" s="216" t="s">
        <v>567</v>
      </c>
      <c r="F102" s="217" t="s">
        <v>568</v>
      </c>
      <c r="G102" s="218" t="s">
        <v>224</v>
      </c>
      <c r="H102" s="219">
        <v>65</v>
      </c>
      <c r="I102" s="220"/>
      <c r="J102" s="221">
        <f>ROUND(I102*H102,2)</f>
        <v>0</v>
      </c>
      <c r="K102" s="217" t="s">
        <v>198</v>
      </c>
      <c r="L102" s="44"/>
      <c r="M102" s="222" t="s">
        <v>19</v>
      </c>
      <c r="N102" s="223" t="s">
        <v>41</v>
      </c>
      <c r="O102" s="84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6" t="s">
        <v>168</v>
      </c>
      <c r="AT102" s="226" t="s">
        <v>155</v>
      </c>
      <c r="AU102" s="226" t="s">
        <v>80</v>
      </c>
      <c r="AY102" s="17" t="s">
        <v>152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75</v>
      </c>
      <c r="BK102" s="227">
        <f>ROUND(I102*H102,2)</f>
        <v>0</v>
      </c>
      <c r="BL102" s="17" t="s">
        <v>168</v>
      </c>
      <c r="BM102" s="226" t="s">
        <v>569</v>
      </c>
    </row>
    <row r="103" spans="1:47" s="2" customFormat="1" ht="12">
      <c r="A103" s="38"/>
      <c r="B103" s="39"/>
      <c r="C103" s="40"/>
      <c r="D103" s="235" t="s">
        <v>220</v>
      </c>
      <c r="E103" s="40"/>
      <c r="F103" s="236" t="s">
        <v>570</v>
      </c>
      <c r="G103" s="40"/>
      <c r="H103" s="40"/>
      <c r="I103" s="134"/>
      <c r="J103" s="40"/>
      <c r="K103" s="40"/>
      <c r="L103" s="44"/>
      <c r="M103" s="237"/>
      <c r="N103" s="238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220</v>
      </c>
      <c r="AU103" s="17" t="s">
        <v>80</v>
      </c>
    </row>
    <row r="104" spans="1:65" s="2" customFormat="1" ht="16.5" customHeight="1">
      <c r="A104" s="38"/>
      <c r="B104" s="39"/>
      <c r="C104" s="215" t="s">
        <v>185</v>
      </c>
      <c r="D104" s="215" t="s">
        <v>155</v>
      </c>
      <c r="E104" s="216" t="s">
        <v>257</v>
      </c>
      <c r="F104" s="217" t="s">
        <v>258</v>
      </c>
      <c r="G104" s="218" t="s">
        <v>218</v>
      </c>
      <c r="H104" s="219">
        <v>160</v>
      </c>
      <c r="I104" s="220"/>
      <c r="J104" s="221">
        <f>ROUND(I104*H104,2)</f>
        <v>0</v>
      </c>
      <c r="K104" s="217" t="s">
        <v>198</v>
      </c>
      <c r="L104" s="44"/>
      <c r="M104" s="222" t="s">
        <v>19</v>
      </c>
      <c r="N104" s="223" t="s">
        <v>41</v>
      </c>
      <c r="O104" s="84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6" t="s">
        <v>168</v>
      </c>
      <c r="AT104" s="226" t="s">
        <v>155</v>
      </c>
      <c r="AU104" s="226" t="s">
        <v>80</v>
      </c>
      <c r="AY104" s="17" t="s">
        <v>152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168</v>
      </c>
      <c r="BM104" s="226" t="s">
        <v>571</v>
      </c>
    </row>
    <row r="105" spans="1:47" s="2" customFormat="1" ht="12">
      <c r="A105" s="38"/>
      <c r="B105" s="39"/>
      <c r="C105" s="40"/>
      <c r="D105" s="235" t="s">
        <v>220</v>
      </c>
      <c r="E105" s="40"/>
      <c r="F105" s="236" t="s">
        <v>260</v>
      </c>
      <c r="G105" s="40"/>
      <c r="H105" s="40"/>
      <c r="I105" s="134"/>
      <c r="J105" s="40"/>
      <c r="K105" s="40"/>
      <c r="L105" s="44"/>
      <c r="M105" s="237"/>
      <c r="N105" s="238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220</v>
      </c>
      <c r="AU105" s="17" t="s">
        <v>80</v>
      </c>
    </row>
    <row r="106" spans="1:65" s="2" customFormat="1" ht="21.75" customHeight="1">
      <c r="A106" s="38"/>
      <c r="B106" s="39"/>
      <c r="C106" s="215" t="s">
        <v>189</v>
      </c>
      <c r="D106" s="215" t="s">
        <v>155</v>
      </c>
      <c r="E106" s="216" t="s">
        <v>261</v>
      </c>
      <c r="F106" s="217" t="s">
        <v>262</v>
      </c>
      <c r="G106" s="218" t="s">
        <v>218</v>
      </c>
      <c r="H106" s="219">
        <v>700</v>
      </c>
      <c r="I106" s="220"/>
      <c r="J106" s="221">
        <f>ROUND(I106*H106,2)</f>
        <v>0</v>
      </c>
      <c r="K106" s="217" t="s">
        <v>198</v>
      </c>
      <c r="L106" s="44"/>
      <c r="M106" s="222" t="s">
        <v>19</v>
      </c>
      <c r="N106" s="223" t="s">
        <v>41</v>
      </c>
      <c r="O106" s="84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6" t="s">
        <v>168</v>
      </c>
      <c r="AT106" s="226" t="s">
        <v>155</v>
      </c>
      <c r="AU106" s="226" t="s">
        <v>80</v>
      </c>
      <c r="AY106" s="17" t="s">
        <v>152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168</v>
      </c>
      <c r="BM106" s="226" t="s">
        <v>572</v>
      </c>
    </row>
    <row r="107" spans="1:47" s="2" customFormat="1" ht="12">
      <c r="A107" s="38"/>
      <c r="B107" s="39"/>
      <c r="C107" s="40"/>
      <c r="D107" s="235" t="s">
        <v>220</v>
      </c>
      <c r="E107" s="40"/>
      <c r="F107" s="236" t="s">
        <v>264</v>
      </c>
      <c r="G107" s="40"/>
      <c r="H107" s="40"/>
      <c r="I107" s="134"/>
      <c r="J107" s="40"/>
      <c r="K107" s="40"/>
      <c r="L107" s="44"/>
      <c r="M107" s="237"/>
      <c r="N107" s="238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220</v>
      </c>
      <c r="AU107" s="17" t="s">
        <v>80</v>
      </c>
    </row>
    <row r="108" spans="1:65" s="2" customFormat="1" ht="21.75" customHeight="1">
      <c r="A108" s="38"/>
      <c r="B108" s="39"/>
      <c r="C108" s="215" t="s">
        <v>195</v>
      </c>
      <c r="D108" s="215" t="s">
        <v>155</v>
      </c>
      <c r="E108" s="216" t="s">
        <v>265</v>
      </c>
      <c r="F108" s="217" t="s">
        <v>266</v>
      </c>
      <c r="G108" s="218" t="s">
        <v>218</v>
      </c>
      <c r="H108" s="219">
        <v>8</v>
      </c>
      <c r="I108" s="220"/>
      <c r="J108" s="221">
        <f>ROUND(I108*H108,2)</f>
        <v>0</v>
      </c>
      <c r="K108" s="217" t="s">
        <v>198</v>
      </c>
      <c r="L108" s="44"/>
      <c r="M108" s="222" t="s">
        <v>19</v>
      </c>
      <c r="N108" s="223" t="s">
        <v>41</v>
      </c>
      <c r="O108" s="84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6" t="s">
        <v>168</v>
      </c>
      <c r="AT108" s="226" t="s">
        <v>155</v>
      </c>
      <c r="AU108" s="226" t="s">
        <v>80</v>
      </c>
      <c r="AY108" s="17" t="s">
        <v>152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75</v>
      </c>
      <c r="BK108" s="227">
        <f>ROUND(I108*H108,2)</f>
        <v>0</v>
      </c>
      <c r="BL108" s="17" t="s">
        <v>168</v>
      </c>
      <c r="BM108" s="226" t="s">
        <v>573</v>
      </c>
    </row>
    <row r="109" spans="1:47" s="2" customFormat="1" ht="12">
      <c r="A109" s="38"/>
      <c r="B109" s="39"/>
      <c r="C109" s="40"/>
      <c r="D109" s="235" t="s">
        <v>220</v>
      </c>
      <c r="E109" s="40"/>
      <c r="F109" s="236" t="s">
        <v>268</v>
      </c>
      <c r="G109" s="40"/>
      <c r="H109" s="40"/>
      <c r="I109" s="134"/>
      <c r="J109" s="40"/>
      <c r="K109" s="40"/>
      <c r="L109" s="44"/>
      <c r="M109" s="237"/>
      <c r="N109" s="238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220</v>
      </c>
      <c r="AU109" s="17" t="s">
        <v>80</v>
      </c>
    </row>
    <row r="110" spans="1:65" s="2" customFormat="1" ht="16.5" customHeight="1">
      <c r="A110" s="38"/>
      <c r="B110" s="39"/>
      <c r="C110" s="239" t="s">
        <v>202</v>
      </c>
      <c r="D110" s="239" t="s">
        <v>231</v>
      </c>
      <c r="E110" s="240" t="s">
        <v>270</v>
      </c>
      <c r="F110" s="241" t="s">
        <v>271</v>
      </c>
      <c r="G110" s="242" t="s">
        <v>272</v>
      </c>
      <c r="H110" s="243">
        <v>0.12</v>
      </c>
      <c r="I110" s="244"/>
      <c r="J110" s="245">
        <f>ROUND(I110*H110,2)</f>
        <v>0</v>
      </c>
      <c r="K110" s="241" t="s">
        <v>198</v>
      </c>
      <c r="L110" s="246"/>
      <c r="M110" s="247" t="s">
        <v>19</v>
      </c>
      <c r="N110" s="248" t="s">
        <v>41</v>
      </c>
      <c r="O110" s="84"/>
      <c r="P110" s="224">
        <f>O110*H110</f>
        <v>0</v>
      </c>
      <c r="Q110" s="224">
        <v>0.001</v>
      </c>
      <c r="R110" s="224">
        <f>Q110*H110</f>
        <v>0.00012</v>
      </c>
      <c r="S110" s="224">
        <v>0</v>
      </c>
      <c r="T110" s="22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6" t="s">
        <v>185</v>
      </c>
      <c r="AT110" s="226" t="s">
        <v>231</v>
      </c>
      <c r="AU110" s="226" t="s">
        <v>80</v>
      </c>
      <c r="AY110" s="17" t="s">
        <v>152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75</v>
      </c>
      <c r="BK110" s="227">
        <f>ROUND(I110*H110,2)</f>
        <v>0</v>
      </c>
      <c r="BL110" s="17" t="s">
        <v>168</v>
      </c>
      <c r="BM110" s="226" t="s">
        <v>574</v>
      </c>
    </row>
    <row r="111" spans="1:63" s="12" customFormat="1" ht="22.8" customHeight="1">
      <c r="A111" s="12"/>
      <c r="B111" s="199"/>
      <c r="C111" s="200"/>
      <c r="D111" s="201" t="s">
        <v>69</v>
      </c>
      <c r="E111" s="213" t="s">
        <v>168</v>
      </c>
      <c r="F111" s="213" t="s">
        <v>575</v>
      </c>
      <c r="G111" s="200"/>
      <c r="H111" s="200"/>
      <c r="I111" s="203"/>
      <c r="J111" s="214">
        <f>BK111</f>
        <v>0</v>
      </c>
      <c r="K111" s="200"/>
      <c r="L111" s="205"/>
      <c r="M111" s="206"/>
      <c r="N111" s="207"/>
      <c r="O111" s="207"/>
      <c r="P111" s="208">
        <f>SUM(P112:P121)</f>
        <v>0</v>
      </c>
      <c r="Q111" s="207"/>
      <c r="R111" s="208">
        <f>SUM(R112:R121)</f>
        <v>278.71680000000003</v>
      </c>
      <c r="S111" s="207"/>
      <c r="T111" s="209">
        <f>SUM(T112:T121)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0" t="s">
        <v>75</v>
      </c>
      <c r="AT111" s="211" t="s">
        <v>69</v>
      </c>
      <c r="AU111" s="211" t="s">
        <v>75</v>
      </c>
      <c r="AY111" s="210" t="s">
        <v>152</v>
      </c>
      <c r="BK111" s="212">
        <f>SUM(BK112:BK121)</f>
        <v>0</v>
      </c>
    </row>
    <row r="112" spans="1:65" s="2" customFormat="1" ht="21.75" customHeight="1">
      <c r="A112" s="38"/>
      <c r="B112" s="39"/>
      <c r="C112" s="215" t="s">
        <v>269</v>
      </c>
      <c r="D112" s="215" t="s">
        <v>155</v>
      </c>
      <c r="E112" s="216" t="s">
        <v>576</v>
      </c>
      <c r="F112" s="217" t="s">
        <v>577</v>
      </c>
      <c r="G112" s="218" t="s">
        <v>224</v>
      </c>
      <c r="H112" s="219">
        <v>70</v>
      </c>
      <c r="I112" s="220"/>
      <c r="J112" s="221">
        <f>ROUND(I112*H112,2)</f>
        <v>0</v>
      </c>
      <c r="K112" s="217" t="s">
        <v>198</v>
      </c>
      <c r="L112" s="44"/>
      <c r="M112" s="222" t="s">
        <v>19</v>
      </c>
      <c r="N112" s="223" t="s">
        <v>41</v>
      </c>
      <c r="O112" s="84"/>
      <c r="P112" s="224">
        <f>O112*H112</f>
        <v>0</v>
      </c>
      <c r="Q112" s="224">
        <v>1.9968</v>
      </c>
      <c r="R112" s="224">
        <f>Q112*H112</f>
        <v>139.77599999999998</v>
      </c>
      <c r="S112" s="224">
        <v>0</v>
      </c>
      <c r="T112" s="22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6" t="s">
        <v>168</v>
      </c>
      <c r="AT112" s="226" t="s">
        <v>155</v>
      </c>
      <c r="AU112" s="226" t="s">
        <v>80</v>
      </c>
      <c r="AY112" s="17" t="s">
        <v>152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75</v>
      </c>
      <c r="BK112" s="227">
        <f>ROUND(I112*H112,2)</f>
        <v>0</v>
      </c>
      <c r="BL112" s="17" t="s">
        <v>168</v>
      </c>
      <c r="BM112" s="226" t="s">
        <v>578</v>
      </c>
    </row>
    <row r="113" spans="1:47" s="2" customFormat="1" ht="12">
      <c r="A113" s="38"/>
      <c r="B113" s="39"/>
      <c r="C113" s="40"/>
      <c r="D113" s="235" t="s">
        <v>220</v>
      </c>
      <c r="E113" s="40"/>
      <c r="F113" s="236" t="s">
        <v>579</v>
      </c>
      <c r="G113" s="40"/>
      <c r="H113" s="40"/>
      <c r="I113" s="134"/>
      <c r="J113" s="40"/>
      <c r="K113" s="40"/>
      <c r="L113" s="44"/>
      <c r="M113" s="237"/>
      <c r="N113" s="238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220</v>
      </c>
      <c r="AU113" s="17" t="s">
        <v>80</v>
      </c>
    </row>
    <row r="114" spans="1:65" s="2" customFormat="1" ht="16.5" customHeight="1">
      <c r="A114" s="38"/>
      <c r="B114" s="39"/>
      <c r="C114" s="215" t="s">
        <v>274</v>
      </c>
      <c r="D114" s="215" t="s">
        <v>155</v>
      </c>
      <c r="E114" s="216" t="s">
        <v>580</v>
      </c>
      <c r="F114" s="217" t="s">
        <v>581</v>
      </c>
      <c r="G114" s="218" t="s">
        <v>218</v>
      </c>
      <c r="H114" s="219">
        <v>40</v>
      </c>
      <c r="I114" s="220"/>
      <c r="J114" s="221">
        <f>ROUND(I114*H114,2)</f>
        <v>0</v>
      </c>
      <c r="K114" s="217" t="s">
        <v>198</v>
      </c>
      <c r="L114" s="44"/>
      <c r="M114" s="222" t="s">
        <v>19</v>
      </c>
      <c r="N114" s="223" t="s">
        <v>41</v>
      </c>
      <c r="O114" s="84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6" t="s">
        <v>168</v>
      </c>
      <c r="AT114" s="226" t="s">
        <v>155</v>
      </c>
      <c r="AU114" s="226" t="s">
        <v>80</v>
      </c>
      <c r="AY114" s="17" t="s">
        <v>152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7" t="s">
        <v>75</v>
      </c>
      <c r="BK114" s="227">
        <f>ROUND(I114*H114,2)</f>
        <v>0</v>
      </c>
      <c r="BL114" s="17" t="s">
        <v>168</v>
      </c>
      <c r="BM114" s="226" t="s">
        <v>582</v>
      </c>
    </row>
    <row r="115" spans="1:47" s="2" customFormat="1" ht="12">
      <c r="A115" s="38"/>
      <c r="B115" s="39"/>
      <c r="C115" s="40"/>
      <c r="D115" s="235" t="s">
        <v>220</v>
      </c>
      <c r="E115" s="40"/>
      <c r="F115" s="236" t="s">
        <v>579</v>
      </c>
      <c r="G115" s="40"/>
      <c r="H115" s="40"/>
      <c r="I115" s="134"/>
      <c r="J115" s="40"/>
      <c r="K115" s="40"/>
      <c r="L115" s="44"/>
      <c r="M115" s="237"/>
      <c r="N115" s="238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220</v>
      </c>
      <c r="AU115" s="17" t="s">
        <v>80</v>
      </c>
    </row>
    <row r="116" spans="1:65" s="2" customFormat="1" ht="21.75" customHeight="1">
      <c r="A116" s="38"/>
      <c r="B116" s="39"/>
      <c r="C116" s="215" t="s">
        <v>278</v>
      </c>
      <c r="D116" s="215" t="s">
        <v>155</v>
      </c>
      <c r="E116" s="216" t="s">
        <v>583</v>
      </c>
      <c r="F116" s="217" t="s">
        <v>584</v>
      </c>
      <c r="G116" s="218" t="s">
        <v>224</v>
      </c>
      <c r="H116" s="219">
        <v>51</v>
      </c>
      <c r="I116" s="220"/>
      <c r="J116" s="221">
        <f>ROUND(I116*H116,2)</f>
        <v>0</v>
      </c>
      <c r="K116" s="217" t="s">
        <v>198</v>
      </c>
      <c r="L116" s="44"/>
      <c r="M116" s="222" t="s">
        <v>19</v>
      </c>
      <c r="N116" s="223" t="s">
        <v>41</v>
      </c>
      <c r="O116" s="84"/>
      <c r="P116" s="224">
        <f>O116*H116</f>
        <v>0</v>
      </c>
      <c r="Q116" s="224">
        <v>2.052</v>
      </c>
      <c r="R116" s="224">
        <f>Q116*H116</f>
        <v>104.652</v>
      </c>
      <c r="S116" s="224">
        <v>0</v>
      </c>
      <c r="T116" s="22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6" t="s">
        <v>168</v>
      </c>
      <c r="AT116" s="226" t="s">
        <v>155</v>
      </c>
      <c r="AU116" s="226" t="s">
        <v>80</v>
      </c>
      <c r="AY116" s="17" t="s">
        <v>152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7" t="s">
        <v>75</v>
      </c>
      <c r="BK116" s="227">
        <f>ROUND(I116*H116,2)</f>
        <v>0</v>
      </c>
      <c r="BL116" s="17" t="s">
        <v>168</v>
      </c>
      <c r="BM116" s="226" t="s">
        <v>585</v>
      </c>
    </row>
    <row r="117" spans="1:47" s="2" customFormat="1" ht="12">
      <c r="A117" s="38"/>
      <c r="B117" s="39"/>
      <c r="C117" s="40"/>
      <c r="D117" s="235" t="s">
        <v>220</v>
      </c>
      <c r="E117" s="40"/>
      <c r="F117" s="236" t="s">
        <v>586</v>
      </c>
      <c r="G117" s="40"/>
      <c r="H117" s="40"/>
      <c r="I117" s="134"/>
      <c r="J117" s="40"/>
      <c r="K117" s="40"/>
      <c r="L117" s="44"/>
      <c r="M117" s="237"/>
      <c r="N117" s="238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220</v>
      </c>
      <c r="AU117" s="17" t="s">
        <v>80</v>
      </c>
    </row>
    <row r="118" spans="1:65" s="2" customFormat="1" ht="16.5" customHeight="1">
      <c r="A118" s="38"/>
      <c r="B118" s="39"/>
      <c r="C118" s="215" t="s">
        <v>8</v>
      </c>
      <c r="D118" s="215" t="s">
        <v>155</v>
      </c>
      <c r="E118" s="216" t="s">
        <v>587</v>
      </c>
      <c r="F118" s="217" t="s">
        <v>588</v>
      </c>
      <c r="G118" s="218" t="s">
        <v>224</v>
      </c>
      <c r="H118" s="219">
        <v>10</v>
      </c>
      <c r="I118" s="220"/>
      <c r="J118" s="221">
        <f>ROUND(I118*H118,2)</f>
        <v>0</v>
      </c>
      <c r="K118" s="217" t="s">
        <v>198</v>
      </c>
      <c r="L118" s="44"/>
      <c r="M118" s="222" t="s">
        <v>19</v>
      </c>
      <c r="N118" s="223" t="s">
        <v>41</v>
      </c>
      <c r="O118" s="84"/>
      <c r="P118" s="224">
        <f>O118*H118</f>
        <v>0</v>
      </c>
      <c r="Q118" s="224">
        <v>2.16</v>
      </c>
      <c r="R118" s="224">
        <f>Q118*H118</f>
        <v>21.6</v>
      </c>
      <c r="S118" s="224">
        <v>0</v>
      </c>
      <c r="T118" s="225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6" t="s">
        <v>168</v>
      </c>
      <c r="AT118" s="226" t="s">
        <v>155</v>
      </c>
      <c r="AU118" s="226" t="s">
        <v>80</v>
      </c>
      <c r="AY118" s="17" t="s">
        <v>152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7" t="s">
        <v>75</v>
      </c>
      <c r="BK118" s="227">
        <f>ROUND(I118*H118,2)</f>
        <v>0</v>
      </c>
      <c r="BL118" s="17" t="s">
        <v>168</v>
      </c>
      <c r="BM118" s="226" t="s">
        <v>589</v>
      </c>
    </row>
    <row r="119" spans="1:47" s="2" customFormat="1" ht="12">
      <c r="A119" s="38"/>
      <c r="B119" s="39"/>
      <c r="C119" s="40"/>
      <c r="D119" s="235" t="s">
        <v>220</v>
      </c>
      <c r="E119" s="40"/>
      <c r="F119" s="236" t="s">
        <v>586</v>
      </c>
      <c r="G119" s="40"/>
      <c r="H119" s="40"/>
      <c r="I119" s="134"/>
      <c r="J119" s="40"/>
      <c r="K119" s="40"/>
      <c r="L119" s="44"/>
      <c r="M119" s="237"/>
      <c r="N119" s="238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220</v>
      </c>
      <c r="AU119" s="17" t="s">
        <v>80</v>
      </c>
    </row>
    <row r="120" spans="1:65" s="2" customFormat="1" ht="21.75" customHeight="1">
      <c r="A120" s="38"/>
      <c r="B120" s="39"/>
      <c r="C120" s="215" t="s">
        <v>286</v>
      </c>
      <c r="D120" s="215" t="s">
        <v>155</v>
      </c>
      <c r="E120" s="216" t="s">
        <v>590</v>
      </c>
      <c r="F120" s="217" t="s">
        <v>591</v>
      </c>
      <c r="G120" s="218" t="s">
        <v>218</v>
      </c>
      <c r="H120" s="219">
        <v>16</v>
      </c>
      <c r="I120" s="220"/>
      <c r="J120" s="221">
        <f>ROUND(I120*H120,2)</f>
        <v>0</v>
      </c>
      <c r="K120" s="217" t="s">
        <v>198</v>
      </c>
      <c r="L120" s="44"/>
      <c r="M120" s="222" t="s">
        <v>19</v>
      </c>
      <c r="N120" s="223" t="s">
        <v>41</v>
      </c>
      <c r="O120" s="84"/>
      <c r="P120" s="224">
        <f>O120*H120</f>
        <v>0</v>
      </c>
      <c r="Q120" s="224">
        <v>0.79305</v>
      </c>
      <c r="R120" s="224">
        <f>Q120*H120</f>
        <v>12.6888</v>
      </c>
      <c r="S120" s="224">
        <v>0</v>
      </c>
      <c r="T120" s="22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6" t="s">
        <v>168</v>
      </c>
      <c r="AT120" s="226" t="s">
        <v>155</v>
      </c>
      <c r="AU120" s="226" t="s">
        <v>80</v>
      </c>
      <c r="AY120" s="17" t="s">
        <v>152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7" t="s">
        <v>75</v>
      </c>
      <c r="BK120" s="227">
        <f>ROUND(I120*H120,2)</f>
        <v>0</v>
      </c>
      <c r="BL120" s="17" t="s">
        <v>168</v>
      </c>
      <c r="BM120" s="226" t="s">
        <v>592</v>
      </c>
    </row>
    <row r="121" spans="1:47" s="2" customFormat="1" ht="12">
      <c r="A121" s="38"/>
      <c r="B121" s="39"/>
      <c r="C121" s="40"/>
      <c r="D121" s="235" t="s">
        <v>220</v>
      </c>
      <c r="E121" s="40"/>
      <c r="F121" s="236" t="s">
        <v>593</v>
      </c>
      <c r="G121" s="40"/>
      <c r="H121" s="40"/>
      <c r="I121" s="134"/>
      <c r="J121" s="40"/>
      <c r="K121" s="40"/>
      <c r="L121" s="44"/>
      <c r="M121" s="237"/>
      <c r="N121" s="238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220</v>
      </c>
      <c r="AU121" s="17" t="s">
        <v>80</v>
      </c>
    </row>
    <row r="122" spans="1:63" s="12" customFormat="1" ht="22.8" customHeight="1">
      <c r="A122" s="12"/>
      <c r="B122" s="199"/>
      <c r="C122" s="200"/>
      <c r="D122" s="201" t="s">
        <v>69</v>
      </c>
      <c r="E122" s="213" t="s">
        <v>151</v>
      </c>
      <c r="F122" s="213" t="s">
        <v>594</v>
      </c>
      <c r="G122" s="200"/>
      <c r="H122" s="200"/>
      <c r="I122" s="203"/>
      <c r="J122" s="214">
        <f>BK122</f>
        <v>0</v>
      </c>
      <c r="K122" s="200"/>
      <c r="L122" s="205"/>
      <c r="M122" s="206"/>
      <c r="N122" s="207"/>
      <c r="O122" s="207"/>
      <c r="P122" s="208">
        <f>P123</f>
        <v>0</v>
      </c>
      <c r="Q122" s="207"/>
      <c r="R122" s="208">
        <f>R123</f>
        <v>50.6</v>
      </c>
      <c r="S122" s="207"/>
      <c r="T122" s="209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0" t="s">
        <v>75</v>
      </c>
      <c r="AT122" s="211" t="s">
        <v>69</v>
      </c>
      <c r="AU122" s="211" t="s">
        <v>75</v>
      </c>
      <c r="AY122" s="210" t="s">
        <v>152</v>
      </c>
      <c r="BK122" s="212">
        <f>BK123</f>
        <v>0</v>
      </c>
    </row>
    <row r="123" spans="1:65" s="2" customFormat="1" ht="16.5" customHeight="1">
      <c r="A123" s="38"/>
      <c r="B123" s="39"/>
      <c r="C123" s="215" t="s">
        <v>290</v>
      </c>
      <c r="D123" s="215" t="s">
        <v>155</v>
      </c>
      <c r="E123" s="216" t="s">
        <v>595</v>
      </c>
      <c r="F123" s="217" t="s">
        <v>596</v>
      </c>
      <c r="G123" s="218" t="s">
        <v>218</v>
      </c>
      <c r="H123" s="219">
        <v>220</v>
      </c>
      <c r="I123" s="220"/>
      <c r="J123" s="221">
        <f>ROUND(I123*H123,2)</f>
        <v>0</v>
      </c>
      <c r="K123" s="217" t="s">
        <v>198</v>
      </c>
      <c r="L123" s="44"/>
      <c r="M123" s="222" t="s">
        <v>19</v>
      </c>
      <c r="N123" s="223" t="s">
        <v>41</v>
      </c>
      <c r="O123" s="84"/>
      <c r="P123" s="224">
        <f>O123*H123</f>
        <v>0</v>
      </c>
      <c r="Q123" s="224">
        <v>0.23</v>
      </c>
      <c r="R123" s="224">
        <f>Q123*H123</f>
        <v>50.6</v>
      </c>
      <c r="S123" s="224">
        <v>0</v>
      </c>
      <c r="T123" s="22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6" t="s">
        <v>168</v>
      </c>
      <c r="AT123" s="226" t="s">
        <v>155</v>
      </c>
      <c r="AU123" s="226" t="s">
        <v>80</v>
      </c>
      <c r="AY123" s="17" t="s">
        <v>152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7" t="s">
        <v>75</v>
      </c>
      <c r="BK123" s="227">
        <f>ROUND(I123*H123,2)</f>
        <v>0</v>
      </c>
      <c r="BL123" s="17" t="s">
        <v>168</v>
      </c>
      <c r="BM123" s="226" t="s">
        <v>597</v>
      </c>
    </row>
    <row r="124" spans="1:63" s="12" customFormat="1" ht="22.8" customHeight="1">
      <c r="A124" s="12"/>
      <c r="B124" s="199"/>
      <c r="C124" s="200"/>
      <c r="D124" s="201" t="s">
        <v>69</v>
      </c>
      <c r="E124" s="213" t="s">
        <v>294</v>
      </c>
      <c r="F124" s="213" t="s">
        <v>598</v>
      </c>
      <c r="G124" s="200"/>
      <c r="H124" s="200"/>
      <c r="I124" s="203"/>
      <c r="J124" s="214">
        <f>BK124</f>
        <v>0</v>
      </c>
      <c r="K124" s="200"/>
      <c r="L124" s="205"/>
      <c r="M124" s="206"/>
      <c r="N124" s="207"/>
      <c r="O124" s="207"/>
      <c r="P124" s="208">
        <f>SUM(P125:P128)</f>
        <v>0</v>
      </c>
      <c r="Q124" s="207"/>
      <c r="R124" s="208">
        <f>SUM(R125:R128)</f>
        <v>0</v>
      </c>
      <c r="S124" s="207"/>
      <c r="T124" s="209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0" t="s">
        <v>75</v>
      </c>
      <c r="AT124" s="211" t="s">
        <v>69</v>
      </c>
      <c r="AU124" s="211" t="s">
        <v>75</v>
      </c>
      <c r="AY124" s="210" t="s">
        <v>152</v>
      </c>
      <c r="BK124" s="212">
        <f>SUM(BK125:BK128)</f>
        <v>0</v>
      </c>
    </row>
    <row r="125" spans="1:65" s="2" customFormat="1" ht="16.5" customHeight="1">
      <c r="A125" s="38"/>
      <c r="B125" s="39"/>
      <c r="C125" s="215" t="s">
        <v>296</v>
      </c>
      <c r="D125" s="215" t="s">
        <v>155</v>
      </c>
      <c r="E125" s="216" t="s">
        <v>599</v>
      </c>
      <c r="F125" s="217" t="s">
        <v>600</v>
      </c>
      <c r="G125" s="218" t="s">
        <v>299</v>
      </c>
      <c r="H125" s="219">
        <v>329.318</v>
      </c>
      <c r="I125" s="220"/>
      <c r="J125" s="221">
        <f>ROUND(I125*H125,2)</f>
        <v>0</v>
      </c>
      <c r="K125" s="217" t="s">
        <v>198</v>
      </c>
      <c r="L125" s="44"/>
      <c r="M125" s="222" t="s">
        <v>19</v>
      </c>
      <c r="N125" s="223" t="s">
        <v>41</v>
      </c>
      <c r="O125" s="84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6" t="s">
        <v>168</v>
      </c>
      <c r="AT125" s="226" t="s">
        <v>155</v>
      </c>
      <c r="AU125" s="226" t="s">
        <v>80</v>
      </c>
      <c r="AY125" s="17" t="s">
        <v>152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7" t="s">
        <v>75</v>
      </c>
      <c r="BK125" s="227">
        <f>ROUND(I125*H125,2)</f>
        <v>0</v>
      </c>
      <c r="BL125" s="17" t="s">
        <v>168</v>
      </c>
      <c r="BM125" s="226" t="s">
        <v>601</v>
      </c>
    </row>
    <row r="126" spans="1:47" s="2" customFormat="1" ht="12">
      <c r="A126" s="38"/>
      <c r="B126" s="39"/>
      <c r="C126" s="40"/>
      <c r="D126" s="235" t="s">
        <v>220</v>
      </c>
      <c r="E126" s="40"/>
      <c r="F126" s="236" t="s">
        <v>602</v>
      </c>
      <c r="G126" s="40"/>
      <c r="H126" s="40"/>
      <c r="I126" s="134"/>
      <c r="J126" s="40"/>
      <c r="K126" s="40"/>
      <c r="L126" s="44"/>
      <c r="M126" s="237"/>
      <c r="N126" s="238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220</v>
      </c>
      <c r="AU126" s="17" t="s">
        <v>80</v>
      </c>
    </row>
    <row r="127" spans="1:65" s="2" customFormat="1" ht="21.75" customHeight="1">
      <c r="A127" s="38"/>
      <c r="B127" s="39"/>
      <c r="C127" s="215" t="s">
        <v>365</v>
      </c>
      <c r="D127" s="215" t="s">
        <v>155</v>
      </c>
      <c r="E127" s="216" t="s">
        <v>603</v>
      </c>
      <c r="F127" s="217" t="s">
        <v>604</v>
      </c>
      <c r="G127" s="218" t="s">
        <v>299</v>
      </c>
      <c r="H127" s="219">
        <v>329.318</v>
      </c>
      <c r="I127" s="220"/>
      <c r="J127" s="221">
        <f>ROUND(I127*H127,2)</f>
        <v>0</v>
      </c>
      <c r="K127" s="217" t="s">
        <v>198</v>
      </c>
      <c r="L127" s="44"/>
      <c r="M127" s="222" t="s">
        <v>19</v>
      </c>
      <c r="N127" s="223" t="s">
        <v>41</v>
      </c>
      <c r="O127" s="84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6" t="s">
        <v>168</v>
      </c>
      <c r="AT127" s="226" t="s">
        <v>155</v>
      </c>
      <c r="AU127" s="226" t="s">
        <v>80</v>
      </c>
      <c r="AY127" s="17" t="s">
        <v>152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7" t="s">
        <v>75</v>
      </c>
      <c r="BK127" s="227">
        <f>ROUND(I127*H127,2)</f>
        <v>0</v>
      </c>
      <c r="BL127" s="17" t="s">
        <v>168</v>
      </c>
      <c r="BM127" s="226" t="s">
        <v>605</v>
      </c>
    </row>
    <row r="128" spans="1:47" s="2" customFormat="1" ht="12">
      <c r="A128" s="38"/>
      <c r="B128" s="39"/>
      <c r="C128" s="40"/>
      <c r="D128" s="235" t="s">
        <v>220</v>
      </c>
      <c r="E128" s="40"/>
      <c r="F128" s="236" t="s">
        <v>602</v>
      </c>
      <c r="G128" s="40"/>
      <c r="H128" s="40"/>
      <c r="I128" s="134"/>
      <c r="J128" s="40"/>
      <c r="K128" s="40"/>
      <c r="L128" s="44"/>
      <c r="M128" s="271"/>
      <c r="N128" s="272"/>
      <c r="O128" s="230"/>
      <c r="P128" s="230"/>
      <c r="Q128" s="230"/>
      <c r="R128" s="230"/>
      <c r="S128" s="230"/>
      <c r="T128" s="273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220</v>
      </c>
      <c r="AU128" s="17" t="s">
        <v>80</v>
      </c>
    </row>
    <row r="129" spans="1:31" s="2" customFormat="1" ht="6.95" customHeight="1">
      <c r="A129" s="38"/>
      <c r="B129" s="59"/>
      <c r="C129" s="60"/>
      <c r="D129" s="60"/>
      <c r="E129" s="60"/>
      <c r="F129" s="60"/>
      <c r="G129" s="60"/>
      <c r="H129" s="60"/>
      <c r="I129" s="164"/>
      <c r="J129" s="60"/>
      <c r="K129" s="60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83:K12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606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ROUND(J82,2)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ROUND((SUM(BE82:BE110)),2)</f>
        <v>0</v>
      </c>
      <c r="G33" s="38"/>
      <c r="H33" s="38"/>
      <c r="I33" s="153">
        <v>0.21</v>
      </c>
      <c r="J33" s="152">
        <f>ROUND(((SUM(BE82:BE110))*I33),2)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ROUND((SUM(BF82:BF110)),2)</f>
        <v>0</v>
      </c>
      <c r="G34" s="38"/>
      <c r="H34" s="38"/>
      <c r="I34" s="153">
        <v>0.15</v>
      </c>
      <c r="J34" s="152">
        <f>ROUND(((SUM(BF82:BF110))*I34),2)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ROUND((SUM(BG82:BG110)),2)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ROUND((SUM(BH82:BH110)),2)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ROUND((SUM(BI82:BI110)),2)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SO3_1 - Interakční prvek IP 33 - vegetační úpravy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J82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J83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3"/>
      <c r="C61" s="174"/>
      <c r="D61" s="175" t="s">
        <v>303</v>
      </c>
      <c r="E61" s="176"/>
      <c r="F61" s="176"/>
      <c r="G61" s="176"/>
      <c r="H61" s="176"/>
      <c r="I61" s="177"/>
      <c r="J61" s="178">
        <f>J108</f>
        <v>0</v>
      </c>
      <c r="K61" s="174"/>
      <c r="L61" s="17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80"/>
      <c r="C62" s="181"/>
      <c r="D62" s="182" t="s">
        <v>212</v>
      </c>
      <c r="E62" s="183"/>
      <c r="F62" s="183"/>
      <c r="G62" s="183"/>
      <c r="H62" s="183"/>
      <c r="I62" s="184"/>
      <c r="J62" s="185">
        <f>J109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134"/>
      <c r="J63" s="40"/>
      <c r="K63" s="40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164"/>
      <c r="J64" s="60"/>
      <c r="K64" s="6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167"/>
      <c r="J68" s="62"/>
      <c r="K68" s="62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136</v>
      </c>
      <c r="D69" s="40"/>
      <c r="E69" s="40"/>
      <c r="F69" s="40"/>
      <c r="G69" s="40"/>
      <c r="H69" s="40"/>
      <c r="I69" s="134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234" t="str">
        <f>E7</f>
        <v>PD Protierozní opatření v k.ú. Bělotín</v>
      </c>
      <c r="F72" s="32"/>
      <c r="G72" s="32"/>
      <c r="H72" s="32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205</v>
      </c>
      <c r="D73" s="40"/>
      <c r="E73" s="40"/>
      <c r="F73" s="40"/>
      <c r="G73" s="40"/>
      <c r="H73" s="40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SO3_1 - Interakční prvek IP 33 - vegetační úpravy</v>
      </c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138" t="s">
        <v>23</v>
      </c>
      <c r="J76" s="72" t="str">
        <f>IF(J12="","",J12)</f>
        <v>27. 5. 2020</v>
      </c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4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 xml:space="preserve"> </v>
      </c>
      <c r="G78" s="40"/>
      <c r="H78" s="40"/>
      <c r="I78" s="138" t="s">
        <v>31</v>
      </c>
      <c r="J78" s="36" t="str">
        <f>E21</f>
        <v xml:space="preserve"> 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138" t="s">
        <v>33</v>
      </c>
      <c r="J79" s="36" t="str">
        <f>E24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134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87"/>
      <c r="B81" s="188"/>
      <c r="C81" s="189" t="s">
        <v>137</v>
      </c>
      <c r="D81" s="190" t="s">
        <v>55</v>
      </c>
      <c r="E81" s="190" t="s">
        <v>51</v>
      </c>
      <c r="F81" s="190" t="s">
        <v>52</v>
      </c>
      <c r="G81" s="190" t="s">
        <v>138</v>
      </c>
      <c r="H81" s="190" t="s">
        <v>139</v>
      </c>
      <c r="I81" s="191" t="s">
        <v>140</v>
      </c>
      <c r="J81" s="190" t="s">
        <v>129</v>
      </c>
      <c r="K81" s="192" t="s">
        <v>141</v>
      </c>
      <c r="L81" s="193"/>
      <c r="M81" s="92" t="s">
        <v>19</v>
      </c>
      <c r="N81" s="93" t="s">
        <v>40</v>
      </c>
      <c r="O81" s="93" t="s">
        <v>142</v>
      </c>
      <c r="P81" s="93" t="s">
        <v>143</v>
      </c>
      <c r="Q81" s="93" t="s">
        <v>144</v>
      </c>
      <c r="R81" s="93" t="s">
        <v>145</v>
      </c>
      <c r="S81" s="93" t="s">
        <v>146</v>
      </c>
      <c r="T81" s="94" t="s">
        <v>147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63" s="2" customFormat="1" ht="22.8" customHeight="1">
      <c r="A82" s="38"/>
      <c r="B82" s="39"/>
      <c r="C82" s="99" t="s">
        <v>148</v>
      </c>
      <c r="D82" s="40"/>
      <c r="E82" s="40"/>
      <c r="F82" s="40"/>
      <c r="G82" s="40"/>
      <c r="H82" s="40"/>
      <c r="I82" s="134"/>
      <c r="J82" s="194">
        <f>BK82</f>
        <v>0</v>
      </c>
      <c r="K82" s="40"/>
      <c r="L82" s="44"/>
      <c r="M82" s="95"/>
      <c r="N82" s="195"/>
      <c r="O82" s="96"/>
      <c r="P82" s="196">
        <f>P83+P108</f>
        <v>0</v>
      </c>
      <c r="Q82" s="96"/>
      <c r="R82" s="196">
        <f>R83+R108</f>
        <v>0.0075884</v>
      </c>
      <c r="S82" s="96"/>
      <c r="T82" s="197">
        <f>T83+T108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69</v>
      </c>
      <c r="AU82" s="17" t="s">
        <v>130</v>
      </c>
      <c r="BK82" s="198">
        <f>BK83+BK108</f>
        <v>0</v>
      </c>
    </row>
    <row r="83" spans="1:63" s="12" customFormat="1" ht="25.9" customHeight="1">
      <c r="A83" s="12"/>
      <c r="B83" s="199"/>
      <c r="C83" s="200"/>
      <c r="D83" s="201" t="s">
        <v>69</v>
      </c>
      <c r="E83" s="202" t="s">
        <v>75</v>
      </c>
      <c r="F83" s="202" t="s">
        <v>305</v>
      </c>
      <c r="G83" s="200"/>
      <c r="H83" s="200"/>
      <c r="I83" s="203"/>
      <c r="J83" s="204">
        <f>BK83</f>
        <v>0</v>
      </c>
      <c r="K83" s="200"/>
      <c r="L83" s="205"/>
      <c r="M83" s="206"/>
      <c r="N83" s="207"/>
      <c r="O83" s="207"/>
      <c r="P83" s="208">
        <f>SUM(P84:P107)</f>
        <v>0</v>
      </c>
      <c r="Q83" s="207"/>
      <c r="R83" s="208">
        <f>SUM(R84:R107)</f>
        <v>0.0075884</v>
      </c>
      <c r="S83" s="207"/>
      <c r="T83" s="209">
        <f>SUM(T84:T107)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75</v>
      </c>
      <c r="AT83" s="211" t="s">
        <v>69</v>
      </c>
      <c r="AU83" s="211" t="s">
        <v>70</v>
      </c>
      <c r="AY83" s="210" t="s">
        <v>152</v>
      </c>
      <c r="BK83" s="212">
        <f>SUM(BK84:BK107)</f>
        <v>0</v>
      </c>
    </row>
    <row r="84" spans="1:65" s="2" customFormat="1" ht="16.5" customHeight="1">
      <c r="A84" s="38"/>
      <c r="B84" s="39"/>
      <c r="C84" s="215" t="s">
        <v>75</v>
      </c>
      <c r="D84" s="215" t="s">
        <v>155</v>
      </c>
      <c r="E84" s="216" t="s">
        <v>607</v>
      </c>
      <c r="F84" s="217" t="s">
        <v>608</v>
      </c>
      <c r="G84" s="218" t="s">
        <v>218</v>
      </c>
      <c r="H84" s="219">
        <v>500</v>
      </c>
      <c r="I84" s="220"/>
      <c r="J84" s="221">
        <f>ROUND(I84*H84,2)</f>
        <v>0</v>
      </c>
      <c r="K84" s="217" t="s">
        <v>198</v>
      </c>
      <c r="L84" s="44"/>
      <c r="M84" s="222" t="s">
        <v>19</v>
      </c>
      <c r="N84" s="223" t="s">
        <v>41</v>
      </c>
      <c r="O84" s="84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6" t="s">
        <v>168</v>
      </c>
      <c r="AT84" s="226" t="s">
        <v>155</v>
      </c>
      <c r="AU84" s="226" t="s">
        <v>75</v>
      </c>
      <c r="AY84" s="17" t="s">
        <v>152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7" t="s">
        <v>75</v>
      </c>
      <c r="BK84" s="227">
        <f>ROUND(I84*H84,2)</f>
        <v>0</v>
      </c>
      <c r="BL84" s="17" t="s">
        <v>168</v>
      </c>
      <c r="BM84" s="226" t="s">
        <v>80</v>
      </c>
    </row>
    <row r="85" spans="1:47" s="2" customFormat="1" ht="12">
      <c r="A85" s="38"/>
      <c r="B85" s="39"/>
      <c r="C85" s="40"/>
      <c r="D85" s="235" t="s">
        <v>220</v>
      </c>
      <c r="E85" s="40"/>
      <c r="F85" s="236" t="s">
        <v>609</v>
      </c>
      <c r="G85" s="40"/>
      <c r="H85" s="40"/>
      <c r="I85" s="134"/>
      <c r="J85" s="40"/>
      <c r="K85" s="40"/>
      <c r="L85" s="44"/>
      <c r="M85" s="237"/>
      <c r="N85" s="238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220</v>
      </c>
      <c r="AU85" s="17" t="s">
        <v>75</v>
      </c>
    </row>
    <row r="86" spans="1:65" s="2" customFormat="1" ht="16.5" customHeight="1">
      <c r="A86" s="38"/>
      <c r="B86" s="39"/>
      <c r="C86" s="215" t="s">
        <v>80</v>
      </c>
      <c r="D86" s="215" t="s">
        <v>155</v>
      </c>
      <c r="E86" s="216" t="s">
        <v>610</v>
      </c>
      <c r="F86" s="217" t="s">
        <v>611</v>
      </c>
      <c r="G86" s="218" t="s">
        <v>318</v>
      </c>
      <c r="H86" s="219">
        <v>5</v>
      </c>
      <c r="I86" s="220"/>
      <c r="J86" s="221">
        <f>ROUND(I86*H86,2)</f>
        <v>0</v>
      </c>
      <c r="K86" s="217" t="s">
        <v>198</v>
      </c>
      <c r="L86" s="44"/>
      <c r="M86" s="222" t="s">
        <v>19</v>
      </c>
      <c r="N86" s="223" t="s">
        <v>41</v>
      </c>
      <c r="O86" s="84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6" t="s">
        <v>168</v>
      </c>
      <c r="AT86" s="226" t="s">
        <v>155</v>
      </c>
      <c r="AU86" s="226" t="s">
        <v>75</v>
      </c>
      <c r="AY86" s="17" t="s">
        <v>152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7" t="s">
        <v>75</v>
      </c>
      <c r="BK86" s="227">
        <f>ROUND(I86*H86,2)</f>
        <v>0</v>
      </c>
      <c r="BL86" s="17" t="s">
        <v>168</v>
      </c>
      <c r="BM86" s="226" t="s">
        <v>168</v>
      </c>
    </row>
    <row r="87" spans="1:47" s="2" customFormat="1" ht="12">
      <c r="A87" s="38"/>
      <c r="B87" s="39"/>
      <c r="C87" s="40"/>
      <c r="D87" s="235" t="s">
        <v>220</v>
      </c>
      <c r="E87" s="40"/>
      <c r="F87" s="236" t="s">
        <v>612</v>
      </c>
      <c r="G87" s="40"/>
      <c r="H87" s="40"/>
      <c r="I87" s="134"/>
      <c r="J87" s="40"/>
      <c r="K87" s="40"/>
      <c r="L87" s="44"/>
      <c r="M87" s="237"/>
      <c r="N87" s="238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220</v>
      </c>
      <c r="AU87" s="17" t="s">
        <v>75</v>
      </c>
    </row>
    <row r="88" spans="1:65" s="2" customFormat="1" ht="16.5" customHeight="1">
      <c r="A88" s="38"/>
      <c r="B88" s="39"/>
      <c r="C88" s="215" t="s">
        <v>164</v>
      </c>
      <c r="D88" s="215" t="s">
        <v>155</v>
      </c>
      <c r="E88" s="216" t="s">
        <v>613</v>
      </c>
      <c r="F88" s="217" t="s">
        <v>614</v>
      </c>
      <c r="G88" s="218" t="s">
        <v>318</v>
      </c>
      <c r="H88" s="219">
        <v>6</v>
      </c>
      <c r="I88" s="220"/>
      <c r="J88" s="221">
        <f>ROUND(I88*H88,2)</f>
        <v>0</v>
      </c>
      <c r="K88" s="217" t="s">
        <v>198</v>
      </c>
      <c r="L88" s="44"/>
      <c r="M88" s="222" t="s">
        <v>19</v>
      </c>
      <c r="N88" s="223" t="s">
        <v>41</v>
      </c>
      <c r="O88" s="84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6" t="s">
        <v>168</v>
      </c>
      <c r="AT88" s="226" t="s">
        <v>155</v>
      </c>
      <c r="AU88" s="226" t="s">
        <v>75</v>
      </c>
      <c r="AY88" s="17" t="s">
        <v>152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75</v>
      </c>
      <c r="BK88" s="227">
        <f>ROUND(I88*H88,2)</f>
        <v>0</v>
      </c>
      <c r="BL88" s="17" t="s">
        <v>168</v>
      </c>
      <c r="BM88" s="226" t="s">
        <v>175</v>
      </c>
    </row>
    <row r="89" spans="1:47" s="2" customFormat="1" ht="12">
      <c r="A89" s="38"/>
      <c r="B89" s="39"/>
      <c r="C89" s="40"/>
      <c r="D89" s="235" t="s">
        <v>220</v>
      </c>
      <c r="E89" s="40"/>
      <c r="F89" s="236" t="s">
        <v>612</v>
      </c>
      <c r="G89" s="40"/>
      <c r="H89" s="40"/>
      <c r="I89" s="134"/>
      <c r="J89" s="40"/>
      <c r="K89" s="40"/>
      <c r="L89" s="44"/>
      <c r="M89" s="237"/>
      <c r="N89" s="238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220</v>
      </c>
      <c r="AU89" s="17" t="s">
        <v>75</v>
      </c>
    </row>
    <row r="90" spans="1:65" s="2" customFormat="1" ht="16.5" customHeight="1">
      <c r="A90" s="38"/>
      <c r="B90" s="39"/>
      <c r="C90" s="215" t="s">
        <v>168</v>
      </c>
      <c r="D90" s="215" t="s">
        <v>155</v>
      </c>
      <c r="E90" s="216" t="s">
        <v>615</v>
      </c>
      <c r="F90" s="217" t="s">
        <v>616</v>
      </c>
      <c r="G90" s="218" t="s">
        <v>318</v>
      </c>
      <c r="H90" s="219">
        <v>3</v>
      </c>
      <c r="I90" s="220"/>
      <c r="J90" s="221">
        <f>ROUND(I90*H90,2)</f>
        <v>0</v>
      </c>
      <c r="K90" s="217" t="s">
        <v>198</v>
      </c>
      <c r="L90" s="44"/>
      <c r="M90" s="222" t="s">
        <v>19</v>
      </c>
      <c r="N90" s="223" t="s">
        <v>41</v>
      </c>
      <c r="O90" s="84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6" t="s">
        <v>168</v>
      </c>
      <c r="AT90" s="226" t="s">
        <v>155</v>
      </c>
      <c r="AU90" s="226" t="s">
        <v>75</v>
      </c>
      <c r="AY90" s="17" t="s">
        <v>152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75</v>
      </c>
      <c r="BK90" s="227">
        <f>ROUND(I90*H90,2)</f>
        <v>0</v>
      </c>
      <c r="BL90" s="17" t="s">
        <v>168</v>
      </c>
      <c r="BM90" s="226" t="s">
        <v>185</v>
      </c>
    </row>
    <row r="91" spans="1:47" s="2" customFormat="1" ht="12">
      <c r="A91" s="38"/>
      <c r="B91" s="39"/>
      <c r="C91" s="40"/>
      <c r="D91" s="235" t="s">
        <v>220</v>
      </c>
      <c r="E91" s="40"/>
      <c r="F91" s="236" t="s">
        <v>612</v>
      </c>
      <c r="G91" s="40"/>
      <c r="H91" s="40"/>
      <c r="I91" s="134"/>
      <c r="J91" s="40"/>
      <c r="K91" s="40"/>
      <c r="L91" s="44"/>
      <c r="M91" s="237"/>
      <c r="N91" s="238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220</v>
      </c>
      <c r="AU91" s="17" t="s">
        <v>75</v>
      </c>
    </row>
    <row r="92" spans="1:65" s="2" customFormat="1" ht="16.5" customHeight="1">
      <c r="A92" s="38"/>
      <c r="B92" s="39"/>
      <c r="C92" s="215" t="s">
        <v>151</v>
      </c>
      <c r="D92" s="215" t="s">
        <v>155</v>
      </c>
      <c r="E92" s="216" t="s">
        <v>617</v>
      </c>
      <c r="F92" s="217" t="s">
        <v>618</v>
      </c>
      <c r="G92" s="218" t="s">
        <v>318</v>
      </c>
      <c r="H92" s="219">
        <v>5</v>
      </c>
      <c r="I92" s="220"/>
      <c r="J92" s="221">
        <f>ROUND(I92*H92,2)</f>
        <v>0</v>
      </c>
      <c r="K92" s="217" t="s">
        <v>198</v>
      </c>
      <c r="L92" s="44"/>
      <c r="M92" s="222" t="s">
        <v>19</v>
      </c>
      <c r="N92" s="223" t="s">
        <v>41</v>
      </c>
      <c r="O92" s="84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6" t="s">
        <v>168</v>
      </c>
      <c r="AT92" s="226" t="s">
        <v>155</v>
      </c>
      <c r="AU92" s="226" t="s">
        <v>75</v>
      </c>
      <c r="AY92" s="17" t="s">
        <v>152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75</v>
      </c>
      <c r="BK92" s="227">
        <f>ROUND(I92*H92,2)</f>
        <v>0</v>
      </c>
      <c r="BL92" s="17" t="s">
        <v>168</v>
      </c>
      <c r="BM92" s="226" t="s">
        <v>195</v>
      </c>
    </row>
    <row r="93" spans="1:47" s="2" customFormat="1" ht="12">
      <c r="A93" s="38"/>
      <c r="B93" s="39"/>
      <c r="C93" s="40"/>
      <c r="D93" s="235" t="s">
        <v>220</v>
      </c>
      <c r="E93" s="40"/>
      <c r="F93" s="236" t="s">
        <v>619</v>
      </c>
      <c r="G93" s="40"/>
      <c r="H93" s="40"/>
      <c r="I93" s="134"/>
      <c r="J93" s="40"/>
      <c r="K93" s="40"/>
      <c r="L93" s="44"/>
      <c r="M93" s="237"/>
      <c r="N93" s="238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220</v>
      </c>
      <c r="AU93" s="17" t="s">
        <v>75</v>
      </c>
    </row>
    <row r="94" spans="1:65" s="2" customFormat="1" ht="16.5" customHeight="1">
      <c r="A94" s="38"/>
      <c r="B94" s="39"/>
      <c r="C94" s="215" t="s">
        <v>175</v>
      </c>
      <c r="D94" s="215" t="s">
        <v>155</v>
      </c>
      <c r="E94" s="216" t="s">
        <v>620</v>
      </c>
      <c r="F94" s="217" t="s">
        <v>621</v>
      </c>
      <c r="G94" s="218" t="s">
        <v>318</v>
      </c>
      <c r="H94" s="219">
        <v>6</v>
      </c>
      <c r="I94" s="220"/>
      <c r="J94" s="221">
        <f>ROUND(I94*H94,2)</f>
        <v>0</v>
      </c>
      <c r="K94" s="217" t="s">
        <v>198</v>
      </c>
      <c r="L94" s="44"/>
      <c r="M94" s="222" t="s">
        <v>19</v>
      </c>
      <c r="N94" s="223" t="s">
        <v>41</v>
      </c>
      <c r="O94" s="84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6" t="s">
        <v>168</v>
      </c>
      <c r="AT94" s="226" t="s">
        <v>155</v>
      </c>
      <c r="AU94" s="226" t="s">
        <v>75</v>
      </c>
      <c r="AY94" s="17" t="s">
        <v>152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168</v>
      </c>
      <c r="BM94" s="226" t="s">
        <v>269</v>
      </c>
    </row>
    <row r="95" spans="1:47" s="2" customFormat="1" ht="12">
      <c r="A95" s="38"/>
      <c r="B95" s="39"/>
      <c r="C95" s="40"/>
      <c r="D95" s="235" t="s">
        <v>220</v>
      </c>
      <c r="E95" s="40"/>
      <c r="F95" s="236" t="s">
        <v>619</v>
      </c>
      <c r="G95" s="40"/>
      <c r="H95" s="40"/>
      <c r="I95" s="134"/>
      <c r="J95" s="40"/>
      <c r="K95" s="40"/>
      <c r="L95" s="44"/>
      <c r="M95" s="237"/>
      <c r="N95" s="238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220</v>
      </c>
      <c r="AU95" s="17" t="s">
        <v>75</v>
      </c>
    </row>
    <row r="96" spans="1:65" s="2" customFormat="1" ht="16.5" customHeight="1">
      <c r="A96" s="38"/>
      <c r="B96" s="39"/>
      <c r="C96" s="215" t="s">
        <v>179</v>
      </c>
      <c r="D96" s="215" t="s">
        <v>155</v>
      </c>
      <c r="E96" s="216" t="s">
        <v>622</v>
      </c>
      <c r="F96" s="217" t="s">
        <v>623</v>
      </c>
      <c r="G96" s="218" t="s">
        <v>318</v>
      </c>
      <c r="H96" s="219">
        <v>3</v>
      </c>
      <c r="I96" s="220"/>
      <c r="J96" s="221">
        <f>ROUND(I96*H96,2)</f>
        <v>0</v>
      </c>
      <c r="K96" s="217" t="s">
        <v>198</v>
      </c>
      <c r="L96" s="44"/>
      <c r="M96" s="222" t="s">
        <v>19</v>
      </c>
      <c r="N96" s="223" t="s">
        <v>41</v>
      </c>
      <c r="O96" s="84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6" t="s">
        <v>168</v>
      </c>
      <c r="AT96" s="226" t="s">
        <v>155</v>
      </c>
      <c r="AU96" s="226" t="s">
        <v>75</v>
      </c>
      <c r="AY96" s="17" t="s">
        <v>152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75</v>
      </c>
      <c r="BK96" s="227">
        <f>ROUND(I96*H96,2)</f>
        <v>0</v>
      </c>
      <c r="BL96" s="17" t="s">
        <v>168</v>
      </c>
      <c r="BM96" s="226" t="s">
        <v>278</v>
      </c>
    </row>
    <row r="97" spans="1:47" s="2" customFormat="1" ht="12">
      <c r="A97" s="38"/>
      <c r="B97" s="39"/>
      <c r="C97" s="40"/>
      <c r="D97" s="235" t="s">
        <v>220</v>
      </c>
      <c r="E97" s="40"/>
      <c r="F97" s="236" t="s">
        <v>619</v>
      </c>
      <c r="G97" s="40"/>
      <c r="H97" s="40"/>
      <c r="I97" s="134"/>
      <c r="J97" s="40"/>
      <c r="K97" s="40"/>
      <c r="L97" s="44"/>
      <c r="M97" s="237"/>
      <c r="N97" s="238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220</v>
      </c>
      <c r="AU97" s="17" t="s">
        <v>75</v>
      </c>
    </row>
    <row r="98" spans="1:65" s="2" customFormat="1" ht="16.5" customHeight="1">
      <c r="A98" s="38"/>
      <c r="B98" s="39"/>
      <c r="C98" s="215" t="s">
        <v>185</v>
      </c>
      <c r="D98" s="215" t="s">
        <v>155</v>
      </c>
      <c r="E98" s="216" t="s">
        <v>624</v>
      </c>
      <c r="F98" s="217" t="s">
        <v>625</v>
      </c>
      <c r="G98" s="218" t="s">
        <v>318</v>
      </c>
      <c r="H98" s="219">
        <v>5</v>
      </c>
      <c r="I98" s="220"/>
      <c r="J98" s="221">
        <f>ROUND(I98*H98,2)</f>
        <v>0</v>
      </c>
      <c r="K98" s="217" t="s">
        <v>198</v>
      </c>
      <c r="L98" s="44"/>
      <c r="M98" s="222" t="s">
        <v>19</v>
      </c>
      <c r="N98" s="223" t="s">
        <v>41</v>
      </c>
      <c r="O98" s="84"/>
      <c r="P98" s="224">
        <f>O98*H98</f>
        <v>0</v>
      </c>
      <c r="Q98" s="224">
        <v>9E-05</v>
      </c>
      <c r="R98" s="224">
        <f>Q98*H98</f>
        <v>0.00045000000000000004</v>
      </c>
      <c r="S98" s="224">
        <v>0</v>
      </c>
      <c r="T98" s="22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6" t="s">
        <v>168</v>
      </c>
      <c r="AT98" s="226" t="s">
        <v>155</v>
      </c>
      <c r="AU98" s="226" t="s">
        <v>75</v>
      </c>
      <c r="AY98" s="17" t="s">
        <v>152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75</v>
      </c>
      <c r="BK98" s="227">
        <f>ROUND(I98*H98,2)</f>
        <v>0</v>
      </c>
      <c r="BL98" s="17" t="s">
        <v>168</v>
      </c>
      <c r="BM98" s="226" t="s">
        <v>286</v>
      </c>
    </row>
    <row r="99" spans="1:47" s="2" customFormat="1" ht="12">
      <c r="A99" s="38"/>
      <c r="B99" s="39"/>
      <c r="C99" s="40"/>
      <c r="D99" s="235" t="s">
        <v>220</v>
      </c>
      <c r="E99" s="40"/>
      <c r="F99" s="236" t="s">
        <v>626</v>
      </c>
      <c r="G99" s="40"/>
      <c r="H99" s="40"/>
      <c r="I99" s="134"/>
      <c r="J99" s="40"/>
      <c r="K99" s="40"/>
      <c r="L99" s="44"/>
      <c r="M99" s="237"/>
      <c r="N99" s="238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220</v>
      </c>
      <c r="AU99" s="17" t="s">
        <v>75</v>
      </c>
    </row>
    <row r="100" spans="1:65" s="2" customFormat="1" ht="16.5" customHeight="1">
      <c r="A100" s="38"/>
      <c r="B100" s="39"/>
      <c r="C100" s="215" t="s">
        <v>189</v>
      </c>
      <c r="D100" s="215" t="s">
        <v>155</v>
      </c>
      <c r="E100" s="216" t="s">
        <v>627</v>
      </c>
      <c r="F100" s="217" t="s">
        <v>628</v>
      </c>
      <c r="G100" s="218" t="s">
        <v>318</v>
      </c>
      <c r="H100" s="219">
        <v>6</v>
      </c>
      <c r="I100" s="220"/>
      <c r="J100" s="221">
        <f>ROUND(I100*H100,2)</f>
        <v>0</v>
      </c>
      <c r="K100" s="217" t="s">
        <v>198</v>
      </c>
      <c r="L100" s="44"/>
      <c r="M100" s="222" t="s">
        <v>19</v>
      </c>
      <c r="N100" s="223" t="s">
        <v>41</v>
      </c>
      <c r="O100" s="84"/>
      <c r="P100" s="224">
        <f>O100*H100</f>
        <v>0</v>
      </c>
      <c r="Q100" s="224">
        <v>0.0001782</v>
      </c>
      <c r="R100" s="224">
        <f>Q100*H100</f>
        <v>0.0010692</v>
      </c>
      <c r="S100" s="224">
        <v>0</v>
      </c>
      <c r="T100" s="22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6" t="s">
        <v>168</v>
      </c>
      <c r="AT100" s="226" t="s">
        <v>155</v>
      </c>
      <c r="AU100" s="226" t="s">
        <v>75</v>
      </c>
      <c r="AY100" s="17" t="s">
        <v>152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75</v>
      </c>
      <c r="BK100" s="227">
        <f>ROUND(I100*H100,2)</f>
        <v>0</v>
      </c>
      <c r="BL100" s="17" t="s">
        <v>168</v>
      </c>
      <c r="BM100" s="226" t="s">
        <v>296</v>
      </c>
    </row>
    <row r="101" spans="1:47" s="2" customFormat="1" ht="12">
      <c r="A101" s="38"/>
      <c r="B101" s="39"/>
      <c r="C101" s="40"/>
      <c r="D101" s="235" t="s">
        <v>220</v>
      </c>
      <c r="E101" s="40"/>
      <c r="F101" s="236" t="s">
        <v>626</v>
      </c>
      <c r="G101" s="40"/>
      <c r="H101" s="40"/>
      <c r="I101" s="134"/>
      <c r="J101" s="40"/>
      <c r="K101" s="40"/>
      <c r="L101" s="44"/>
      <c r="M101" s="237"/>
      <c r="N101" s="238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220</v>
      </c>
      <c r="AU101" s="17" t="s">
        <v>75</v>
      </c>
    </row>
    <row r="102" spans="1:65" s="2" customFormat="1" ht="16.5" customHeight="1">
      <c r="A102" s="38"/>
      <c r="B102" s="39"/>
      <c r="C102" s="215" t="s">
        <v>195</v>
      </c>
      <c r="D102" s="215" t="s">
        <v>155</v>
      </c>
      <c r="E102" s="216" t="s">
        <v>629</v>
      </c>
      <c r="F102" s="217" t="s">
        <v>630</v>
      </c>
      <c r="G102" s="218" t="s">
        <v>318</v>
      </c>
      <c r="H102" s="219">
        <v>3</v>
      </c>
      <c r="I102" s="220"/>
      <c r="J102" s="221">
        <f>ROUND(I102*H102,2)</f>
        <v>0</v>
      </c>
      <c r="K102" s="217" t="s">
        <v>198</v>
      </c>
      <c r="L102" s="44"/>
      <c r="M102" s="222" t="s">
        <v>19</v>
      </c>
      <c r="N102" s="223" t="s">
        <v>41</v>
      </c>
      <c r="O102" s="84"/>
      <c r="P102" s="224">
        <f>O102*H102</f>
        <v>0</v>
      </c>
      <c r="Q102" s="224">
        <v>0.0003564</v>
      </c>
      <c r="R102" s="224">
        <f>Q102*H102</f>
        <v>0.0010692</v>
      </c>
      <c r="S102" s="224">
        <v>0</v>
      </c>
      <c r="T102" s="22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6" t="s">
        <v>168</v>
      </c>
      <c r="AT102" s="226" t="s">
        <v>155</v>
      </c>
      <c r="AU102" s="226" t="s">
        <v>75</v>
      </c>
      <c r="AY102" s="17" t="s">
        <v>152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75</v>
      </c>
      <c r="BK102" s="227">
        <f>ROUND(I102*H102,2)</f>
        <v>0</v>
      </c>
      <c r="BL102" s="17" t="s">
        <v>168</v>
      </c>
      <c r="BM102" s="226" t="s">
        <v>370</v>
      </c>
    </row>
    <row r="103" spans="1:47" s="2" customFormat="1" ht="12">
      <c r="A103" s="38"/>
      <c r="B103" s="39"/>
      <c r="C103" s="40"/>
      <c r="D103" s="235" t="s">
        <v>220</v>
      </c>
      <c r="E103" s="40"/>
      <c r="F103" s="236" t="s">
        <v>626</v>
      </c>
      <c r="G103" s="40"/>
      <c r="H103" s="40"/>
      <c r="I103" s="134"/>
      <c r="J103" s="40"/>
      <c r="K103" s="40"/>
      <c r="L103" s="44"/>
      <c r="M103" s="237"/>
      <c r="N103" s="238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220</v>
      </c>
      <c r="AU103" s="17" t="s">
        <v>75</v>
      </c>
    </row>
    <row r="104" spans="1:65" s="2" customFormat="1" ht="16.5" customHeight="1">
      <c r="A104" s="38"/>
      <c r="B104" s="39"/>
      <c r="C104" s="215" t="s">
        <v>202</v>
      </c>
      <c r="D104" s="215" t="s">
        <v>155</v>
      </c>
      <c r="E104" s="216" t="s">
        <v>482</v>
      </c>
      <c r="F104" s="217" t="s">
        <v>631</v>
      </c>
      <c r="G104" s="218" t="s">
        <v>224</v>
      </c>
      <c r="H104" s="219">
        <v>14</v>
      </c>
      <c r="I104" s="220"/>
      <c r="J104" s="221">
        <f>ROUND(I104*H104,2)</f>
        <v>0</v>
      </c>
      <c r="K104" s="217" t="s">
        <v>19</v>
      </c>
      <c r="L104" s="44"/>
      <c r="M104" s="222" t="s">
        <v>19</v>
      </c>
      <c r="N104" s="223" t="s">
        <v>41</v>
      </c>
      <c r="O104" s="84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6" t="s">
        <v>168</v>
      </c>
      <c r="AT104" s="226" t="s">
        <v>155</v>
      </c>
      <c r="AU104" s="226" t="s">
        <v>75</v>
      </c>
      <c r="AY104" s="17" t="s">
        <v>152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168</v>
      </c>
      <c r="BM104" s="226" t="s">
        <v>632</v>
      </c>
    </row>
    <row r="105" spans="1:65" s="2" customFormat="1" ht="21.75" customHeight="1">
      <c r="A105" s="38"/>
      <c r="B105" s="39"/>
      <c r="C105" s="215" t="s">
        <v>269</v>
      </c>
      <c r="D105" s="215" t="s">
        <v>155</v>
      </c>
      <c r="E105" s="216" t="s">
        <v>633</v>
      </c>
      <c r="F105" s="217" t="s">
        <v>634</v>
      </c>
      <c r="G105" s="218" t="s">
        <v>218</v>
      </c>
      <c r="H105" s="219">
        <v>1000</v>
      </c>
      <c r="I105" s="220"/>
      <c r="J105" s="221">
        <f>ROUND(I105*H105,2)</f>
        <v>0</v>
      </c>
      <c r="K105" s="217" t="s">
        <v>198</v>
      </c>
      <c r="L105" s="44"/>
      <c r="M105" s="222" t="s">
        <v>19</v>
      </c>
      <c r="N105" s="223" t="s">
        <v>41</v>
      </c>
      <c r="O105" s="84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6" t="s">
        <v>168</v>
      </c>
      <c r="AT105" s="226" t="s">
        <v>155</v>
      </c>
      <c r="AU105" s="226" t="s">
        <v>75</v>
      </c>
      <c r="AY105" s="17" t="s">
        <v>152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75</v>
      </c>
      <c r="BK105" s="227">
        <f>ROUND(I105*H105,2)</f>
        <v>0</v>
      </c>
      <c r="BL105" s="17" t="s">
        <v>168</v>
      </c>
      <c r="BM105" s="226" t="s">
        <v>333</v>
      </c>
    </row>
    <row r="106" spans="1:47" s="2" customFormat="1" ht="12">
      <c r="A106" s="38"/>
      <c r="B106" s="39"/>
      <c r="C106" s="40"/>
      <c r="D106" s="235" t="s">
        <v>220</v>
      </c>
      <c r="E106" s="40"/>
      <c r="F106" s="236" t="s">
        <v>268</v>
      </c>
      <c r="G106" s="40"/>
      <c r="H106" s="40"/>
      <c r="I106" s="134"/>
      <c r="J106" s="40"/>
      <c r="K106" s="40"/>
      <c r="L106" s="44"/>
      <c r="M106" s="237"/>
      <c r="N106" s="238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220</v>
      </c>
      <c r="AU106" s="17" t="s">
        <v>75</v>
      </c>
    </row>
    <row r="107" spans="1:65" s="2" customFormat="1" ht="16.5" customHeight="1">
      <c r="A107" s="38"/>
      <c r="B107" s="39"/>
      <c r="C107" s="239" t="s">
        <v>274</v>
      </c>
      <c r="D107" s="239" t="s">
        <v>231</v>
      </c>
      <c r="E107" s="240" t="s">
        <v>635</v>
      </c>
      <c r="F107" s="241" t="s">
        <v>313</v>
      </c>
      <c r="G107" s="242" t="s">
        <v>272</v>
      </c>
      <c r="H107" s="243">
        <v>5</v>
      </c>
      <c r="I107" s="244"/>
      <c r="J107" s="245">
        <f>ROUND(I107*H107,2)</f>
        <v>0</v>
      </c>
      <c r="K107" s="241" t="s">
        <v>198</v>
      </c>
      <c r="L107" s="246"/>
      <c r="M107" s="247" t="s">
        <v>19</v>
      </c>
      <c r="N107" s="248" t="s">
        <v>41</v>
      </c>
      <c r="O107" s="84"/>
      <c r="P107" s="224">
        <f>O107*H107</f>
        <v>0</v>
      </c>
      <c r="Q107" s="224">
        <v>0.001</v>
      </c>
      <c r="R107" s="224">
        <f>Q107*H107</f>
        <v>0.005</v>
      </c>
      <c r="S107" s="224">
        <v>0</v>
      </c>
      <c r="T107" s="22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6" t="s">
        <v>185</v>
      </c>
      <c r="AT107" s="226" t="s">
        <v>231</v>
      </c>
      <c r="AU107" s="226" t="s">
        <v>75</v>
      </c>
      <c r="AY107" s="17" t="s">
        <v>152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75</v>
      </c>
      <c r="BK107" s="227">
        <f>ROUND(I107*H107,2)</f>
        <v>0</v>
      </c>
      <c r="BL107" s="17" t="s">
        <v>168</v>
      </c>
      <c r="BM107" s="226" t="s">
        <v>337</v>
      </c>
    </row>
    <row r="108" spans="1:63" s="12" customFormat="1" ht="25.9" customHeight="1">
      <c r="A108" s="12"/>
      <c r="B108" s="199"/>
      <c r="C108" s="200"/>
      <c r="D108" s="201" t="s">
        <v>69</v>
      </c>
      <c r="E108" s="202" t="s">
        <v>213</v>
      </c>
      <c r="F108" s="202" t="s">
        <v>381</v>
      </c>
      <c r="G108" s="200"/>
      <c r="H108" s="200"/>
      <c r="I108" s="203"/>
      <c r="J108" s="204">
        <f>BK108</f>
        <v>0</v>
      </c>
      <c r="K108" s="200"/>
      <c r="L108" s="205"/>
      <c r="M108" s="206"/>
      <c r="N108" s="207"/>
      <c r="O108" s="207"/>
      <c r="P108" s="208">
        <f>P109</f>
        <v>0</v>
      </c>
      <c r="Q108" s="207"/>
      <c r="R108" s="208">
        <f>R109</f>
        <v>0</v>
      </c>
      <c r="S108" s="207"/>
      <c r="T108" s="209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0" t="s">
        <v>75</v>
      </c>
      <c r="AT108" s="211" t="s">
        <v>69</v>
      </c>
      <c r="AU108" s="211" t="s">
        <v>70</v>
      </c>
      <c r="AY108" s="210" t="s">
        <v>152</v>
      </c>
      <c r="BK108" s="212">
        <f>BK109</f>
        <v>0</v>
      </c>
    </row>
    <row r="109" spans="1:63" s="12" customFormat="1" ht="22.8" customHeight="1">
      <c r="A109" s="12"/>
      <c r="B109" s="199"/>
      <c r="C109" s="200"/>
      <c r="D109" s="201" t="s">
        <v>69</v>
      </c>
      <c r="E109" s="213" t="s">
        <v>294</v>
      </c>
      <c r="F109" s="213" t="s">
        <v>295</v>
      </c>
      <c r="G109" s="200"/>
      <c r="H109" s="200"/>
      <c r="I109" s="203"/>
      <c r="J109" s="214">
        <f>BK109</f>
        <v>0</v>
      </c>
      <c r="K109" s="200"/>
      <c r="L109" s="205"/>
      <c r="M109" s="206"/>
      <c r="N109" s="207"/>
      <c r="O109" s="207"/>
      <c r="P109" s="208">
        <f>P110</f>
        <v>0</v>
      </c>
      <c r="Q109" s="207"/>
      <c r="R109" s="208">
        <f>R110</f>
        <v>0</v>
      </c>
      <c r="S109" s="207"/>
      <c r="T109" s="209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0" t="s">
        <v>75</v>
      </c>
      <c r="AT109" s="211" t="s">
        <v>69</v>
      </c>
      <c r="AU109" s="211" t="s">
        <v>75</v>
      </c>
      <c r="AY109" s="210" t="s">
        <v>152</v>
      </c>
      <c r="BK109" s="212">
        <f>BK110</f>
        <v>0</v>
      </c>
    </row>
    <row r="110" spans="1:65" s="2" customFormat="1" ht="16.5" customHeight="1">
      <c r="A110" s="38"/>
      <c r="B110" s="39"/>
      <c r="C110" s="215" t="s">
        <v>278</v>
      </c>
      <c r="D110" s="215" t="s">
        <v>155</v>
      </c>
      <c r="E110" s="216" t="s">
        <v>297</v>
      </c>
      <c r="F110" s="217" t="s">
        <v>298</v>
      </c>
      <c r="G110" s="218" t="s">
        <v>299</v>
      </c>
      <c r="H110" s="219">
        <v>0.008</v>
      </c>
      <c r="I110" s="220"/>
      <c r="J110" s="221">
        <f>ROUND(I110*H110,2)</f>
        <v>0</v>
      </c>
      <c r="K110" s="217" t="s">
        <v>198</v>
      </c>
      <c r="L110" s="44"/>
      <c r="M110" s="228" t="s">
        <v>19</v>
      </c>
      <c r="N110" s="229" t="s">
        <v>41</v>
      </c>
      <c r="O110" s="230"/>
      <c r="P110" s="231">
        <f>O110*H110</f>
        <v>0</v>
      </c>
      <c r="Q110" s="231">
        <v>0</v>
      </c>
      <c r="R110" s="231">
        <f>Q110*H110</f>
        <v>0</v>
      </c>
      <c r="S110" s="231">
        <v>0</v>
      </c>
      <c r="T110" s="23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6" t="s">
        <v>168</v>
      </c>
      <c r="AT110" s="226" t="s">
        <v>155</v>
      </c>
      <c r="AU110" s="226" t="s">
        <v>80</v>
      </c>
      <c r="AY110" s="17" t="s">
        <v>152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75</v>
      </c>
      <c r="BK110" s="227">
        <f>ROUND(I110*H110,2)</f>
        <v>0</v>
      </c>
      <c r="BL110" s="17" t="s">
        <v>168</v>
      </c>
      <c r="BM110" s="226" t="s">
        <v>636</v>
      </c>
    </row>
    <row r="111" spans="1:31" s="2" customFormat="1" ht="6.95" customHeight="1">
      <c r="A111" s="38"/>
      <c r="B111" s="59"/>
      <c r="C111" s="60"/>
      <c r="D111" s="60"/>
      <c r="E111" s="60"/>
      <c r="F111" s="60"/>
      <c r="G111" s="60"/>
      <c r="H111" s="60"/>
      <c r="I111" s="164"/>
      <c r="J111" s="60"/>
      <c r="K111" s="60"/>
      <c r="L111" s="44"/>
      <c r="M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</sheetData>
  <sheetProtection password="CC35" sheet="1" objects="1" scenarios="1" formatColumns="0" formatRows="0" autoFilter="0"/>
  <autoFilter ref="C81:K11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637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ROUND(J83,2)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ROUND((SUM(BE83:BE124)),2)</f>
        <v>0</v>
      </c>
      <c r="G33" s="38"/>
      <c r="H33" s="38"/>
      <c r="I33" s="153">
        <v>0.21</v>
      </c>
      <c r="J33" s="152">
        <f>ROUND(((SUM(BE83:BE124))*I33),2)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ROUND((SUM(BF83:BF124)),2)</f>
        <v>0</v>
      </c>
      <c r="G34" s="38"/>
      <c r="H34" s="38"/>
      <c r="I34" s="153">
        <v>0.15</v>
      </c>
      <c r="J34" s="152">
        <f>ROUND(((SUM(BF83:BF124))*I34),2)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ROUND((SUM(BG83:BG124)),2)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ROUND((SUM(BH83:BH124)),2)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ROUND((SUM(BI83:BI124)),2)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SO4 - Interakční prvek IP18 - Vegetační úpravy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J83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J84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3"/>
      <c r="C61" s="174"/>
      <c r="D61" s="175" t="s">
        <v>303</v>
      </c>
      <c r="E61" s="176"/>
      <c r="F61" s="176"/>
      <c r="G61" s="176"/>
      <c r="H61" s="176"/>
      <c r="I61" s="177"/>
      <c r="J61" s="178">
        <f>J115</f>
        <v>0</v>
      </c>
      <c r="K61" s="174"/>
      <c r="L61" s="17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80"/>
      <c r="C62" s="181"/>
      <c r="D62" s="182" t="s">
        <v>304</v>
      </c>
      <c r="E62" s="183"/>
      <c r="F62" s="183"/>
      <c r="G62" s="183"/>
      <c r="H62" s="183"/>
      <c r="I62" s="184"/>
      <c r="J62" s="185">
        <f>J116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81"/>
      <c r="D63" s="182" t="s">
        <v>212</v>
      </c>
      <c r="E63" s="183"/>
      <c r="F63" s="183"/>
      <c r="G63" s="183"/>
      <c r="H63" s="183"/>
      <c r="I63" s="184"/>
      <c r="J63" s="185">
        <f>J122</f>
        <v>0</v>
      </c>
      <c r="K63" s="181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4"/>
      <c r="J64" s="40"/>
      <c r="K64" s="4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4"/>
      <c r="J65" s="60"/>
      <c r="K65" s="60"/>
      <c r="L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67"/>
      <c r="J69" s="62"/>
      <c r="K69" s="62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136</v>
      </c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34" t="str">
        <f>E7</f>
        <v>PD Protierozní opatření v k.ú. Bělotín</v>
      </c>
      <c r="F73" s="32"/>
      <c r="G73" s="32"/>
      <c r="H73" s="32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205</v>
      </c>
      <c r="D74" s="40"/>
      <c r="E74" s="40"/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SO4 - Interakční prvek IP18 - Vegetační úpravy</v>
      </c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4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138" t="s">
        <v>23</v>
      </c>
      <c r="J77" s="72" t="str">
        <f>IF(J12="","",J12)</f>
        <v>27. 5. 2020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4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138" t="s">
        <v>31</v>
      </c>
      <c r="J79" s="36" t="str">
        <f>E21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138" t="s">
        <v>33</v>
      </c>
      <c r="J80" s="36" t="str">
        <f>E24</f>
        <v xml:space="preserve"> </v>
      </c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4"/>
      <c r="J81" s="40"/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7"/>
      <c r="B82" s="188"/>
      <c r="C82" s="189" t="s">
        <v>137</v>
      </c>
      <c r="D82" s="190" t="s">
        <v>55</v>
      </c>
      <c r="E82" s="190" t="s">
        <v>51</v>
      </c>
      <c r="F82" s="190" t="s">
        <v>52</v>
      </c>
      <c r="G82" s="190" t="s">
        <v>138</v>
      </c>
      <c r="H82" s="190" t="s">
        <v>139</v>
      </c>
      <c r="I82" s="191" t="s">
        <v>140</v>
      </c>
      <c r="J82" s="190" t="s">
        <v>129</v>
      </c>
      <c r="K82" s="192" t="s">
        <v>141</v>
      </c>
      <c r="L82" s="193"/>
      <c r="M82" s="92" t="s">
        <v>19</v>
      </c>
      <c r="N82" s="93" t="s">
        <v>40</v>
      </c>
      <c r="O82" s="93" t="s">
        <v>142</v>
      </c>
      <c r="P82" s="93" t="s">
        <v>143</v>
      </c>
      <c r="Q82" s="93" t="s">
        <v>144</v>
      </c>
      <c r="R82" s="93" t="s">
        <v>145</v>
      </c>
      <c r="S82" s="93" t="s">
        <v>146</v>
      </c>
      <c r="T82" s="94" t="s">
        <v>147</v>
      </c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38"/>
      <c r="B83" s="39"/>
      <c r="C83" s="99" t="s">
        <v>148</v>
      </c>
      <c r="D83" s="40"/>
      <c r="E83" s="40"/>
      <c r="F83" s="40"/>
      <c r="G83" s="40"/>
      <c r="H83" s="40"/>
      <c r="I83" s="134"/>
      <c r="J83" s="194">
        <f>BK83</f>
        <v>0</v>
      </c>
      <c r="K83" s="40"/>
      <c r="L83" s="44"/>
      <c r="M83" s="95"/>
      <c r="N83" s="195"/>
      <c r="O83" s="96"/>
      <c r="P83" s="196">
        <f>P84+P115</f>
        <v>0</v>
      </c>
      <c r="Q83" s="96"/>
      <c r="R83" s="196">
        <f>R84+R115</f>
        <v>1.914444</v>
      </c>
      <c r="S83" s="96"/>
      <c r="T83" s="197">
        <f>T84+T115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130</v>
      </c>
      <c r="BK83" s="198">
        <f>BK84+BK115</f>
        <v>0</v>
      </c>
    </row>
    <row r="84" spans="1:63" s="12" customFormat="1" ht="25.9" customHeight="1">
      <c r="A84" s="12"/>
      <c r="B84" s="199"/>
      <c r="C84" s="200"/>
      <c r="D84" s="201" t="s">
        <v>69</v>
      </c>
      <c r="E84" s="202" t="s">
        <v>75</v>
      </c>
      <c r="F84" s="202" t="s">
        <v>305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SUM(P85:P114)</f>
        <v>0</v>
      </c>
      <c r="Q84" s="207"/>
      <c r="R84" s="208">
        <f>SUM(R85:R114)</f>
        <v>1.144444</v>
      </c>
      <c r="S84" s="207"/>
      <c r="T84" s="209">
        <f>SUM(T85:T114)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75</v>
      </c>
      <c r="AT84" s="211" t="s">
        <v>69</v>
      </c>
      <c r="AU84" s="211" t="s">
        <v>70</v>
      </c>
      <c r="AY84" s="210" t="s">
        <v>152</v>
      </c>
      <c r="BK84" s="212">
        <f>SUM(BK85:BK114)</f>
        <v>0</v>
      </c>
    </row>
    <row r="85" spans="1:65" s="2" customFormat="1" ht="16.5" customHeight="1">
      <c r="A85" s="38"/>
      <c r="B85" s="39"/>
      <c r="C85" s="215" t="s">
        <v>75</v>
      </c>
      <c r="D85" s="215" t="s">
        <v>155</v>
      </c>
      <c r="E85" s="216" t="s">
        <v>306</v>
      </c>
      <c r="F85" s="217" t="s">
        <v>307</v>
      </c>
      <c r="G85" s="218" t="s">
        <v>218</v>
      </c>
      <c r="H85" s="219">
        <v>11000</v>
      </c>
      <c r="I85" s="220"/>
      <c r="J85" s="221">
        <f>ROUND(I85*H85,2)</f>
        <v>0</v>
      </c>
      <c r="K85" s="217" t="s">
        <v>198</v>
      </c>
      <c r="L85" s="44"/>
      <c r="M85" s="222" t="s">
        <v>19</v>
      </c>
      <c r="N85" s="223" t="s">
        <v>41</v>
      </c>
      <c r="O85" s="84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6" t="s">
        <v>168</v>
      </c>
      <c r="AT85" s="226" t="s">
        <v>155</v>
      </c>
      <c r="AU85" s="226" t="s">
        <v>75</v>
      </c>
      <c r="AY85" s="17" t="s">
        <v>152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75</v>
      </c>
      <c r="BK85" s="227">
        <f>ROUND(I85*H85,2)</f>
        <v>0</v>
      </c>
      <c r="BL85" s="17" t="s">
        <v>168</v>
      </c>
      <c r="BM85" s="226" t="s">
        <v>80</v>
      </c>
    </row>
    <row r="86" spans="1:47" s="2" customFormat="1" ht="12">
      <c r="A86" s="38"/>
      <c r="B86" s="39"/>
      <c r="C86" s="40"/>
      <c r="D86" s="235" t="s">
        <v>220</v>
      </c>
      <c r="E86" s="40"/>
      <c r="F86" s="236" t="s">
        <v>308</v>
      </c>
      <c r="G86" s="40"/>
      <c r="H86" s="40"/>
      <c r="I86" s="134"/>
      <c r="J86" s="40"/>
      <c r="K86" s="40"/>
      <c r="L86" s="44"/>
      <c r="M86" s="237"/>
      <c r="N86" s="238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220</v>
      </c>
      <c r="AU86" s="17" t="s">
        <v>75</v>
      </c>
    </row>
    <row r="87" spans="1:65" s="2" customFormat="1" ht="16.5" customHeight="1">
      <c r="A87" s="38"/>
      <c r="B87" s="39"/>
      <c r="C87" s="239" t="s">
        <v>80</v>
      </c>
      <c r="D87" s="239" t="s">
        <v>231</v>
      </c>
      <c r="E87" s="240" t="s">
        <v>638</v>
      </c>
      <c r="F87" s="241" t="s">
        <v>639</v>
      </c>
      <c r="G87" s="242" t="s">
        <v>272</v>
      </c>
      <c r="H87" s="243">
        <v>60</v>
      </c>
      <c r="I87" s="244"/>
      <c r="J87" s="245">
        <f>ROUND(I87*H87,2)</f>
        <v>0</v>
      </c>
      <c r="K87" s="241" t="s">
        <v>198</v>
      </c>
      <c r="L87" s="246"/>
      <c r="M87" s="247" t="s">
        <v>19</v>
      </c>
      <c r="N87" s="248" t="s">
        <v>41</v>
      </c>
      <c r="O87" s="84"/>
      <c r="P87" s="224">
        <f>O87*H87</f>
        <v>0</v>
      </c>
      <c r="Q87" s="224">
        <v>0.001</v>
      </c>
      <c r="R87" s="224">
        <f>Q87*H87</f>
        <v>0.06</v>
      </c>
      <c r="S87" s="224">
        <v>0</v>
      </c>
      <c r="T87" s="22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6" t="s">
        <v>185</v>
      </c>
      <c r="AT87" s="226" t="s">
        <v>231</v>
      </c>
      <c r="AU87" s="226" t="s">
        <v>75</v>
      </c>
      <c r="AY87" s="17" t="s">
        <v>152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75</v>
      </c>
      <c r="BK87" s="227">
        <f>ROUND(I87*H87,2)</f>
        <v>0</v>
      </c>
      <c r="BL87" s="17" t="s">
        <v>168</v>
      </c>
      <c r="BM87" s="226" t="s">
        <v>168</v>
      </c>
    </row>
    <row r="88" spans="1:65" s="2" customFormat="1" ht="21.75" customHeight="1">
      <c r="A88" s="38"/>
      <c r="B88" s="39"/>
      <c r="C88" s="215" t="s">
        <v>164</v>
      </c>
      <c r="D88" s="215" t="s">
        <v>155</v>
      </c>
      <c r="E88" s="216" t="s">
        <v>265</v>
      </c>
      <c r="F88" s="217" t="s">
        <v>266</v>
      </c>
      <c r="G88" s="218" t="s">
        <v>218</v>
      </c>
      <c r="H88" s="219">
        <v>11000</v>
      </c>
      <c r="I88" s="220"/>
      <c r="J88" s="221">
        <f>ROUND(I88*H88,2)</f>
        <v>0</v>
      </c>
      <c r="K88" s="217" t="s">
        <v>198</v>
      </c>
      <c r="L88" s="44"/>
      <c r="M88" s="222" t="s">
        <v>19</v>
      </c>
      <c r="N88" s="223" t="s">
        <v>41</v>
      </c>
      <c r="O88" s="84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6" t="s">
        <v>168</v>
      </c>
      <c r="AT88" s="226" t="s">
        <v>155</v>
      </c>
      <c r="AU88" s="226" t="s">
        <v>75</v>
      </c>
      <c r="AY88" s="17" t="s">
        <v>152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75</v>
      </c>
      <c r="BK88" s="227">
        <f>ROUND(I88*H88,2)</f>
        <v>0</v>
      </c>
      <c r="BL88" s="17" t="s">
        <v>168</v>
      </c>
      <c r="BM88" s="226" t="s">
        <v>175</v>
      </c>
    </row>
    <row r="89" spans="1:47" s="2" customFormat="1" ht="12">
      <c r="A89" s="38"/>
      <c r="B89" s="39"/>
      <c r="C89" s="40"/>
      <c r="D89" s="235" t="s">
        <v>220</v>
      </c>
      <c r="E89" s="40"/>
      <c r="F89" s="236" t="s">
        <v>268</v>
      </c>
      <c r="G89" s="40"/>
      <c r="H89" s="40"/>
      <c r="I89" s="134"/>
      <c r="J89" s="40"/>
      <c r="K89" s="40"/>
      <c r="L89" s="44"/>
      <c r="M89" s="237"/>
      <c r="N89" s="238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220</v>
      </c>
      <c r="AU89" s="17" t="s">
        <v>75</v>
      </c>
    </row>
    <row r="90" spans="1:65" s="2" customFormat="1" ht="21.75" customHeight="1">
      <c r="A90" s="38"/>
      <c r="B90" s="39"/>
      <c r="C90" s="215" t="s">
        <v>168</v>
      </c>
      <c r="D90" s="215" t="s">
        <v>155</v>
      </c>
      <c r="E90" s="216" t="s">
        <v>320</v>
      </c>
      <c r="F90" s="217" t="s">
        <v>321</v>
      </c>
      <c r="G90" s="218" t="s">
        <v>318</v>
      </c>
      <c r="H90" s="219">
        <v>110</v>
      </c>
      <c r="I90" s="220"/>
      <c r="J90" s="221">
        <f>ROUND(I90*H90,2)</f>
        <v>0</v>
      </c>
      <c r="K90" s="217" t="s">
        <v>198</v>
      </c>
      <c r="L90" s="44"/>
      <c r="M90" s="222" t="s">
        <v>19</v>
      </c>
      <c r="N90" s="223" t="s">
        <v>41</v>
      </c>
      <c r="O90" s="84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6" t="s">
        <v>168</v>
      </c>
      <c r="AT90" s="226" t="s">
        <v>155</v>
      </c>
      <c r="AU90" s="226" t="s">
        <v>75</v>
      </c>
      <c r="AY90" s="17" t="s">
        <v>152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75</v>
      </c>
      <c r="BK90" s="227">
        <f>ROUND(I90*H90,2)</f>
        <v>0</v>
      </c>
      <c r="BL90" s="17" t="s">
        <v>168</v>
      </c>
      <c r="BM90" s="226" t="s">
        <v>185</v>
      </c>
    </row>
    <row r="91" spans="1:47" s="2" customFormat="1" ht="12">
      <c r="A91" s="38"/>
      <c r="B91" s="39"/>
      <c r="C91" s="40"/>
      <c r="D91" s="235" t="s">
        <v>220</v>
      </c>
      <c r="E91" s="40"/>
      <c r="F91" s="236" t="s">
        <v>319</v>
      </c>
      <c r="G91" s="40"/>
      <c r="H91" s="40"/>
      <c r="I91" s="134"/>
      <c r="J91" s="40"/>
      <c r="K91" s="40"/>
      <c r="L91" s="44"/>
      <c r="M91" s="237"/>
      <c r="N91" s="238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220</v>
      </c>
      <c r="AU91" s="17" t="s">
        <v>75</v>
      </c>
    </row>
    <row r="92" spans="1:65" s="2" customFormat="1" ht="16.5" customHeight="1">
      <c r="A92" s="38"/>
      <c r="B92" s="39"/>
      <c r="C92" s="215" t="s">
        <v>151</v>
      </c>
      <c r="D92" s="215" t="s">
        <v>155</v>
      </c>
      <c r="E92" s="216" t="s">
        <v>322</v>
      </c>
      <c r="F92" s="217" t="s">
        <v>323</v>
      </c>
      <c r="G92" s="218" t="s">
        <v>218</v>
      </c>
      <c r="H92" s="219">
        <v>11000</v>
      </c>
      <c r="I92" s="220"/>
      <c r="J92" s="221">
        <f>ROUND(I92*H92,2)</f>
        <v>0</v>
      </c>
      <c r="K92" s="217" t="s">
        <v>198</v>
      </c>
      <c r="L92" s="44"/>
      <c r="M92" s="222" t="s">
        <v>19</v>
      </c>
      <c r="N92" s="223" t="s">
        <v>41</v>
      </c>
      <c r="O92" s="84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6" t="s">
        <v>168</v>
      </c>
      <c r="AT92" s="226" t="s">
        <v>155</v>
      </c>
      <c r="AU92" s="226" t="s">
        <v>75</v>
      </c>
      <c r="AY92" s="17" t="s">
        <v>152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75</v>
      </c>
      <c r="BK92" s="227">
        <f>ROUND(I92*H92,2)</f>
        <v>0</v>
      </c>
      <c r="BL92" s="17" t="s">
        <v>168</v>
      </c>
      <c r="BM92" s="226" t="s">
        <v>195</v>
      </c>
    </row>
    <row r="93" spans="1:47" s="2" customFormat="1" ht="12">
      <c r="A93" s="38"/>
      <c r="B93" s="39"/>
      <c r="C93" s="40"/>
      <c r="D93" s="235" t="s">
        <v>220</v>
      </c>
      <c r="E93" s="40"/>
      <c r="F93" s="236" t="s">
        <v>324</v>
      </c>
      <c r="G93" s="40"/>
      <c r="H93" s="40"/>
      <c r="I93" s="134"/>
      <c r="J93" s="40"/>
      <c r="K93" s="40"/>
      <c r="L93" s="44"/>
      <c r="M93" s="237"/>
      <c r="N93" s="238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220</v>
      </c>
      <c r="AU93" s="17" t="s">
        <v>75</v>
      </c>
    </row>
    <row r="94" spans="1:65" s="2" customFormat="1" ht="16.5" customHeight="1">
      <c r="A94" s="38"/>
      <c r="B94" s="39"/>
      <c r="C94" s="215" t="s">
        <v>175</v>
      </c>
      <c r="D94" s="215" t="s">
        <v>155</v>
      </c>
      <c r="E94" s="216" t="s">
        <v>325</v>
      </c>
      <c r="F94" s="217" t="s">
        <v>326</v>
      </c>
      <c r="G94" s="218" t="s">
        <v>218</v>
      </c>
      <c r="H94" s="219">
        <v>11000</v>
      </c>
      <c r="I94" s="220"/>
      <c r="J94" s="221">
        <f>ROUND(I94*H94,2)</f>
        <v>0</v>
      </c>
      <c r="K94" s="217" t="s">
        <v>198</v>
      </c>
      <c r="L94" s="44"/>
      <c r="M94" s="222" t="s">
        <v>19</v>
      </c>
      <c r="N94" s="223" t="s">
        <v>41</v>
      </c>
      <c r="O94" s="84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6" t="s">
        <v>168</v>
      </c>
      <c r="AT94" s="226" t="s">
        <v>155</v>
      </c>
      <c r="AU94" s="226" t="s">
        <v>75</v>
      </c>
      <c r="AY94" s="17" t="s">
        <v>152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168</v>
      </c>
      <c r="BM94" s="226" t="s">
        <v>269</v>
      </c>
    </row>
    <row r="95" spans="1:47" s="2" customFormat="1" ht="12">
      <c r="A95" s="38"/>
      <c r="B95" s="39"/>
      <c r="C95" s="40"/>
      <c r="D95" s="235" t="s">
        <v>220</v>
      </c>
      <c r="E95" s="40"/>
      <c r="F95" s="236" t="s">
        <v>324</v>
      </c>
      <c r="G95" s="40"/>
      <c r="H95" s="40"/>
      <c r="I95" s="134"/>
      <c r="J95" s="40"/>
      <c r="K95" s="40"/>
      <c r="L95" s="44"/>
      <c r="M95" s="237"/>
      <c r="N95" s="238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220</v>
      </c>
      <c r="AU95" s="17" t="s">
        <v>75</v>
      </c>
    </row>
    <row r="96" spans="1:65" s="2" customFormat="1" ht="16.5" customHeight="1">
      <c r="A96" s="38"/>
      <c r="B96" s="39"/>
      <c r="C96" s="215" t="s">
        <v>179</v>
      </c>
      <c r="D96" s="215" t="s">
        <v>155</v>
      </c>
      <c r="E96" s="216" t="s">
        <v>327</v>
      </c>
      <c r="F96" s="217" t="s">
        <v>328</v>
      </c>
      <c r="G96" s="218" t="s">
        <v>218</v>
      </c>
      <c r="H96" s="219">
        <v>11000</v>
      </c>
      <c r="I96" s="220"/>
      <c r="J96" s="221">
        <f>ROUND(I96*H96,2)</f>
        <v>0</v>
      </c>
      <c r="K96" s="217" t="s">
        <v>198</v>
      </c>
      <c r="L96" s="44"/>
      <c r="M96" s="222" t="s">
        <v>19</v>
      </c>
      <c r="N96" s="223" t="s">
        <v>41</v>
      </c>
      <c r="O96" s="84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6" t="s">
        <v>168</v>
      </c>
      <c r="AT96" s="226" t="s">
        <v>155</v>
      </c>
      <c r="AU96" s="226" t="s">
        <v>75</v>
      </c>
      <c r="AY96" s="17" t="s">
        <v>152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75</v>
      </c>
      <c r="BK96" s="227">
        <f>ROUND(I96*H96,2)</f>
        <v>0</v>
      </c>
      <c r="BL96" s="17" t="s">
        <v>168</v>
      </c>
      <c r="BM96" s="226" t="s">
        <v>278</v>
      </c>
    </row>
    <row r="97" spans="1:47" s="2" customFormat="1" ht="12">
      <c r="A97" s="38"/>
      <c r="B97" s="39"/>
      <c r="C97" s="40"/>
      <c r="D97" s="235" t="s">
        <v>220</v>
      </c>
      <c r="E97" s="40"/>
      <c r="F97" s="236" t="s">
        <v>324</v>
      </c>
      <c r="G97" s="40"/>
      <c r="H97" s="40"/>
      <c r="I97" s="134"/>
      <c r="J97" s="40"/>
      <c r="K97" s="40"/>
      <c r="L97" s="44"/>
      <c r="M97" s="237"/>
      <c r="N97" s="238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220</v>
      </c>
      <c r="AU97" s="17" t="s">
        <v>75</v>
      </c>
    </row>
    <row r="98" spans="1:65" s="2" customFormat="1" ht="16.5" customHeight="1">
      <c r="A98" s="38"/>
      <c r="B98" s="39"/>
      <c r="C98" s="215" t="s">
        <v>185</v>
      </c>
      <c r="D98" s="215" t="s">
        <v>155</v>
      </c>
      <c r="E98" s="216" t="s">
        <v>329</v>
      </c>
      <c r="F98" s="217" t="s">
        <v>330</v>
      </c>
      <c r="G98" s="218" t="s">
        <v>218</v>
      </c>
      <c r="H98" s="219">
        <v>11000</v>
      </c>
      <c r="I98" s="220"/>
      <c r="J98" s="221">
        <f>ROUND(I98*H98,2)</f>
        <v>0</v>
      </c>
      <c r="K98" s="217" t="s">
        <v>198</v>
      </c>
      <c r="L98" s="44"/>
      <c r="M98" s="222" t="s">
        <v>19</v>
      </c>
      <c r="N98" s="223" t="s">
        <v>41</v>
      </c>
      <c r="O98" s="84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6" t="s">
        <v>168</v>
      </c>
      <c r="AT98" s="226" t="s">
        <v>155</v>
      </c>
      <c r="AU98" s="226" t="s">
        <v>75</v>
      </c>
      <c r="AY98" s="17" t="s">
        <v>152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75</v>
      </c>
      <c r="BK98" s="227">
        <f>ROUND(I98*H98,2)</f>
        <v>0</v>
      </c>
      <c r="BL98" s="17" t="s">
        <v>168</v>
      </c>
      <c r="BM98" s="226" t="s">
        <v>286</v>
      </c>
    </row>
    <row r="99" spans="1:47" s="2" customFormat="1" ht="12">
      <c r="A99" s="38"/>
      <c r="B99" s="39"/>
      <c r="C99" s="40"/>
      <c r="D99" s="235" t="s">
        <v>220</v>
      </c>
      <c r="E99" s="40"/>
      <c r="F99" s="236" t="s">
        <v>324</v>
      </c>
      <c r="G99" s="40"/>
      <c r="H99" s="40"/>
      <c r="I99" s="134"/>
      <c r="J99" s="40"/>
      <c r="K99" s="40"/>
      <c r="L99" s="44"/>
      <c r="M99" s="237"/>
      <c r="N99" s="238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220</v>
      </c>
      <c r="AU99" s="17" t="s">
        <v>75</v>
      </c>
    </row>
    <row r="100" spans="1:65" s="2" customFormat="1" ht="21.75" customHeight="1">
      <c r="A100" s="38"/>
      <c r="B100" s="39"/>
      <c r="C100" s="215" t="s">
        <v>189</v>
      </c>
      <c r="D100" s="215" t="s">
        <v>155</v>
      </c>
      <c r="E100" s="216" t="s">
        <v>335</v>
      </c>
      <c r="F100" s="217" t="s">
        <v>336</v>
      </c>
      <c r="G100" s="218" t="s">
        <v>318</v>
      </c>
      <c r="H100" s="219">
        <v>110</v>
      </c>
      <c r="I100" s="220"/>
      <c r="J100" s="221">
        <f>ROUND(I100*H100,2)</f>
        <v>0</v>
      </c>
      <c r="K100" s="217" t="s">
        <v>198</v>
      </c>
      <c r="L100" s="44"/>
      <c r="M100" s="222" t="s">
        <v>19</v>
      </c>
      <c r="N100" s="223" t="s">
        <v>41</v>
      </c>
      <c r="O100" s="84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6" t="s">
        <v>168</v>
      </c>
      <c r="AT100" s="226" t="s">
        <v>155</v>
      </c>
      <c r="AU100" s="226" t="s">
        <v>75</v>
      </c>
      <c r="AY100" s="17" t="s">
        <v>152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75</v>
      </c>
      <c r="BK100" s="227">
        <f>ROUND(I100*H100,2)</f>
        <v>0</v>
      </c>
      <c r="BL100" s="17" t="s">
        <v>168</v>
      </c>
      <c r="BM100" s="226" t="s">
        <v>296</v>
      </c>
    </row>
    <row r="101" spans="1:47" s="2" customFormat="1" ht="12">
      <c r="A101" s="38"/>
      <c r="B101" s="39"/>
      <c r="C101" s="40"/>
      <c r="D101" s="235" t="s">
        <v>220</v>
      </c>
      <c r="E101" s="40"/>
      <c r="F101" s="236" t="s">
        <v>334</v>
      </c>
      <c r="G101" s="40"/>
      <c r="H101" s="40"/>
      <c r="I101" s="134"/>
      <c r="J101" s="40"/>
      <c r="K101" s="40"/>
      <c r="L101" s="44"/>
      <c r="M101" s="237"/>
      <c r="N101" s="238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220</v>
      </c>
      <c r="AU101" s="17" t="s">
        <v>75</v>
      </c>
    </row>
    <row r="102" spans="1:65" s="2" customFormat="1" ht="16.5" customHeight="1">
      <c r="A102" s="38"/>
      <c r="B102" s="39"/>
      <c r="C102" s="215" t="s">
        <v>195</v>
      </c>
      <c r="D102" s="215" t="s">
        <v>155</v>
      </c>
      <c r="E102" s="216" t="s">
        <v>338</v>
      </c>
      <c r="F102" s="217" t="s">
        <v>339</v>
      </c>
      <c r="G102" s="218" t="s">
        <v>318</v>
      </c>
      <c r="H102" s="219">
        <v>110</v>
      </c>
      <c r="I102" s="220"/>
      <c r="J102" s="221">
        <f>ROUND(I102*H102,2)</f>
        <v>0</v>
      </c>
      <c r="K102" s="217" t="s">
        <v>198</v>
      </c>
      <c r="L102" s="44"/>
      <c r="M102" s="222" t="s">
        <v>19</v>
      </c>
      <c r="N102" s="223" t="s">
        <v>41</v>
      </c>
      <c r="O102" s="84"/>
      <c r="P102" s="224">
        <f>O102*H102</f>
        <v>0</v>
      </c>
      <c r="Q102" s="224">
        <v>5.8E-05</v>
      </c>
      <c r="R102" s="224">
        <f>Q102*H102</f>
        <v>0.00638</v>
      </c>
      <c r="S102" s="224">
        <v>0</v>
      </c>
      <c r="T102" s="22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6" t="s">
        <v>168</v>
      </c>
      <c r="AT102" s="226" t="s">
        <v>155</v>
      </c>
      <c r="AU102" s="226" t="s">
        <v>75</v>
      </c>
      <c r="AY102" s="17" t="s">
        <v>152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75</v>
      </c>
      <c r="BK102" s="227">
        <f>ROUND(I102*H102,2)</f>
        <v>0</v>
      </c>
      <c r="BL102" s="17" t="s">
        <v>168</v>
      </c>
      <c r="BM102" s="226" t="s">
        <v>370</v>
      </c>
    </row>
    <row r="103" spans="1:47" s="2" customFormat="1" ht="12">
      <c r="A103" s="38"/>
      <c r="B103" s="39"/>
      <c r="C103" s="40"/>
      <c r="D103" s="235" t="s">
        <v>220</v>
      </c>
      <c r="E103" s="40"/>
      <c r="F103" s="236" t="s">
        <v>341</v>
      </c>
      <c r="G103" s="40"/>
      <c r="H103" s="40"/>
      <c r="I103" s="134"/>
      <c r="J103" s="40"/>
      <c r="K103" s="40"/>
      <c r="L103" s="44"/>
      <c r="M103" s="237"/>
      <c r="N103" s="238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220</v>
      </c>
      <c r="AU103" s="17" t="s">
        <v>75</v>
      </c>
    </row>
    <row r="104" spans="1:65" s="2" customFormat="1" ht="16.5" customHeight="1">
      <c r="A104" s="38"/>
      <c r="B104" s="39"/>
      <c r="C104" s="239" t="s">
        <v>202</v>
      </c>
      <c r="D104" s="239" t="s">
        <v>231</v>
      </c>
      <c r="E104" s="240" t="s">
        <v>342</v>
      </c>
      <c r="F104" s="241" t="s">
        <v>343</v>
      </c>
      <c r="G104" s="242" t="s">
        <v>318</v>
      </c>
      <c r="H104" s="243">
        <v>110</v>
      </c>
      <c r="I104" s="244"/>
      <c r="J104" s="245">
        <f>ROUND(I104*H104,2)</f>
        <v>0</v>
      </c>
      <c r="K104" s="241" t="s">
        <v>198</v>
      </c>
      <c r="L104" s="246"/>
      <c r="M104" s="247" t="s">
        <v>19</v>
      </c>
      <c r="N104" s="248" t="s">
        <v>41</v>
      </c>
      <c r="O104" s="84"/>
      <c r="P104" s="224">
        <f>O104*H104</f>
        <v>0</v>
      </c>
      <c r="Q104" s="224">
        <v>0.0059</v>
      </c>
      <c r="R104" s="224">
        <f>Q104*H104</f>
        <v>0.649</v>
      </c>
      <c r="S104" s="224">
        <v>0</v>
      </c>
      <c r="T104" s="22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6" t="s">
        <v>185</v>
      </c>
      <c r="AT104" s="226" t="s">
        <v>231</v>
      </c>
      <c r="AU104" s="226" t="s">
        <v>75</v>
      </c>
      <c r="AY104" s="17" t="s">
        <v>152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168</v>
      </c>
      <c r="BM104" s="226" t="s">
        <v>333</v>
      </c>
    </row>
    <row r="105" spans="1:65" s="2" customFormat="1" ht="16.5" customHeight="1">
      <c r="A105" s="38"/>
      <c r="B105" s="39"/>
      <c r="C105" s="239" t="s">
        <v>269</v>
      </c>
      <c r="D105" s="239" t="s">
        <v>231</v>
      </c>
      <c r="E105" s="240" t="s">
        <v>345</v>
      </c>
      <c r="F105" s="241" t="s">
        <v>346</v>
      </c>
      <c r="G105" s="242" t="s">
        <v>224</v>
      </c>
      <c r="H105" s="243">
        <v>1</v>
      </c>
      <c r="I105" s="244"/>
      <c r="J105" s="245">
        <f>ROUND(I105*H105,2)</f>
        <v>0</v>
      </c>
      <c r="K105" s="241" t="s">
        <v>198</v>
      </c>
      <c r="L105" s="246"/>
      <c r="M105" s="247" t="s">
        <v>19</v>
      </c>
      <c r="N105" s="248" t="s">
        <v>41</v>
      </c>
      <c r="O105" s="84"/>
      <c r="P105" s="224">
        <f>O105*H105</f>
        <v>0</v>
      </c>
      <c r="Q105" s="224">
        <v>0.2</v>
      </c>
      <c r="R105" s="224">
        <f>Q105*H105</f>
        <v>0.2</v>
      </c>
      <c r="S105" s="224">
        <v>0</v>
      </c>
      <c r="T105" s="225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6" t="s">
        <v>185</v>
      </c>
      <c r="AT105" s="226" t="s">
        <v>231</v>
      </c>
      <c r="AU105" s="226" t="s">
        <v>75</v>
      </c>
      <c r="AY105" s="17" t="s">
        <v>152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75</v>
      </c>
      <c r="BK105" s="227">
        <f>ROUND(I105*H105,2)</f>
        <v>0</v>
      </c>
      <c r="BL105" s="17" t="s">
        <v>168</v>
      </c>
      <c r="BM105" s="226" t="s">
        <v>337</v>
      </c>
    </row>
    <row r="106" spans="1:65" s="2" customFormat="1" ht="16.5" customHeight="1">
      <c r="A106" s="38"/>
      <c r="B106" s="39"/>
      <c r="C106" s="215" t="s">
        <v>274</v>
      </c>
      <c r="D106" s="215" t="s">
        <v>155</v>
      </c>
      <c r="E106" s="216" t="s">
        <v>360</v>
      </c>
      <c r="F106" s="217" t="s">
        <v>361</v>
      </c>
      <c r="G106" s="218" t="s">
        <v>318</v>
      </c>
      <c r="H106" s="219">
        <v>110</v>
      </c>
      <c r="I106" s="220"/>
      <c r="J106" s="221">
        <f>ROUND(I106*H106,2)</f>
        <v>0</v>
      </c>
      <c r="K106" s="217" t="s">
        <v>198</v>
      </c>
      <c r="L106" s="44"/>
      <c r="M106" s="222" t="s">
        <v>19</v>
      </c>
      <c r="N106" s="223" t="s">
        <v>41</v>
      </c>
      <c r="O106" s="84"/>
      <c r="P106" s="224">
        <f>O106*H106</f>
        <v>0</v>
      </c>
      <c r="Q106" s="224">
        <v>0.0020824</v>
      </c>
      <c r="R106" s="224">
        <f>Q106*H106</f>
        <v>0.229064</v>
      </c>
      <c r="S106" s="224">
        <v>0</v>
      </c>
      <c r="T106" s="22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6" t="s">
        <v>168</v>
      </c>
      <c r="AT106" s="226" t="s">
        <v>155</v>
      </c>
      <c r="AU106" s="226" t="s">
        <v>75</v>
      </c>
      <c r="AY106" s="17" t="s">
        <v>152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168</v>
      </c>
      <c r="BM106" s="226" t="s">
        <v>340</v>
      </c>
    </row>
    <row r="107" spans="1:47" s="2" customFormat="1" ht="12">
      <c r="A107" s="38"/>
      <c r="B107" s="39"/>
      <c r="C107" s="40"/>
      <c r="D107" s="235" t="s">
        <v>220</v>
      </c>
      <c r="E107" s="40"/>
      <c r="F107" s="236" t="s">
        <v>363</v>
      </c>
      <c r="G107" s="40"/>
      <c r="H107" s="40"/>
      <c r="I107" s="134"/>
      <c r="J107" s="40"/>
      <c r="K107" s="40"/>
      <c r="L107" s="44"/>
      <c r="M107" s="237"/>
      <c r="N107" s="238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220</v>
      </c>
      <c r="AU107" s="17" t="s">
        <v>75</v>
      </c>
    </row>
    <row r="108" spans="1:65" s="2" customFormat="1" ht="16.5" customHeight="1">
      <c r="A108" s="38"/>
      <c r="B108" s="39"/>
      <c r="C108" s="215" t="s">
        <v>278</v>
      </c>
      <c r="D108" s="215" t="s">
        <v>155</v>
      </c>
      <c r="E108" s="216" t="s">
        <v>366</v>
      </c>
      <c r="F108" s="217" t="s">
        <v>367</v>
      </c>
      <c r="G108" s="218" t="s">
        <v>218</v>
      </c>
      <c r="H108" s="219">
        <v>10</v>
      </c>
      <c r="I108" s="220"/>
      <c r="J108" s="221">
        <f>ROUND(I108*H108,2)</f>
        <v>0</v>
      </c>
      <c r="K108" s="217" t="s">
        <v>198</v>
      </c>
      <c r="L108" s="44"/>
      <c r="M108" s="222" t="s">
        <v>19</v>
      </c>
      <c r="N108" s="223" t="s">
        <v>41</v>
      </c>
      <c r="O108" s="84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6" t="s">
        <v>168</v>
      </c>
      <c r="AT108" s="226" t="s">
        <v>155</v>
      </c>
      <c r="AU108" s="226" t="s">
        <v>75</v>
      </c>
      <c r="AY108" s="17" t="s">
        <v>152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75</v>
      </c>
      <c r="BK108" s="227">
        <f>ROUND(I108*H108,2)</f>
        <v>0</v>
      </c>
      <c r="BL108" s="17" t="s">
        <v>168</v>
      </c>
      <c r="BM108" s="226" t="s">
        <v>344</v>
      </c>
    </row>
    <row r="109" spans="1:47" s="2" customFormat="1" ht="12">
      <c r="A109" s="38"/>
      <c r="B109" s="39"/>
      <c r="C109" s="40"/>
      <c r="D109" s="235" t="s">
        <v>220</v>
      </c>
      <c r="E109" s="40"/>
      <c r="F109" s="236" t="s">
        <v>369</v>
      </c>
      <c r="G109" s="40"/>
      <c r="H109" s="40"/>
      <c r="I109" s="134"/>
      <c r="J109" s="40"/>
      <c r="K109" s="40"/>
      <c r="L109" s="44"/>
      <c r="M109" s="237"/>
      <c r="N109" s="238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220</v>
      </c>
      <c r="AU109" s="17" t="s">
        <v>75</v>
      </c>
    </row>
    <row r="110" spans="1:65" s="2" customFormat="1" ht="16.5" customHeight="1">
      <c r="A110" s="38"/>
      <c r="B110" s="39"/>
      <c r="C110" s="215" t="s">
        <v>8</v>
      </c>
      <c r="D110" s="215" t="s">
        <v>155</v>
      </c>
      <c r="E110" s="216" t="s">
        <v>371</v>
      </c>
      <c r="F110" s="217" t="s">
        <v>372</v>
      </c>
      <c r="G110" s="218" t="s">
        <v>218</v>
      </c>
      <c r="H110" s="219">
        <v>11000</v>
      </c>
      <c r="I110" s="220"/>
      <c r="J110" s="221">
        <f>ROUND(I110*H110,2)</f>
        <v>0</v>
      </c>
      <c r="K110" s="217" t="s">
        <v>198</v>
      </c>
      <c r="L110" s="44"/>
      <c r="M110" s="222" t="s">
        <v>19</v>
      </c>
      <c r="N110" s="223" t="s">
        <v>41</v>
      </c>
      <c r="O110" s="84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6" t="s">
        <v>168</v>
      </c>
      <c r="AT110" s="226" t="s">
        <v>155</v>
      </c>
      <c r="AU110" s="226" t="s">
        <v>75</v>
      </c>
      <c r="AY110" s="17" t="s">
        <v>152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75</v>
      </c>
      <c r="BK110" s="227">
        <f>ROUND(I110*H110,2)</f>
        <v>0</v>
      </c>
      <c r="BL110" s="17" t="s">
        <v>168</v>
      </c>
      <c r="BM110" s="226" t="s">
        <v>347</v>
      </c>
    </row>
    <row r="111" spans="1:65" s="2" customFormat="1" ht="16.5" customHeight="1">
      <c r="A111" s="38"/>
      <c r="B111" s="39"/>
      <c r="C111" s="215" t="s">
        <v>286</v>
      </c>
      <c r="D111" s="215" t="s">
        <v>155</v>
      </c>
      <c r="E111" s="216" t="s">
        <v>374</v>
      </c>
      <c r="F111" s="217" t="s">
        <v>375</v>
      </c>
      <c r="G111" s="218" t="s">
        <v>224</v>
      </c>
      <c r="H111" s="219">
        <v>3.3</v>
      </c>
      <c r="I111" s="220"/>
      <c r="J111" s="221">
        <f>ROUND(I111*H111,2)</f>
        <v>0</v>
      </c>
      <c r="K111" s="217" t="s">
        <v>198</v>
      </c>
      <c r="L111" s="44"/>
      <c r="M111" s="222" t="s">
        <v>19</v>
      </c>
      <c r="N111" s="223" t="s">
        <v>41</v>
      </c>
      <c r="O111" s="84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6" t="s">
        <v>168</v>
      </c>
      <c r="AT111" s="226" t="s">
        <v>155</v>
      </c>
      <c r="AU111" s="226" t="s">
        <v>75</v>
      </c>
      <c r="AY111" s="17" t="s">
        <v>152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75</v>
      </c>
      <c r="BK111" s="227">
        <f>ROUND(I111*H111,2)</f>
        <v>0</v>
      </c>
      <c r="BL111" s="17" t="s">
        <v>168</v>
      </c>
      <c r="BM111" s="226" t="s">
        <v>362</v>
      </c>
    </row>
    <row r="112" spans="1:47" s="2" customFormat="1" ht="12">
      <c r="A112" s="38"/>
      <c r="B112" s="39"/>
      <c r="C112" s="40"/>
      <c r="D112" s="235" t="s">
        <v>220</v>
      </c>
      <c r="E112" s="40"/>
      <c r="F112" s="236" t="s">
        <v>377</v>
      </c>
      <c r="G112" s="40"/>
      <c r="H112" s="40"/>
      <c r="I112" s="134"/>
      <c r="J112" s="40"/>
      <c r="K112" s="40"/>
      <c r="L112" s="44"/>
      <c r="M112" s="237"/>
      <c r="N112" s="238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220</v>
      </c>
      <c r="AU112" s="17" t="s">
        <v>75</v>
      </c>
    </row>
    <row r="113" spans="1:65" s="2" customFormat="1" ht="16.5" customHeight="1">
      <c r="A113" s="38"/>
      <c r="B113" s="39"/>
      <c r="C113" s="215" t="s">
        <v>290</v>
      </c>
      <c r="D113" s="215" t="s">
        <v>155</v>
      </c>
      <c r="E113" s="216" t="s">
        <v>378</v>
      </c>
      <c r="F113" s="217" t="s">
        <v>379</v>
      </c>
      <c r="G113" s="218" t="s">
        <v>224</v>
      </c>
      <c r="H113" s="219">
        <v>3.3</v>
      </c>
      <c r="I113" s="220"/>
      <c r="J113" s="221">
        <f>ROUND(I113*H113,2)</f>
        <v>0</v>
      </c>
      <c r="K113" s="217" t="s">
        <v>198</v>
      </c>
      <c r="L113" s="44"/>
      <c r="M113" s="222" t="s">
        <v>19</v>
      </c>
      <c r="N113" s="223" t="s">
        <v>41</v>
      </c>
      <c r="O113" s="84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6" t="s">
        <v>168</v>
      </c>
      <c r="AT113" s="226" t="s">
        <v>155</v>
      </c>
      <c r="AU113" s="226" t="s">
        <v>75</v>
      </c>
      <c r="AY113" s="17" t="s">
        <v>152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7" t="s">
        <v>75</v>
      </c>
      <c r="BK113" s="227">
        <f>ROUND(I113*H113,2)</f>
        <v>0</v>
      </c>
      <c r="BL113" s="17" t="s">
        <v>168</v>
      </c>
      <c r="BM113" s="226" t="s">
        <v>422</v>
      </c>
    </row>
    <row r="114" spans="1:47" s="2" customFormat="1" ht="12">
      <c r="A114" s="38"/>
      <c r="B114" s="39"/>
      <c r="C114" s="40"/>
      <c r="D114" s="235" t="s">
        <v>220</v>
      </c>
      <c r="E114" s="40"/>
      <c r="F114" s="236" t="s">
        <v>377</v>
      </c>
      <c r="G114" s="40"/>
      <c r="H114" s="40"/>
      <c r="I114" s="134"/>
      <c r="J114" s="40"/>
      <c r="K114" s="40"/>
      <c r="L114" s="44"/>
      <c r="M114" s="237"/>
      <c r="N114" s="238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220</v>
      </c>
      <c r="AU114" s="17" t="s">
        <v>75</v>
      </c>
    </row>
    <row r="115" spans="1:63" s="12" customFormat="1" ht="25.9" customHeight="1">
      <c r="A115" s="12"/>
      <c r="B115" s="199"/>
      <c r="C115" s="200"/>
      <c r="D115" s="201" t="s">
        <v>69</v>
      </c>
      <c r="E115" s="202" t="s">
        <v>213</v>
      </c>
      <c r="F115" s="202" t="s">
        <v>381</v>
      </c>
      <c r="G115" s="200"/>
      <c r="H115" s="200"/>
      <c r="I115" s="203"/>
      <c r="J115" s="204">
        <f>BK115</f>
        <v>0</v>
      </c>
      <c r="K115" s="200"/>
      <c r="L115" s="205"/>
      <c r="M115" s="206"/>
      <c r="N115" s="207"/>
      <c r="O115" s="207"/>
      <c r="P115" s="208">
        <f>P116+P122</f>
        <v>0</v>
      </c>
      <c r="Q115" s="207"/>
      <c r="R115" s="208">
        <f>R116+R122</f>
        <v>0.77</v>
      </c>
      <c r="S115" s="207"/>
      <c r="T115" s="209">
        <f>T116+T122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0" t="s">
        <v>75</v>
      </c>
      <c r="AT115" s="211" t="s">
        <v>69</v>
      </c>
      <c r="AU115" s="211" t="s">
        <v>70</v>
      </c>
      <c r="AY115" s="210" t="s">
        <v>152</v>
      </c>
      <c r="BK115" s="212">
        <f>BK116+BK122</f>
        <v>0</v>
      </c>
    </row>
    <row r="116" spans="1:63" s="12" customFormat="1" ht="22.8" customHeight="1">
      <c r="A116" s="12"/>
      <c r="B116" s="199"/>
      <c r="C116" s="200"/>
      <c r="D116" s="201" t="s">
        <v>69</v>
      </c>
      <c r="E116" s="213" t="s">
        <v>164</v>
      </c>
      <c r="F116" s="213" t="s">
        <v>382</v>
      </c>
      <c r="G116" s="200"/>
      <c r="H116" s="200"/>
      <c r="I116" s="203"/>
      <c r="J116" s="214">
        <f>BK116</f>
        <v>0</v>
      </c>
      <c r="K116" s="200"/>
      <c r="L116" s="205"/>
      <c r="M116" s="206"/>
      <c r="N116" s="207"/>
      <c r="O116" s="207"/>
      <c r="P116" s="208">
        <f>SUM(P117:P121)</f>
        <v>0</v>
      </c>
      <c r="Q116" s="207"/>
      <c r="R116" s="208">
        <f>SUM(R117:R121)</f>
        <v>0.77</v>
      </c>
      <c r="S116" s="207"/>
      <c r="T116" s="209">
        <f>SUM(T117:T121)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0" t="s">
        <v>75</v>
      </c>
      <c r="AT116" s="211" t="s">
        <v>69</v>
      </c>
      <c r="AU116" s="211" t="s">
        <v>75</v>
      </c>
      <c r="AY116" s="210" t="s">
        <v>152</v>
      </c>
      <c r="BK116" s="212">
        <f>SUM(BK117:BK121)</f>
        <v>0</v>
      </c>
    </row>
    <row r="117" spans="1:65" s="2" customFormat="1" ht="16.5" customHeight="1">
      <c r="A117" s="38"/>
      <c r="B117" s="39"/>
      <c r="C117" s="239" t="s">
        <v>296</v>
      </c>
      <c r="D117" s="239" t="s">
        <v>231</v>
      </c>
      <c r="E117" s="240" t="s">
        <v>384</v>
      </c>
      <c r="F117" s="241" t="s">
        <v>385</v>
      </c>
      <c r="G117" s="242" t="s">
        <v>318</v>
      </c>
      <c r="H117" s="243">
        <v>20</v>
      </c>
      <c r="I117" s="244"/>
      <c r="J117" s="245">
        <f>ROUND(I117*H117,2)</f>
        <v>0</v>
      </c>
      <c r="K117" s="241" t="s">
        <v>19</v>
      </c>
      <c r="L117" s="246"/>
      <c r="M117" s="247" t="s">
        <v>19</v>
      </c>
      <c r="N117" s="248" t="s">
        <v>41</v>
      </c>
      <c r="O117" s="84"/>
      <c r="P117" s="224">
        <f>O117*H117</f>
        <v>0</v>
      </c>
      <c r="Q117" s="224">
        <v>0.007</v>
      </c>
      <c r="R117" s="224">
        <f>Q117*H117</f>
        <v>0.14</v>
      </c>
      <c r="S117" s="224">
        <v>0</v>
      </c>
      <c r="T117" s="22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6" t="s">
        <v>185</v>
      </c>
      <c r="AT117" s="226" t="s">
        <v>231</v>
      </c>
      <c r="AU117" s="226" t="s">
        <v>80</v>
      </c>
      <c r="AY117" s="17" t="s">
        <v>152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7" t="s">
        <v>75</v>
      </c>
      <c r="BK117" s="227">
        <f>ROUND(I117*H117,2)</f>
        <v>0</v>
      </c>
      <c r="BL117" s="17" t="s">
        <v>168</v>
      </c>
      <c r="BM117" s="226" t="s">
        <v>368</v>
      </c>
    </row>
    <row r="118" spans="1:65" s="2" customFormat="1" ht="16.5" customHeight="1">
      <c r="A118" s="38"/>
      <c r="B118" s="39"/>
      <c r="C118" s="239" t="s">
        <v>365</v>
      </c>
      <c r="D118" s="239" t="s">
        <v>231</v>
      </c>
      <c r="E118" s="240" t="s">
        <v>640</v>
      </c>
      <c r="F118" s="241" t="s">
        <v>641</v>
      </c>
      <c r="G118" s="242" t="s">
        <v>318</v>
      </c>
      <c r="H118" s="243">
        <v>30</v>
      </c>
      <c r="I118" s="244"/>
      <c r="J118" s="245">
        <f>ROUND(I118*H118,2)</f>
        <v>0</v>
      </c>
      <c r="K118" s="241" t="s">
        <v>19</v>
      </c>
      <c r="L118" s="246"/>
      <c r="M118" s="247" t="s">
        <v>19</v>
      </c>
      <c r="N118" s="248" t="s">
        <v>41</v>
      </c>
      <c r="O118" s="84"/>
      <c r="P118" s="224">
        <f>O118*H118</f>
        <v>0</v>
      </c>
      <c r="Q118" s="224">
        <v>0.007</v>
      </c>
      <c r="R118" s="224">
        <f>Q118*H118</f>
        <v>0.21</v>
      </c>
      <c r="S118" s="224">
        <v>0</v>
      </c>
      <c r="T118" s="225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6" t="s">
        <v>185</v>
      </c>
      <c r="AT118" s="226" t="s">
        <v>231</v>
      </c>
      <c r="AU118" s="226" t="s">
        <v>80</v>
      </c>
      <c r="AY118" s="17" t="s">
        <v>152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7" t="s">
        <v>75</v>
      </c>
      <c r="BK118" s="227">
        <f>ROUND(I118*H118,2)</f>
        <v>0</v>
      </c>
      <c r="BL118" s="17" t="s">
        <v>168</v>
      </c>
      <c r="BM118" s="226" t="s">
        <v>373</v>
      </c>
    </row>
    <row r="119" spans="1:65" s="2" customFormat="1" ht="16.5" customHeight="1">
      <c r="A119" s="38"/>
      <c r="B119" s="39"/>
      <c r="C119" s="239" t="s">
        <v>370</v>
      </c>
      <c r="D119" s="239" t="s">
        <v>231</v>
      </c>
      <c r="E119" s="240" t="s">
        <v>642</v>
      </c>
      <c r="F119" s="241" t="s">
        <v>643</v>
      </c>
      <c r="G119" s="242" t="s">
        <v>318</v>
      </c>
      <c r="H119" s="243">
        <v>30</v>
      </c>
      <c r="I119" s="244"/>
      <c r="J119" s="245">
        <f>ROUND(I119*H119,2)</f>
        <v>0</v>
      </c>
      <c r="K119" s="241" t="s">
        <v>19</v>
      </c>
      <c r="L119" s="246"/>
      <c r="M119" s="247" t="s">
        <v>19</v>
      </c>
      <c r="N119" s="248" t="s">
        <v>41</v>
      </c>
      <c r="O119" s="84"/>
      <c r="P119" s="224">
        <f>O119*H119</f>
        <v>0</v>
      </c>
      <c r="Q119" s="224">
        <v>0.007</v>
      </c>
      <c r="R119" s="224">
        <f>Q119*H119</f>
        <v>0.21</v>
      </c>
      <c r="S119" s="224">
        <v>0</v>
      </c>
      <c r="T119" s="22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6" t="s">
        <v>185</v>
      </c>
      <c r="AT119" s="226" t="s">
        <v>231</v>
      </c>
      <c r="AU119" s="226" t="s">
        <v>80</v>
      </c>
      <c r="AY119" s="17" t="s">
        <v>152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7" t="s">
        <v>75</v>
      </c>
      <c r="BK119" s="227">
        <f>ROUND(I119*H119,2)</f>
        <v>0</v>
      </c>
      <c r="BL119" s="17" t="s">
        <v>168</v>
      </c>
      <c r="BM119" s="226" t="s">
        <v>376</v>
      </c>
    </row>
    <row r="120" spans="1:65" s="2" customFormat="1" ht="16.5" customHeight="1">
      <c r="A120" s="38"/>
      <c r="B120" s="39"/>
      <c r="C120" s="239" t="s">
        <v>7</v>
      </c>
      <c r="D120" s="239" t="s">
        <v>231</v>
      </c>
      <c r="E120" s="240" t="s">
        <v>644</v>
      </c>
      <c r="F120" s="241" t="s">
        <v>645</v>
      </c>
      <c r="G120" s="242" t="s">
        <v>318</v>
      </c>
      <c r="H120" s="243">
        <v>20</v>
      </c>
      <c r="I120" s="244"/>
      <c r="J120" s="245">
        <f>ROUND(I120*H120,2)</f>
        <v>0</v>
      </c>
      <c r="K120" s="241" t="s">
        <v>19</v>
      </c>
      <c r="L120" s="246"/>
      <c r="M120" s="247" t="s">
        <v>19</v>
      </c>
      <c r="N120" s="248" t="s">
        <v>41</v>
      </c>
      <c r="O120" s="84"/>
      <c r="P120" s="224">
        <f>O120*H120</f>
        <v>0</v>
      </c>
      <c r="Q120" s="224">
        <v>0.007</v>
      </c>
      <c r="R120" s="224">
        <f>Q120*H120</f>
        <v>0.14</v>
      </c>
      <c r="S120" s="224">
        <v>0</v>
      </c>
      <c r="T120" s="22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6" t="s">
        <v>185</v>
      </c>
      <c r="AT120" s="226" t="s">
        <v>231</v>
      </c>
      <c r="AU120" s="226" t="s">
        <v>80</v>
      </c>
      <c r="AY120" s="17" t="s">
        <v>152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7" t="s">
        <v>75</v>
      </c>
      <c r="BK120" s="227">
        <f>ROUND(I120*H120,2)</f>
        <v>0</v>
      </c>
      <c r="BL120" s="17" t="s">
        <v>168</v>
      </c>
      <c r="BM120" s="226" t="s">
        <v>380</v>
      </c>
    </row>
    <row r="121" spans="1:65" s="2" customFormat="1" ht="16.5" customHeight="1">
      <c r="A121" s="38"/>
      <c r="B121" s="39"/>
      <c r="C121" s="239" t="s">
        <v>333</v>
      </c>
      <c r="D121" s="239" t="s">
        <v>231</v>
      </c>
      <c r="E121" s="240" t="s">
        <v>646</v>
      </c>
      <c r="F121" s="241" t="s">
        <v>647</v>
      </c>
      <c r="G121" s="242" t="s">
        <v>318</v>
      </c>
      <c r="H121" s="243">
        <v>10</v>
      </c>
      <c r="I121" s="244"/>
      <c r="J121" s="245">
        <f>ROUND(I121*H121,2)</f>
        <v>0</v>
      </c>
      <c r="K121" s="241" t="s">
        <v>19</v>
      </c>
      <c r="L121" s="246"/>
      <c r="M121" s="247" t="s">
        <v>19</v>
      </c>
      <c r="N121" s="248" t="s">
        <v>41</v>
      </c>
      <c r="O121" s="84"/>
      <c r="P121" s="224">
        <f>O121*H121</f>
        <v>0</v>
      </c>
      <c r="Q121" s="224">
        <v>0.007</v>
      </c>
      <c r="R121" s="224">
        <f>Q121*H121</f>
        <v>0.07</v>
      </c>
      <c r="S121" s="224">
        <v>0</v>
      </c>
      <c r="T121" s="22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6" t="s">
        <v>185</v>
      </c>
      <c r="AT121" s="226" t="s">
        <v>231</v>
      </c>
      <c r="AU121" s="226" t="s">
        <v>80</v>
      </c>
      <c r="AY121" s="17" t="s">
        <v>152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7" t="s">
        <v>75</v>
      </c>
      <c r="BK121" s="227">
        <f>ROUND(I121*H121,2)</f>
        <v>0</v>
      </c>
      <c r="BL121" s="17" t="s">
        <v>168</v>
      </c>
      <c r="BM121" s="226" t="s">
        <v>386</v>
      </c>
    </row>
    <row r="122" spans="1:63" s="12" customFormat="1" ht="22.8" customHeight="1">
      <c r="A122" s="12"/>
      <c r="B122" s="199"/>
      <c r="C122" s="200"/>
      <c r="D122" s="201" t="s">
        <v>69</v>
      </c>
      <c r="E122" s="213" t="s">
        <v>294</v>
      </c>
      <c r="F122" s="213" t="s">
        <v>295</v>
      </c>
      <c r="G122" s="200"/>
      <c r="H122" s="200"/>
      <c r="I122" s="203"/>
      <c r="J122" s="214">
        <f>BK122</f>
        <v>0</v>
      </c>
      <c r="K122" s="200"/>
      <c r="L122" s="205"/>
      <c r="M122" s="206"/>
      <c r="N122" s="207"/>
      <c r="O122" s="207"/>
      <c r="P122" s="208">
        <f>SUM(P123:P124)</f>
        <v>0</v>
      </c>
      <c r="Q122" s="207"/>
      <c r="R122" s="208">
        <f>SUM(R123:R124)</f>
        <v>0</v>
      </c>
      <c r="S122" s="207"/>
      <c r="T122" s="209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0" t="s">
        <v>75</v>
      </c>
      <c r="AT122" s="211" t="s">
        <v>69</v>
      </c>
      <c r="AU122" s="211" t="s">
        <v>75</v>
      </c>
      <c r="AY122" s="210" t="s">
        <v>152</v>
      </c>
      <c r="BK122" s="212">
        <f>SUM(BK123:BK124)</f>
        <v>0</v>
      </c>
    </row>
    <row r="123" spans="1:65" s="2" customFormat="1" ht="16.5" customHeight="1">
      <c r="A123" s="38"/>
      <c r="B123" s="39"/>
      <c r="C123" s="215" t="s">
        <v>383</v>
      </c>
      <c r="D123" s="215" t="s">
        <v>155</v>
      </c>
      <c r="E123" s="216" t="s">
        <v>297</v>
      </c>
      <c r="F123" s="217" t="s">
        <v>298</v>
      </c>
      <c r="G123" s="218" t="s">
        <v>299</v>
      </c>
      <c r="H123" s="219">
        <v>1.914</v>
      </c>
      <c r="I123" s="220"/>
      <c r="J123" s="221">
        <f>ROUND(I123*H123,2)</f>
        <v>0</v>
      </c>
      <c r="K123" s="217" t="s">
        <v>198</v>
      </c>
      <c r="L123" s="44"/>
      <c r="M123" s="222" t="s">
        <v>19</v>
      </c>
      <c r="N123" s="223" t="s">
        <v>41</v>
      </c>
      <c r="O123" s="84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6" t="s">
        <v>168</v>
      </c>
      <c r="AT123" s="226" t="s">
        <v>155</v>
      </c>
      <c r="AU123" s="226" t="s">
        <v>80</v>
      </c>
      <c r="AY123" s="17" t="s">
        <v>152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7" t="s">
        <v>75</v>
      </c>
      <c r="BK123" s="227">
        <f>ROUND(I123*H123,2)</f>
        <v>0</v>
      </c>
      <c r="BL123" s="17" t="s">
        <v>168</v>
      </c>
      <c r="BM123" s="226" t="s">
        <v>389</v>
      </c>
    </row>
    <row r="124" spans="1:65" s="2" customFormat="1" ht="21.75" customHeight="1">
      <c r="A124" s="38"/>
      <c r="B124" s="39"/>
      <c r="C124" s="215" t="s">
        <v>337</v>
      </c>
      <c r="D124" s="215" t="s">
        <v>155</v>
      </c>
      <c r="E124" s="216" t="s">
        <v>456</v>
      </c>
      <c r="F124" s="217" t="s">
        <v>457</v>
      </c>
      <c r="G124" s="218" t="s">
        <v>299</v>
      </c>
      <c r="H124" s="219">
        <v>1.914</v>
      </c>
      <c r="I124" s="220"/>
      <c r="J124" s="221">
        <f>ROUND(I124*H124,2)</f>
        <v>0</v>
      </c>
      <c r="K124" s="217" t="s">
        <v>198</v>
      </c>
      <c r="L124" s="44"/>
      <c r="M124" s="228" t="s">
        <v>19</v>
      </c>
      <c r="N124" s="229" t="s">
        <v>41</v>
      </c>
      <c r="O124" s="230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6" t="s">
        <v>168</v>
      </c>
      <c r="AT124" s="226" t="s">
        <v>155</v>
      </c>
      <c r="AU124" s="226" t="s">
        <v>80</v>
      </c>
      <c r="AY124" s="17" t="s">
        <v>152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75</v>
      </c>
      <c r="BK124" s="227">
        <f>ROUND(I124*H124,2)</f>
        <v>0</v>
      </c>
      <c r="BL124" s="17" t="s">
        <v>168</v>
      </c>
      <c r="BM124" s="226" t="s">
        <v>393</v>
      </c>
    </row>
    <row r="125" spans="1:31" s="2" customFormat="1" ht="6.95" customHeight="1">
      <c r="A125" s="38"/>
      <c r="B125" s="59"/>
      <c r="C125" s="60"/>
      <c r="D125" s="60"/>
      <c r="E125" s="60"/>
      <c r="F125" s="60"/>
      <c r="G125" s="60"/>
      <c r="H125" s="60"/>
      <c r="I125" s="164"/>
      <c r="J125" s="60"/>
      <c r="K125" s="60"/>
      <c r="L125" s="44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sheetProtection password="CC35" sheet="1" objects="1" scenarios="1" formatColumns="0" formatRows="0" autoFilter="0"/>
  <autoFilter ref="C82:K12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648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ROUND(J82,2)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ROUND((SUM(BE82:BE97)),2)</f>
        <v>0</v>
      </c>
      <c r="G33" s="38"/>
      <c r="H33" s="38"/>
      <c r="I33" s="153">
        <v>0.21</v>
      </c>
      <c r="J33" s="152">
        <f>ROUND(((SUM(BE82:BE97))*I33),2)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ROUND((SUM(BF82:BF97)),2)</f>
        <v>0</v>
      </c>
      <c r="G34" s="38"/>
      <c r="H34" s="38"/>
      <c r="I34" s="153">
        <v>0.15</v>
      </c>
      <c r="J34" s="152">
        <f>ROUND(((SUM(BF82:BF97))*I34),2)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ROUND((SUM(BG82:BG97)),2)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ROUND((SUM(BH82:BH97)),2)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ROUND((SUM(BI82:BI97)),2)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SO4_1 - Interakšní prvek IP18 - péče 1. rok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J82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J83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3"/>
      <c r="C61" s="174"/>
      <c r="D61" s="175" t="s">
        <v>303</v>
      </c>
      <c r="E61" s="176"/>
      <c r="F61" s="176"/>
      <c r="G61" s="176"/>
      <c r="H61" s="176"/>
      <c r="I61" s="177"/>
      <c r="J61" s="178">
        <f>J95</f>
        <v>0</v>
      </c>
      <c r="K61" s="174"/>
      <c r="L61" s="17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80"/>
      <c r="C62" s="181"/>
      <c r="D62" s="182" t="s">
        <v>212</v>
      </c>
      <c r="E62" s="183"/>
      <c r="F62" s="183"/>
      <c r="G62" s="183"/>
      <c r="H62" s="183"/>
      <c r="I62" s="184"/>
      <c r="J62" s="185">
        <f>J96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134"/>
      <c r="J63" s="40"/>
      <c r="K63" s="40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164"/>
      <c r="J64" s="60"/>
      <c r="K64" s="6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167"/>
      <c r="J68" s="62"/>
      <c r="K68" s="62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136</v>
      </c>
      <c r="D69" s="40"/>
      <c r="E69" s="40"/>
      <c r="F69" s="40"/>
      <c r="G69" s="40"/>
      <c r="H69" s="40"/>
      <c r="I69" s="134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234" t="str">
        <f>E7</f>
        <v>PD Protierozní opatření v k.ú. Bělotín</v>
      </c>
      <c r="F72" s="32"/>
      <c r="G72" s="32"/>
      <c r="H72" s="32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205</v>
      </c>
      <c r="D73" s="40"/>
      <c r="E73" s="40"/>
      <c r="F73" s="40"/>
      <c r="G73" s="40"/>
      <c r="H73" s="40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SO4_1 - Interakšní prvek IP18 - péče 1. rok</v>
      </c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138" t="s">
        <v>23</v>
      </c>
      <c r="J76" s="72" t="str">
        <f>IF(J12="","",J12)</f>
        <v>27. 5. 2020</v>
      </c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4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 xml:space="preserve"> </v>
      </c>
      <c r="G78" s="40"/>
      <c r="H78" s="40"/>
      <c r="I78" s="138" t="s">
        <v>31</v>
      </c>
      <c r="J78" s="36" t="str">
        <f>E21</f>
        <v xml:space="preserve"> 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138" t="s">
        <v>33</v>
      </c>
      <c r="J79" s="36" t="str">
        <f>E24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134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87"/>
      <c r="B81" s="188"/>
      <c r="C81" s="189" t="s">
        <v>137</v>
      </c>
      <c r="D81" s="190" t="s">
        <v>55</v>
      </c>
      <c r="E81" s="190" t="s">
        <v>51</v>
      </c>
      <c r="F81" s="190" t="s">
        <v>52</v>
      </c>
      <c r="G81" s="190" t="s">
        <v>138</v>
      </c>
      <c r="H81" s="190" t="s">
        <v>139</v>
      </c>
      <c r="I81" s="191" t="s">
        <v>140</v>
      </c>
      <c r="J81" s="190" t="s">
        <v>129</v>
      </c>
      <c r="K81" s="192" t="s">
        <v>141</v>
      </c>
      <c r="L81" s="193"/>
      <c r="M81" s="92" t="s">
        <v>19</v>
      </c>
      <c r="N81" s="93" t="s">
        <v>40</v>
      </c>
      <c r="O81" s="93" t="s">
        <v>142</v>
      </c>
      <c r="P81" s="93" t="s">
        <v>143</v>
      </c>
      <c r="Q81" s="93" t="s">
        <v>144</v>
      </c>
      <c r="R81" s="93" t="s">
        <v>145</v>
      </c>
      <c r="S81" s="93" t="s">
        <v>146</v>
      </c>
      <c r="T81" s="94" t="s">
        <v>147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63" s="2" customFormat="1" ht="22.8" customHeight="1">
      <c r="A82" s="38"/>
      <c r="B82" s="39"/>
      <c r="C82" s="99" t="s">
        <v>148</v>
      </c>
      <c r="D82" s="40"/>
      <c r="E82" s="40"/>
      <c r="F82" s="40"/>
      <c r="G82" s="40"/>
      <c r="H82" s="40"/>
      <c r="I82" s="134"/>
      <c r="J82" s="194">
        <f>BK82</f>
        <v>0</v>
      </c>
      <c r="K82" s="40"/>
      <c r="L82" s="44"/>
      <c r="M82" s="95"/>
      <c r="N82" s="195"/>
      <c r="O82" s="96"/>
      <c r="P82" s="196">
        <f>P83+P95</f>
        <v>0</v>
      </c>
      <c r="Q82" s="96"/>
      <c r="R82" s="196">
        <f>R83+R95</f>
        <v>1.6499999999999998E-05</v>
      </c>
      <c r="S82" s="96"/>
      <c r="T82" s="197">
        <f>T83+T95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69</v>
      </c>
      <c r="AU82" s="17" t="s">
        <v>130</v>
      </c>
      <c r="BK82" s="198">
        <f>BK83+BK95</f>
        <v>0</v>
      </c>
    </row>
    <row r="83" spans="1:63" s="12" customFormat="1" ht="25.9" customHeight="1">
      <c r="A83" s="12"/>
      <c r="B83" s="199"/>
      <c r="C83" s="200"/>
      <c r="D83" s="201" t="s">
        <v>69</v>
      </c>
      <c r="E83" s="202" t="s">
        <v>75</v>
      </c>
      <c r="F83" s="202" t="s">
        <v>305</v>
      </c>
      <c r="G83" s="200"/>
      <c r="H83" s="200"/>
      <c r="I83" s="203"/>
      <c r="J83" s="204">
        <f>BK83</f>
        <v>0</v>
      </c>
      <c r="K83" s="200"/>
      <c r="L83" s="205"/>
      <c r="M83" s="206"/>
      <c r="N83" s="207"/>
      <c r="O83" s="207"/>
      <c r="P83" s="208">
        <f>SUM(P84:P94)</f>
        <v>0</v>
      </c>
      <c r="Q83" s="207"/>
      <c r="R83" s="208">
        <f>SUM(R84:R94)</f>
        <v>1.6499999999999998E-05</v>
      </c>
      <c r="S83" s="207"/>
      <c r="T83" s="209">
        <f>SUM(T84:T94)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75</v>
      </c>
      <c r="AT83" s="211" t="s">
        <v>69</v>
      </c>
      <c r="AU83" s="211" t="s">
        <v>70</v>
      </c>
      <c r="AY83" s="210" t="s">
        <v>152</v>
      </c>
      <c r="BK83" s="212">
        <f>SUM(BK84:BK94)</f>
        <v>0</v>
      </c>
    </row>
    <row r="84" spans="1:65" s="2" customFormat="1" ht="16.5" customHeight="1">
      <c r="A84" s="38"/>
      <c r="B84" s="39"/>
      <c r="C84" s="215" t="s">
        <v>75</v>
      </c>
      <c r="D84" s="215" t="s">
        <v>155</v>
      </c>
      <c r="E84" s="216" t="s">
        <v>306</v>
      </c>
      <c r="F84" s="217" t="s">
        <v>307</v>
      </c>
      <c r="G84" s="218" t="s">
        <v>218</v>
      </c>
      <c r="H84" s="219">
        <v>22000</v>
      </c>
      <c r="I84" s="220"/>
      <c r="J84" s="221">
        <f>ROUND(I84*H84,2)</f>
        <v>0</v>
      </c>
      <c r="K84" s="217" t="s">
        <v>198</v>
      </c>
      <c r="L84" s="44"/>
      <c r="M84" s="222" t="s">
        <v>19</v>
      </c>
      <c r="N84" s="223" t="s">
        <v>41</v>
      </c>
      <c r="O84" s="84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6" t="s">
        <v>168</v>
      </c>
      <c r="AT84" s="226" t="s">
        <v>155</v>
      </c>
      <c r="AU84" s="226" t="s">
        <v>75</v>
      </c>
      <c r="AY84" s="17" t="s">
        <v>152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7" t="s">
        <v>75</v>
      </c>
      <c r="BK84" s="227">
        <f>ROUND(I84*H84,2)</f>
        <v>0</v>
      </c>
      <c r="BL84" s="17" t="s">
        <v>168</v>
      </c>
      <c r="BM84" s="226" t="s">
        <v>80</v>
      </c>
    </row>
    <row r="85" spans="1:47" s="2" customFormat="1" ht="12">
      <c r="A85" s="38"/>
      <c r="B85" s="39"/>
      <c r="C85" s="40"/>
      <c r="D85" s="235" t="s">
        <v>220</v>
      </c>
      <c r="E85" s="40"/>
      <c r="F85" s="236" t="s">
        <v>308</v>
      </c>
      <c r="G85" s="40"/>
      <c r="H85" s="40"/>
      <c r="I85" s="134"/>
      <c r="J85" s="40"/>
      <c r="K85" s="40"/>
      <c r="L85" s="44"/>
      <c r="M85" s="237"/>
      <c r="N85" s="238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220</v>
      </c>
      <c r="AU85" s="17" t="s">
        <v>75</v>
      </c>
    </row>
    <row r="86" spans="1:65" s="2" customFormat="1" ht="16.5" customHeight="1">
      <c r="A86" s="38"/>
      <c r="B86" s="39"/>
      <c r="C86" s="215" t="s">
        <v>80</v>
      </c>
      <c r="D86" s="215" t="s">
        <v>155</v>
      </c>
      <c r="E86" s="216" t="s">
        <v>470</v>
      </c>
      <c r="F86" s="217" t="s">
        <v>471</v>
      </c>
      <c r="G86" s="218" t="s">
        <v>318</v>
      </c>
      <c r="H86" s="219">
        <v>110</v>
      </c>
      <c r="I86" s="220"/>
      <c r="J86" s="221">
        <f>ROUND(I86*H86,2)</f>
        <v>0</v>
      </c>
      <c r="K86" s="217" t="s">
        <v>198</v>
      </c>
      <c r="L86" s="44"/>
      <c r="M86" s="222" t="s">
        <v>19</v>
      </c>
      <c r="N86" s="223" t="s">
        <v>41</v>
      </c>
      <c r="O86" s="84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6" t="s">
        <v>168</v>
      </c>
      <c r="AT86" s="226" t="s">
        <v>155</v>
      </c>
      <c r="AU86" s="226" t="s">
        <v>75</v>
      </c>
      <c r="AY86" s="17" t="s">
        <v>152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7" t="s">
        <v>75</v>
      </c>
      <c r="BK86" s="227">
        <f>ROUND(I86*H86,2)</f>
        <v>0</v>
      </c>
      <c r="BL86" s="17" t="s">
        <v>168</v>
      </c>
      <c r="BM86" s="226" t="s">
        <v>168</v>
      </c>
    </row>
    <row r="87" spans="1:47" s="2" customFormat="1" ht="12">
      <c r="A87" s="38"/>
      <c r="B87" s="39"/>
      <c r="C87" s="40"/>
      <c r="D87" s="235" t="s">
        <v>220</v>
      </c>
      <c r="E87" s="40"/>
      <c r="F87" s="236" t="s">
        <v>472</v>
      </c>
      <c r="G87" s="40"/>
      <c r="H87" s="40"/>
      <c r="I87" s="134"/>
      <c r="J87" s="40"/>
      <c r="K87" s="40"/>
      <c r="L87" s="44"/>
      <c r="M87" s="237"/>
      <c r="N87" s="238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220</v>
      </c>
      <c r="AU87" s="17" t="s">
        <v>75</v>
      </c>
    </row>
    <row r="88" spans="1:65" s="2" customFormat="1" ht="16.5" customHeight="1">
      <c r="A88" s="38"/>
      <c r="B88" s="39"/>
      <c r="C88" s="215" t="s">
        <v>164</v>
      </c>
      <c r="D88" s="215" t="s">
        <v>155</v>
      </c>
      <c r="E88" s="216" t="s">
        <v>475</v>
      </c>
      <c r="F88" s="217" t="s">
        <v>476</v>
      </c>
      <c r="G88" s="218" t="s">
        <v>224</v>
      </c>
      <c r="H88" s="219">
        <v>8.8</v>
      </c>
      <c r="I88" s="220"/>
      <c r="J88" s="221">
        <f>ROUND(I88*H88,2)</f>
        <v>0</v>
      </c>
      <c r="K88" s="217" t="s">
        <v>198</v>
      </c>
      <c r="L88" s="44"/>
      <c r="M88" s="222" t="s">
        <v>19</v>
      </c>
      <c r="N88" s="223" t="s">
        <v>41</v>
      </c>
      <c r="O88" s="84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6" t="s">
        <v>168</v>
      </c>
      <c r="AT88" s="226" t="s">
        <v>155</v>
      </c>
      <c r="AU88" s="226" t="s">
        <v>75</v>
      </c>
      <c r="AY88" s="17" t="s">
        <v>152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75</v>
      </c>
      <c r="BK88" s="227">
        <f>ROUND(I88*H88,2)</f>
        <v>0</v>
      </c>
      <c r="BL88" s="17" t="s">
        <v>168</v>
      </c>
      <c r="BM88" s="226" t="s">
        <v>175</v>
      </c>
    </row>
    <row r="89" spans="1:65" s="2" customFormat="1" ht="16.5" customHeight="1">
      <c r="A89" s="38"/>
      <c r="B89" s="39"/>
      <c r="C89" s="215" t="s">
        <v>168</v>
      </c>
      <c r="D89" s="215" t="s">
        <v>155</v>
      </c>
      <c r="E89" s="216" t="s">
        <v>477</v>
      </c>
      <c r="F89" s="217" t="s">
        <v>478</v>
      </c>
      <c r="G89" s="218" t="s">
        <v>218</v>
      </c>
      <c r="H89" s="219">
        <v>55</v>
      </c>
      <c r="I89" s="220"/>
      <c r="J89" s="221">
        <f>ROUND(I89*H89,2)</f>
        <v>0</v>
      </c>
      <c r="K89" s="217" t="s">
        <v>198</v>
      </c>
      <c r="L89" s="44"/>
      <c r="M89" s="222" t="s">
        <v>19</v>
      </c>
      <c r="N89" s="223" t="s">
        <v>41</v>
      </c>
      <c r="O89" s="84"/>
      <c r="P89" s="224">
        <f>O89*H89</f>
        <v>0</v>
      </c>
      <c r="Q89" s="224">
        <v>3E-07</v>
      </c>
      <c r="R89" s="224">
        <f>Q89*H89</f>
        <v>1.6499999999999998E-05</v>
      </c>
      <c r="S89" s="224">
        <v>0</v>
      </c>
      <c r="T89" s="22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6" t="s">
        <v>168</v>
      </c>
      <c r="AT89" s="226" t="s">
        <v>155</v>
      </c>
      <c r="AU89" s="226" t="s">
        <v>75</v>
      </c>
      <c r="AY89" s="17" t="s">
        <v>152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7" t="s">
        <v>75</v>
      </c>
      <c r="BK89" s="227">
        <f>ROUND(I89*H89,2)</f>
        <v>0</v>
      </c>
      <c r="BL89" s="17" t="s">
        <v>168</v>
      </c>
      <c r="BM89" s="226" t="s">
        <v>185</v>
      </c>
    </row>
    <row r="90" spans="1:47" s="2" customFormat="1" ht="12">
      <c r="A90" s="38"/>
      <c r="B90" s="39"/>
      <c r="C90" s="40"/>
      <c r="D90" s="235" t="s">
        <v>220</v>
      </c>
      <c r="E90" s="40"/>
      <c r="F90" s="236" t="s">
        <v>479</v>
      </c>
      <c r="G90" s="40"/>
      <c r="H90" s="40"/>
      <c r="I90" s="134"/>
      <c r="J90" s="40"/>
      <c r="K90" s="40"/>
      <c r="L90" s="44"/>
      <c r="M90" s="237"/>
      <c r="N90" s="238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220</v>
      </c>
      <c r="AU90" s="17" t="s">
        <v>75</v>
      </c>
    </row>
    <row r="91" spans="1:65" s="2" customFormat="1" ht="16.5" customHeight="1">
      <c r="A91" s="38"/>
      <c r="B91" s="39"/>
      <c r="C91" s="215" t="s">
        <v>151</v>
      </c>
      <c r="D91" s="215" t="s">
        <v>155</v>
      </c>
      <c r="E91" s="216" t="s">
        <v>374</v>
      </c>
      <c r="F91" s="217" t="s">
        <v>375</v>
      </c>
      <c r="G91" s="218" t="s">
        <v>224</v>
      </c>
      <c r="H91" s="219">
        <v>13.2</v>
      </c>
      <c r="I91" s="220"/>
      <c r="J91" s="221">
        <f>ROUND(I91*H91,2)</f>
        <v>0</v>
      </c>
      <c r="K91" s="217" t="s">
        <v>198</v>
      </c>
      <c r="L91" s="44"/>
      <c r="M91" s="222" t="s">
        <v>19</v>
      </c>
      <c r="N91" s="223" t="s">
        <v>41</v>
      </c>
      <c r="O91" s="84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6" t="s">
        <v>168</v>
      </c>
      <c r="AT91" s="226" t="s">
        <v>155</v>
      </c>
      <c r="AU91" s="226" t="s">
        <v>75</v>
      </c>
      <c r="AY91" s="17" t="s">
        <v>152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75</v>
      </c>
      <c r="BK91" s="227">
        <f>ROUND(I91*H91,2)</f>
        <v>0</v>
      </c>
      <c r="BL91" s="17" t="s">
        <v>168</v>
      </c>
      <c r="BM91" s="226" t="s">
        <v>195</v>
      </c>
    </row>
    <row r="92" spans="1:47" s="2" customFormat="1" ht="12">
      <c r="A92" s="38"/>
      <c r="B92" s="39"/>
      <c r="C92" s="40"/>
      <c r="D92" s="235" t="s">
        <v>220</v>
      </c>
      <c r="E92" s="40"/>
      <c r="F92" s="236" t="s">
        <v>377</v>
      </c>
      <c r="G92" s="40"/>
      <c r="H92" s="40"/>
      <c r="I92" s="134"/>
      <c r="J92" s="40"/>
      <c r="K92" s="40"/>
      <c r="L92" s="44"/>
      <c r="M92" s="237"/>
      <c r="N92" s="238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220</v>
      </c>
      <c r="AU92" s="17" t="s">
        <v>75</v>
      </c>
    </row>
    <row r="93" spans="1:65" s="2" customFormat="1" ht="16.5" customHeight="1">
      <c r="A93" s="38"/>
      <c r="B93" s="39"/>
      <c r="C93" s="215" t="s">
        <v>175</v>
      </c>
      <c r="D93" s="215" t="s">
        <v>155</v>
      </c>
      <c r="E93" s="216" t="s">
        <v>378</v>
      </c>
      <c r="F93" s="217" t="s">
        <v>379</v>
      </c>
      <c r="G93" s="218" t="s">
        <v>224</v>
      </c>
      <c r="H93" s="219">
        <v>13.2</v>
      </c>
      <c r="I93" s="220"/>
      <c r="J93" s="221">
        <f>ROUND(I93*H93,2)</f>
        <v>0</v>
      </c>
      <c r="K93" s="217" t="s">
        <v>198</v>
      </c>
      <c r="L93" s="44"/>
      <c r="M93" s="222" t="s">
        <v>19</v>
      </c>
      <c r="N93" s="223" t="s">
        <v>41</v>
      </c>
      <c r="O93" s="84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6" t="s">
        <v>168</v>
      </c>
      <c r="AT93" s="226" t="s">
        <v>155</v>
      </c>
      <c r="AU93" s="226" t="s">
        <v>75</v>
      </c>
      <c r="AY93" s="17" t="s">
        <v>152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75</v>
      </c>
      <c r="BK93" s="227">
        <f>ROUND(I93*H93,2)</f>
        <v>0</v>
      </c>
      <c r="BL93" s="17" t="s">
        <v>168</v>
      </c>
      <c r="BM93" s="226" t="s">
        <v>269</v>
      </c>
    </row>
    <row r="94" spans="1:47" s="2" customFormat="1" ht="12">
      <c r="A94" s="38"/>
      <c r="B94" s="39"/>
      <c r="C94" s="40"/>
      <c r="D94" s="235" t="s">
        <v>220</v>
      </c>
      <c r="E94" s="40"/>
      <c r="F94" s="236" t="s">
        <v>377</v>
      </c>
      <c r="G94" s="40"/>
      <c r="H94" s="40"/>
      <c r="I94" s="134"/>
      <c r="J94" s="40"/>
      <c r="K94" s="40"/>
      <c r="L94" s="44"/>
      <c r="M94" s="237"/>
      <c r="N94" s="238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220</v>
      </c>
      <c r="AU94" s="17" t="s">
        <v>75</v>
      </c>
    </row>
    <row r="95" spans="1:63" s="12" customFormat="1" ht="25.9" customHeight="1">
      <c r="A95" s="12"/>
      <c r="B95" s="199"/>
      <c r="C95" s="200"/>
      <c r="D95" s="201" t="s">
        <v>69</v>
      </c>
      <c r="E95" s="202" t="s">
        <v>213</v>
      </c>
      <c r="F95" s="202" t="s">
        <v>381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</f>
        <v>0</v>
      </c>
      <c r="Q95" s="207"/>
      <c r="R95" s="208">
        <f>R96</f>
        <v>0</v>
      </c>
      <c r="S95" s="207"/>
      <c r="T95" s="209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75</v>
      </c>
      <c r="AT95" s="211" t="s">
        <v>69</v>
      </c>
      <c r="AU95" s="211" t="s">
        <v>70</v>
      </c>
      <c r="AY95" s="210" t="s">
        <v>152</v>
      </c>
      <c r="BK95" s="212">
        <f>BK96</f>
        <v>0</v>
      </c>
    </row>
    <row r="96" spans="1:63" s="12" customFormat="1" ht="22.8" customHeight="1">
      <c r="A96" s="12"/>
      <c r="B96" s="199"/>
      <c r="C96" s="200"/>
      <c r="D96" s="201" t="s">
        <v>69</v>
      </c>
      <c r="E96" s="213" t="s">
        <v>294</v>
      </c>
      <c r="F96" s="213" t="s">
        <v>295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P97</f>
        <v>0</v>
      </c>
      <c r="Q96" s="207"/>
      <c r="R96" s="208">
        <f>R97</f>
        <v>0</v>
      </c>
      <c r="S96" s="207"/>
      <c r="T96" s="209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75</v>
      </c>
      <c r="AT96" s="211" t="s">
        <v>69</v>
      </c>
      <c r="AU96" s="211" t="s">
        <v>75</v>
      </c>
      <c r="AY96" s="210" t="s">
        <v>152</v>
      </c>
      <c r="BK96" s="212">
        <f>BK97</f>
        <v>0</v>
      </c>
    </row>
    <row r="97" spans="1:65" s="2" customFormat="1" ht="16.5" customHeight="1">
      <c r="A97" s="38"/>
      <c r="B97" s="39"/>
      <c r="C97" s="215" t="s">
        <v>179</v>
      </c>
      <c r="D97" s="215" t="s">
        <v>155</v>
      </c>
      <c r="E97" s="216" t="s">
        <v>297</v>
      </c>
      <c r="F97" s="217" t="s">
        <v>298</v>
      </c>
      <c r="G97" s="218" t="s">
        <v>299</v>
      </c>
      <c r="H97" s="219">
        <v>0</v>
      </c>
      <c r="I97" s="220"/>
      <c r="J97" s="221">
        <f>ROUND(I97*H97,2)</f>
        <v>0</v>
      </c>
      <c r="K97" s="217" t="s">
        <v>198</v>
      </c>
      <c r="L97" s="44"/>
      <c r="M97" s="228" t="s">
        <v>19</v>
      </c>
      <c r="N97" s="229" t="s">
        <v>41</v>
      </c>
      <c r="O97" s="230"/>
      <c r="P97" s="231">
        <f>O97*H97</f>
        <v>0</v>
      </c>
      <c r="Q97" s="231">
        <v>0</v>
      </c>
      <c r="R97" s="231">
        <f>Q97*H97</f>
        <v>0</v>
      </c>
      <c r="S97" s="231">
        <v>0</v>
      </c>
      <c r="T97" s="23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6" t="s">
        <v>168</v>
      </c>
      <c r="AT97" s="226" t="s">
        <v>155</v>
      </c>
      <c r="AU97" s="226" t="s">
        <v>80</v>
      </c>
      <c r="AY97" s="17" t="s">
        <v>152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168</v>
      </c>
      <c r="BM97" s="226" t="s">
        <v>278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164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1:K9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649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ROUND(J82,2)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ROUND((SUM(BE82:BE97)),2)</f>
        <v>0</v>
      </c>
      <c r="G33" s="38"/>
      <c r="H33" s="38"/>
      <c r="I33" s="153">
        <v>0.21</v>
      </c>
      <c r="J33" s="152">
        <f>ROUND(((SUM(BE82:BE97))*I33),2)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ROUND((SUM(BF82:BF97)),2)</f>
        <v>0</v>
      </c>
      <c r="G34" s="38"/>
      <c r="H34" s="38"/>
      <c r="I34" s="153">
        <v>0.15</v>
      </c>
      <c r="J34" s="152">
        <f>ROUND(((SUM(BF82:BF97))*I34),2)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ROUND((SUM(BG82:BG97)),2)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ROUND((SUM(BH82:BH97)),2)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ROUND((SUM(BI82:BI97)),2)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SO4_2 - Interakšní prvek IP18 - péče 2. rok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J82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J83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3"/>
      <c r="C61" s="174"/>
      <c r="D61" s="175" t="s">
        <v>303</v>
      </c>
      <c r="E61" s="176"/>
      <c r="F61" s="176"/>
      <c r="G61" s="176"/>
      <c r="H61" s="176"/>
      <c r="I61" s="177"/>
      <c r="J61" s="178">
        <f>J95</f>
        <v>0</v>
      </c>
      <c r="K61" s="174"/>
      <c r="L61" s="17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80"/>
      <c r="C62" s="181"/>
      <c r="D62" s="182" t="s">
        <v>212</v>
      </c>
      <c r="E62" s="183"/>
      <c r="F62" s="183"/>
      <c r="G62" s="183"/>
      <c r="H62" s="183"/>
      <c r="I62" s="184"/>
      <c r="J62" s="185">
        <f>J96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134"/>
      <c r="J63" s="40"/>
      <c r="K63" s="40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164"/>
      <c r="J64" s="60"/>
      <c r="K64" s="6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167"/>
      <c r="J68" s="62"/>
      <c r="K68" s="62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136</v>
      </c>
      <c r="D69" s="40"/>
      <c r="E69" s="40"/>
      <c r="F69" s="40"/>
      <c r="G69" s="40"/>
      <c r="H69" s="40"/>
      <c r="I69" s="134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234" t="str">
        <f>E7</f>
        <v>PD Protierozní opatření v k.ú. Bělotín</v>
      </c>
      <c r="F72" s="32"/>
      <c r="G72" s="32"/>
      <c r="H72" s="32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205</v>
      </c>
      <c r="D73" s="40"/>
      <c r="E73" s="40"/>
      <c r="F73" s="40"/>
      <c r="G73" s="40"/>
      <c r="H73" s="40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SO4_2 - Interakšní prvek IP18 - péče 2. rok</v>
      </c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138" t="s">
        <v>23</v>
      </c>
      <c r="J76" s="72" t="str">
        <f>IF(J12="","",J12)</f>
        <v>27. 5. 2020</v>
      </c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4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 xml:space="preserve"> </v>
      </c>
      <c r="G78" s="40"/>
      <c r="H78" s="40"/>
      <c r="I78" s="138" t="s">
        <v>31</v>
      </c>
      <c r="J78" s="36" t="str">
        <f>E21</f>
        <v xml:space="preserve"> 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138" t="s">
        <v>33</v>
      </c>
      <c r="J79" s="36" t="str">
        <f>E24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134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87"/>
      <c r="B81" s="188"/>
      <c r="C81" s="189" t="s">
        <v>137</v>
      </c>
      <c r="D81" s="190" t="s">
        <v>55</v>
      </c>
      <c r="E81" s="190" t="s">
        <v>51</v>
      </c>
      <c r="F81" s="190" t="s">
        <v>52</v>
      </c>
      <c r="G81" s="190" t="s">
        <v>138</v>
      </c>
      <c r="H81" s="190" t="s">
        <v>139</v>
      </c>
      <c r="I81" s="191" t="s">
        <v>140</v>
      </c>
      <c r="J81" s="190" t="s">
        <v>129</v>
      </c>
      <c r="K81" s="192" t="s">
        <v>141</v>
      </c>
      <c r="L81" s="193"/>
      <c r="M81" s="92" t="s">
        <v>19</v>
      </c>
      <c r="N81" s="93" t="s">
        <v>40</v>
      </c>
      <c r="O81" s="93" t="s">
        <v>142</v>
      </c>
      <c r="P81" s="93" t="s">
        <v>143</v>
      </c>
      <c r="Q81" s="93" t="s">
        <v>144</v>
      </c>
      <c r="R81" s="93" t="s">
        <v>145</v>
      </c>
      <c r="S81" s="93" t="s">
        <v>146</v>
      </c>
      <c r="T81" s="94" t="s">
        <v>147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63" s="2" customFormat="1" ht="22.8" customHeight="1">
      <c r="A82" s="38"/>
      <c r="B82" s="39"/>
      <c r="C82" s="99" t="s">
        <v>148</v>
      </c>
      <c r="D82" s="40"/>
      <c r="E82" s="40"/>
      <c r="F82" s="40"/>
      <c r="G82" s="40"/>
      <c r="H82" s="40"/>
      <c r="I82" s="134"/>
      <c r="J82" s="194">
        <f>BK82</f>
        <v>0</v>
      </c>
      <c r="K82" s="40"/>
      <c r="L82" s="44"/>
      <c r="M82" s="95"/>
      <c r="N82" s="195"/>
      <c r="O82" s="96"/>
      <c r="P82" s="196">
        <f>P83+P95</f>
        <v>0</v>
      </c>
      <c r="Q82" s="96"/>
      <c r="R82" s="196">
        <f>R83+R95</f>
        <v>1.6499999999999998E-05</v>
      </c>
      <c r="S82" s="96"/>
      <c r="T82" s="197">
        <f>T83+T95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69</v>
      </c>
      <c r="AU82" s="17" t="s">
        <v>130</v>
      </c>
      <c r="BK82" s="198">
        <f>BK83+BK95</f>
        <v>0</v>
      </c>
    </row>
    <row r="83" spans="1:63" s="12" customFormat="1" ht="25.9" customHeight="1">
      <c r="A83" s="12"/>
      <c r="B83" s="199"/>
      <c r="C83" s="200"/>
      <c r="D83" s="201" t="s">
        <v>69</v>
      </c>
      <c r="E83" s="202" t="s">
        <v>75</v>
      </c>
      <c r="F83" s="202" t="s">
        <v>305</v>
      </c>
      <c r="G83" s="200"/>
      <c r="H83" s="200"/>
      <c r="I83" s="203"/>
      <c r="J83" s="204">
        <f>BK83</f>
        <v>0</v>
      </c>
      <c r="K83" s="200"/>
      <c r="L83" s="205"/>
      <c r="M83" s="206"/>
      <c r="N83" s="207"/>
      <c r="O83" s="207"/>
      <c r="P83" s="208">
        <f>SUM(P84:P94)</f>
        <v>0</v>
      </c>
      <c r="Q83" s="207"/>
      <c r="R83" s="208">
        <f>SUM(R84:R94)</f>
        <v>1.6499999999999998E-05</v>
      </c>
      <c r="S83" s="207"/>
      <c r="T83" s="209">
        <f>SUM(T84:T94)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75</v>
      </c>
      <c r="AT83" s="211" t="s">
        <v>69</v>
      </c>
      <c r="AU83" s="211" t="s">
        <v>70</v>
      </c>
      <c r="AY83" s="210" t="s">
        <v>152</v>
      </c>
      <c r="BK83" s="212">
        <f>SUM(BK84:BK94)</f>
        <v>0</v>
      </c>
    </row>
    <row r="84" spans="1:65" s="2" customFormat="1" ht="16.5" customHeight="1">
      <c r="A84" s="38"/>
      <c r="B84" s="39"/>
      <c r="C84" s="215" t="s">
        <v>75</v>
      </c>
      <c r="D84" s="215" t="s">
        <v>155</v>
      </c>
      <c r="E84" s="216" t="s">
        <v>306</v>
      </c>
      <c r="F84" s="217" t="s">
        <v>307</v>
      </c>
      <c r="G84" s="218" t="s">
        <v>218</v>
      </c>
      <c r="H84" s="219">
        <v>22000</v>
      </c>
      <c r="I84" s="220"/>
      <c r="J84" s="221">
        <f>ROUND(I84*H84,2)</f>
        <v>0</v>
      </c>
      <c r="K84" s="217" t="s">
        <v>198</v>
      </c>
      <c r="L84" s="44"/>
      <c r="M84" s="222" t="s">
        <v>19</v>
      </c>
      <c r="N84" s="223" t="s">
        <v>41</v>
      </c>
      <c r="O84" s="84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6" t="s">
        <v>168</v>
      </c>
      <c r="AT84" s="226" t="s">
        <v>155</v>
      </c>
      <c r="AU84" s="226" t="s">
        <v>75</v>
      </c>
      <c r="AY84" s="17" t="s">
        <v>152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7" t="s">
        <v>75</v>
      </c>
      <c r="BK84" s="227">
        <f>ROUND(I84*H84,2)</f>
        <v>0</v>
      </c>
      <c r="BL84" s="17" t="s">
        <v>168</v>
      </c>
      <c r="BM84" s="226" t="s">
        <v>80</v>
      </c>
    </row>
    <row r="85" spans="1:47" s="2" customFormat="1" ht="12">
      <c r="A85" s="38"/>
      <c r="B85" s="39"/>
      <c r="C85" s="40"/>
      <c r="D85" s="235" t="s">
        <v>220</v>
      </c>
      <c r="E85" s="40"/>
      <c r="F85" s="236" t="s">
        <v>308</v>
      </c>
      <c r="G85" s="40"/>
      <c r="H85" s="40"/>
      <c r="I85" s="134"/>
      <c r="J85" s="40"/>
      <c r="K85" s="40"/>
      <c r="L85" s="44"/>
      <c r="M85" s="237"/>
      <c r="N85" s="238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220</v>
      </c>
      <c r="AU85" s="17" t="s">
        <v>75</v>
      </c>
    </row>
    <row r="86" spans="1:65" s="2" customFormat="1" ht="16.5" customHeight="1">
      <c r="A86" s="38"/>
      <c r="B86" s="39"/>
      <c r="C86" s="215" t="s">
        <v>80</v>
      </c>
      <c r="D86" s="215" t="s">
        <v>155</v>
      </c>
      <c r="E86" s="216" t="s">
        <v>470</v>
      </c>
      <c r="F86" s="217" t="s">
        <v>471</v>
      </c>
      <c r="G86" s="218" t="s">
        <v>318</v>
      </c>
      <c r="H86" s="219">
        <v>110</v>
      </c>
      <c r="I86" s="220"/>
      <c r="J86" s="221">
        <f>ROUND(I86*H86,2)</f>
        <v>0</v>
      </c>
      <c r="K86" s="217" t="s">
        <v>198</v>
      </c>
      <c r="L86" s="44"/>
      <c r="M86" s="222" t="s">
        <v>19</v>
      </c>
      <c r="N86" s="223" t="s">
        <v>41</v>
      </c>
      <c r="O86" s="84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6" t="s">
        <v>168</v>
      </c>
      <c r="AT86" s="226" t="s">
        <v>155</v>
      </c>
      <c r="AU86" s="226" t="s">
        <v>75</v>
      </c>
      <c r="AY86" s="17" t="s">
        <v>152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7" t="s">
        <v>75</v>
      </c>
      <c r="BK86" s="227">
        <f>ROUND(I86*H86,2)</f>
        <v>0</v>
      </c>
      <c r="BL86" s="17" t="s">
        <v>168</v>
      </c>
      <c r="BM86" s="226" t="s">
        <v>168</v>
      </c>
    </row>
    <row r="87" spans="1:47" s="2" customFormat="1" ht="12">
      <c r="A87" s="38"/>
      <c r="B87" s="39"/>
      <c r="C87" s="40"/>
      <c r="D87" s="235" t="s">
        <v>220</v>
      </c>
      <c r="E87" s="40"/>
      <c r="F87" s="236" t="s">
        <v>472</v>
      </c>
      <c r="G87" s="40"/>
      <c r="H87" s="40"/>
      <c r="I87" s="134"/>
      <c r="J87" s="40"/>
      <c r="K87" s="40"/>
      <c r="L87" s="44"/>
      <c r="M87" s="237"/>
      <c r="N87" s="238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220</v>
      </c>
      <c r="AU87" s="17" t="s">
        <v>75</v>
      </c>
    </row>
    <row r="88" spans="1:65" s="2" customFormat="1" ht="16.5" customHeight="1">
      <c r="A88" s="38"/>
      <c r="B88" s="39"/>
      <c r="C88" s="215" t="s">
        <v>164</v>
      </c>
      <c r="D88" s="215" t="s">
        <v>155</v>
      </c>
      <c r="E88" s="216" t="s">
        <v>475</v>
      </c>
      <c r="F88" s="217" t="s">
        <v>476</v>
      </c>
      <c r="G88" s="218" t="s">
        <v>224</v>
      </c>
      <c r="H88" s="219">
        <v>8.8</v>
      </c>
      <c r="I88" s="220"/>
      <c r="J88" s="221">
        <f>ROUND(I88*H88,2)</f>
        <v>0</v>
      </c>
      <c r="K88" s="217" t="s">
        <v>198</v>
      </c>
      <c r="L88" s="44"/>
      <c r="M88" s="222" t="s">
        <v>19</v>
      </c>
      <c r="N88" s="223" t="s">
        <v>41</v>
      </c>
      <c r="O88" s="84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6" t="s">
        <v>168</v>
      </c>
      <c r="AT88" s="226" t="s">
        <v>155</v>
      </c>
      <c r="AU88" s="226" t="s">
        <v>75</v>
      </c>
      <c r="AY88" s="17" t="s">
        <v>152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75</v>
      </c>
      <c r="BK88" s="227">
        <f>ROUND(I88*H88,2)</f>
        <v>0</v>
      </c>
      <c r="BL88" s="17" t="s">
        <v>168</v>
      </c>
      <c r="BM88" s="226" t="s">
        <v>175</v>
      </c>
    </row>
    <row r="89" spans="1:65" s="2" customFormat="1" ht="16.5" customHeight="1">
      <c r="A89" s="38"/>
      <c r="B89" s="39"/>
      <c r="C89" s="215" t="s">
        <v>168</v>
      </c>
      <c r="D89" s="215" t="s">
        <v>155</v>
      </c>
      <c r="E89" s="216" t="s">
        <v>477</v>
      </c>
      <c r="F89" s="217" t="s">
        <v>478</v>
      </c>
      <c r="G89" s="218" t="s">
        <v>218</v>
      </c>
      <c r="H89" s="219">
        <v>55</v>
      </c>
      <c r="I89" s="220"/>
      <c r="J89" s="221">
        <f>ROUND(I89*H89,2)</f>
        <v>0</v>
      </c>
      <c r="K89" s="217" t="s">
        <v>198</v>
      </c>
      <c r="L89" s="44"/>
      <c r="M89" s="222" t="s">
        <v>19</v>
      </c>
      <c r="N89" s="223" t="s">
        <v>41</v>
      </c>
      <c r="O89" s="84"/>
      <c r="P89" s="224">
        <f>O89*H89</f>
        <v>0</v>
      </c>
      <c r="Q89" s="224">
        <v>3E-07</v>
      </c>
      <c r="R89" s="224">
        <f>Q89*H89</f>
        <v>1.6499999999999998E-05</v>
      </c>
      <c r="S89" s="224">
        <v>0</v>
      </c>
      <c r="T89" s="22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6" t="s">
        <v>168</v>
      </c>
      <c r="AT89" s="226" t="s">
        <v>155</v>
      </c>
      <c r="AU89" s="226" t="s">
        <v>75</v>
      </c>
      <c r="AY89" s="17" t="s">
        <v>152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7" t="s">
        <v>75</v>
      </c>
      <c r="BK89" s="227">
        <f>ROUND(I89*H89,2)</f>
        <v>0</v>
      </c>
      <c r="BL89" s="17" t="s">
        <v>168</v>
      </c>
      <c r="BM89" s="226" t="s">
        <v>185</v>
      </c>
    </row>
    <row r="90" spans="1:47" s="2" customFormat="1" ht="12">
      <c r="A90" s="38"/>
      <c r="B90" s="39"/>
      <c r="C90" s="40"/>
      <c r="D90" s="235" t="s">
        <v>220</v>
      </c>
      <c r="E90" s="40"/>
      <c r="F90" s="236" t="s">
        <v>479</v>
      </c>
      <c r="G90" s="40"/>
      <c r="H90" s="40"/>
      <c r="I90" s="134"/>
      <c r="J90" s="40"/>
      <c r="K90" s="40"/>
      <c r="L90" s="44"/>
      <c r="M90" s="237"/>
      <c r="N90" s="238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220</v>
      </c>
      <c r="AU90" s="17" t="s">
        <v>75</v>
      </c>
    </row>
    <row r="91" spans="1:65" s="2" customFormat="1" ht="16.5" customHeight="1">
      <c r="A91" s="38"/>
      <c r="B91" s="39"/>
      <c r="C91" s="215" t="s">
        <v>151</v>
      </c>
      <c r="D91" s="215" t="s">
        <v>155</v>
      </c>
      <c r="E91" s="216" t="s">
        <v>374</v>
      </c>
      <c r="F91" s="217" t="s">
        <v>375</v>
      </c>
      <c r="G91" s="218" t="s">
        <v>224</v>
      </c>
      <c r="H91" s="219">
        <v>13.2</v>
      </c>
      <c r="I91" s="220"/>
      <c r="J91" s="221">
        <f>ROUND(I91*H91,2)</f>
        <v>0</v>
      </c>
      <c r="K91" s="217" t="s">
        <v>198</v>
      </c>
      <c r="L91" s="44"/>
      <c r="M91" s="222" t="s">
        <v>19</v>
      </c>
      <c r="N91" s="223" t="s">
        <v>41</v>
      </c>
      <c r="O91" s="84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6" t="s">
        <v>168</v>
      </c>
      <c r="AT91" s="226" t="s">
        <v>155</v>
      </c>
      <c r="AU91" s="226" t="s">
        <v>75</v>
      </c>
      <c r="AY91" s="17" t="s">
        <v>152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75</v>
      </c>
      <c r="BK91" s="227">
        <f>ROUND(I91*H91,2)</f>
        <v>0</v>
      </c>
      <c r="BL91" s="17" t="s">
        <v>168</v>
      </c>
      <c r="BM91" s="226" t="s">
        <v>195</v>
      </c>
    </row>
    <row r="92" spans="1:47" s="2" customFormat="1" ht="12">
      <c r="A92" s="38"/>
      <c r="B92" s="39"/>
      <c r="C92" s="40"/>
      <c r="D92" s="235" t="s">
        <v>220</v>
      </c>
      <c r="E92" s="40"/>
      <c r="F92" s="236" t="s">
        <v>377</v>
      </c>
      <c r="G92" s="40"/>
      <c r="H92" s="40"/>
      <c r="I92" s="134"/>
      <c r="J92" s="40"/>
      <c r="K92" s="40"/>
      <c r="L92" s="44"/>
      <c r="M92" s="237"/>
      <c r="N92" s="238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220</v>
      </c>
      <c r="AU92" s="17" t="s">
        <v>75</v>
      </c>
    </row>
    <row r="93" spans="1:65" s="2" customFormat="1" ht="16.5" customHeight="1">
      <c r="A93" s="38"/>
      <c r="B93" s="39"/>
      <c r="C93" s="215" t="s">
        <v>175</v>
      </c>
      <c r="D93" s="215" t="s">
        <v>155</v>
      </c>
      <c r="E93" s="216" t="s">
        <v>378</v>
      </c>
      <c r="F93" s="217" t="s">
        <v>379</v>
      </c>
      <c r="G93" s="218" t="s">
        <v>224</v>
      </c>
      <c r="H93" s="219">
        <v>13.2</v>
      </c>
      <c r="I93" s="220"/>
      <c r="J93" s="221">
        <f>ROUND(I93*H93,2)</f>
        <v>0</v>
      </c>
      <c r="K93" s="217" t="s">
        <v>198</v>
      </c>
      <c r="L93" s="44"/>
      <c r="M93" s="222" t="s">
        <v>19</v>
      </c>
      <c r="N93" s="223" t="s">
        <v>41</v>
      </c>
      <c r="O93" s="84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6" t="s">
        <v>168</v>
      </c>
      <c r="AT93" s="226" t="s">
        <v>155</v>
      </c>
      <c r="AU93" s="226" t="s">
        <v>75</v>
      </c>
      <c r="AY93" s="17" t="s">
        <v>152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75</v>
      </c>
      <c r="BK93" s="227">
        <f>ROUND(I93*H93,2)</f>
        <v>0</v>
      </c>
      <c r="BL93" s="17" t="s">
        <v>168</v>
      </c>
      <c r="BM93" s="226" t="s">
        <v>269</v>
      </c>
    </row>
    <row r="94" spans="1:47" s="2" customFormat="1" ht="12">
      <c r="A94" s="38"/>
      <c r="B94" s="39"/>
      <c r="C94" s="40"/>
      <c r="D94" s="235" t="s">
        <v>220</v>
      </c>
      <c r="E94" s="40"/>
      <c r="F94" s="236" t="s">
        <v>377</v>
      </c>
      <c r="G94" s="40"/>
      <c r="H94" s="40"/>
      <c r="I94" s="134"/>
      <c r="J94" s="40"/>
      <c r="K94" s="40"/>
      <c r="L94" s="44"/>
      <c r="M94" s="237"/>
      <c r="N94" s="238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220</v>
      </c>
      <c r="AU94" s="17" t="s">
        <v>75</v>
      </c>
    </row>
    <row r="95" spans="1:63" s="12" customFormat="1" ht="25.9" customHeight="1">
      <c r="A95" s="12"/>
      <c r="B95" s="199"/>
      <c r="C95" s="200"/>
      <c r="D95" s="201" t="s">
        <v>69</v>
      </c>
      <c r="E95" s="202" t="s">
        <v>213</v>
      </c>
      <c r="F95" s="202" t="s">
        <v>381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</f>
        <v>0</v>
      </c>
      <c r="Q95" s="207"/>
      <c r="R95" s="208">
        <f>R96</f>
        <v>0</v>
      </c>
      <c r="S95" s="207"/>
      <c r="T95" s="209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75</v>
      </c>
      <c r="AT95" s="211" t="s">
        <v>69</v>
      </c>
      <c r="AU95" s="211" t="s">
        <v>70</v>
      </c>
      <c r="AY95" s="210" t="s">
        <v>152</v>
      </c>
      <c r="BK95" s="212">
        <f>BK96</f>
        <v>0</v>
      </c>
    </row>
    <row r="96" spans="1:63" s="12" customFormat="1" ht="22.8" customHeight="1">
      <c r="A96" s="12"/>
      <c r="B96" s="199"/>
      <c r="C96" s="200"/>
      <c r="D96" s="201" t="s">
        <v>69</v>
      </c>
      <c r="E96" s="213" t="s">
        <v>294</v>
      </c>
      <c r="F96" s="213" t="s">
        <v>295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P97</f>
        <v>0</v>
      </c>
      <c r="Q96" s="207"/>
      <c r="R96" s="208">
        <f>R97</f>
        <v>0</v>
      </c>
      <c r="S96" s="207"/>
      <c r="T96" s="209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75</v>
      </c>
      <c r="AT96" s="211" t="s">
        <v>69</v>
      </c>
      <c r="AU96" s="211" t="s">
        <v>75</v>
      </c>
      <c r="AY96" s="210" t="s">
        <v>152</v>
      </c>
      <c r="BK96" s="212">
        <f>BK97</f>
        <v>0</v>
      </c>
    </row>
    <row r="97" spans="1:65" s="2" customFormat="1" ht="16.5" customHeight="1">
      <c r="A97" s="38"/>
      <c r="B97" s="39"/>
      <c r="C97" s="215" t="s">
        <v>179</v>
      </c>
      <c r="D97" s="215" t="s">
        <v>155</v>
      </c>
      <c r="E97" s="216" t="s">
        <v>297</v>
      </c>
      <c r="F97" s="217" t="s">
        <v>298</v>
      </c>
      <c r="G97" s="218" t="s">
        <v>299</v>
      </c>
      <c r="H97" s="219">
        <v>0</v>
      </c>
      <c r="I97" s="220"/>
      <c r="J97" s="221">
        <f>ROUND(I97*H97,2)</f>
        <v>0</v>
      </c>
      <c r="K97" s="217" t="s">
        <v>198</v>
      </c>
      <c r="L97" s="44"/>
      <c r="M97" s="228" t="s">
        <v>19</v>
      </c>
      <c r="N97" s="229" t="s">
        <v>41</v>
      </c>
      <c r="O97" s="230"/>
      <c r="P97" s="231">
        <f>O97*H97</f>
        <v>0</v>
      </c>
      <c r="Q97" s="231">
        <v>0</v>
      </c>
      <c r="R97" s="231">
        <f>Q97*H97</f>
        <v>0</v>
      </c>
      <c r="S97" s="231">
        <v>0</v>
      </c>
      <c r="T97" s="23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6" t="s">
        <v>168</v>
      </c>
      <c r="AT97" s="226" t="s">
        <v>155</v>
      </c>
      <c r="AU97" s="226" t="s">
        <v>80</v>
      </c>
      <c r="AY97" s="17" t="s">
        <v>152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168</v>
      </c>
      <c r="BM97" s="226" t="s">
        <v>278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164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1:K9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650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ROUND(J82,2)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ROUND((SUM(BE82:BE97)),2)</f>
        <v>0</v>
      </c>
      <c r="G33" s="38"/>
      <c r="H33" s="38"/>
      <c r="I33" s="153">
        <v>0.21</v>
      </c>
      <c r="J33" s="152">
        <f>ROUND(((SUM(BE82:BE97))*I33),2)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ROUND((SUM(BF82:BF97)),2)</f>
        <v>0</v>
      </c>
      <c r="G34" s="38"/>
      <c r="H34" s="38"/>
      <c r="I34" s="153">
        <v>0.15</v>
      </c>
      <c r="J34" s="152">
        <f>ROUND(((SUM(BF82:BF97))*I34),2)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ROUND((SUM(BG82:BG97)),2)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ROUND((SUM(BH82:BH97)),2)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ROUND((SUM(BI82:BI97)),2)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SO4_4 - Interakšní prvek IP18 - péče 3. rok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J82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J83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3"/>
      <c r="C61" s="174"/>
      <c r="D61" s="175" t="s">
        <v>303</v>
      </c>
      <c r="E61" s="176"/>
      <c r="F61" s="176"/>
      <c r="G61" s="176"/>
      <c r="H61" s="176"/>
      <c r="I61" s="177"/>
      <c r="J61" s="178">
        <f>J95</f>
        <v>0</v>
      </c>
      <c r="K61" s="174"/>
      <c r="L61" s="17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80"/>
      <c r="C62" s="181"/>
      <c r="D62" s="182" t="s">
        <v>212</v>
      </c>
      <c r="E62" s="183"/>
      <c r="F62" s="183"/>
      <c r="G62" s="183"/>
      <c r="H62" s="183"/>
      <c r="I62" s="184"/>
      <c r="J62" s="185">
        <f>J96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134"/>
      <c r="J63" s="40"/>
      <c r="K63" s="40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164"/>
      <c r="J64" s="60"/>
      <c r="K64" s="6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167"/>
      <c r="J68" s="62"/>
      <c r="K68" s="62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136</v>
      </c>
      <c r="D69" s="40"/>
      <c r="E69" s="40"/>
      <c r="F69" s="40"/>
      <c r="G69" s="40"/>
      <c r="H69" s="40"/>
      <c r="I69" s="134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234" t="str">
        <f>E7</f>
        <v>PD Protierozní opatření v k.ú. Bělotín</v>
      </c>
      <c r="F72" s="32"/>
      <c r="G72" s="32"/>
      <c r="H72" s="32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205</v>
      </c>
      <c r="D73" s="40"/>
      <c r="E73" s="40"/>
      <c r="F73" s="40"/>
      <c r="G73" s="40"/>
      <c r="H73" s="40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SO4_4 - Interakšní prvek IP18 - péče 3. rok</v>
      </c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138" t="s">
        <v>23</v>
      </c>
      <c r="J76" s="72" t="str">
        <f>IF(J12="","",J12)</f>
        <v>27. 5. 2020</v>
      </c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4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 xml:space="preserve"> </v>
      </c>
      <c r="G78" s="40"/>
      <c r="H78" s="40"/>
      <c r="I78" s="138" t="s">
        <v>31</v>
      </c>
      <c r="J78" s="36" t="str">
        <f>E21</f>
        <v xml:space="preserve"> 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138" t="s">
        <v>33</v>
      </c>
      <c r="J79" s="36" t="str">
        <f>E24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134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87"/>
      <c r="B81" s="188"/>
      <c r="C81" s="189" t="s">
        <v>137</v>
      </c>
      <c r="D81" s="190" t="s">
        <v>55</v>
      </c>
      <c r="E81" s="190" t="s">
        <v>51</v>
      </c>
      <c r="F81" s="190" t="s">
        <v>52</v>
      </c>
      <c r="G81" s="190" t="s">
        <v>138</v>
      </c>
      <c r="H81" s="190" t="s">
        <v>139</v>
      </c>
      <c r="I81" s="191" t="s">
        <v>140</v>
      </c>
      <c r="J81" s="190" t="s">
        <v>129</v>
      </c>
      <c r="K81" s="192" t="s">
        <v>141</v>
      </c>
      <c r="L81" s="193"/>
      <c r="M81" s="92" t="s">
        <v>19</v>
      </c>
      <c r="N81" s="93" t="s">
        <v>40</v>
      </c>
      <c r="O81" s="93" t="s">
        <v>142</v>
      </c>
      <c r="P81" s="93" t="s">
        <v>143</v>
      </c>
      <c r="Q81" s="93" t="s">
        <v>144</v>
      </c>
      <c r="R81" s="93" t="s">
        <v>145</v>
      </c>
      <c r="S81" s="93" t="s">
        <v>146</v>
      </c>
      <c r="T81" s="94" t="s">
        <v>147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63" s="2" customFormat="1" ht="22.8" customHeight="1">
      <c r="A82" s="38"/>
      <c r="B82" s="39"/>
      <c r="C82" s="99" t="s">
        <v>148</v>
      </c>
      <c r="D82" s="40"/>
      <c r="E82" s="40"/>
      <c r="F82" s="40"/>
      <c r="G82" s="40"/>
      <c r="H82" s="40"/>
      <c r="I82" s="134"/>
      <c r="J82" s="194">
        <f>BK82</f>
        <v>0</v>
      </c>
      <c r="K82" s="40"/>
      <c r="L82" s="44"/>
      <c r="M82" s="95"/>
      <c r="N82" s="195"/>
      <c r="O82" s="96"/>
      <c r="P82" s="196">
        <f>P83+P95</f>
        <v>0</v>
      </c>
      <c r="Q82" s="96"/>
      <c r="R82" s="196">
        <f>R83+R95</f>
        <v>1.6499999999999998E-05</v>
      </c>
      <c r="S82" s="96"/>
      <c r="T82" s="197">
        <f>T83+T95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69</v>
      </c>
      <c r="AU82" s="17" t="s">
        <v>130</v>
      </c>
      <c r="BK82" s="198">
        <f>BK83+BK95</f>
        <v>0</v>
      </c>
    </row>
    <row r="83" spans="1:63" s="12" customFormat="1" ht="25.9" customHeight="1">
      <c r="A83" s="12"/>
      <c r="B83" s="199"/>
      <c r="C83" s="200"/>
      <c r="D83" s="201" t="s">
        <v>69</v>
      </c>
      <c r="E83" s="202" t="s">
        <v>75</v>
      </c>
      <c r="F83" s="202" t="s">
        <v>305</v>
      </c>
      <c r="G83" s="200"/>
      <c r="H83" s="200"/>
      <c r="I83" s="203"/>
      <c r="J83" s="204">
        <f>BK83</f>
        <v>0</v>
      </c>
      <c r="K83" s="200"/>
      <c r="L83" s="205"/>
      <c r="M83" s="206"/>
      <c r="N83" s="207"/>
      <c r="O83" s="207"/>
      <c r="P83" s="208">
        <f>SUM(P84:P94)</f>
        <v>0</v>
      </c>
      <c r="Q83" s="207"/>
      <c r="R83" s="208">
        <f>SUM(R84:R94)</f>
        <v>1.6499999999999998E-05</v>
      </c>
      <c r="S83" s="207"/>
      <c r="T83" s="209">
        <f>SUM(T84:T94)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75</v>
      </c>
      <c r="AT83" s="211" t="s">
        <v>69</v>
      </c>
      <c r="AU83" s="211" t="s">
        <v>70</v>
      </c>
      <c r="AY83" s="210" t="s">
        <v>152</v>
      </c>
      <c r="BK83" s="212">
        <f>SUM(BK84:BK94)</f>
        <v>0</v>
      </c>
    </row>
    <row r="84" spans="1:65" s="2" customFormat="1" ht="16.5" customHeight="1">
      <c r="A84" s="38"/>
      <c r="B84" s="39"/>
      <c r="C84" s="215" t="s">
        <v>75</v>
      </c>
      <c r="D84" s="215" t="s">
        <v>155</v>
      </c>
      <c r="E84" s="216" t="s">
        <v>306</v>
      </c>
      <c r="F84" s="217" t="s">
        <v>307</v>
      </c>
      <c r="G84" s="218" t="s">
        <v>218</v>
      </c>
      <c r="H84" s="219">
        <v>22000</v>
      </c>
      <c r="I84" s="220"/>
      <c r="J84" s="221">
        <f>ROUND(I84*H84,2)</f>
        <v>0</v>
      </c>
      <c r="K84" s="217" t="s">
        <v>198</v>
      </c>
      <c r="L84" s="44"/>
      <c r="M84" s="222" t="s">
        <v>19</v>
      </c>
      <c r="N84" s="223" t="s">
        <v>41</v>
      </c>
      <c r="O84" s="84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6" t="s">
        <v>168</v>
      </c>
      <c r="AT84" s="226" t="s">
        <v>155</v>
      </c>
      <c r="AU84" s="226" t="s">
        <v>75</v>
      </c>
      <c r="AY84" s="17" t="s">
        <v>152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7" t="s">
        <v>75</v>
      </c>
      <c r="BK84" s="227">
        <f>ROUND(I84*H84,2)</f>
        <v>0</v>
      </c>
      <c r="BL84" s="17" t="s">
        <v>168</v>
      </c>
      <c r="BM84" s="226" t="s">
        <v>80</v>
      </c>
    </row>
    <row r="85" spans="1:47" s="2" customFormat="1" ht="12">
      <c r="A85" s="38"/>
      <c r="B85" s="39"/>
      <c r="C85" s="40"/>
      <c r="D85" s="235" t="s">
        <v>220</v>
      </c>
      <c r="E85" s="40"/>
      <c r="F85" s="236" t="s">
        <v>308</v>
      </c>
      <c r="G85" s="40"/>
      <c r="H85" s="40"/>
      <c r="I85" s="134"/>
      <c r="J85" s="40"/>
      <c r="K85" s="40"/>
      <c r="L85" s="44"/>
      <c r="M85" s="237"/>
      <c r="N85" s="238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220</v>
      </c>
      <c r="AU85" s="17" t="s">
        <v>75</v>
      </c>
    </row>
    <row r="86" spans="1:65" s="2" customFormat="1" ht="16.5" customHeight="1">
      <c r="A86" s="38"/>
      <c r="B86" s="39"/>
      <c r="C86" s="215" t="s">
        <v>80</v>
      </c>
      <c r="D86" s="215" t="s">
        <v>155</v>
      </c>
      <c r="E86" s="216" t="s">
        <v>470</v>
      </c>
      <c r="F86" s="217" t="s">
        <v>471</v>
      </c>
      <c r="G86" s="218" t="s">
        <v>318</v>
      </c>
      <c r="H86" s="219">
        <v>110</v>
      </c>
      <c r="I86" s="220"/>
      <c r="J86" s="221">
        <f>ROUND(I86*H86,2)</f>
        <v>0</v>
      </c>
      <c r="K86" s="217" t="s">
        <v>198</v>
      </c>
      <c r="L86" s="44"/>
      <c r="M86" s="222" t="s">
        <v>19</v>
      </c>
      <c r="N86" s="223" t="s">
        <v>41</v>
      </c>
      <c r="O86" s="84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6" t="s">
        <v>168</v>
      </c>
      <c r="AT86" s="226" t="s">
        <v>155</v>
      </c>
      <c r="AU86" s="226" t="s">
        <v>75</v>
      </c>
      <c r="AY86" s="17" t="s">
        <v>152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7" t="s">
        <v>75</v>
      </c>
      <c r="BK86" s="227">
        <f>ROUND(I86*H86,2)</f>
        <v>0</v>
      </c>
      <c r="BL86" s="17" t="s">
        <v>168</v>
      </c>
      <c r="BM86" s="226" t="s">
        <v>168</v>
      </c>
    </row>
    <row r="87" spans="1:47" s="2" customFormat="1" ht="12">
      <c r="A87" s="38"/>
      <c r="B87" s="39"/>
      <c r="C87" s="40"/>
      <c r="D87" s="235" t="s">
        <v>220</v>
      </c>
      <c r="E87" s="40"/>
      <c r="F87" s="236" t="s">
        <v>472</v>
      </c>
      <c r="G87" s="40"/>
      <c r="H87" s="40"/>
      <c r="I87" s="134"/>
      <c r="J87" s="40"/>
      <c r="K87" s="40"/>
      <c r="L87" s="44"/>
      <c r="M87" s="237"/>
      <c r="N87" s="238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220</v>
      </c>
      <c r="AU87" s="17" t="s">
        <v>75</v>
      </c>
    </row>
    <row r="88" spans="1:65" s="2" customFormat="1" ht="16.5" customHeight="1">
      <c r="A88" s="38"/>
      <c r="B88" s="39"/>
      <c r="C88" s="215" t="s">
        <v>164</v>
      </c>
      <c r="D88" s="215" t="s">
        <v>155</v>
      </c>
      <c r="E88" s="216" t="s">
        <v>475</v>
      </c>
      <c r="F88" s="217" t="s">
        <v>476</v>
      </c>
      <c r="G88" s="218" t="s">
        <v>224</v>
      </c>
      <c r="H88" s="219">
        <v>8.8</v>
      </c>
      <c r="I88" s="220"/>
      <c r="J88" s="221">
        <f>ROUND(I88*H88,2)</f>
        <v>0</v>
      </c>
      <c r="K88" s="217" t="s">
        <v>198</v>
      </c>
      <c r="L88" s="44"/>
      <c r="M88" s="222" t="s">
        <v>19</v>
      </c>
      <c r="N88" s="223" t="s">
        <v>41</v>
      </c>
      <c r="O88" s="84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6" t="s">
        <v>168</v>
      </c>
      <c r="AT88" s="226" t="s">
        <v>155</v>
      </c>
      <c r="AU88" s="226" t="s">
        <v>75</v>
      </c>
      <c r="AY88" s="17" t="s">
        <v>152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75</v>
      </c>
      <c r="BK88" s="227">
        <f>ROUND(I88*H88,2)</f>
        <v>0</v>
      </c>
      <c r="BL88" s="17" t="s">
        <v>168</v>
      </c>
      <c r="BM88" s="226" t="s">
        <v>175</v>
      </c>
    </row>
    <row r="89" spans="1:65" s="2" customFormat="1" ht="16.5" customHeight="1">
      <c r="A89" s="38"/>
      <c r="B89" s="39"/>
      <c r="C89" s="215" t="s">
        <v>168</v>
      </c>
      <c r="D89" s="215" t="s">
        <v>155</v>
      </c>
      <c r="E89" s="216" t="s">
        <v>477</v>
      </c>
      <c r="F89" s="217" t="s">
        <v>478</v>
      </c>
      <c r="G89" s="218" t="s">
        <v>218</v>
      </c>
      <c r="H89" s="219">
        <v>55</v>
      </c>
      <c r="I89" s="220"/>
      <c r="J89" s="221">
        <f>ROUND(I89*H89,2)</f>
        <v>0</v>
      </c>
      <c r="K89" s="217" t="s">
        <v>198</v>
      </c>
      <c r="L89" s="44"/>
      <c r="M89" s="222" t="s">
        <v>19</v>
      </c>
      <c r="N89" s="223" t="s">
        <v>41</v>
      </c>
      <c r="O89" s="84"/>
      <c r="P89" s="224">
        <f>O89*H89</f>
        <v>0</v>
      </c>
      <c r="Q89" s="224">
        <v>3E-07</v>
      </c>
      <c r="R89" s="224">
        <f>Q89*H89</f>
        <v>1.6499999999999998E-05</v>
      </c>
      <c r="S89" s="224">
        <v>0</v>
      </c>
      <c r="T89" s="22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6" t="s">
        <v>168</v>
      </c>
      <c r="AT89" s="226" t="s">
        <v>155</v>
      </c>
      <c r="AU89" s="226" t="s">
        <v>75</v>
      </c>
      <c r="AY89" s="17" t="s">
        <v>152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7" t="s">
        <v>75</v>
      </c>
      <c r="BK89" s="227">
        <f>ROUND(I89*H89,2)</f>
        <v>0</v>
      </c>
      <c r="BL89" s="17" t="s">
        <v>168</v>
      </c>
      <c r="BM89" s="226" t="s">
        <v>185</v>
      </c>
    </row>
    <row r="90" spans="1:47" s="2" customFormat="1" ht="12">
      <c r="A90" s="38"/>
      <c r="B90" s="39"/>
      <c r="C90" s="40"/>
      <c r="D90" s="235" t="s">
        <v>220</v>
      </c>
      <c r="E90" s="40"/>
      <c r="F90" s="236" t="s">
        <v>479</v>
      </c>
      <c r="G90" s="40"/>
      <c r="H90" s="40"/>
      <c r="I90" s="134"/>
      <c r="J90" s="40"/>
      <c r="K90" s="40"/>
      <c r="L90" s="44"/>
      <c r="M90" s="237"/>
      <c r="N90" s="238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220</v>
      </c>
      <c r="AU90" s="17" t="s">
        <v>75</v>
      </c>
    </row>
    <row r="91" spans="1:65" s="2" customFormat="1" ht="16.5" customHeight="1">
      <c r="A91" s="38"/>
      <c r="B91" s="39"/>
      <c r="C91" s="215" t="s">
        <v>151</v>
      </c>
      <c r="D91" s="215" t="s">
        <v>155</v>
      </c>
      <c r="E91" s="216" t="s">
        <v>374</v>
      </c>
      <c r="F91" s="217" t="s">
        <v>375</v>
      </c>
      <c r="G91" s="218" t="s">
        <v>224</v>
      </c>
      <c r="H91" s="219">
        <v>13.2</v>
      </c>
      <c r="I91" s="220"/>
      <c r="J91" s="221">
        <f>ROUND(I91*H91,2)</f>
        <v>0</v>
      </c>
      <c r="K91" s="217" t="s">
        <v>198</v>
      </c>
      <c r="L91" s="44"/>
      <c r="M91" s="222" t="s">
        <v>19</v>
      </c>
      <c r="N91" s="223" t="s">
        <v>41</v>
      </c>
      <c r="O91" s="84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6" t="s">
        <v>168</v>
      </c>
      <c r="AT91" s="226" t="s">
        <v>155</v>
      </c>
      <c r="AU91" s="226" t="s">
        <v>75</v>
      </c>
      <c r="AY91" s="17" t="s">
        <v>152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75</v>
      </c>
      <c r="BK91" s="227">
        <f>ROUND(I91*H91,2)</f>
        <v>0</v>
      </c>
      <c r="BL91" s="17" t="s">
        <v>168</v>
      </c>
      <c r="BM91" s="226" t="s">
        <v>195</v>
      </c>
    </row>
    <row r="92" spans="1:47" s="2" customFormat="1" ht="12">
      <c r="A92" s="38"/>
      <c r="B92" s="39"/>
      <c r="C92" s="40"/>
      <c r="D92" s="235" t="s">
        <v>220</v>
      </c>
      <c r="E92" s="40"/>
      <c r="F92" s="236" t="s">
        <v>377</v>
      </c>
      <c r="G92" s="40"/>
      <c r="H92" s="40"/>
      <c r="I92" s="134"/>
      <c r="J92" s="40"/>
      <c r="K92" s="40"/>
      <c r="L92" s="44"/>
      <c r="M92" s="237"/>
      <c r="N92" s="238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220</v>
      </c>
      <c r="AU92" s="17" t="s">
        <v>75</v>
      </c>
    </row>
    <row r="93" spans="1:65" s="2" customFormat="1" ht="16.5" customHeight="1">
      <c r="A93" s="38"/>
      <c r="B93" s="39"/>
      <c r="C93" s="215" t="s">
        <v>175</v>
      </c>
      <c r="D93" s="215" t="s">
        <v>155</v>
      </c>
      <c r="E93" s="216" t="s">
        <v>378</v>
      </c>
      <c r="F93" s="217" t="s">
        <v>379</v>
      </c>
      <c r="G93" s="218" t="s">
        <v>224</v>
      </c>
      <c r="H93" s="219">
        <v>13.2</v>
      </c>
      <c r="I93" s="220"/>
      <c r="J93" s="221">
        <f>ROUND(I93*H93,2)</f>
        <v>0</v>
      </c>
      <c r="K93" s="217" t="s">
        <v>198</v>
      </c>
      <c r="L93" s="44"/>
      <c r="M93" s="222" t="s">
        <v>19</v>
      </c>
      <c r="N93" s="223" t="s">
        <v>41</v>
      </c>
      <c r="O93" s="84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6" t="s">
        <v>168</v>
      </c>
      <c r="AT93" s="226" t="s">
        <v>155</v>
      </c>
      <c r="AU93" s="226" t="s">
        <v>75</v>
      </c>
      <c r="AY93" s="17" t="s">
        <v>152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75</v>
      </c>
      <c r="BK93" s="227">
        <f>ROUND(I93*H93,2)</f>
        <v>0</v>
      </c>
      <c r="BL93" s="17" t="s">
        <v>168</v>
      </c>
      <c r="BM93" s="226" t="s">
        <v>269</v>
      </c>
    </row>
    <row r="94" spans="1:47" s="2" customFormat="1" ht="12">
      <c r="A94" s="38"/>
      <c r="B94" s="39"/>
      <c r="C94" s="40"/>
      <c r="D94" s="235" t="s">
        <v>220</v>
      </c>
      <c r="E94" s="40"/>
      <c r="F94" s="236" t="s">
        <v>377</v>
      </c>
      <c r="G94" s="40"/>
      <c r="H94" s="40"/>
      <c r="I94" s="134"/>
      <c r="J94" s="40"/>
      <c r="K94" s="40"/>
      <c r="L94" s="44"/>
      <c r="M94" s="237"/>
      <c r="N94" s="238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220</v>
      </c>
      <c r="AU94" s="17" t="s">
        <v>75</v>
      </c>
    </row>
    <row r="95" spans="1:63" s="12" customFormat="1" ht="25.9" customHeight="1">
      <c r="A95" s="12"/>
      <c r="B95" s="199"/>
      <c r="C95" s="200"/>
      <c r="D95" s="201" t="s">
        <v>69</v>
      </c>
      <c r="E95" s="202" t="s">
        <v>213</v>
      </c>
      <c r="F95" s="202" t="s">
        <v>381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</f>
        <v>0</v>
      </c>
      <c r="Q95" s="207"/>
      <c r="R95" s="208">
        <f>R96</f>
        <v>0</v>
      </c>
      <c r="S95" s="207"/>
      <c r="T95" s="209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75</v>
      </c>
      <c r="AT95" s="211" t="s">
        <v>69</v>
      </c>
      <c r="AU95" s="211" t="s">
        <v>70</v>
      </c>
      <c r="AY95" s="210" t="s">
        <v>152</v>
      </c>
      <c r="BK95" s="212">
        <f>BK96</f>
        <v>0</v>
      </c>
    </row>
    <row r="96" spans="1:63" s="12" customFormat="1" ht="22.8" customHeight="1">
      <c r="A96" s="12"/>
      <c r="B96" s="199"/>
      <c r="C96" s="200"/>
      <c r="D96" s="201" t="s">
        <v>69</v>
      </c>
      <c r="E96" s="213" t="s">
        <v>294</v>
      </c>
      <c r="F96" s="213" t="s">
        <v>295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P97</f>
        <v>0</v>
      </c>
      <c r="Q96" s="207"/>
      <c r="R96" s="208">
        <f>R97</f>
        <v>0</v>
      </c>
      <c r="S96" s="207"/>
      <c r="T96" s="209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75</v>
      </c>
      <c r="AT96" s="211" t="s">
        <v>69</v>
      </c>
      <c r="AU96" s="211" t="s">
        <v>75</v>
      </c>
      <c r="AY96" s="210" t="s">
        <v>152</v>
      </c>
      <c r="BK96" s="212">
        <f>BK97</f>
        <v>0</v>
      </c>
    </row>
    <row r="97" spans="1:65" s="2" customFormat="1" ht="16.5" customHeight="1">
      <c r="A97" s="38"/>
      <c r="B97" s="39"/>
      <c r="C97" s="215" t="s">
        <v>179</v>
      </c>
      <c r="D97" s="215" t="s">
        <v>155</v>
      </c>
      <c r="E97" s="216" t="s">
        <v>297</v>
      </c>
      <c r="F97" s="217" t="s">
        <v>298</v>
      </c>
      <c r="G97" s="218" t="s">
        <v>299</v>
      </c>
      <c r="H97" s="219">
        <v>0</v>
      </c>
      <c r="I97" s="220"/>
      <c r="J97" s="221">
        <f>ROUND(I97*H97,2)</f>
        <v>0</v>
      </c>
      <c r="K97" s="217" t="s">
        <v>198</v>
      </c>
      <c r="L97" s="44"/>
      <c r="M97" s="228" t="s">
        <v>19</v>
      </c>
      <c r="N97" s="229" t="s">
        <v>41</v>
      </c>
      <c r="O97" s="230"/>
      <c r="P97" s="231">
        <f>O97*H97</f>
        <v>0</v>
      </c>
      <c r="Q97" s="231">
        <v>0</v>
      </c>
      <c r="R97" s="231">
        <f>Q97*H97</f>
        <v>0</v>
      </c>
      <c r="S97" s="231">
        <v>0</v>
      </c>
      <c r="T97" s="23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6" t="s">
        <v>168</v>
      </c>
      <c r="AT97" s="226" t="s">
        <v>155</v>
      </c>
      <c r="AU97" s="226" t="s">
        <v>80</v>
      </c>
      <c r="AY97" s="17" t="s">
        <v>152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168</v>
      </c>
      <c r="BM97" s="226" t="s">
        <v>278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164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1:K9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5" customFormat="1" ht="45" customHeight="1">
      <c r="B3" s="278"/>
      <c r="C3" s="279" t="s">
        <v>651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652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653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654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655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656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657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658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659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660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661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74</v>
      </c>
      <c r="F18" s="285" t="s">
        <v>662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663</v>
      </c>
      <c r="F19" s="285" t="s">
        <v>664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665</v>
      </c>
      <c r="F20" s="285" t="s">
        <v>666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667</v>
      </c>
      <c r="F21" s="285" t="s">
        <v>668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669</v>
      </c>
      <c r="F22" s="285" t="s">
        <v>670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671</v>
      </c>
      <c r="F23" s="285" t="s">
        <v>672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673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674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675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676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677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678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679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680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681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137</v>
      </c>
      <c r="F36" s="285"/>
      <c r="G36" s="285" t="s">
        <v>682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683</v>
      </c>
      <c r="F37" s="285"/>
      <c r="G37" s="285" t="s">
        <v>684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51</v>
      </c>
      <c r="F38" s="285"/>
      <c r="G38" s="285" t="s">
        <v>685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52</v>
      </c>
      <c r="F39" s="285"/>
      <c r="G39" s="285" t="s">
        <v>686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138</v>
      </c>
      <c r="F40" s="285"/>
      <c r="G40" s="285" t="s">
        <v>687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139</v>
      </c>
      <c r="F41" s="285"/>
      <c r="G41" s="285" t="s">
        <v>688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689</v>
      </c>
      <c r="F42" s="285"/>
      <c r="G42" s="285" t="s">
        <v>690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691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692</v>
      </c>
      <c r="F44" s="285"/>
      <c r="G44" s="285" t="s">
        <v>693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141</v>
      </c>
      <c r="F45" s="285"/>
      <c r="G45" s="285" t="s">
        <v>694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695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696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697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698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699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700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701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702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703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704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705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706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707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708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709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710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711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712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713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714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715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716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717</v>
      </c>
      <c r="D76" s="303"/>
      <c r="E76" s="303"/>
      <c r="F76" s="303" t="s">
        <v>718</v>
      </c>
      <c r="G76" s="304"/>
      <c r="H76" s="303" t="s">
        <v>52</v>
      </c>
      <c r="I76" s="303" t="s">
        <v>55</v>
      </c>
      <c r="J76" s="303" t="s">
        <v>719</v>
      </c>
      <c r="K76" s="302"/>
    </row>
    <row r="77" spans="2:11" s="1" customFormat="1" ht="17.25" customHeight="1">
      <c r="B77" s="300"/>
      <c r="C77" s="305" t="s">
        <v>720</v>
      </c>
      <c r="D77" s="305"/>
      <c r="E77" s="305"/>
      <c r="F77" s="306" t="s">
        <v>721</v>
      </c>
      <c r="G77" s="307"/>
      <c r="H77" s="305"/>
      <c r="I77" s="305"/>
      <c r="J77" s="305" t="s">
        <v>722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51</v>
      </c>
      <c r="D79" s="308"/>
      <c r="E79" s="308"/>
      <c r="F79" s="310" t="s">
        <v>723</v>
      </c>
      <c r="G79" s="309"/>
      <c r="H79" s="288" t="s">
        <v>724</v>
      </c>
      <c r="I79" s="288" t="s">
        <v>725</v>
      </c>
      <c r="J79" s="288">
        <v>20</v>
      </c>
      <c r="K79" s="302"/>
    </row>
    <row r="80" spans="2:11" s="1" customFormat="1" ht="15" customHeight="1">
      <c r="B80" s="300"/>
      <c r="C80" s="288" t="s">
        <v>726</v>
      </c>
      <c r="D80" s="288"/>
      <c r="E80" s="288"/>
      <c r="F80" s="310" t="s">
        <v>723</v>
      </c>
      <c r="G80" s="309"/>
      <c r="H80" s="288" t="s">
        <v>727</v>
      </c>
      <c r="I80" s="288" t="s">
        <v>725</v>
      </c>
      <c r="J80" s="288">
        <v>120</v>
      </c>
      <c r="K80" s="302"/>
    </row>
    <row r="81" spans="2:11" s="1" customFormat="1" ht="15" customHeight="1">
      <c r="B81" s="311"/>
      <c r="C81" s="288" t="s">
        <v>728</v>
      </c>
      <c r="D81" s="288"/>
      <c r="E81" s="288"/>
      <c r="F81" s="310" t="s">
        <v>729</v>
      </c>
      <c r="G81" s="309"/>
      <c r="H81" s="288" t="s">
        <v>730</v>
      </c>
      <c r="I81" s="288" t="s">
        <v>725</v>
      </c>
      <c r="J81" s="288">
        <v>50</v>
      </c>
      <c r="K81" s="302"/>
    </row>
    <row r="82" spans="2:11" s="1" customFormat="1" ht="15" customHeight="1">
      <c r="B82" s="311"/>
      <c r="C82" s="288" t="s">
        <v>731</v>
      </c>
      <c r="D82" s="288"/>
      <c r="E82" s="288"/>
      <c r="F82" s="310" t="s">
        <v>723</v>
      </c>
      <c r="G82" s="309"/>
      <c r="H82" s="288" t="s">
        <v>732</v>
      </c>
      <c r="I82" s="288" t="s">
        <v>733</v>
      </c>
      <c r="J82" s="288"/>
      <c r="K82" s="302"/>
    </row>
    <row r="83" spans="2:11" s="1" customFormat="1" ht="15" customHeight="1">
      <c r="B83" s="311"/>
      <c r="C83" s="312" t="s">
        <v>734</v>
      </c>
      <c r="D83" s="312"/>
      <c r="E83" s="312"/>
      <c r="F83" s="313" t="s">
        <v>729</v>
      </c>
      <c r="G83" s="312"/>
      <c r="H83" s="312" t="s">
        <v>735</v>
      </c>
      <c r="I83" s="312" t="s">
        <v>725</v>
      </c>
      <c r="J83" s="312">
        <v>15</v>
      </c>
      <c r="K83" s="302"/>
    </row>
    <row r="84" spans="2:11" s="1" customFormat="1" ht="15" customHeight="1">
      <c r="B84" s="311"/>
      <c r="C84" s="312" t="s">
        <v>736</v>
      </c>
      <c r="D84" s="312"/>
      <c r="E84" s="312"/>
      <c r="F84" s="313" t="s">
        <v>729</v>
      </c>
      <c r="G84" s="312"/>
      <c r="H84" s="312" t="s">
        <v>737</v>
      </c>
      <c r="I84" s="312" t="s">
        <v>725</v>
      </c>
      <c r="J84" s="312">
        <v>15</v>
      </c>
      <c r="K84" s="302"/>
    </row>
    <row r="85" spans="2:11" s="1" customFormat="1" ht="15" customHeight="1">
      <c r="B85" s="311"/>
      <c r="C85" s="312" t="s">
        <v>738</v>
      </c>
      <c r="D85" s="312"/>
      <c r="E85" s="312"/>
      <c r="F85" s="313" t="s">
        <v>729</v>
      </c>
      <c r="G85" s="312"/>
      <c r="H85" s="312" t="s">
        <v>739</v>
      </c>
      <c r="I85" s="312" t="s">
        <v>725</v>
      </c>
      <c r="J85" s="312">
        <v>20</v>
      </c>
      <c r="K85" s="302"/>
    </row>
    <row r="86" spans="2:11" s="1" customFormat="1" ht="15" customHeight="1">
      <c r="B86" s="311"/>
      <c r="C86" s="312" t="s">
        <v>740</v>
      </c>
      <c r="D86" s="312"/>
      <c r="E86" s="312"/>
      <c r="F86" s="313" t="s">
        <v>729</v>
      </c>
      <c r="G86" s="312"/>
      <c r="H86" s="312" t="s">
        <v>741</v>
      </c>
      <c r="I86" s="312" t="s">
        <v>725</v>
      </c>
      <c r="J86" s="312">
        <v>20</v>
      </c>
      <c r="K86" s="302"/>
    </row>
    <row r="87" spans="2:11" s="1" customFormat="1" ht="15" customHeight="1">
      <c r="B87" s="311"/>
      <c r="C87" s="288" t="s">
        <v>742</v>
      </c>
      <c r="D87" s="288"/>
      <c r="E87" s="288"/>
      <c r="F87" s="310" t="s">
        <v>729</v>
      </c>
      <c r="G87" s="309"/>
      <c r="H87" s="288" t="s">
        <v>743</v>
      </c>
      <c r="I87" s="288" t="s">
        <v>725</v>
      </c>
      <c r="J87" s="288">
        <v>50</v>
      </c>
      <c r="K87" s="302"/>
    </row>
    <row r="88" spans="2:11" s="1" customFormat="1" ht="15" customHeight="1">
      <c r="B88" s="311"/>
      <c r="C88" s="288" t="s">
        <v>744</v>
      </c>
      <c r="D88" s="288"/>
      <c r="E88" s="288"/>
      <c r="F88" s="310" t="s">
        <v>729</v>
      </c>
      <c r="G88" s="309"/>
      <c r="H88" s="288" t="s">
        <v>745</v>
      </c>
      <c r="I88" s="288" t="s">
        <v>725</v>
      </c>
      <c r="J88" s="288">
        <v>20</v>
      </c>
      <c r="K88" s="302"/>
    </row>
    <row r="89" spans="2:11" s="1" customFormat="1" ht="15" customHeight="1">
      <c r="B89" s="311"/>
      <c r="C89" s="288" t="s">
        <v>746</v>
      </c>
      <c r="D89" s="288"/>
      <c r="E89" s="288"/>
      <c r="F89" s="310" t="s">
        <v>729</v>
      </c>
      <c r="G89" s="309"/>
      <c r="H89" s="288" t="s">
        <v>747</v>
      </c>
      <c r="I89" s="288" t="s">
        <v>725</v>
      </c>
      <c r="J89" s="288">
        <v>20</v>
      </c>
      <c r="K89" s="302"/>
    </row>
    <row r="90" spans="2:11" s="1" customFormat="1" ht="15" customHeight="1">
      <c r="B90" s="311"/>
      <c r="C90" s="288" t="s">
        <v>748</v>
      </c>
      <c r="D90" s="288"/>
      <c r="E90" s="288"/>
      <c r="F90" s="310" t="s">
        <v>729</v>
      </c>
      <c r="G90" s="309"/>
      <c r="H90" s="288" t="s">
        <v>749</v>
      </c>
      <c r="I90" s="288" t="s">
        <v>725</v>
      </c>
      <c r="J90" s="288">
        <v>50</v>
      </c>
      <c r="K90" s="302"/>
    </row>
    <row r="91" spans="2:11" s="1" customFormat="1" ht="15" customHeight="1">
      <c r="B91" s="311"/>
      <c r="C91" s="288" t="s">
        <v>750</v>
      </c>
      <c r="D91" s="288"/>
      <c r="E91" s="288"/>
      <c r="F91" s="310" t="s">
        <v>729</v>
      </c>
      <c r="G91" s="309"/>
      <c r="H91" s="288" t="s">
        <v>750</v>
      </c>
      <c r="I91" s="288" t="s">
        <v>725</v>
      </c>
      <c r="J91" s="288">
        <v>50</v>
      </c>
      <c r="K91" s="302"/>
    </row>
    <row r="92" spans="2:11" s="1" customFormat="1" ht="15" customHeight="1">
      <c r="B92" s="311"/>
      <c r="C92" s="288" t="s">
        <v>751</v>
      </c>
      <c r="D92" s="288"/>
      <c r="E92" s="288"/>
      <c r="F92" s="310" t="s">
        <v>729</v>
      </c>
      <c r="G92" s="309"/>
      <c r="H92" s="288" t="s">
        <v>752</v>
      </c>
      <c r="I92" s="288" t="s">
        <v>725</v>
      </c>
      <c r="J92" s="288">
        <v>255</v>
      </c>
      <c r="K92" s="302"/>
    </row>
    <row r="93" spans="2:11" s="1" customFormat="1" ht="15" customHeight="1">
      <c r="B93" s="311"/>
      <c r="C93" s="288" t="s">
        <v>753</v>
      </c>
      <c r="D93" s="288"/>
      <c r="E93" s="288"/>
      <c r="F93" s="310" t="s">
        <v>723</v>
      </c>
      <c r="G93" s="309"/>
      <c r="H93" s="288" t="s">
        <v>754</v>
      </c>
      <c r="I93" s="288" t="s">
        <v>755</v>
      </c>
      <c r="J93" s="288"/>
      <c r="K93" s="302"/>
    </row>
    <row r="94" spans="2:11" s="1" customFormat="1" ht="15" customHeight="1">
      <c r="B94" s="311"/>
      <c r="C94" s="288" t="s">
        <v>756</v>
      </c>
      <c r="D94" s="288"/>
      <c r="E94" s="288"/>
      <c r="F94" s="310" t="s">
        <v>723</v>
      </c>
      <c r="G94" s="309"/>
      <c r="H94" s="288" t="s">
        <v>757</v>
      </c>
      <c r="I94" s="288" t="s">
        <v>758</v>
      </c>
      <c r="J94" s="288"/>
      <c r="K94" s="302"/>
    </row>
    <row r="95" spans="2:11" s="1" customFormat="1" ht="15" customHeight="1">
      <c r="B95" s="311"/>
      <c r="C95" s="288" t="s">
        <v>759</v>
      </c>
      <c r="D95" s="288"/>
      <c r="E95" s="288"/>
      <c r="F95" s="310" t="s">
        <v>723</v>
      </c>
      <c r="G95" s="309"/>
      <c r="H95" s="288" t="s">
        <v>759</v>
      </c>
      <c r="I95" s="288" t="s">
        <v>758</v>
      </c>
      <c r="J95" s="288"/>
      <c r="K95" s="302"/>
    </row>
    <row r="96" spans="2:11" s="1" customFormat="1" ht="15" customHeight="1">
      <c r="B96" s="311"/>
      <c r="C96" s="288" t="s">
        <v>36</v>
      </c>
      <c r="D96" s="288"/>
      <c r="E96" s="288"/>
      <c r="F96" s="310" t="s">
        <v>723</v>
      </c>
      <c r="G96" s="309"/>
      <c r="H96" s="288" t="s">
        <v>760</v>
      </c>
      <c r="I96" s="288" t="s">
        <v>758</v>
      </c>
      <c r="J96" s="288"/>
      <c r="K96" s="302"/>
    </row>
    <row r="97" spans="2:11" s="1" customFormat="1" ht="15" customHeight="1">
      <c r="B97" s="311"/>
      <c r="C97" s="288" t="s">
        <v>46</v>
      </c>
      <c r="D97" s="288"/>
      <c r="E97" s="288"/>
      <c r="F97" s="310" t="s">
        <v>723</v>
      </c>
      <c r="G97" s="309"/>
      <c r="H97" s="288" t="s">
        <v>761</v>
      </c>
      <c r="I97" s="288" t="s">
        <v>758</v>
      </c>
      <c r="J97" s="288"/>
      <c r="K97" s="302"/>
    </row>
    <row r="98" spans="2:11" s="1" customFormat="1" ht="15" customHeight="1">
      <c r="B98" s="314"/>
      <c r="C98" s="315"/>
      <c r="D98" s="315"/>
      <c r="E98" s="315"/>
      <c r="F98" s="315"/>
      <c r="G98" s="315"/>
      <c r="H98" s="315"/>
      <c r="I98" s="315"/>
      <c r="J98" s="315"/>
      <c r="K98" s="316"/>
    </row>
    <row r="99" spans="2:11" s="1" customFormat="1" ht="18.7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7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762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717</v>
      </c>
      <c r="D103" s="303"/>
      <c r="E103" s="303"/>
      <c r="F103" s="303" t="s">
        <v>718</v>
      </c>
      <c r="G103" s="304"/>
      <c r="H103" s="303" t="s">
        <v>52</v>
      </c>
      <c r="I103" s="303" t="s">
        <v>55</v>
      </c>
      <c r="J103" s="303" t="s">
        <v>719</v>
      </c>
      <c r="K103" s="302"/>
    </row>
    <row r="104" spans="2:11" s="1" customFormat="1" ht="17.25" customHeight="1">
      <c r="B104" s="300"/>
      <c r="C104" s="305" t="s">
        <v>720</v>
      </c>
      <c r="D104" s="305"/>
      <c r="E104" s="305"/>
      <c r="F104" s="306" t="s">
        <v>721</v>
      </c>
      <c r="G104" s="307"/>
      <c r="H104" s="305"/>
      <c r="I104" s="305"/>
      <c r="J104" s="305" t="s">
        <v>722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19"/>
      <c r="H105" s="303"/>
      <c r="I105" s="303"/>
      <c r="J105" s="303"/>
      <c r="K105" s="302"/>
    </row>
    <row r="106" spans="2:11" s="1" customFormat="1" ht="15" customHeight="1">
      <c r="B106" s="300"/>
      <c r="C106" s="288" t="s">
        <v>51</v>
      </c>
      <c r="D106" s="308"/>
      <c r="E106" s="308"/>
      <c r="F106" s="310" t="s">
        <v>723</v>
      </c>
      <c r="G106" s="319"/>
      <c r="H106" s="288" t="s">
        <v>763</v>
      </c>
      <c r="I106" s="288" t="s">
        <v>725</v>
      </c>
      <c r="J106" s="288">
        <v>20</v>
      </c>
      <c r="K106" s="302"/>
    </row>
    <row r="107" spans="2:11" s="1" customFormat="1" ht="15" customHeight="1">
      <c r="B107" s="300"/>
      <c r="C107" s="288" t="s">
        <v>726</v>
      </c>
      <c r="D107" s="288"/>
      <c r="E107" s="288"/>
      <c r="F107" s="310" t="s">
        <v>723</v>
      </c>
      <c r="G107" s="288"/>
      <c r="H107" s="288" t="s">
        <v>763</v>
      </c>
      <c r="I107" s="288" t="s">
        <v>725</v>
      </c>
      <c r="J107" s="288">
        <v>120</v>
      </c>
      <c r="K107" s="302"/>
    </row>
    <row r="108" spans="2:11" s="1" customFormat="1" ht="15" customHeight="1">
      <c r="B108" s="311"/>
      <c r="C108" s="288" t="s">
        <v>728</v>
      </c>
      <c r="D108" s="288"/>
      <c r="E108" s="288"/>
      <c r="F108" s="310" t="s">
        <v>729</v>
      </c>
      <c r="G108" s="288"/>
      <c r="H108" s="288" t="s">
        <v>763</v>
      </c>
      <c r="I108" s="288" t="s">
        <v>725</v>
      </c>
      <c r="J108" s="288">
        <v>50</v>
      </c>
      <c r="K108" s="302"/>
    </row>
    <row r="109" spans="2:11" s="1" customFormat="1" ht="15" customHeight="1">
      <c r="B109" s="311"/>
      <c r="C109" s="288" t="s">
        <v>731</v>
      </c>
      <c r="D109" s="288"/>
      <c r="E109" s="288"/>
      <c r="F109" s="310" t="s">
        <v>723</v>
      </c>
      <c r="G109" s="288"/>
      <c r="H109" s="288" t="s">
        <v>763</v>
      </c>
      <c r="I109" s="288" t="s">
        <v>733</v>
      </c>
      <c r="J109" s="288"/>
      <c r="K109" s="302"/>
    </row>
    <row r="110" spans="2:11" s="1" customFormat="1" ht="15" customHeight="1">
      <c r="B110" s="311"/>
      <c r="C110" s="288" t="s">
        <v>742</v>
      </c>
      <c r="D110" s="288"/>
      <c r="E110" s="288"/>
      <c r="F110" s="310" t="s">
        <v>729</v>
      </c>
      <c r="G110" s="288"/>
      <c r="H110" s="288" t="s">
        <v>763</v>
      </c>
      <c r="I110" s="288" t="s">
        <v>725</v>
      </c>
      <c r="J110" s="288">
        <v>50</v>
      </c>
      <c r="K110" s="302"/>
    </row>
    <row r="111" spans="2:11" s="1" customFormat="1" ht="15" customHeight="1">
      <c r="B111" s="311"/>
      <c r="C111" s="288" t="s">
        <v>750</v>
      </c>
      <c r="D111" s="288"/>
      <c r="E111" s="288"/>
      <c r="F111" s="310" t="s">
        <v>729</v>
      </c>
      <c r="G111" s="288"/>
      <c r="H111" s="288" t="s">
        <v>763</v>
      </c>
      <c r="I111" s="288" t="s">
        <v>725</v>
      </c>
      <c r="J111" s="288">
        <v>50</v>
      </c>
      <c r="K111" s="302"/>
    </row>
    <row r="112" spans="2:11" s="1" customFormat="1" ht="15" customHeight="1">
      <c r="B112" s="311"/>
      <c r="C112" s="288" t="s">
        <v>748</v>
      </c>
      <c r="D112" s="288"/>
      <c r="E112" s="288"/>
      <c r="F112" s="310" t="s">
        <v>729</v>
      </c>
      <c r="G112" s="288"/>
      <c r="H112" s="288" t="s">
        <v>763</v>
      </c>
      <c r="I112" s="288" t="s">
        <v>725</v>
      </c>
      <c r="J112" s="288">
        <v>50</v>
      </c>
      <c r="K112" s="302"/>
    </row>
    <row r="113" spans="2:11" s="1" customFormat="1" ht="15" customHeight="1">
      <c r="B113" s="311"/>
      <c r="C113" s="288" t="s">
        <v>51</v>
      </c>
      <c r="D113" s="288"/>
      <c r="E113" s="288"/>
      <c r="F113" s="310" t="s">
        <v>723</v>
      </c>
      <c r="G113" s="288"/>
      <c r="H113" s="288" t="s">
        <v>764</v>
      </c>
      <c r="I113" s="288" t="s">
        <v>725</v>
      </c>
      <c r="J113" s="288">
        <v>20</v>
      </c>
      <c r="K113" s="302"/>
    </row>
    <row r="114" spans="2:11" s="1" customFormat="1" ht="15" customHeight="1">
      <c r="B114" s="311"/>
      <c r="C114" s="288" t="s">
        <v>765</v>
      </c>
      <c r="D114" s="288"/>
      <c r="E114" s="288"/>
      <c r="F114" s="310" t="s">
        <v>723</v>
      </c>
      <c r="G114" s="288"/>
      <c r="H114" s="288" t="s">
        <v>766</v>
      </c>
      <c r="I114" s="288" t="s">
        <v>725</v>
      </c>
      <c r="J114" s="288">
        <v>120</v>
      </c>
      <c r="K114" s="302"/>
    </row>
    <row r="115" spans="2:11" s="1" customFormat="1" ht="15" customHeight="1">
      <c r="B115" s="311"/>
      <c r="C115" s="288" t="s">
        <v>36</v>
      </c>
      <c r="D115" s="288"/>
      <c r="E115" s="288"/>
      <c r="F115" s="310" t="s">
        <v>723</v>
      </c>
      <c r="G115" s="288"/>
      <c r="H115" s="288" t="s">
        <v>767</v>
      </c>
      <c r="I115" s="288" t="s">
        <v>758</v>
      </c>
      <c r="J115" s="288"/>
      <c r="K115" s="302"/>
    </row>
    <row r="116" spans="2:11" s="1" customFormat="1" ht="15" customHeight="1">
      <c r="B116" s="311"/>
      <c r="C116" s="288" t="s">
        <v>46</v>
      </c>
      <c r="D116" s="288"/>
      <c r="E116" s="288"/>
      <c r="F116" s="310" t="s">
        <v>723</v>
      </c>
      <c r="G116" s="288"/>
      <c r="H116" s="288" t="s">
        <v>768</v>
      </c>
      <c r="I116" s="288" t="s">
        <v>758</v>
      </c>
      <c r="J116" s="288"/>
      <c r="K116" s="302"/>
    </row>
    <row r="117" spans="2:11" s="1" customFormat="1" ht="15" customHeight="1">
      <c r="B117" s="311"/>
      <c r="C117" s="288" t="s">
        <v>55</v>
      </c>
      <c r="D117" s="288"/>
      <c r="E117" s="288"/>
      <c r="F117" s="310" t="s">
        <v>723</v>
      </c>
      <c r="G117" s="288"/>
      <c r="H117" s="288" t="s">
        <v>769</v>
      </c>
      <c r="I117" s="288" t="s">
        <v>770</v>
      </c>
      <c r="J117" s="288"/>
      <c r="K117" s="302"/>
    </row>
    <row r="118" spans="2:11" s="1" customFormat="1" ht="15" customHeight="1">
      <c r="B118" s="314"/>
      <c r="C118" s="320"/>
      <c r="D118" s="320"/>
      <c r="E118" s="320"/>
      <c r="F118" s="320"/>
      <c r="G118" s="320"/>
      <c r="H118" s="320"/>
      <c r="I118" s="320"/>
      <c r="J118" s="320"/>
      <c r="K118" s="316"/>
    </row>
    <row r="119" spans="2:11" s="1" customFormat="1" ht="18.75" customHeight="1">
      <c r="B119" s="321"/>
      <c r="C119" s="285"/>
      <c r="D119" s="285"/>
      <c r="E119" s="285"/>
      <c r="F119" s="322"/>
      <c r="G119" s="285"/>
      <c r="H119" s="285"/>
      <c r="I119" s="285"/>
      <c r="J119" s="285"/>
      <c r="K119" s="321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3"/>
      <c r="C121" s="324"/>
      <c r="D121" s="324"/>
      <c r="E121" s="324"/>
      <c r="F121" s="324"/>
      <c r="G121" s="324"/>
      <c r="H121" s="324"/>
      <c r="I121" s="324"/>
      <c r="J121" s="324"/>
      <c r="K121" s="325"/>
    </row>
    <row r="122" spans="2:11" s="1" customFormat="1" ht="45" customHeight="1">
      <c r="B122" s="326"/>
      <c r="C122" s="279" t="s">
        <v>771</v>
      </c>
      <c r="D122" s="279"/>
      <c r="E122" s="279"/>
      <c r="F122" s="279"/>
      <c r="G122" s="279"/>
      <c r="H122" s="279"/>
      <c r="I122" s="279"/>
      <c r="J122" s="279"/>
      <c r="K122" s="327"/>
    </row>
    <row r="123" spans="2:11" s="1" customFormat="1" ht="17.25" customHeight="1">
      <c r="B123" s="328"/>
      <c r="C123" s="303" t="s">
        <v>717</v>
      </c>
      <c r="D123" s="303"/>
      <c r="E123" s="303"/>
      <c r="F123" s="303" t="s">
        <v>718</v>
      </c>
      <c r="G123" s="304"/>
      <c r="H123" s="303" t="s">
        <v>52</v>
      </c>
      <c r="I123" s="303" t="s">
        <v>55</v>
      </c>
      <c r="J123" s="303" t="s">
        <v>719</v>
      </c>
      <c r="K123" s="329"/>
    </row>
    <row r="124" spans="2:11" s="1" customFormat="1" ht="17.25" customHeight="1">
      <c r="B124" s="328"/>
      <c r="C124" s="305" t="s">
        <v>720</v>
      </c>
      <c r="D124" s="305"/>
      <c r="E124" s="305"/>
      <c r="F124" s="306" t="s">
        <v>721</v>
      </c>
      <c r="G124" s="307"/>
      <c r="H124" s="305"/>
      <c r="I124" s="305"/>
      <c r="J124" s="305" t="s">
        <v>722</v>
      </c>
      <c r="K124" s="329"/>
    </row>
    <row r="125" spans="2:11" s="1" customFormat="1" ht="5.25" customHeight="1">
      <c r="B125" s="330"/>
      <c r="C125" s="308"/>
      <c r="D125" s="308"/>
      <c r="E125" s="308"/>
      <c r="F125" s="308"/>
      <c r="G125" s="288"/>
      <c r="H125" s="308"/>
      <c r="I125" s="308"/>
      <c r="J125" s="308"/>
      <c r="K125" s="331"/>
    </row>
    <row r="126" spans="2:11" s="1" customFormat="1" ht="15" customHeight="1">
      <c r="B126" s="330"/>
      <c r="C126" s="288" t="s">
        <v>726</v>
      </c>
      <c r="D126" s="308"/>
      <c r="E126" s="308"/>
      <c r="F126" s="310" t="s">
        <v>723</v>
      </c>
      <c r="G126" s="288"/>
      <c r="H126" s="288" t="s">
        <v>763</v>
      </c>
      <c r="I126" s="288" t="s">
        <v>725</v>
      </c>
      <c r="J126" s="288">
        <v>120</v>
      </c>
      <c r="K126" s="332"/>
    </row>
    <row r="127" spans="2:11" s="1" customFormat="1" ht="15" customHeight="1">
      <c r="B127" s="330"/>
      <c r="C127" s="288" t="s">
        <v>772</v>
      </c>
      <c r="D127" s="288"/>
      <c r="E127" s="288"/>
      <c r="F127" s="310" t="s">
        <v>723</v>
      </c>
      <c r="G127" s="288"/>
      <c r="H127" s="288" t="s">
        <v>773</v>
      </c>
      <c r="I127" s="288" t="s">
        <v>725</v>
      </c>
      <c r="J127" s="288" t="s">
        <v>774</v>
      </c>
      <c r="K127" s="332"/>
    </row>
    <row r="128" spans="2:11" s="1" customFormat="1" ht="15" customHeight="1">
      <c r="B128" s="330"/>
      <c r="C128" s="288" t="s">
        <v>671</v>
      </c>
      <c r="D128" s="288"/>
      <c r="E128" s="288"/>
      <c r="F128" s="310" t="s">
        <v>723</v>
      </c>
      <c r="G128" s="288"/>
      <c r="H128" s="288" t="s">
        <v>775</v>
      </c>
      <c r="I128" s="288" t="s">
        <v>725</v>
      </c>
      <c r="J128" s="288" t="s">
        <v>774</v>
      </c>
      <c r="K128" s="332"/>
    </row>
    <row r="129" spans="2:11" s="1" customFormat="1" ht="15" customHeight="1">
      <c r="B129" s="330"/>
      <c r="C129" s="288" t="s">
        <v>734</v>
      </c>
      <c r="D129" s="288"/>
      <c r="E129" s="288"/>
      <c r="F129" s="310" t="s">
        <v>729</v>
      </c>
      <c r="G129" s="288"/>
      <c r="H129" s="288" t="s">
        <v>735</v>
      </c>
      <c r="I129" s="288" t="s">
        <v>725</v>
      </c>
      <c r="J129" s="288">
        <v>15</v>
      </c>
      <c r="K129" s="332"/>
    </row>
    <row r="130" spans="2:11" s="1" customFormat="1" ht="15" customHeight="1">
      <c r="B130" s="330"/>
      <c r="C130" s="312" t="s">
        <v>736</v>
      </c>
      <c r="D130" s="312"/>
      <c r="E130" s="312"/>
      <c r="F130" s="313" t="s">
        <v>729</v>
      </c>
      <c r="G130" s="312"/>
      <c r="H130" s="312" t="s">
        <v>737</v>
      </c>
      <c r="I130" s="312" t="s">
        <v>725</v>
      </c>
      <c r="J130" s="312">
        <v>15</v>
      </c>
      <c r="K130" s="332"/>
    </row>
    <row r="131" spans="2:11" s="1" customFormat="1" ht="15" customHeight="1">
      <c r="B131" s="330"/>
      <c r="C131" s="312" t="s">
        <v>738</v>
      </c>
      <c r="D131" s="312"/>
      <c r="E131" s="312"/>
      <c r="F131" s="313" t="s">
        <v>729</v>
      </c>
      <c r="G131" s="312"/>
      <c r="H131" s="312" t="s">
        <v>739</v>
      </c>
      <c r="I131" s="312" t="s">
        <v>725</v>
      </c>
      <c r="J131" s="312">
        <v>20</v>
      </c>
      <c r="K131" s="332"/>
    </row>
    <row r="132" spans="2:11" s="1" customFormat="1" ht="15" customHeight="1">
      <c r="B132" s="330"/>
      <c r="C132" s="312" t="s">
        <v>740</v>
      </c>
      <c r="D132" s="312"/>
      <c r="E132" s="312"/>
      <c r="F132" s="313" t="s">
        <v>729</v>
      </c>
      <c r="G132" s="312"/>
      <c r="H132" s="312" t="s">
        <v>741</v>
      </c>
      <c r="I132" s="312" t="s">
        <v>725</v>
      </c>
      <c r="J132" s="312">
        <v>20</v>
      </c>
      <c r="K132" s="332"/>
    </row>
    <row r="133" spans="2:11" s="1" customFormat="1" ht="15" customHeight="1">
      <c r="B133" s="330"/>
      <c r="C133" s="288" t="s">
        <v>728</v>
      </c>
      <c r="D133" s="288"/>
      <c r="E133" s="288"/>
      <c r="F133" s="310" t="s">
        <v>729</v>
      </c>
      <c r="G133" s="288"/>
      <c r="H133" s="288" t="s">
        <v>763</v>
      </c>
      <c r="I133" s="288" t="s">
        <v>725</v>
      </c>
      <c r="J133" s="288">
        <v>50</v>
      </c>
      <c r="K133" s="332"/>
    </row>
    <row r="134" spans="2:11" s="1" customFormat="1" ht="15" customHeight="1">
      <c r="B134" s="330"/>
      <c r="C134" s="288" t="s">
        <v>742</v>
      </c>
      <c r="D134" s="288"/>
      <c r="E134" s="288"/>
      <c r="F134" s="310" t="s">
        <v>729</v>
      </c>
      <c r="G134" s="288"/>
      <c r="H134" s="288" t="s">
        <v>763</v>
      </c>
      <c r="I134" s="288" t="s">
        <v>725</v>
      </c>
      <c r="J134" s="288">
        <v>50</v>
      </c>
      <c r="K134" s="332"/>
    </row>
    <row r="135" spans="2:11" s="1" customFormat="1" ht="15" customHeight="1">
      <c r="B135" s="330"/>
      <c r="C135" s="288" t="s">
        <v>748</v>
      </c>
      <c r="D135" s="288"/>
      <c r="E135" s="288"/>
      <c r="F135" s="310" t="s">
        <v>729</v>
      </c>
      <c r="G135" s="288"/>
      <c r="H135" s="288" t="s">
        <v>763</v>
      </c>
      <c r="I135" s="288" t="s">
        <v>725</v>
      </c>
      <c r="J135" s="288">
        <v>50</v>
      </c>
      <c r="K135" s="332"/>
    </row>
    <row r="136" spans="2:11" s="1" customFormat="1" ht="15" customHeight="1">
      <c r="B136" s="330"/>
      <c r="C136" s="288" t="s">
        <v>750</v>
      </c>
      <c r="D136" s="288"/>
      <c r="E136" s="288"/>
      <c r="F136" s="310" t="s">
        <v>729</v>
      </c>
      <c r="G136" s="288"/>
      <c r="H136" s="288" t="s">
        <v>763</v>
      </c>
      <c r="I136" s="288" t="s">
        <v>725</v>
      </c>
      <c r="J136" s="288">
        <v>50</v>
      </c>
      <c r="K136" s="332"/>
    </row>
    <row r="137" spans="2:11" s="1" customFormat="1" ht="15" customHeight="1">
      <c r="B137" s="330"/>
      <c r="C137" s="288" t="s">
        <v>751</v>
      </c>
      <c r="D137" s="288"/>
      <c r="E137" s="288"/>
      <c r="F137" s="310" t="s">
        <v>729</v>
      </c>
      <c r="G137" s="288"/>
      <c r="H137" s="288" t="s">
        <v>776</v>
      </c>
      <c r="I137" s="288" t="s">
        <v>725</v>
      </c>
      <c r="J137" s="288">
        <v>255</v>
      </c>
      <c r="K137" s="332"/>
    </row>
    <row r="138" spans="2:11" s="1" customFormat="1" ht="15" customHeight="1">
      <c r="B138" s="330"/>
      <c r="C138" s="288" t="s">
        <v>753</v>
      </c>
      <c r="D138" s="288"/>
      <c r="E138" s="288"/>
      <c r="F138" s="310" t="s">
        <v>723</v>
      </c>
      <c r="G138" s="288"/>
      <c r="H138" s="288" t="s">
        <v>777</v>
      </c>
      <c r="I138" s="288" t="s">
        <v>755</v>
      </c>
      <c r="J138" s="288"/>
      <c r="K138" s="332"/>
    </row>
    <row r="139" spans="2:11" s="1" customFormat="1" ht="15" customHeight="1">
      <c r="B139" s="330"/>
      <c r="C139" s="288" t="s">
        <v>756</v>
      </c>
      <c r="D139" s="288"/>
      <c r="E139" s="288"/>
      <c r="F139" s="310" t="s">
        <v>723</v>
      </c>
      <c r="G139" s="288"/>
      <c r="H139" s="288" t="s">
        <v>778</v>
      </c>
      <c r="I139" s="288" t="s">
        <v>758</v>
      </c>
      <c r="J139" s="288"/>
      <c r="K139" s="332"/>
    </row>
    <row r="140" spans="2:11" s="1" customFormat="1" ht="15" customHeight="1">
      <c r="B140" s="330"/>
      <c r="C140" s="288" t="s">
        <v>759</v>
      </c>
      <c r="D140" s="288"/>
      <c r="E140" s="288"/>
      <c r="F140" s="310" t="s">
        <v>723</v>
      </c>
      <c r="G140" s="288"/>
      <c r="H140" s="288" t="s">
        <v>759</v>
      </c>
      <c r="I140" s="288" t="s">
        <v>758</v>
      </c>
      <c r="J140" s="288"/>
      <c r="K140" s="332"/>
    </row>
    <row r="141" spans="2:11" s="1" customFormat="1" ht="15" customHeight="1">
      <c r="B141" s="330"/>
      <c r="C141" s="288" t="s">
        <v>36</v>
      </c>
      <c r="D141" s="288"/>
      <c r="E141" s="288"/>
      <c r="F141" s="310" t="s">
        <v>723</v>
      </c>
      <c r="G141" s="288"/>
      <c r="H141" s="288" t="s">
        <v>779</v>
      </c>
      <c r="I141" s="288" t="s">
        <v>758</v>
      </c>
      <c r="J141" s="288"/>
      <c r="K141" s="332"/>
    </row>
    <row r="142" spans="2:11" s="1" customFormat="1" ht="15" customHeight="1">
      <c r="B142" s="330"/>
      <c r="C142" s="288" t="s">
        <v>780</v>
      </c>
      <c r="D142" s="288"/>
      <c r="E142" s="288"/>
      <c r="F142" s="310" t="s">
        <v>723</v>
      </c>
      <c r="G142" s="288"/>
      <c r="H142" s="288" t="s">
        <v>781</v>
      </c>
      <c r="I142" s="288" t="s">
        <v>758</v>
      </c>
      <c r="J142" s="288"/>
      <c r="K142" s="332"/>
    </row>
    <row r="143" spans="2:11" s="1" customFormat="1" ht="15" customHeight="1">
      <c r="B143" s="333"/>
      <c r="C143" s="334"/>
      <c r="D143" s="334"/>
      <c r="E143" s="334"/>
      <c r="F143" s="334"/>
      <c r="G143" s="334"/>
      <c r="H143" s="334"/>
      <c r="I143" s="334"/>
      <c r="J143" s="334"/>
      <c r="K143" s="335"/>
    </row>
    <row r="144" spans="2:11" s="1" customFormat="1" ht="18.75" customHeight="1">
      <c r="B144" s="285"/>
      <c r="C144" s="285"/>
      <c r="D144" s="285"/>
      <c r="E144" s="285"/>
      <c r="F144" s="322"/>
      <c r="G144" s="285"/>
      <c r="H144" s="285"/>
      <c r="I144" s="285"/>
      <c r="J144" s="285"/>
      <c r="K144" s="285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782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717</v>
      </c>
      <c r="D148" s="303"/>
      <c r="E148" s="303"/>
      <c r="F148" s="303" t="s">
        <v>718</v>
      </c>
      <c r="G148" s="304"/>
      <c r="H148" s="303" t="s">
        <v>52</v>
      </c>
      <c r="I148" s="303" t="s">
        <v>55</v>
      </c>
      <c r="J148" s="303" t="s">
        <v>719</v>
      </c>
      <c r="K148" s="302"/>
    </row>
    <row r="149" spans="2:11" s="1" customFormat="1" ht="17.25" customHeight="1">
      <c r="B149" s="300"/>
      <c r="C149" s="305" t="s">
        <v>720</v>
      </c>
      <c r="D149" s="305"/>
      <c r="E149" s="305"/>
      <c r="F149" s="306" t="s">
        <v>721</v>
      </c>
      <c r="G149" s="307"/>
      <c r="H149" s="305"/>
      <c r="I149" s="305"/>
      <c r="J149" s="305" t="s">
        <v>722</v>
      </c>
      <c r="K149" s="302"/>
    </row>
    <row r="150" spans="2:11" s="1" customFormat="1" ht="5.25" customHeight="1">
      <c r="B150" s="311"/>
      <c r="C150" s="308"/>
      <c r="D150" s="308"/>
      <c r="E150" s="308"/>
      <c r="F150" s="308"/>
      <c r="G150" s="309"/>
      <c r="H150" s="308"/>
      <c r="I150" s="308"/>
      <c r="J150" s="308"/>
      <c r="K150" s="332"/>
    </row>
    <row r="151" spans="2:11" s="1" customFormat="1" ht="15" customHeight="1">
      <c r="B151" s="311"/>
      <c r="C151" s="336" t="s">
        <v>726</v>
      </c>
      <c r="D151" s="288"/>
      <c r="E151" s="288"/>
      <c r="F151" s="337" t="s">
        <v>723</v>
      </c>
      <c r="G151" s="288"/>
      <c r="H151" s="336" t="s">
        <v>763</v>
      </c>
      <c r="I151" s="336" t="s">
        <v>725</v>
      </c>
      <c r="J151" s="336">
        <v>120</v>
      </c>
      <c r="K151" s="332"/>
    </row>
    <row r="152" spans="2:11" s="1" customFormat="1" ht="15" customHeight="1">
      <c r="B152" s="311"/>
      <c r="C152" s="336" t="s">
        <v>772</v>
      </c>
      <c r="D152" s="288"/>
      <c r="E152" s="288"/>
      <c r="F152" s="337" t="s">
        <v>723</v>
      </c>
      <c r="G152" s="288"/>
      <c r="H152" s="336" t="s">
        <v>783</v>
      </c>
      <c r="I152" s="336" t="s">
        <v>725</v>
      </c>
      <c r="J152" s="336" t="s">
        <v>774</v>
      </c>
      <c r="K152" s="332"/>
    </row>
    <row r="153" spans="2:11" s="1" customFormat="1" ht="15" customHeight="1">
      <c r="B153" s="311"/>
      <c r="C153" s="336" t="s">
        <v>671</v>
      </c>
      <c r="D153" s="288"/>
      <c r="E153" s="288"/>
      <c r="F153" s="337" t="s">
        <v>723</v>
      </c>
      <c r="G153" s="288"/>
      <c r="H153" s="336" t="s">
        <v>784</v>
      </c>
      <c r="I153" s="336" t="s">
        <v>725</v>
      </c>
      <c r="J153" s="336" t="s">
        <v>774</v>
      </c>
      <c r="K153" s="332"/>
    </row>
    <row r="154" spans="2:11" s="1" customFormat="1" ht="15" customHeight="1">
      <c r="B154" s="311"/>
      <c r="C154" s="336" t="s">
        <v>728</v>
      </c>
      <c r="D154" s="288"/>
      <c r="E154" s="288"/>
      <c r="F154" s="337" t="s">
        <v>729</v>
      </c>
      <c r="G154" s="288"/>
      <c r="H154" s="336" t="s">
        <v>763</v>
      </c>
      <c r="I154" s="336" t="s">
        <v>725</v>
      </c>
      <c r="J154" s="336">
        <v>50</v>
      </c>
      <c r="K154" s="332"/>
    </row>
    <row r="155" spans="2:11" s="1" customFormat="1" ht="15" customHeight="1">
      <c r="B155" s="311"/>
      <c r="C155" s="336" t="s">
        <v>731</v>
      </c>
      <c r="D155" s="288"/>
      <c r="E155" s="288"/>
      <c r="F155" s="337" t="s">
        <v>723</v>
      </c>
      <c r="G155" s="288"/>
      <c r="H155" s="336" t="s">
        <v>763</v>
      </c>
      <c r="I155" s="336" t="s">
        <v>733</v>
      </c>
      <c r="J155" s="336"/>
      <c r="K155" s="332"/>
    </row>
    <row r="156" spans="2:11" s="1" customFormat="1" ht="15" customHeight="1">
      <c r="B156" s="311"/>
      <c r="C156" s="336" t="s">
        <v>742</v>
      </c>
      <c r="D156" s="288"/>
      <c r="E156" s="288"/>
      <c r="F156" s="337" t="s">
        <v>729</v>
      </c>
      <c r="G156" s="288"/>
      <c r="H156" s="336" t="s">
        <v>763</v>
      </c>
      <c r="I156" s="336" t="s">
        <v>725</v>
      </c>
      <c r="J156" s="336">
        <v>50</v>
      </c>
      <c r="K156" s="332"/>
    </row>
    <row r="157" spans="2:11" s="1" customFormat="1" ht="15" customHeight="1">
      <c r="B157" s="311"/>
      <c r="C157" s="336" t="s">
        <v>750</v>
      </c>
      <c r="D157" s="288"/>
      <c r="E157" s="288"/>
      <c r="F157" s="337" t="s">
        <v>729</v>
      </c>
      <c r="G157" s="288"/>
      <c r="H157" s="336" t="s">
        <v>763</v>
      </c>
      <c r="I157" s="336" t="s">
        <v>725</v>
      </c>
      <c r="J157" s="336">
        <v>50</v>
      </c>
      <c r="K157" s="332"/>
    </row>
    <row r="158" spans="2:11" s="1" customFormat="1" ht="15" customHeight="1">
      <c r="B158" s="311"/>
      <c r="C158" s="336" t="s">
        <v>748</v>
      </c>
      <c r="D158" s="288"/>
      <c r="E158" s="288"/>
      <c r="F158" s="337" t="s">
        <v>729</v>
      </c>
      <c r="G158" s="288"/>
      <c r="H158" s="336" t="s">
        <v>763</v>
      </c>
      <c r="I158" s="336" t="s">
        <v>725</v>
      </c>
      <c r="J158" s="336">
        <v>50</v>
      </c>
      <c r="K158" s="332"/>
    </row>
    <row r="159" spans="2:11" s="1" customFormat="1" ht="15" customHeight="1">
      <c r="B159" s="311"/>
      <c r="C159" s="336" t="s">
        <v>128</v>
      </c>
      <c r="D159" s="288"/>
      <c r="E159" s="288"/>
      <c r="F159" s="337" t="s">
        <v>723</v>
      </c>
      <c r="G159" s="288"/>
      <c r="H159" s="336" t="s">
        <v>785</v>
      </c>
      <c r="I159" s="336" t="s">
        <v>725</v>
      </c>
      <c r="J159" s="336" t="s">
        <v>786</v>
      </c>
      <c r="K159" s="332"/>
    </row>
    <row r="160" spans="2:11" s="1" customFormat="1" ht="15" customHeight="1">
      <c r="B160" s="311"/>
      <c r="C160" s="336" t="s">
        <v>787</v>
      </c>
      <c r="D160" s="288"/>
      <c r="E160" s="288"/>
      <c r="F160" s="337" t="s">
        <v>723</v>
      </c>
      <c r="G160" s="288"/>
      <c r="H160" s="336" t="s">
        <v>788</v>
      </c>
      <c r="I160" s="336" t="s">
        <v>758</v>
      </c>
      <c r="J160" s="336"/>
      <c r="K160" s="332"/>
    </row>
    <row r="161" spans="2:11" s="1" customFormat="1" ht="15" customHeight="1">
      <c r="B161" s="338"/>
      <c r="C161" s="320"/>
      <c r="D161" s="320"/>
      <c r="E161" s="320"/>
      <c r="F161" s="320"/>
      <c r="G161" s="320"/>
      <c r="H161" s="320"/>
      <c r="I161" s="320"/>
      <c r="J161" s="320"/>
      <c r="K161" s="339"/>
    </row>
    <row r="162" spans="2:11" s="1" customFormat="1" ht="18.75" customHeight="1">
      <c r="B162" s="285"/>
      <c r="C162" s="288"/>
      <c r="D162" s="288"/>
      <c r="E162" s="288"/>
      <c r="F162" s="310"/>
      <c r="G162" s="288"/>
      <c r="H162" s="288"/>
      <c r="I162" s="288"/>
      <c r="J162" s="288"/>
      <c r="K162" s="285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789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717</v>
      </c>
      <c r="D166" s="303"/>
      <c r="E166" s="303"/>
      <c r="F166" s="303" t="s">
        <v>718</v>
      </c>
      <c r="G166" s="340"/>
      <c r="H166" s="341" t="s">
        <v>52</v>
      </c>
      <c r="I166" s="341" t="s">
        <v>55</v>
      </c>
      <c r="J166" s="303" t="s">
        <v>719</v>
      </c>
      <c r="K166" s="280"/>
    </row>
    <row r="167" spans="2:11" s="1" customFormat="1" ht="17.25" customHeight="1">
      <c r="B167" s="281"/>
      <c r="C167" s="305" t="s">
        <v>720</v>
      </c>
      <c r="D167" s="305"/>
      <c r="E167" s="305"/>
      <c r="F167" s="306" t="s">
        <v>721</v>
      </c>
      <c r="G167" s="342"/>
      <c r="H167" s="343"/>
      <c r="I167" s="343"/>
      <c r="J167" s="305" t="s">
        <v>722</v>
      </c>
      <c r="K167" s="283"/>
    </row>
    <row r="168" spans="2:11" s="1" customFormat="1" ht="5.25" customHeight="1">
      <c r="B168" s="311"/>
      <c r="C168" s="308"/>
      <c r="D168" s="308"/>
      <c r="E168" s="308"/>
      <c r="F168" s="308"/>
      <c r="G168" s="309"/>
      <c r="H168" s="308"/>
      <c r="I168" s="308"/>
      <c r="J168" s="308"/>
      <c r="K168" s="332"/>
    </row>
    <row r="169" spans="2:11" s="1" customFormat="1" ht="15" customHeight="1">
      <c r="B169" s="311"/>
      <c r="C169" s="288" t="s">
        <v>726</v>
      </c>
      <c r="D169" s="288"/>
      <c r="E169" s="288"/>
      <c r="F169" s="310" t="s">
        <v>723</v>
      </c>
      <c r="G169" s="288"/>
      <c r="H169" s="288" t="s">
        <v>763</v>
      </c>
      <c r="I169" s="288" t="s">
        <v>725</v>
      </c>
      <c r="J169" s="288">
        <v>120</v>
      </c>
      <c r="K169" s="332"/>
    </row>
    <row r="170" spans="2:11" s="1" customFormat="1" ht="15" customHeight="1">
      <c r="B170" s="311"/>
      <c r="C170" s="288" t="s">
        <v>772</v>
      </c>
      <c r="D170" s="288"/>
      <c r="E170" s="288"/>
      <c r="F170" s="310" t="s">
        <v>723</v>
      </c>
      <c r="G170" s="288"/>
      <c r="H170" s="288" t="s">
        <v>773</v>
      </c>
      <c r="I170" s="288" t="s">
        <v>725</v>
      </c>
      <c r="J170" s="288" t="s">
        <v>774</v>
      </c>
      <c r="K170" s="332"/>
    </row>
    <row r="171" spans="2:11" s="1" customFormat="1" ht="15" customHeight="1">
      <c r="B171" s="311"/>
      <c r="C171" s="288" t="s">
        <v>671</v>
      </c>
      <c r="D171" s="288"/>
      <c r="E171" s="288"/>
      <c r="F171" s="310" t="s">
        <v>723</v>
      </c>
      <c r="G171" s="288"/>
      <c r="H171" s="288" t="s">
        <v>790</v>
      </c>
      <c r="I171" s="288" t="s">
        <v>725</v>
      </c>
      <c r="J171" s="288" t="s">
        <v>774</v>
      </c>
      <c r="K171" s="332"/>
    </row>
    <row r="172" spans="2:11" s="1" customFormat="1" ht="15" customHeight="1">
      <c r="B172" s="311"/>
      <c r="C172" s="288" t="s">
        <v>728</v>
      </c>
      <c r="D172" s="288"/>
      <c r="E172" s="288"/>
      <c r="F172" s="310" t="s">
        <v>729</v>
      </c>
      <c r="G172" s="288"/>
      <c r="H172" s="288" t="s">
        <v>790</v>
      </c>
      <c r="I172" s="288" t="s">
        <v>725</v>
      </c>
      <c r="J172" s="288">
        <v>50</v>
      </c>
      <c r="K172" s="332"/>
    </row>
    <row r="173" spans="2:11" s="1" customFormat="1" ht="15" customHeight="1">
      <c r="B173" s="311"/>
      <c r="C173" s="288" t="s">
        <v>731</v>
      </c>
      <c r="D173" s="288"/>
      <c r="E173" s="288"/>
      <c r="F173" s="310" t="s">
        <v>723</v>
      </c>
      <c r="G173" s="288"/>
      <c r="H173" s="288" t="s">
        <v>790</v>
      </c>
      <c r="I173" s="288" t="s">
        <v>733</v>
      </c>
      <c r="J173" s="288"/>
      <c r="K173" s="332"/>
    </row>
    <row r="174" spans="2:11" s="1" customFormat="1" ht="15" customHeight="1">
      <c r="B174" s="311"/>
      <c r="C174" s="288" t="s">
        <v>742</v>
      </c>
      <c r="D174" s="288"/>
      <c r="E174" s="288"/>
      <c r="F174" s="310" t="s">
        <v>729</v>
      </c>
      <c r="G174" s="288"/>
      <c r="H174" s="288" t="s">
        <v>790</v>
      </c>
      <c r="I174" s="288" t="s">
        <v>725</v>
      </c>
      <c r="J174" s="288">
        <v>50</v>
      </c>
      <c r="K174" s="332"/>
    </row>
    <row r="175" spans="2:11" s="1" customFormat="1" ht="15" customHeight="1">
      <c r="B175" s="311"/>
      <c r="C175" s="288" t="s">
        <v>750</v>
      </c>
      <c r="D175" s="288"/>
      <c r="E175" s="288"/>
      <c r="F175" s="310" t="s">
        <v>729</v>
      </c>
      <c r="G175" s="288"/>
      <c r="H175" s="288" t="s">
        <v>790</v>
      </c>
      <c r="I175" s="288" t="s">
        <v>725</v>
      </c>
      <c r="J175" s="288">
        <v>50</v>
      </c>
      <c r="K175" s="332"/>
    </row>
    <row r="176" spans="2:11" s="1" customFormat="1" ht="15" customHeight="1">
      <c r="B176" s="311"/>
      <c r="C176" s="288" t="s">
        <v>748</v>
      </c>
      <c r="D176" s="288"/>
      <c r="E176" s="288"/>
      <c r="F176" s="310" t="s">
        <v>729</v>
      </c>
      <c r="G176" s="288"/>
      <c r="H176" s="288" t="s">
        <v>790</v>
      </c>
      <c r="I176" s="288" t="s">
        <v>725</v>
      </c>
      <c r="J176" s="288">
        <v>50</v>
      </c>
      <c r="K176" s="332"/>
    </row>
    <row r="177" spans="2:11" s="1" customFormat="1" ht="15" customHeight="1">
      <c r="B177" s="311"/>
      <c r="C177" s="288" t="s">
        <v>137</v>
      </c>
      <c r="D177" s="288"/>
      <c r="E177" s="288"/>
      <c r="F177" s="310" t="s">
        <v>723</v>
      </c>
      <c r="G177" s="288"/>
      <c r="H177" s="288" t="s">
        <v>791</v>
      </c>
      <c r="I177" s="288" t="s">
        <v>792</v>
      </c>
      <c r="J177" s="288"/>
      <c r="K177" s="332"/>
    </row>
    <row r="178" spans="2:11" s="1" customFormat="1" ht="15" customHeight="1">
      <c r="B178" s="311"/>
      <c r="C178" s="288" t="s">
        <v>55</v>
      </c>
      <c r="D178" s="288"/>
      <c r="E178" s="288"/>
      <c r="F178" s="310" t="s">
        <v>723</v>
      </c>
      <c r="G178" s="288"/>
      <c r="H178" s="288" t="s">
        <v>793</v>
      </c>
      <c r="I178" s="288" t="s">
        <v>794</v>
      </c>
      <c r="J178" s="288">
        <v>1</v>
      </c>
      <c r="K178" s="332"/>
    </row>
    <row r="179" spans="2:11" s="1" customFormat="1" ht="15" customHeight="1">
      <c r="B179" s="311"/>
      <c r="C179" s="288" t="s">
        <v>51</v>
      </c>
      <c r="D179" s="288"/>
      <c r="E179" s="288"/>
      <c r="F179" s="310" t="s">
        <v>723</v>
      </c>
      <c r="G179" s="288"/>
      <c r="H179" s="288" t="s">
        <v>795</v>
      </c>
      <c r="I179" s="288" t="s">
        <v>725</v>
      </c>
      <c r="J179" s="288">
        <v>20</v>
      </c>
      <c r="K179" s="332"/>
    </row>
    <row r="180" spans="2:11" s="1" customFormat="1" ht="15" customHeight="1">
      <c r="B180" s="311"/>
      <c r="C180" s="288" t="s">
        <v>52</v>
      </c>
      <c r="D180" s="288"/>
      <c r="E180" s="288"/>
      <c r="F180" s="310" t="s">
        <v>723</v>
      </c>
      <c r="G180" s="288"/>
      <c r="H180" s="288" t="s">
        <v>796</v>
      </c>
      <c r="I180" s="288" t="s">
        <v>725</v>
      </c>
      <c r="J180" s="288">
        <v>255</v>
      </c>
      <c r="K180" s="332"/>
    </row>
    <row r="181" spans="2:11" s="1" customFormat="1" ht="15" customHeight="1">
      <c r="B181" s="311"/>
      <c r="C181" s="288" t="s">
        <v>138</v>
      </c>
      <c r="D181" s="288"/>
      <c r="E181" s="288"/>
      <c r="F181" s="310" t="s">
        <v>723</v>
      </c>
      <c r="G181" s="288"/>
      <c r="H181" s="288" t="s">
        <v>687</v>
      </c>
      <c r="I181" s="288" t="s">
        <v>725</v>
      </c>
      <c r="J181" s="288">
        <v>10</v>
      </c>
      <c r="K181" s="332"/>
    </row>
    <row r="182" spans="2:11" s="1" customFormat="1" ht="15" customHeight="1">
      <c r="B182" s="311"/>
      <c r="C182" s="288" t="s">
        <v>139</v>
      </c>
      <c r="D182" s="288"/>
      <c r="E182" s="288"/>
      <c r="F182" s="310" t="s">
        <v>723</v>
      </c>
      <c r="G182" s="288"/>
      <c r="H182" s="288" t="s">
        <v>797</v>
      </c>
      <c r="I182" s="288" t="s">
        <v>758</v>
      </c>
      <c r="J182" s="288"/>
      <c r="K182" s="332"/>
    </row>
    <row r="183" spans="2:11" s="1" customFormat="1" ht="15" customHeight="1">
      <c r="B183" s="311"/>
      <c r="C183" s="288" t="s">
        <v>798</v>
      </c>
      <c r="D183" s="288"/>
      <c r="E183" s="288"/>
      <c r="F183" s="310" t="s">
        <v>723</v>
      </c>
      <c r="G183" s="288"/>
      <c r="H183" s="288" t="s">
        <v>799</v>
      </c>
      <c r="I183" s="288" t="s">
        <v>758</v>
      </c>
      <c r="J183" s="288"/>
      <c r="K183" s="332"/>
    </row>
    <row r="184" spans="2:11" s="1" customFormat="1" ht="15" customHeight="1">
      <c r="B184" s="311"/>
      <c r="C184" s="288" t="s">
        <v>787</v>
      </c>
      <c r="D184" s="288"/>
      <c r="E184" s="288"/>
      <c r="F184" s="310" t="s">
        <v>723</v>
      </c>
      <c r="G184" s="288"/>
      <c r="H184" s="288" t="s">
        <v>800</v>
      </c>
      <c r="I184" s="288" t="s">
        <v>758</v>
      </c>
      <c r="J184" s="288"/>
      <c r="K184" s="332"/>
    </row>
    <row r="185" spans="2:11" s="1" customFormat="1" ht="15" customHeight="1">
      <c r="B185" s="311"/>
      <c r="C185" s="288" t="s">
        <v>141</v>
      </c>
      <c r="D185" s="288"/>
      <c r="E185" s="288"/>
      <c r="F185" s="310" t="s">
        <v>729</v>
      </c>
      <c r="G185" s="288"/>
      <c r="H185" s="288" t="s">
        <v>801</v>
      </c>
      <c r="I185" s="288" t="s">
        <v>725</v>
      </c>
      <c r="J185" s="288">
        <v>50</v>
      </c>
      <c r="K185" s="332"/>
    </row>
    <row r="186" spans="2:11" s="1" customFormat="1" ht="15" customHeight="1">
      <c r="B186" s="311"/>
      <c r="C186" s="288" t="s">
        <v>802</v>
      </c>
      <c r="D186" s="288"/>
      <c r="E186" s="288"/>
      <c r="F186" s="310" t="s">
        <v>729</v>
      </c>
      <c r="G186" s="288"/>
      <c r="H186" s="288" t="s">
        <v>803</v>
      </c>
      <c r="I186" s="288" t="s">
        <v>804</v>
      </c>
      <c r="J186" s="288"/>
      <c r="K186" s="332"/>
    </row>
    <row r="187" spans="2:11" s="1" customFormat="1" ht="15" customHeight="1">
      <c r="B187" s="311"/>
      <c r="C187" s="288" t="s">
        <v>805</v>
      </c>
      <c r="D187" s="288"/>
      <c r="E187" s="288"/>
      <c r="F187" s="310" t="s">
        <v>729</v>
      </c>
      <c r="G187" s="288"/>
      <c r="H187" s="288" t="s">
        <v>806</v>
      </c>
      <c r="I187" s="288" t="s">
        <v>804</v>
      </c>
      <c r="J187" s="288"/>
      <c r="K187" s="332"/>
    </row>
    <row r="188" spans="2:11" s="1" customFormat="1" ht="15" customHeight="1">
      <c r="B188" s="311"/>
      <c r="C188" s="288" t="s">
        <v>807</v>
      </c>
      <c r="D188" s="288"/>
      <c r="E188" s="288"/>
      <c r="F188" s="310" t="s">
        <v>729</v>
      </c>
      <c r="G188" s="288"/>
      <c r="H188" s="288" t="s">
        <v>808</v>
      </c>
      <c r="I188" s="288" t="s">
        <v>804</v>
      </c>
      <c r="J188" s="288"/>
      <c r="K188" s="332"/>
    </row>
    <row r="189" spans="2:11" s="1" customFormat="1" ht="15" customHeight="1">
      <c r="B189" s="311"/>
      <c r="C189" s="344" t="s">
        <v>809</v>
      </c>
      <c r="D189" s="288"/>
      <c r="E189" s="288"/>
      <c r="F189" s="310" t="s">
        <v>729</v>
      </c>
      <c r="G189" s="288"/>
      <c r="H189" s="288" t="s">
        <v>810</v>
      </c>
      <c r="I189" s="288" t="s">
        <v>811</v>
      </c>
      <c r="J189" s="345" t="s">
        <v>812</v>
      </c>
      <c r="K189" s="332"/>
    </row>
    <row r="190" spans="2:11" s="1" customFormat="1" ht="15" customHeight="1">
      <c r="B190" s="311"/>
      <c r="C190" s="295" t="s">
        <v>40</v>
      </c>
      <c r="D190" s="288"/>
      <c r="E190" s="288"/>
      <c r="F190" s="310" t="s">
        <v>723</v>
      </c>
      <c r="G190" s="288"/>
      <c r="H190" s="285" t="s">
        <v>813</v>
      </c>
      <c r="I190" s="288" t="s">
        <v>814</v>
      </c>
      <c r="J190" s="288"/>
      <c r="K190" s="332"/>
    </row>
    <row r="191" spans="2:11" s="1" customFormat="1" ht="15" customHeight="1">
      <c r="B191" s="311"/>
      <c r="C191" s="295" t="s">
        <v>815</v>
      </c>
      <c r="D191" s="288"/>
      <c r="E191" s="288"/>
      <c r="F191" s="310" t="s">
        <v>723</v>
      </c>
      <c r="G191" s="288"/>
      <c r="H191" s="288" t="s">
        <v>816</v>
      </c>
      <c r="I191" s="288" t="s">
        <v>758</v>
      </c>
      <c r="J191" s="288"/>
      <c r="K191" s="332"/>
    </row>
    <row r="192" spans="2:11" s="1" customFormat="1" ht="15" customHeight="1">
      <c r="B192" s="311"/>
      <c r="C192" s="295" t="s">
        <v>817</v>
      </c>
      <c r="D192" s="288"/>
      <c r="E192" s="288"/>
      <c r="F192" s="310" t="s">
        <v>723</v>
      </c>
      <c r="G192" s="288"/>
      <c r="H192" s="288" t="s">
        <v>818</v>
      </c>
      <c r="I192" s="288" t="s">
        <v>758</v>
      </c>
      <c r="J192" s="288"/>
      <c r="K192" s="332"/>
    </row>
    <row r="193" spans="2:11" s="1" customFormat="1" ht="15" customHeight="1">
      <c r="B193" s="311"/>
      <c r="C193" s="295" t="s">
        <v>819</v>
      </c>
      <c r="D193" s="288"/>
      <c r="E193" s="288"/>
      <c r="F193" s="310" t="s">
        <v>729</v>
      </c>
      <c r="G193" s="288"/>
      <c r="H193" s="288" t="s">
        <v>820</v>
      </c>
      <c r="I193" s="288" t="s">
        <v>758</v>
      </c>
      <c r="J193" s="288"/>
      <c r="K193" s="332"/>
    </row>
    <row r="194" spans="2:11" s="1" customFormat="1" ht="15" customHeight="1">
      <c r="B194" s="338"/>
      <c r="C194" s="346"/>
      <c r="D194" s="320"/>
      <c r="E194" s="320"/>
      <c r="F194" s="320"/>
      <c r="G194" s="320"/>
      <c r="H194" s="320"/>
      <c r="I194" s="320"/>
      <c r="J194" s="320"/>
      <c r="K194" s="339"/>
    </row>
    <row r="195" spans="2:11" s="1" customFormat="1" ht="18.75" customHeight="1">
      <c r="B195" s="285"/>
      <c r="C195" s="288"/>
      <c r="D195" s="288"/>
      <c r="E195" s="288"/>
      <c r="F195" s="310"/>
      <c r="G195" s="288"/>
      <c r="H195" s="288"/>
      <c r="I195" s="288"/>
      <c r="J195" s="288"/>
      <c r="K195" s="285"/>
    </row>
    <row r="196" spans="2:11" s="1" customFormat="1" ht="18.75" customHeight="1">
      <c r="B196" s="285"/>
      <c r="C196" s="288"/>
      <c r="D196" s="288"/>
      <c r="E196" s="288"/>
      <c r="F196" s="310"/>
      <c r="G196" s="288"/>
      <c r="H196" s="288"/>
      <c r="I196" s="288"/>
      <c r="J196" s="288"/>
      <c r="K196" s="285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5"/>
      <c r="C198" s="276"/>
      <c r="D198" s="276"/>
      <c r="E198" s="276"/>
      <c r="F198" s="276"/>
      <c r="G198" s="276"/>
      <c r="H198" s="276"/>
      <c r="I198" s="276"/>
      <c r="J198" s="276"/>
      <c r="K198" s="277"/>
    </row>
    <row r="199" spans="2:11" s="1" customFormat="1" ht="21">
      <c r="B199" s="278"/>
      <c r="C199" s="279" t="s">
        <v>821</v>
      </c>
      <c r="D199" s="279"/>
      <c r="E199" s="279"/>
      <c r="F199" s="279"/>
      <c r="G199" s="279"/>
      <c r="H199" s="279"/>
      <c r="I199" s="279"/>
      <c r="J199" s="279"/>
      <c r="K199" s="280"/>
    </row>
    <row r="200" spans="2:11" s="1" customFormat="1" ht="25.5" customHeight="1">
      <c r="B200" s="278"/>
      <c r="C200" s="347" t="s">
        <v>822</v>
      </c>
      <c r="D200" s="347"/>
      <c r="E200" s="347"/>
      <c r="F200" s="347" t="s">
        <v>823</v>
      </c>
      <c r="G200" s="348"/>
      <c r="H200" s="347" t="s">
        <v>824</v>
      </c>
      <c r="I200" s="347"/>
      <c r="J200" s="347"/>
      <c r="K200" s="280"/>
    </row>
    <row r="201" spans="2:11" s="1" customFormat="1" ht="5.25" customHeight="1">
      <c r="B201" s="311"/>
      <c r="C201" s="308"/>
      <c r="D201" s="308"/>
      <c r="E201" s="308"/>
      <c r="F201" s="308"/>
      <c r="G201" s="288"/>
      <c r="H201" s="308"/>
      <c r="I201" s="308"/>
      <c r="J201" s="308"/>
      <c r="K201" s="332"/>
    </row>
    <row r="202" spans="2:11" s="1" customFormat="1" ht="15" customHeight="1">
      <c r="B202" s="311"/>
      <c r="C202" s="288" t="s">
        <v>814</v>
      </c>
      <c r="D202" s="288"/>
      <c r="E202" s="288"/>
      <c r="F202" s="310" t="s">
        <v>41</v>
      </c>
      <c r="G202" s="288"/>
      <c r="H202" s="288" t="s">
        <v>825</v>
      </c>
      <c r="I202" s="288"/>
      <c r="J202" s="288"/>
      <c r="K202" s="332"/>
    </row>
    <row r="203" spans="2:11" s="1" customFormat="1" ht="15" customHeight="1">
      <c r="B203" s="311"/>
      <c r="C203" s="317"/>
      <c r="D203" s="288"/>
      <c r="E203" s="288"/>
      <c r="F203" s="310" t="s">
        <v>42</v>
      </c>
      <c r="G203" s="288"/>
      <c r="H203" s="288" t="s">
        <v>826</v>
      </c>
      <c r="I203" s="288"/>
      <c r="J203" s="288"/>
      <c r="K203" s="332"/>
    </row>
    <row r="204" spans="2:11" s="1" customFormat="1" ht="15" customHeight="1">
      <c r="B204" s="311"/>
      <c r="C204" s="317"/>
      <c r="D204" s="288"/>
      <c r="E204" s="288"/>
      <c r="F204" s="310" t="s">
        <v>45</v>
      </c>
      <c r="G204" s="288"/>
      <c r="H204" s="288" t="s">
        <v>827</v>
      </c>
      <c r="I204" s="288"/>
      <c r="J204" s="288"/>
      <c r="K204" s="332"/>
    </row>
    <row r="205" spans="2:11" s="1" customFormat="1" ht="15" customHeight="1">
      <c r="B205" s="311"/>
      <c r="C205" s="288"/>
      <c r="D205" s="288"/>
      <c r="E205" s="288"/>
      <c r="F205" s="310" t="s">
        <v>43</v>
      </c>
      <c r="G205" s="288"/>
      <c r="H205" s="288" t="s">
        <v>828</v>
      </c>
      <c r="I205" s="288"/>
      <c r="J205" s="288"/>
      <c r="K205" s="332"/>
    </row>
    <row r="206" spans="2:11" s="1" customFormat="1" ht="15" customHeight="1">
      <c r="B206" s="311"/>
      <c r="C206" s="288"/>
      <c r="D206" s="288"/>
      <c r="E206" s="288"/>
      <c r="F206" s="310" t="s">
        <v>44</v>
      </c>
      <c r="G206" s="288"/>
      <c r="H206" s="288" t="s">
        <v>829</v>
      </c>
      <c r="I206" s="288"/>
      <c r="J206" s="288"/>
      <c r="K206" s="332"/>
    </row>
    <row r="207" spans="2:11" s="1" customFormat="1" ht="15" customHeight="1">
      <c r="B207" s="311"/>
      <c r="C207" s="288"/>
      <c r="D207" s="288"/>
      <c r="E207" s="288"/>
      <c r="F207" s="310"/>
      <c r="G207" s="288"/>
      <c r="H207" s="288"/>
      <c r="I207" s="288"/>
      <c r="J207" s="288"/>
      <c r="K207" s="332"/>
    </row>
    <row r="208" spans="2:11" s="1" customFormat="1" ht="15" customHeight="1">
      <c r="B208" s="311"/>
      <c r="C208" s="288" t="s">
        <v>770</v>
      </c>
      <c r="D208" s="288"/>
      <c r="E208" s="288"/>
      <c r="F208" s="310" t="s">
        <v>74</v>
      </c>
      <c r="G208" s="288"/>
      <c r="H208" s="288" t="s">
        <v>830</v>
      </c>
      <c r="I208" s="288"/>
      <c r="J208" s="288"/>
      <c r="K208" s="332"/>
    </row>
    <row r="209" spans="2:11" s="1" customFormat="1" ht="15" customHeight="1">
      <c r="B209" s="311"/>
      <c r="C209" s="317"/>
      <c r="D209" s="288"/>
      <c r="E209" s="288"/>
      <c r="F209" s="310" t="s">
        <v>665</v>
      </c>
      <c r="G209" s="288"/>
      <c r="H209" s="288" t="s">
        <v>666</v>
      </c>
      <c r="I209" s="288"/>
      <c r="J209" s="288"/>
      <c r="K209" s="332"/>
    </row>
    <row r="210" spans="2:11" s="1" customFormat="1" ht="15" customHeight="1">
      <c r="B210" s="311"/>
      <c r="C210" s="288"/>
      <c r="D210" s="288"/>
      <c r="E210" s="288"/>
      <c r="F210" s="310" t="s">
        <v>663</v>
      </c>
      <c r="G210" s="288"/>
      <c r="H210" s="288" t="s">
        <v>831</v>
      </c>
      <c r="I210" s="288"/>
      <c r="J210" s="288"/>
      <c r="K210" s="332"/>
    </row>
    <row r="211" spans="2:11" s="1" customFormat="1" ht="15" customHeight="1">
      <c r="B211" s="349"/>
      <c r="C211" s="317"/>
      <c r="D211" s="317"/>
      <c r="E211" s="317"/>
      <c r="F211" s="310" t="s">
        <v>667</v>
      </c>
      <c r="G211" s="295"/>
      <c r="H211" s="336" t="s">
        <v>668</v>
      </c>
      <c r="I211" s="336"/>
      <c r="J211" s="336"/>
      <c r="K211" s="350"/>
    </row>
    <row r="212" spans="2:11" s="1" customFormat="1" ht="15" customHeight="1">
      <c r="B212" s="349"/>
      <c r="C212" s="317"/>
      <c r="D212" s="317"/>
      <c r="E212" s="317"/>
      <c r="F212" s="310" t="s">
        <v>669</v>
      </c>
      <c r="G212" s="295"/>
      <c r="H212" s="336" t="s">
        <v>832</v>
      </c>
      <c r="I212" s="336"/>
      <c r="J212" s="336"/>
      <c r="K212" s="350"/>
    </row>
    <row r="213" spans="2:11" s="1" customFormat="1" ht="15" customHeight="1">
      <c r="B213" s="349"/>
      <c r="C213" s="317"/>
      <c r="D213" s="317"/>
      <c r="E213" s="317"/>
      <c r="F213" s="351"/>
      <c r="G213" s="295"/>
      <c r="H213" s="352"/>
      <c r="I213" s="352"/>
      <c r="J213" s="352"/>
      <c r="K213" s="350"/>
    </row>
    <row r="214" spans="2:11" s="1" customFormat="1" ht="15" customHeight="1">
      <c r="B214" s="349"/>
      <c r="C214" s="288" t="s">
        <v>794</v>
      </c>
      <c r="D214" s="317"/>
      <c r="E214" s="317"/>
      <c r="F214" s="310">
        <v>1</v>
      </c>
      <c r="G214" s="295"/>
      <c r="H214" s="336" t="s">
        <v>833</v>
      </c>
      <c r="I214" s="336"/>
      <c r="J214" s="336"/>
      <c r="K214" s="350"/>
    </row>
    <row r="215" spans="2:11" s="1" customFormat="1" ht="15" customHeight="1">
      <c r="B215" s="349"/>
      <c r="C215" s="317"/>
      <c r="D215" s="317"/>
      <c r="E215" s="317"/>
      <c r="F215" s="310">
        <v>2</v>
      </c>
      <c r="G215" s="295"/>
      <c r="H215" s="336" t="s">
        <v>834</v>
      </c>
      <c r="I215" s="336"/>
      <c r="J215" s="336"/>
      <c r="K215" s="350"/>
    </row>
    <row r="216" spans="2:11" s="1" customFormat="1" ht="15" customHeight="1">
      <c r="B216" s="349"/>
      <c r="C216" s="317"/>
      <c r="D216" s="317"/>
      <c r="E216" s="317"/>
      <c r="F216" s="310">
        <v>3</v>
      </c>
      <c r="G216" s="295"/>
      <c r="H216" s="336" t="s">
        <v>835</v>
      </c>
      <c r="I216" s="336"/>
      <c r="J216" s="336"/>
      <c r="K216" s="350"/>
    </row>
    <row r="217" spans="2:11" s="1" customFormat="1" ht="15" customHeight="1">
      <c r="B217" s="349"/>
      <c r="C217" s="317"/>
      <c r="D217" s="317"/>
      <c r="E217" s="317"/>
      <c r="F217" s="310">
        <v>4</v>
      </c>
      <c r="G217" s="295"/>
      <c r="H217" s="336" t="s">
        <v>836</v>
      </c>
      <c r="I217" s="336"/>
      <c r="J217" s="336"/>
      <c r="K217" s="350"/>
    </row>
    <row r="218" spans="2:11" s="1" customFormat="1" ht="12.75" customHeight="1">
      <c r="B218" s="353"/>
      <c r="C218" s="354"/>
      <c r="D218" s="354"/>
      <c r="E218" s="354"/>
      <c r="F218" s="354"/>
      <c r="G218" s="354"/>
      <c r="H218" s="354"/>
      <c r="I218" s="354"/>
      <c r="J218" s="354"/>
      <c r="K218" s="35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1:31" s="2" customFormat="1" ht="12" customHeight="1">
      <c r="A6" s="38"/>
      <c r="B6" s="44"/>
      <c r="C6" s="38"/>
      <c r="D6" s="133" t="s">
        <v>16</v>
      </c>
      <c r="E6" s="38"/>
      <c r="F6" s="38"/>
      <c r="G6" s="38"/>
      <c r="H6" s="38"/>
      <c r="I6" s="134"/>
      <c r="J6" s="38"/>
      <c r="K6" s="38"/>
      <c r="L6" s="135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134"/>
      <c r="J7" s="38"/>
      <c r="K7" s="38"/>
      <c r="L7" s="135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3" t="s">
        <v>18</v>
      </c>
      <c r="E9" s="38"/>
      <c r="F9" s="137" t="s">
        <v>19</v>
      </c>
      <c r="G9" s="38"/>
      <c r="H9" s="38"/>
      <c r="I9" s="138" t="s">
        <v>20</v>
      </c>
      <c r="J9" s="137" t="s">
        <v>19</v>
      </c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3" t="s">
        <v>21</v>
      </c>
      <c r="E10" s="38"/>
      <c r="F10" s="137" t="s">
        <v>22</v>
      </c>
      <c r="G10" s="38"/>
      <c r="H10" s="38"/>
      <c r="I10" s="138" t="s">
        <v>23</v>
      </c>
      <c r="J10" s="139" t="str">
        <f>'Rekapitulace stavby'!AN8</f>
        <v>27. 5. 2020</v>
      </c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4"/>
      <c r="J11" s="38"/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25</v>
      </c>
      <c r="E12" s="38"/>
      <c r="F12" s="38"/>
      <c r="G12" s="38"/>
      <c r="H12" s="38"/>
      <c r="I12" s="138" t="s">
        <v>26</v>
      </c>
      <c r="J12" s="137" t="str">
        <f>IF('Rekapitulace stavby'!AN10="","",'Rekapitulace stavby'!AN10)</f>
        <v/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tr">
        <f>IF('Rekapitulace stavby'!E11="","",'Rekapitulace stavby'!E11)</f>
        <v xml:space="preserve"> </v>
      </c>
      <c r="F13" s="38"/>
      <c r="G13" s="38"/>
      <c r="H13" s="38"/>
      <c r="I13" s="138" t="s">
        <v>28</v>
      </c>
      <c r="J13" s="137" t="str">
        <f>IF('Rekapitulace stavby'!AN11="","",'Rekapitulace stavby'!AN11)</f>
        <v/>
      </c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134"/>
      <c r="J14" s="38"/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3" t="s">
        <v>29</v>
      </c>
      <c r="E15" s="38"/>
      <c r="F15" s="38"/>
      <c r="G15" s="38"/>
      <c r="H15" s="38"/>
      <c r="I15" s="138" t="s">
        <v>26</v>
      </c>
      <c r="J15" s="33" t="str">
        <f>'Rekapitulace stavby'!AN13</f>
        <v>Vyplň údaj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8" t="s">
        <v>28</v>
      </c>
      <c r="J16" s="33" t="str">
        <f>'Rekapitulace stavby'!AN14</f>
        <v>Vyplň údaj</v>
      </c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134"/>
      <c r="J17" s="38"/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3" t="s">
        <v>31</v>
      </c>
      <c r="E18" s="38"/>
      <c r="F18" s="38"/>
      <c r="G18" s="38"/>
      <c r="H18" s="38"/>
      <c r="I18" s="138" t="s">
        <v>26</v>
      </c>
      <c r="J18" s="137" t="str">
        <f>IF('Rekapitulace stavby'!AN16="","",'Rekapitulace stavby'!AN16)</f>
        <v/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tr">
        <f>IF('Rekapitulace stavby'!E17="","",'Rekapitulace stavby'!E17)</f>
        <v xml:space="preserve"> </v>
      </c>
      <c r="F19" s="38"/>
      <c r="G19" s="38"/>
      <c r="H19" s="38"/>
      <c r="I19" s="138" t="s">
        <v>28</v>
      </c>
      <c r="J19" s="137" t="str">
        <f>IF('Rekapitulace stavby'!AN17="","",'Rekapitulace stavby'!AN17)</f>
        <v/>
      </c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34"/>
      <c r="J20" s="38"/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3" t="s">
        <v>33</v>
      </c>
      <c r="E21" s="38"/>
      <c r="F21" s="38"/>
      <c r="G21" s="38"/>
      <c r="H21" s="38"/>
      <c r="I21" s="138" t="s">
        <v>26</v>
      </c>
      <c r="J21" s="137" t="str">
        <f>IF('Rekapitulace stavby'!AN19="","",'Rekapitulace stavby'!AN19)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tr">
        <f>IF('Rekapitulace stavby'!E20="","",'Rekapitulace stavby'!E20)</f>
        <v xml:space="preserve"> </v>
      </c>
      <c r="F22" s="38"/>
      <c r="G22" s="38"/>
      <c r="H22" s="38"/>
      <c r="I22" s="138" t="s">
        <v>28</v>
      </c>
      <c r="J22" s="137" t="str">
        <f>IF('Rekapitulace stavby'!AN20="","",'Rekapitulace stavby'!AN20)</f>
        <v/>
      </c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34"/>
      <c r="J23" s="38"/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3" t="s">
        <v>34</v>
      </c>
      <c r="E24" s="38"/>
      <c r="F24" s="38"/>
      <c r="G24" s="38"/>
      <c r="H24" s="38"/>
      <c r="I24" s="134"/>
      <c r="J24" s="38"/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40"/>
      <c r="B25" s="141"/>
      <c r="C25" s="140"/>
      <c r="D25" s="140"/>
      <c r="E25" s="142" t="s">
        <v>35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5"/>
      <c r="E27" s="145"/>
      <c r="F27" s="145"/>
      <c r="G27" s="145"/>
      <c r="H27" s="145"/>
      <c r="I27" s="146"/>
      <c r="J27" s="145"/>
      <c r="K27" s="145"/>
      <c r="L27" s="13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7" t="s">
        <v>36</v>
      </c>
      <c r="E28" s="38"/>
      <c r="F28" s="38"/>
      <c r="G28" s="38"/>
      <c r="H28" s="38"/>
      <c r="I28" s="134"/>
      <c r="J28" s="148">
        <f>ROUND(J78,2)</f>
        <v>0</v>
      </c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9" t="s">
        <v>38</v>
      </c>
      <c r="G30" s="38"/>
      <c r="H30" s="38"/>
      <c r="I30" s="150" t="s">
        <v>37</v>
      </c>
      <c r="J30" s="149" t="s">
        <v>39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1" t="s">
        <v>40</v>
      </c>
      <c r="E31" s="133" t="s">
        <v>41</v>
      </c>
      <c r="F31" s="152">
        <f>ROUND((SUM(BE78:BE94)),2)</f>
        <v>0</v>
      </c>
      <c r="G31" s="38"/>
      <c r="H31" s="38"/>
      <c r="I31" s="153">
        <v>0.21</v>
      </c>
      <c r="J31" s="152">
        <f>ROUND(((SUM(BE78:BE94))*I31),2)</f>
        <v>0</v>
      </c>
      <c r="K31" s="38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3" t="s">
        <v>42</v>
      </c>
      <c r="F32" s="152">
        <f>ROUND((SUM(BF78:BF94)),2)</f>
        <v>0</v>
      </c>
      <c r="G32" s="38"/>
      <c r="H32" s="38"/>
      <c r="I32" s="153">
        <v>0.15</v>
      </c>
      <c r="J32" s="152">
        <f>ROUND(((SUM(BF78:BF94))*I32),2)</f>
        <v>0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3" t="s">
        <v>43</v>
      </c>
      <c r="F33" s="152">
        <f>ROUND((SUM(BG78:BG94)),2)</f>
        <v>0</v>
      </c>
      <c r="G33" s="38"/>
      <c r="H33" s="38"/>
      <c r="I33" s="153">
        <v>0.21</v>
      </c>
      <c r="J33" s="152">
        <f>0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44</v>
      </c>
      <c r="F34" s="152">
        <f>ROUND((SUM(BH78:BH94)),2)</f>
        <v>0</v>
      </c>
      <c r="G34" s="38"/>
      <c r="H34" s="38"/>
      <c r="I34" s="153">
        <v>0.15</v>
      </c>
      <c r="J34" s="152">
        <f>0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45</v>
      </c>
      <c r="F35" s="152">
        <f>ROUND((SUM(BI78:BI94)),2)</f>
        <v>0</v>
      </c>
      <c r="G35" s="38"/>
      <c r="H35" s="38"/>
      <c r="I35" s="153">
        <v>0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134"/>
      <c r="J36" s="38"/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4"/>
      <c r="D37" s="155" t="s">
        <v>46</v>
      </c>
      <c r="E37" s="156"/>
      <c r="F37" s="156"/>
      <c r="G37" s="157" t="s">
        <v>47</v>
      </c>
      <c r="H37" s="158" t="s">
        <v>48</v>
      </c>
      <c r="I37" s="159"/>
      <c r="J37" s="160">
        <f>SUM(J28:J35)</f>
        <v>0</v>
      </c>
      <c r="K37" s="161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62"/>
      <c r="C38" s="163"/>
      <c r="D38" s="163"/>
      <c r="E38" s="163"/>
      <c r="F38" s="163"/>
      <c r="G38" s="163"/>
      <c r="H38" s="163"/>
      <c r="I38" s="164"/>
      <c r="J38" s="163"/>
      <c r="K38" s="163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127</v>
      </c>
      <c r="D43" s="40"/>
      <c r="E43" s="40"/>
      <c r="F43" s="40"/>
      <c r="G43" s="40"/>
      <c r="H43" s="40"/>
      <c r="I43" s="134"/>
      <c r="J43" s="40"/>
      <c r="K43" s="40"/>
      <c r="L43" s="135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134"/>
      <c r="J44" s="40"/>
      <c r="K44" s="4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PD Protierozní opatření v k.ú. Bělotín</v>
      </c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k.ú. Bělotín</v>
      </c>
      <c r="G48" s="40"/>
      <c r="H48" s="40"/>
      <c r="I48" s="138" t="s">
        <v>23</v>
      </c>
      <c r="J48" s="72" t="str">
        <f>IF(J10="","",J10)</f>
        <v>27. 5. 2020</v>
      </c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 xml:space="preserve"> </v>
      </c>
      <c r="G50" s="40"/>
      <c r="H50" s="40"/>
      <c r="I50" s="138" t="s">
        <v>31</v>
      </c>
      <c r="J50" s="36" t="str">
        <f>E19</f>
        <v xml:space="preserve"> </v>
      </c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138" t="s">
        <v>33</v>
      </c>
      <c r="J51" s="36" t="str">
        <f>E22</f>
        <v xml:space="preserve"> </v>
      </c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134"/>
      <c r="J52" s="40"/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68" t="s">
        <v>128</v>
      </c>
      <c r="D53" s="169"/>
      <c r="E53" s="169"/>
      <c r="F53" s="169"/>
      <c r="G53" s="169"/>
      <c r="H53" s="169"/>
      <c r="I53" s="170"/>
      <c r="J53" s="171" t="s">
        <v>129</v>
      </c>
      <c r="K53" s="169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134"/>
      <c r="J54" s="40"/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72" t="s">
        <v>68</v>
      </c>
      <c r="D55" s="40"/>
      <c r="E55" s="40"/>
      <c r="F55" s="40"/>
      <c r="G55" s="40"/>
      <c r="H55" s="40"/>
      <c r="I55" s="134"/>
      <c r="J55" s="102">
        <f>J78</f>
        <v>0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130</v>
      </c>
    </row>
    <row r="56" spans="1:31" s="9" customFormat="1" ht="24.95" customHeight="1">
      <c r="A56" s="9"/>
      <c r="B56" s="173"/>
      <c r="C56" s="174"/>
      <c r="D56" s="175" t="s">
        <v>131</v>
      </c>
      <c r="E56" s="176"/>
      <c r="F56" s="176"/>
      <c r="G56" s="176"/>
      <c r="H56" s="176"/>
      <c r="I56" s="177"/>
      <c r="J56" s="178">
        <f>J79</f>
        <v>0</v>
      </c>
      <c r="K56" s="174"/>
      <c r="L56" s="17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80"/>
      <c r="C57" s="181"/>
      <c r="D57" s="182" t="s">
        <v>132</v>
      </c>
      <c r="E57" s="183"/>
      <c r="F57" s="183"/>
      <c r="G57" s="183"/>
      <c r="H57" s="183"/>
      <c r="I57" s="184"/>
      <c r="J57" s="185">
        <f>J80</f>
        <v>0</v>
      </c>
      <c r="K57" s="181"/>
      <c r="L57" s="186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80"/>
      <c r="C58" s="181"/>
      <c r="D58" s="182" t="s">
        <v>133</v>
      </c>
      <c r="E58" s="183"/>
      <c r="F58" s="183"/>
      <c r="G58" s="183"/>
      <c r="H58" s="183"/>
      <c r="I58" s="184"/>
      <c r="J58" s="185">
        <f>J88</f>
        <v>0</v>
      </c>
      <c r="K58" s="181"/>
      <c r="L58" s="186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80"/>
      <c r="C59" s="181"/>
      <c r="D59" s="182" t="s">
        <v>134</v>
      </c>
      <c r="E59" s="183"/>
      <c r="F59" s="183"/>
      <c r="G59" s="183"/>
      <c r="H59" s="183"/>
      <c r="I59" s="184"/>
      <c r="J59" s="185">
        <f>J91</f>
        <v>0</v>
      </c>
      <c r="K59" s="181"/>
      <c r="L59" s="186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80"/>
      <c r="C60" s="181"/>
      <c r="D60" s="182" t="s">
        <v>135</v>
      </c>
      <c r="E60" s="183"/>
      <c r="F60" s="183"/>
      <c r="G60" s="183"/>
      <c r="H60" s="183"/>
      <c r="I60" s="184"/>
      <c r="J60" s="185">
        <f>J93</f>
        <v>0</v>
      </c>
      <c r="K60" s="181"/>
      <c r="L60" s="186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2" customFormat="1" ht="21.8" customHeight="1">
      <c r="A61" s="38"/>
      <c r="B61" s="39"/>
      <c r="C61" s="40"/>
      <c r="D61" s="40"/>
      <c r="E61" s="40"/>
      <c r="F61" s="40"/>
      <c r="G61" s="40"/>
      <c r="H61" s="40"/>
      <c r="I61" s="134"/>
      <c r="J61" s="40"/>
      <c r="K61" s="40"/>
      <c r="L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164"/>
      <c r="J62" s="60"/>
      <c r="K62" s="60"/>
      <c r="L62" s="135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167"/>
      <c r="J66" s="62"/>
      <c r="K66" s="62"/>
      <c r="L66" s="135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3" t="s">
        <v>136</v>
      </c>
      <c r="D67" s="40"/>
      <c r="E67" s="40"/>
      <c r="F67" s="40"/>
      <c r="G67" s="40"/>
      <c r="H67" s="40"/>
      <c r="I67" s="134"/>
      <c r="J67" s="40"/>
      <c r="K67" s="40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134"/>
      <c r="J68" s="40"/>
      <c r="K68" s="40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16</v>
      </c>
      <c r="D69" s="40"/>
      <c r="E69" s="40"/>
      <c r="F69" s="40"/>
      <c r="G69" s="40"/>
      <c r="H69" s="40"/>
      <c r="I69" s="134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6.5" customHeight="1">
      <c r="A70" s="38"/>
      <c r="B70" s="39"/>
      <c r="C70" s="40"/>
      <c r="D70" s="40"/>
      <c r="E70" s="69" t="str">
        <f>E7</f>
        <v>PD Protierozní opatření v k.ú. Bělotín</v>
      </c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21</v>
      </c>
      <c r="D72" s="40"/>
      <c r="E72" s="40"/>
      <c r="F72" s="27" t="str">
        <f>F10</f>
        <v>k.ú. Bělotín</v>
      </c>
      <c r="G72" s="40"/>
      <c r="H72" s="40"/>
      <c r="I72" s="138" t="s">
        <v>23</v>
      </c>
      <c r="J72" s="72" t="str">
        <f>IF(J10="","",J10)</f>
        <v>27. 5. 2020</v>
      </c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5.15" customHeight="1">
      <c r="A74" s="38"/>
      <c r="B74" s="39"/>
      <c r="C74" s="32" t="s">
        <v>25</v>
      </c>
      <c r="D74" s="40"/>
      <c r="E74" s="40"/>
      <c r="F74" s="27" t="str">
        <f>E13</f>
        <v xml:space="preserve"> </v>
      </c>
      <c r="G74" s="40"/>
      <c r="H74" s="40"/>
      <c r="I74" s="138" t="s">
        <v>31</v>
      </c>
      <c r="J74" s="36" t="str">
        <f>E19</f>
        <v xml:space="preserve"> </v>
      </c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15" customHeight="1">
      <c r="A75" s="38"/>
      <c r="B75" s="39"/>
      <c r="C75" s="32" t="s">
        <v>29</v>
      </c>
      <c r="D75" s="40"/>
      <c r="E75" s="40"/>
      <c r="F75" s="27" t="str">
        <f>IF(E16="","",E16)</f>
        <v>Vyplň údaj</v>
      </c>
      <c r="G75" s="40"/>
      <c r="H75" s="40"/>
      <c r="I75" s="138" t="s">
        <v>33</v>
      </c>
      <c r="J75" s="36" t="str">
        <f>E22</f>
        <v xml:space="preserve"> </v>
      </c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0.3" customHeight="1">
      <c r="A76" s="38"/>
      <c r="B76" s="39"/>
      <c r="C76" s="40"/>
      <c r="D76" s="40"/>
      <c r="E76" s="40"/>
      <c r="F76" s="40"/>
      <c r="G76" s="40"/>
      <c r="H76" s="40"/>
      <c r="I76" s="134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11" customFormat="1" ht="29.25" customHeight="1">
      <c r="A77" s="187"/>
      <c r="B77" s="188"/>
      <c r="C77" s="189" t="s">
        <v>137</v>
      </c>
      <c r="D77" s="190" t="s">
        <v>55</v>
      </c>
      <c r="E77" s="190" t="s">
        <v>51</v>
      </c>
      <c r="F77" s="190" t="s">
        <v>52</v>
      </c>
      <c r="G77" s="190" t="s">
        <v>138</v>
      </c>
      <c r="H77" s="190" t="s">
        <v>139</v>
      </c>
      <c r="I77" s="191" t="s">
        <v>140</v>
      </c>
      <c r="J77" s="190" t="s">
        <v>129</v>
      </c>
      <c r="K77" s="192" t="s">
        <v>141</v>
      </c>
      <c r="L77" s="193"/>
      <c r="M77" s="92" t="s">
        <v>19</v>
      </c>
      <c r="N77" s="93" t="s">
        <v>40</v>
      </c>
      <c r="O77" s="93" t="s">
        <v>142</v>
      </c>
      <c r="P77" s="93" t="s">
        <v>143</v>
      </c>
      <c r="Q77" s="93" t="s">
        <v>144</v>
      </c>
      <c r="R77" s="93" t="s">
        <v>145</v>
      </c>
      <c r="S77" s="93" t="s">
        <v>146</v>
      </c>
      <c r="T77" s="94" t="s">
        <v>147</v>
      </c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78" spans="1:63" s="2" customFormat="1" ht="22.8" customHeight="1">
      <c r="A78" s="38"/>
      <c r="B78" s="39"/>
      <c r="C78" s="99" t="s">
        <v>148</v>
      </c>
      <c r="D78" s="40"/>
      <c r="E78" s="40"/>
      <c r="F78" s="40"/>
      <c r="G78" s="40"/>
      <c r="H78" s="40"/>
      <c r="I78" s="134"/>
      <c r="J78" s="194">
        <f>BK78</f>
        <v>0</v>
      </c>
      <c r="K78" s="40"/>
      <c r="L78" s="44"/>
      <c r="M78" s="95"/>
      <c r="N78" s="195"/>
      <c r="O78" s="96"/>
      <c r="P78" s="196">
        <f>P79</f>
        <v>0</v>
      </c>
      <c r="Q78" s="96"/>
      <c r="R78" s="196">
        <f>R79</f>
        <v>0</v>
      </c>
      <c r="S78" s="96"/>
      <c r="T78" s="197">
        <f>T79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T78" s="17" t="s">
        <v>69</v>
      </c>
      <c r="AU78" s="17" t="s">
        <v>130</v>
      </c>
      <c r="BK78" s="198">
        <f>BK79</f>
        <v>0</v>
      </c>
    </row>
    <row r="79" spans="1:63" s="12" customFormat="1" ht="25.9" customHeight="1">
      <c r="A79" s="12"/>
      <c r="B79" s="199"/>
      <c r="C79" s="200"/>
      <c r="D79" s="201" t="s">
        <v>69</v>
      </c>
      <c r="E79" s="202" t="s">
        <v>149</v>
      </c>
      <c r="F79" s="202" t="s">
        <v>150</v>
      </c>
      <c r="G79" s="200"/>
      <c r="H79" s="200"/>
      <c r="I79" s="203"/>
      <c r="J79" s="204">
        <f>BK79</f>
        <v>0</v>
      </c>
      <c r="K79" s="200"/>
      <c r="L79" s="205"/>
      <c r="M79" s="206"/>
      <c r="N79" s="207"/>
      <c r="O79" s="207"/>
      <c r="P79" s="208">
        <f>P80+P88+P91+P93</f>
        <v>0</v>
      </c>
      <c r="Q79" s="207"/>
      <c r="R79" s="208">
        <f>R80+R88+R91+R93</f>
        <v>0</v>
      </c>
      <c r="S79" s="207"/>
      <c r="T79" s="209">
        <f>T80+T88+T91+T93</f>
        <v>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R79" s="210" t="s">
        <v>151</v>
      </c>
      <c r="AT79" s="211" t="s">
        <v>69</v>
      </c>
      <c r="AU79" s="211" t="s">
        <v>70</v>
      </c>
      <c r="AY79" s="210" t="s">
        <v>152</v>
      </c>
      <c r="BK79" s="212">
        <f>BK80+BK88+BK91+BK93</f>
        <v>0</v>
      </c>
    </row>
    <row r="80" spans="1:63" s="12" customFormat="1" ht="22.8" customHeight="1">
      <c r="A80" s="12"/>
      <c r="B80" s="199"/>
      <c r="C80" s="200"/>
      <c r="D80" s="201" t="s">
        <v>69</v>
      </c>
      <c r="E80" s="213" t="s">
        <v>153</v>
      </c>
      <c r="F80" s="213" t="s">
        <v>154</v>
      </c>
      <c r="G80" s="200"/>
      <c r="H80" s="200"/>
      <c r="I80" s="203"/>
      <c r="J80" s="214">
        <f>BK80</f>
        <v>0</v>
      </c>
      <c r="K80" s="200"/>
      <c r="L80" s="205"/>
      <c r="M80" s="206"/>
      <c r="N80" s="207"/>
      <c r="O80" s="207"/>
      <c r="P80" s="208">
        <f>SUM(P81:P87)</f>
        <v>0</v>
      </c>
      <c r="Q80" s="207"/>
      <c r="R80" s="208">
        <f>SUM(R81:R87)</f>
        <v>0</v>
      </c>
      <c r="S80" s="207"/>
      <c r="T80" s="209">
        <f>SUM(T81:T87)</f>
        <v>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R80" s="210" t="s">
        <v>151</v>
      </c>
      <c r="AT80" s="211" t="s">
        <v>69</v>
      </c>
      <c r="AU80" s="211" t="s">
        <v>75</v>
      </c>
      <c r="AY80" s="210" t="s">
        <v>152</v>
      </c>
      <c r="BK80" s="212">
        <f>SUM(BK81:BK87)</f>
        <v>0</v>
      </c>
    </row>
    <row r="81" spans="1:65" s="2" customFormat="1" ht="16.5" customHeight="1">
      <c r="A81" s="38"/>
      <c r="B81" s="39"/>
      <c r="C81" s="215" t="s">
        <v>75</v>
      </c>
      <c r="D81" s="215" t="s">
        <v>155</v>
      </c>
      <c r="E81" s="216" t="s">
        <v>156</v>
      </c>
      <c r="F81" s="217" t="s">
        <v>157</v>
      </c>
      <c r="G81" s="218" t="s">
        <v>158</v>
      </c>
      <c r="H81" s="219">
        <v>1</v>
      </c>
      <c r="I81" s="220"/>
      <c r="J81" s="221">
        <f>ROUND(I81*H81,2)</f>
        <v>0</v>
      </c>
      <c r="K81" s="217" t="s">
        <v>19</v>
      </c>
      <c r="L81" s="44"/>
      <c r="M81" s="222" t="s">
        <v>19</v>
      </c>
      <c r="N81" s="223" t="s">
        <v>41</v>
      </c>
      <c r="O81" s="84"/>
      <c r="P81" s="224">
        <f>O81*H81</f>
        <v>0</v>
      </c>
      <c r="Q81" s="224">
        <v>0</v>
      </c>
      <c r="R81" s="224">
        <f>Q81*H81</f>
        <v>0</v>
      </c>
      <c r="S81" s="224">
        <v>0</v>
      </c>
      <c r="T81" s="225">
        <f>S81*H81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R81" s="226" t="s">
        <v>159</v>
      </c>
      <c r="AT81" s="226" t="s">
        <v>155</v>
      </c>
      <c r="AU81" s="226" t="s">
        <v>80</v>
      </c>
      <c r="AY81" s="17" t="s">
        <v>152</v>
      </c>
      <c r="BE81" s="227">
        <f>IF(N81="základní",J81,0)</f>
        <v>0</v>
      </c>
      <c r="BF81" s="227">
        <f>IF(N81="snížená",J81,0)</f>
        <v>0</v>
      </c>
      <c r="BG81" s="227">
        <f>IF(N81="zákl. přenesená",J81,0)</f>
        <v>0</v>
      </c>
      <c r="BH81" s="227">
        <f>IF(N81="sníž. přenesená",J81,0)</f>
        <v>0</v>
      </c>
      <c r="BI81" s="227">
        <f>IF(N81="nulová",J81,0)</f>
        <v>0</v>
      </c>
      <c r="BJ81" s="17" t="s">
        <v>75</v>
      </c>
      <c r="BK81" s="227">
        <f>ROUND(I81*H81,2)</f>
        <v>0</v>
      </c>
      <c r="BL81" s="17" t="s">
        <v>159</v>
      </c>
      <c r="BM81" s="226" t="s">
        <v>160</v>
      </c>
    </row>
    <row r="82" spans="1:65" s="2" customFormat="1" ht="16.5" customHeight="1">
      <c r="A82" s="38"/>
      <c r="B82" s="39"/>
      <c r="C82" s="215" t="s">
        <v>80</v>
      </c>
      <c r="D82" s="215" t="s">
        <v>155</v>
      </c>
      <c r="E82" s="216" t="s">
        <v>161</v>
      </c>
      <c r="F82" s="217" t="s">
        <v>162</v>
      </c>
      <c r="G82" s="218" t="s">
        <v>158</v>
      </c>
      <c r="H82" s="219">
        <v>1</v>
      </c>
      <c r="I82" s="220"/>
      <c r="J82" s="221">
        <f>ROUND(I82*H82,2)</f>
        <v>0</v>
      </c>
      <c r="K82" s="217" t="s">
        <v>19</v>
      </c>
      <c r="L82" s="44"/>
      <c r="M82" s="222" t="s">
        <v>19</v>
      </c>
      <c r="N82" s="223" t="s">
        <v>41</v>
      </c>
      <c r="O82" s="84"/>
      <c r="P82" s="224">
        <f>O82*H82</f>
        <v>0</v>
      </c>
      <c r="Q82" s="224">
        <v>0</v>
      </c>
      <c r="R82" s="224">
        <f>Q82*H82</f>
        <v>0</v>
      </c>
      <c r="S82" s="224">
        <v>0</v>
      </c>
      <c r="T82" s="225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26" t="s">
        <v>159</v>
      </c>
      <c r="AT82" s="226" t="s">
        <v>155</v>
      </c>
      <c r="AU82" s="226" t="s">
        <v>80</v>
      </c>
      <c r="AY82" s="17" t="s">
        <v>152</v>
      </c>
      <c r="BE82" s="227">
        <f>IF(N82="základní",J82,0)</f>
        <v>0</v>
      </c>
      <c r="BF82" s="227">
        <f>IF(N82="snížená",J82,0)</f>
        <v>0</v>
      </c>
      <c r="BG82" s="227">
        <f>IF(N82="zákl. přenesená",J82,0)</f>
        <v>0</v>
      </c>
      <c r="BH82" s="227">
        <f>IF(N82="sníž. přenesená",J82,0)</f>
        <v>0</v>
      </c>
      <c r="BI82" s="227">
        <f>IF(N82="nulová",J82,0)</f>
        <v>0</v>
      </c>
      <c r="BJ82" s="17" t="s">
        <v>75</v>
      </c>
      <c r="BK82" s="227">
        <f>ROUND(I82*H82,2)</f>
        <v>0</v>
      </c>
      <c r="BL82" s="17" t="s">
        <v>159</v>
      </c>
      <c r="BM82" s="226" t="s">
        <v>163</v>
      </c>
    </row>
    <row r="83" spans="1:65" s="2" customFormat="1" ht="16.5" customHeight="1">
      <c r="A83" s="38"/>
      <c r="B83" s="39"/>
      <c r="C83" s="215" t="s">
        <v>164</v>
      </c>
      <c r="D83" s="215" t="s">
        <v>155</v>
      </c>
      <c r="E83" s="216" t="s">
        <v>165</v>
      </c>
      <c r="F83" s="217" t="s">
        <v>166</v>
      </c>
      <c r="G83" s="218" t="s">
        <v>158</v>
      </c>
      <c r="H83" s="219">
        <v>1</v>
      </c>
      <c r="I83" s="220"/>
      <c r="J83" s="221">
        <f>ROUND(I83*H83,2)</f>
        <v>0</v>
      </c>
      <c r="K83" s="217" t="s">
        <v>19</v>
      </c>
      <c r="L83" s="44"/>
      <c r="M83" s="222" t="s">
        <v>19</v>
      </c>
      <c r="N83" s="223" t="s">
        <v>41</v>
      </c>
      <c r="O83" s="84"/>
      <c r="P83" s="224">
        <f>O83*H83</f>
        <v>0</v>
      </c>
      <c r="Q83" s="224">
        <v>0</v>
      </c>
      <c r="R83" s="224">
        <f>Q83*H83</f>
        <v>0</v>
      </c>
      <c r="S83" s="224">
        <v>0</v>
      </c>
      <c r="T83" s="225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26" t="s">
        <v>159</v>
      </c>
      <c r="AT83" s="226" t="s">
        <v>155</v>
      </c>
      <c r="AU83" s="226" t="s">
        <v>80</v>
      </c>
      <c r="AY83" s="17" t="s">
        <v>152</v>
      </c>
      <c r="BE83" s="227">
        <f>IF(N83="základní",J83,0)</f>
        <v>0</v>
      </c>
      <c r="BF83" s="227">
        <f>IF(N83="snížená",J83,0)</f>
        <v>0</v>
      </c>
      <c r="BG83" s="227">
        <f>IF(N83="zákl. přenesená",J83,0)</f>
        <v>0</v>
      </c>
      <c r="BH83" s="227">
        <f>IF(N83="sníž. přenesená",J83,0)</f>
        <v>0</v>
      </c>
      <c r="BI83" s="227">
        <f>IF(N83="nulová",J83,0)</f>
        <v>0</v>
      </c>
      <c r="BJ83" s="17" t="s">
        <v>75</v>
      </c>
      <c r="BK83" s="227">
        <f>ROUND(I83*H83,2)</f>
        <v>0</v>
      </c>
      <c r="BL83" s="17" t="s">
        <v>159</v>
      </c>
      <c r="BM83" s="226" t="s">
        <v>167</v>
      </c>
    </row>
    <row r="84" spans="1:65" s="2" customFormat="1" ht="16.5" customHeight="1">
      <c r="A84" s="38"/>
      <c r="B84" s="39"/>
      <c r="C84" s="215" t="s">
        <v>168</v>
      </c>
      <c r="D84" s="215" t="s">
        <v>155</v>
      </c>
      <c r="E84" s="216" t="s">
        <v>169</v>
      </c>
      <c r="F84" s="217" t="s">
        <v>170</v>
      </c>
      <c r="G84" s="218" t="s">
        <v>158</v>
      </c>
      <c r="H84" s="219">
        <v>1</v>
      </c>
      <c r="I84" s="220"/>
      <c r="J84" s="221">
        <f>ROUND(I84*H84,2)</f>
        <v>0</v>
      </c>
      <c r="K84" s="217" t="s">
        <v>19</v>
      </c>
      <c r="L84" s="44"/>
      <c r="M84" s="222" t="s">
        <v>19</v>
      </c>
      <c r="N84" s="223" t="s">
        <v>41</v>
      </c>
      <c r="O84" s="84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6" t="s">
        <v>159</v>
      </c>
      <c r="AT84" s="226" t="s">
        <v>155</v>
      </c>
      <c r="AU84" s="226" t="s">
        <v>80</v>
      </c>
      <c r="AY84" s="17" t="s">
        <v>152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7" t="s">
        <v>75</v>
      </c>
      <c r="BK84" s="227">
        <f>ROUND(I84*H84,2)</f>
        <v>0</v>
      </c>
      <c r="BL84" s="17" t="s">
        <v>159</v>
      </c>
      <c r="BM84" s="226" t="s">
        <v>171</v>
      </c>
    </row>
    <row r="85" spans="1:65" s="2" customFormat="1" ht="16.5" customHeight="1">
      <c r="A85" s="38"/>
      <c r="B85" s="39"/>
      <c r="C85" s="215" t="s">
        <v>151</v>
      </c>
      <c r="D85" s="215" t="s">
        <v>155</v>
      </c>
      <c r="E85" s="216" t="s">
        <v>172</v>
      </c>
      <c r="F85" s="217" t="s">
        <v>173</v>
      </c>
      <c r="G85" s="218" t="s">
        <v>158</v>
      </c>
      <c r="H85" s="219">
        <v>1</v>
      </c>
      <c r="I85" s="220"/>
      <c r="J85" s="221">
        <f>ROUND(I85*H85,2)</f>
        <v>0</v>
      </c>
      <c r="K85" s="217" t="s">
        <v>19</v>
      </c>
      <c r="L85" s="44"/>
      <c r="M85" s="222" t="s">
        <v>19</v>
      </c>
      <c r="N85" s="223" t="s">
        <v>41</v>
      </c>
      <c r="O85" s="84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6" t="s">
        <v>159</v>
      </c>
      <c r="AT85" s="226" t="s">
        <v>155</v>
      </c>
      <c r="AU85" s="226" t="s">
        <v>80</v>
      </c>
      <c r="AY85" s="17" t="s">
        <v>152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75</v>
      </c>
      <c r="BK85" s="227">
        <f>ROUND(I85*H85,2)</f>
        <v>0</v>
      </c>
      <c r="BL85" s="17" t="s">
        <v>159</v>
      </c>
      <c r="BM85" s="226" t="s">
        <v>174</v>
      </c>
    </row>
    <row r="86" spans="1:65" s="2" customFormat="1" ht="16.5" customHeight="1">
      <c r="A86" s="38"/>
      <c r="B86" s="39"/>
      <c r="C86" s="215" t="s">
        <v>175</v>
      </c>
      <c r="D86" s="215" t="s">
        <v>155</v>
      </c>
      <c r="E86" s="216" t="s">
        <v>176</v>
      </c>
      <c r="F86" s="217" t="s">
        <v>177</v>
      </c>
      <c r="G86" s="218" t="s">
        <v>158</v>
      </c>
      <c r="H86" s="219">
        <v>1</v>
      </c>
      <c r="I86" s="220"/>
      <c r="J86" s="221">
        <f>ROUND(I86*H86,2)</f>
        <v>0</v>
      </c>
      <c r="K86" s="217" t="s">
        <v>19</v>
      </c>
      <c r="L86" s="44"/>
      <c r="M86" s="222" t="s">
        <v>19</v>
      </c>
      <c r="N86" s="223" t="s">
        <v>41</v>
      </c>
      <c r="O86" s="84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6" t="s">
        <v>159</v>
      </c>
      <c r="AT86" s="226" t="s">
        <v>155</v>
      </c>
      <c r="AU86" s="226" t="s">
        <v>80</v>
      </c>
      <c r="AY86" s="17" t="s">
        <v>152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7" t="s">
        <v>75</v>
      </c>
      <c r="BK86" s="227">
        <f>ROUND(I86*H86,2)</f>
        <v>0</v>
      </c>
      <c r="BL86" s="17" t="s">
        <v>159</v>
      </c>
      <c r="BM86" s="226" t="s">
        <v>178</v>
      </c>
    </row>
    <row r="87" spans="1:65" s="2" customFormat="1" ht="16.5" customHeight="1">
      <c r="A87" s="38"/>
      <c r="B87" s="39"/>
      <c r="C87" s="215" t="s">
        <v>179</v>
      </c>
      <c r="D87" s="215" t="s">
        <v>155</v>
      </c>
      <c r="E87" s="216" t="s">
        <v>180</v>
      </c>
      <c r="F87" s="217" t="s">
        <v>181</v>
      </c>
      <c r="G87" s="218" t="s">
        <v>158</v>
      </c>
      <c r="H87" s="219">
        <v>1</v>
      </c>
      <c r="I87" s="220"/>
      <c r="J87" s="221">
        <f>ROUND(I87*H87,2)</f>
        <v>0</v>
      </c>
      <c r="K87" s="217" t="s">
        <v>19</v>
      </c>
      <c r="L87" s="44"/>
      <c r="M87" s="222" t="s">
        <v>19</v>
      </c>
      <c r="N87" s="223" t="s">
        <v>41</v>
      </c>
      <c r="O87" s="84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6" t="s">
        <v>159</v>
      </c>
      <c r="AT87" s="226" t="s">
        <v>155</v>
      </c>
      <c r="AU87" s="226" t="s">
        <v>80</v>
      </c>
      <c r="AY87" s="17" t="s">
        <v>152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75</v>
      </c>
      <c r="BK87" s="227">
        <f>ROUND(I87*H87,2)</f>
        <v>0</v>
      </c>
      <c r="BL87" s="17" t="s">
        <v>159</v>
      </c>
      <c r="BM87" s="226" t="s">
        <v>182</v>
      </c>
    </row>
    <row r="88" spans="1:63" s="12" customFormat="1" ht="22.8" customHeight="1">
      <c r="A88" s="12"/>
      <c r="B88" s="199"/>
      <c r="C88" s="200"/>
      <c r="D88" s="201" t="s">
        <v>69</v>
      </c>
      <c r="E88" s="213" t="s">
        <v>183</v>
      </c>
      <c r="F88" s="213" t="s">
        <v>184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SUM(P89:P90)</f>
        <v>0</v>
      </c>
      <c r="Q88" s="207"/>
      <c r="R88" s="208">
        <f>SUM(R89:R90)</f>
        <v>0</v>
      </c>
      <c r="S88" s="207"/>
      <c r="T88" s="209">
        <f>SUM(T89:T90)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151</v>
      </c>
      <c r="AT88" s="211" t="s">
        <v>69</v>
      </c>
      <c r="AU88" s="211" t="s">
        <v>75</v>
      </c>
      <c r="AY88" s="210" t="s">
        <v>152</v>
      </c>
      <c r="BK88" s="212">
        <f>SUM(BK89:BK90)</f>
        <v>0</v>
      </c>
    </row>
    <row r="89" spans="1:65" s="2" customFormat="1" ht="16.5" customHeight="1">
      <c r="A89" s="38"/>
      <c r="B89" s="39"/>
      <c r="C89" s="215" t="s">
        <v>185</v>
      </c>
      <c r="D89" s="215" t="s">
        <v>155</v>
      </c>
      <c r="E89" s="216" t="s">
        <v>186</v>
      </c>
      <c r="F89" s="217" t="s">
        <v>187</v>
      </c>
      <c r="G89" s="218" t="s">
        <v>158</v>
      </c>
      <c r="H89" s="219">
        <v>1</v>
      </c>
      <c r="I89" s="220"/>
      <c r="J89" s="221">
        <f>ROUND(I89*H89,2)</f>
        <v>0</v>
      </c>
      <c r="K89" s="217" t="s">
        <v>19</v>
      </c>
      <c r="L89" s="44"/>
      <c r="M89" s="222" t="s">
        <v>19</v>
      </c>
      <c r="N89" s="223" t="s">
        <v>41</v>
      </c>
      <c r="O89" s="84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6" t="s">
        <v>159</v>
      </c>
      <c r="AT89" s="226" t="s">
        <v>155</v>
      </c>
      <c r="AU89" s="226" t="s">
        <v>80</v>
      </c>
      <c r="AY89" s="17" t="s">
        <v>152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7" t="s">
        <v>75</v>
      </c>
      <c r="BK89" s="227">
        <f>ROUND(I89*H89,2)</f>
        <v>0</v>
      </c>
      <c r="BL89" s="17" t="s">
        <v>159</v>
      </c>
      <c r="BM89" s="226" t="s">
        <v>188</v>
      </c>
    </row>
    <row r="90" spans="1:65" s="2" customFormat="1" ht="16.5" customHeight="1">
      <c r="A90" s="38"/>
      <c r="B90" s="39"/>
      <c r="C90" s="215" t="s">
        <v>189</v>
      </c>
      <c r="D90" s="215" t="s">
        <v>155</v>
      </c>
      <c r="E90" s="216" t="s">
        <v>190</v>
      </c>
      <c r="F90" s="217" t="s">
        <v>191</v>
      </c>
      <c r="G90" s="218" t="s">
        <v>158</v>
      </c>
      <c r="H90" s="219">
        <v>1</v>
      </c>
      <c r="I90" s="220"/>
      <c r="J90" s="221">
        <f>ROUND(I90*H90,2)</f>
        <v>0</v>
      </c>
      <c r="K90" s="217" t="s">
        <v>19</v>
      </c>
      <c r="L90" s="44"/>
      <c r="M90" s="222" t="s">
        <v>19</v>
      </c>
      <c r="N90" s="223" t="s">
        <v>41</v>
      </c>
      <c r="O90" s="84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6" t="s">
        <v>159</v>
      </c>
      <c r="AT90" s="226" t="s">
        <v>155</v>
      </c>
      <c r="AU90" s="226" t="s">
        <v>80</v>
      </c>
      <c r="AY90" s="17" t="s">
        <v>152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75</v>
      </c>
      <c r="BK90" s="227">
        <f>ROUND(I90*H90,2)</f>
        <v>0</v>
      </c>
      <c r="BL90" s="17" t="s">
        <v>159</v>
      </c>
      <c r="BM90" s="226" t="s">
        <v>192</v>
      </c>
    </row>
    <row r="91" spans="1:63" s="12" customFormat="1" ht="22.8" customHeight="1">
      <c r="A91" s="12"/>
      <c r="B91" s="199"/>
      <c r="C91" s="200"/>
      <c r="D91" s="201" t="s">
        <v>69</v>
      </c>
      <c r="E91" s="213" t="s">
        <v>193</v>
      </c>
      <c r="F91" s="213" t="s">
        <v>194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P92</f>
        <v>0</v>
      </c>
      <c r="Q91" s="207"/>
      <c r="R91" s="208">
        <f>R92</f>
        <v>0</v>
      </c>
      <c r="S91" s="207"/>
      <c r="T91" s="209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151</v>
      </c>
      <c r="AT91" s="211" t="s">
        <v>69</v>
      </c>
      <c r="AU91" s="211" t="s">
        <v>75</v>
      </c>
      <c r="AY91" s="210" t="s">
        <v>152</v>
      </c>
      <c r="BK91" s="212">
        <f>BK92</f>
        <v>0</v>
      </c>
    </row>
    <row r="92" spans="1:65" s="2" customFormat="1" ht="16.5" customHeight="1">
      <c r="A92" s="38"/>
      <c r="B92" s="39"/>
      <c r="C92" s="215" t="s">
        <v>195</v>
      </c>
      <c r="D92" s="215" t="s">
        <v>155</v>
      </c>
      <c r="E92" s="216" t="s">
        <v>196</v>
      </c>
      <c r="F92" s="217" t="s">
        <v>197</v>
      </c>
      <c r="G92" s="218" t="s">
        <v>158</v>
      </c>
      <c r="H92" s="219">
        <v>1</v>
      </c>
      <c r="I92" s="220"/>
      <c r="J92" s="221">
        <f>ROUND(I92*H92,2)</f>
        <v>0</v>
      </c>
      <c r="K92" s="217" t="s">
        <v>198</v>
      </c>
      <c r="L92" s="44"/>
      <c r="M92" s="222" t="s">
        <v>19</v>
      </c>
      <c r="N92" s="223" t="s">
        <v>41</v>
      </c>
      <c r="O92" s="84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6" t="s">
        <v>159</v>
      </c>
      <c r="AT92" s="226" t="s">
        <v>155</v>
      </c>
      <c r="AU92" s="226" t="s">
        <v>80</v>
      </c>
      <c r="AY92" s="17" t="s">
        <v>152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75</v>
      </c>
      <c r="BK92" s="227">
        <f>ROUND(I92*H92,2)</f>
        <v>0</v>
      </c>
      <c r="BL92" s="17" t="s">
        <v>159</v>
      </c>
      <c r="BM92" s="226" t="s">
        <v>199</v>
      </c>
    </row>
    <row r="93" spans="1:63" s="12" customFormat="1" ht="22.8" customHeight="1">
      <c r="A93" s="12"/>
      <c r="B93" s="199"/>
      <c r="C93" s="200"/>
      <c r="D93" s="201" t="s">
        <v>69</v>
      </c>
      <c r="E93" s="213" t="s">
        <v>200</v>
      </c>
      <c r="F93" s="213" t="s">
        <v>201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P94</f>
        <v>0</v>
      </c>
      <c r="Q93" s="207"/>
      <c r="R93" s="208">
        <f>R94</f>
        <v>0</v>
      </c>
      <c r="S93" s="207"/>
      <c r="T93" s="209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151</v>
      </c>
      <c r="AT93" s="211" t="s">
        <v>69</v>
      </c>
      <c r="AU93" s="211" t="s">
        <v>75</v>
      </c>
      <c r="AY93" s="210" t="s">
        <v>152</v>
      </c>
      <c r="BK93" s="212">
        <f>BK94</f>
        <v>0</v>
      </c>
    </row>
    <row r="94" spans="1:65" s="2" customFormat="1" ht="16.5" customHeight="1">
      <c r="A94" s="38"/>
      <c r="B94" s="39"/>
      <c r="C94" s="215" t="s">
        <v>202</v>
      </c>
      <c r="D94" s="215" t="s">
        <v>155</v>
      </c>
      <c r="E94" s="216" t="s">
        <v>203</v>
      </c>
      <c r="F94" s="217" t="s">
        <v>201</v>
      </c>
      <c r="G94" s="218" t="s">
        <v>158</v>
      </c>
      <c r="H94" s="219">
        <v>1</v>
      </c>
      <c r="I94" s="220"/>
      <c r="J94" s="221">
        <f>ROUND(I94*H94,2)</f>
        <v>0</v>
      </c>
      <c r="K94" s="217" t="s">
        <v>198</v>
      </c>
      <c r="L94" s="44"/>
      <c r="M94" s="228" t="s">
        <v>19</v>
      </c>
      <c r="N94" s="229" t="s">
        <v>41</v>
      </c>
      <c r="O94" s="230"/>
      <c r="P94" s="231">
        <f>O94*H94</f>
        <v>0</v>
      </c>
      <c r="Q94" s="231">
        <v>0</v>
      </c>
      <c r="R94" s="231">
        <f>Q94*H94</f>
        <v>0</v>
      </c>
      <c r="S94" s="231">
        <v>0</v>
      </c>
      <c r="T94" s="23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6" t="s">
        <v>159</v>
      </c>
      <c r="AT94" s="226" t="s">
        <v>155</v>
      </c>
      <c r="AU94" s="226" t="s">
        <v>80</v>
      </c>
      <c r="AY94" s="17" t="s">
        <v>152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159</v>
      </c>
      <c r="BM94" s="226" t="s">
        <v>204</v>
      </c>
    </row>
    <row r="95" spans="1:31" s="2" customFormat="1" ht="6.95" customHeight="1">
      <c r="A95" s="38"/>
      <c r="B95" s="59"/>
      <c r="C95" s="60"/>
      <c r="D95" s="60"/>
      <c r="E95" s="60"/>
      <c r="F95" s="60"/>
      <c r="G95" s="60"/>
      <c r="H95" s="60"/>
      <c r="I95" s="164"/>
      <c r="J95" s="60"/>
      <c r="K95" s="60"/>
      <c r="L95" s="44"/>
      <c r="M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</sheetData>
  <sheetProtection password="CC35" sheet="1" objects="1" scenarios="1" formatColumns="0" formatRows="0" autoFilter="0"/>
  <autoFilter ref="C77:K94"/>
  <mergeCells count="6">
    <mergeCell ref="E7:H7"/>
    <mergeCell ref="E16:H16"/>
    <mergeCell ref="E25:H25"/>
    <mergeCell ref="E46:H46"/>
    <mergeCell ref="E70:H7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206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22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">
        <v>19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207</v>
      </c>
      <c r="F15" s="38"/>
      <c r="G15" s="38"/>
      <c r="H15" s="38"/>
      <c r="I15" s="138" t="s">
        <v>28</v>
      </c>
      <c r="J15" s="137" t="s">
        <v>19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">
        <v>19</v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">
        <v>208</v>
      </c>
      <c r="F21" s="38"/>
      <c r="G21" s="38"/>
      <c r="H21" s="38"/>
      <c r="I21" s="138" t="s">
        <v>28</v>
      </c>
      <c r="J21" s="137" t="s">
        <v>19</v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">
        <v>19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209</v>
      </c>
      <c r="F24" s="38"/>
      <c r="G24" s="38"/>
      <c r="H24" s="38"/>
      <c r="I24" s="138" t="s">
        <v>28</v>
      </c>
      <c r="J24" s="137" t="s">
        <v>19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ROUND(J82,2)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ROUND((SUM(BE82:BE122)),2)</f>
        <v>0</v>
      </c>
      <c r="G33" s="38"/>
      <c r="H33" s="38"/>
      <c r="I33" s="153">
        <v>0.21</v>
      </c>
      <c r="J33" s="152">
        <f>ROUND(((SUM(BE82:BE122))*I33),2)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ROUND((SUM(BF82:BF122)),2)</f>
        <v>0</v>
      </c>
      <c r="G34" s="38"/>
      <c r="H34" s="38"/>
      <c r="I34" s="153">
        <v>0.15</v>
      </c>
      <c r="J34" s="152">
        <f>ROUND(((SUM(BF82:BF122))*I34),2)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ROUND((SUM(BG82:BG122)),2)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ROUND((SUM(BH82:BH122)),2)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ROUND((SUM(BI82:BI122)),2)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SO1 - IP3 Protierozní záchytná mez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k.ú. Bělotín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SPÚ, Krajský pozemkový úřad pro kraj Olomoucký</v>
      </c>
      <c r="G54" s="40"/>
      <c r="H54" s="40"/>
      <c r="I54" s="138" t="s">
        <v>31</v>
      </c>
      <c r="J54" s="36" t="str">
        <f>E21</f>
        <v>Ing. Aneta Žabenská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>Geocentrum spol. s.r.o.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J82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210</v>
      </c>
      <c r="E60" s="176"/>
      <c r="F60" s="176"/>
      <c r="G60" s="176"/>
      <c r="H60" s="176"/>
      <c r="I60" s="177"/>
      <c r="J60" s="178">
        <f>J83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81"/>
      <c r="D61" s="182" t="s">
        <v>211</v>
      </c>
      <c r="E61" s="183"/>
      <c r="F61" s="183"/>
      <c r="G61" s="183"/>
      <c r="H61" s="183"/>
      <c r="I61" s="184"/>
      <c r="J61" s="185">
        <f>J84</f>
        <v>0</v>
      </c>
      <c r="K61" s="181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81"/>
      <c r="D62" s="182" t="s">
        <v>212</v>
      </c>
      <c r="E62" s="183"/>
      <c r="F62" s="183"/>
      <c r="G62" s="183"/>
      <c r="H62" s="183"/>
      <c r="I62" s="184"/>
      <c r="J62" s="185">
        <f>J121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134"/>
      <c r="J63" s="40"/>
      <c r="K63" s="40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164"/>
      <c r="J64" s="60"/>
      <c r="K64" s="6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167"/>
      <c r="J68" s="62"/>
      <c r="K68" s="62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136</v>
      </c>
      <c r="D69" s="40"/>
      <c r="E69" s="40"/>
      <c r="F69" s="40"/>
      <c r="G69" s="40"/>
      <c r="H69" s="40"/>
      <c r="I69" s="134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234" t="str">
        <f>E7</f>
        <v>PD Protierozní opatření v k.ú. Bělotín</v>
      </c>
      <c r="F72" s="32"/>
      <c r="G72" s="32"/>
      <c r="H72" s="32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205</v>
      </c>
      <c r="D73" s="40"/>
      <c r="E73" s="40"/>
      <c r="F73" s="40"/>
      <c r="G73" s="40"/>
      <c r="H73" s="40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SO1 - IP3 Protierozní záchytná mez</v>
      </c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k.ú. Bělotín</v>
      </c>
      <c r="G76" s="40"/>
      <c r="H76" s="40"/>
      <c r="I76" s="138" t="s">
        <v>23</v>
      </c>
      <c r="J76" s="72" t="str">
        <f>IF(J12="","",J12)</f>
        <v>27. 5. 2020</v>
      </c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4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25</v>
      </c>
      <c r="D78" s="40"/>
      <c r="E78" s="40"/>
      <c r="F78" s="27" t="str">
        <f>E15</f>
        <v>SPÚ, Krajský pozemkový úřad pro kraj Olomoucký</v>
      </c>
      <c r="G78" s="40"/>
      <c r="H78" s="40"/>
      <c r="I78" s="138" t="s">
        <v>31</v>
      </c>
      <c r="J78" s="36" t="str">
        <f>E21</f>
        <v>Ing. Aneta Žabenská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138" t="s">
        <v>33</v>
      </c>
      <c r="J79" s="36" t="str">
        <f>E24</f>
        <v>Geocentrum spol. s.r.o.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134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87"/>
      <c r="B81" s="188"/>
      <c r="C81" s="189" t="s">
        <v>137</v>
      </c>
      <c r="D81" s="190" t="s">
        <v>55</v>
      </c>
      <c r="E81" s="190" t="s">
        <v>51</v>
      </c>
      <c r="F81" s="190" t="s">
        <v>52</v>
      </c>
      <c r="G81" s="190" t="s">
        <v>138</v>
      </c>
      <c r="H81" s="190" t="s">
        <v>139</v>
      </c>
      <c r="I81" s="191" t="s">
        <v>140</v>
      </c>
      <c r="J81" s="190" t="s">
        <v>129</v>
      </c>
      <c r="K81" s="192" t="s">
        <v>141</v>
      </c>
      <c r="L81" s="193"/>
      <c r="M81" s="92" t="s">
        <v>19</v>
      </c>
      <c r="N81" s="93" t="s">
        <v>40</v>
      </c>
      <c r="O81" s="93" t="s">
        <v>142</v>
      </c>
      <c r="P81" s="93" t="s">
        <v>143</v>
      </c>
      <c r="Q81" s="93" t="s">
        <v>144</v>
      </c>
      <c r="R81" s="93" t="s">
        <v>145</v>
      </c>
      <c r="S81" s="93" t="s">
        <v>146</v>
      </c>
      <c r="T81" s="94" t="s">
        <v>147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63" s="2" customFormat="1" ht="22.8" customHeight="1">
      <c r="A82" s="38"/>
      <c r="B82" s="39"/>
      <c r="C82" s="99" t="s">
        <v>148</v>
      </c>
      <c r="D82" s="40"/>
      <c r="E82" s="40"/>
      <c r="F82" s="40"/>
      <c r="G82" s="40"/>
      <c r="H82" s="40"/>
      <c r="I82" s="134"/>
      <c r="J82" s="194">
        <f>BK82</f>
        <v>0</v>
      </c>
      <c r="K82" s="40"/>
      <c r="L82" s="44"/>
      <c r="M82" s="95"/>
      <c r="N82" s="195"/>
      <c r="O82" s="96"/>
      <c r="P82" s="196">
        <f>P83</f>
        <v>0</v>
      </c>
      <c r="Q82" s="96"/>
      <c r="R82" s="196">
        <f>R83</f>
        <v>0.18066208000000003</v>
      </c>
      <c r="S82" s="96"/>
      <c r="T82" s="197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69</v>
      </c>
      <c r="AU82" s="17" t="s">
        <v>130</v>
      </c>
      <c r="BK82" s="198">
        <f>BK83</f>
        <v>0</v>
      </c>
    </row>
    <row r="83" spans="1:63" s="12" customFormat="1" ht="25.9" customHeight="1">
      <c r="A83" s="12"/>
      <c r="B83" s="199"/>
      <c r="C83" s="200"/>
      <c r="D83" s="201" t="s">
        <v>69</v>
      </c>
      <c r="E83" s="202" t="s">
        <v>213</v>
      </c>
      <c r="F83" s="202" t="s">
        <v>214</v>
      </c>
      <c r="G83" s="200"/>
      <c r="H83" s="200"/>
      <c r="I83" s="203"/>
      <c r="J83" s="204">
        <f>BK83</f>
        <v>0</v>
      </c>
      <c r="K83" s="200"/>
      <c r="L83" s="205"/>
      <c r="M83" s="206"/>
      <c r="N83" s="207"/>
      <c r="O83" s="207"/>
      <c r="P83" s="208">
        <f>P84+P121</f>
        <v>0</v>
      </c>
      <c r="Q83" s="207"/>
      <c r="R83" s="208">
        <f>R84+R121</f>
        <v>0.18066208000000003</v>
      </c>
      <c r="S83" s="207"/>
      <c r="T83" s="209">
        <f>T84+T121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75</v>
      </c>
      <c r="AT83" s="211" t="s">
        <v>69</v>
      </c>
      <c r="AU83" s="211" t="s">
        <v>70</v>
      </c>
      <c r="AY83" s="210" t="s">
        <v>152</v>
      </c>
      <c r="BK83" s="212">
        <f>BK84+BK121</f>
        <v>0</v>
      </c>
    </row>
    <row r="84" spans="1:63" s="12" customFormat="1" ht="22.8" customHeight="1">
      <c r="A84" s="12"/>
      <c r="B84" s="199"/>
      <c r="C84" s="200"/>
      <c r="D84" s="201" t="s">
        <v>69</v>
      </c>
      <c r="E84" s="213" t="s">
        <v>75</v>
      </c>
      <c r="F84" s="213" t="s">
        <v>215</v>
      </c>
      <c r="G84" s="200"/>
      <c r="H84" s="200"/>
      <c r="I84" s="203"/>
      <c r="J84" s="214">
        <f>BK84</f>
        <v>0</v>
      </c>
      <c r="K84" s="200"/>
      <c r="L84" s="205"/>
      <c r="M84" s="206"/>
      <c r="N84" s="207"/>
      <c r="O84" s="207"/>
      <c r="P84" s="208">
        <f>SUM(P85:P120)</f>
        <v>0</v>
      </c>
      <c r="Q84" s="207"/>
      <c r="R84" s="208">
        <f>SUM(R85:R120)</f>
        <v>0.18066208000000003</v>
      </c>
      <c r="S84" s="207"/>
      <c r="T84" s="209">
        <f>SUM(T85:T120)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75</v>
      </c>
      <c r="AT84" s="211" t="s">
        <v>69</v>
      </c>
      <c r="AU84" s="211" t="s">
        <v>75</v>
      </c>
      <c r="AY84" s="210" t="s">
        <v>152</v>
      </c>
      <c r="BK84" s="212">
        <f>SUM(BK85:BK120)</f>
        <v>0</v>
      </c>
    </row>
    <row r="85" spans="1:65" s="2" customFormat="1" ht="16.5" customHeight="1">
      <c r="A85" s="38"/>
      <c r="B85" s="39"/>
      <c r="C85" s="215" t="s">
        <v>75</v>
      </c>
      <c r="D85" s="215" t="s">
        <v>155</v>
      </c>
      <c r="E85" s="216" t="s">
        <v>216</v>
      </c>
      <c r="F85" s="217" t="s">
        <v>217</v>
      </c>
      <c r="G85" s="218" t="s">
        <v>218</v>
      </c>
      <c r="H85" s="219">
        <v>2467</v>
      </c>
      <c r="I85" s="220"/>
      <c r="J85" s="221">
        <f>ROUND(I85*H85,2)</f>
        <v>0</v>
      </c>
      <c r="K85" s="217" t="s">
        <v>198</v>
      </c>
      <c r="L85" s="44"/>
      <c r="M85" s="222" t="s">
        <v>19</v>
      </c>
      <c r="N85" s="223" t="s">
        <v>41</v>
      </c>
      <c r="O85" s="84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6" t="s">
        <v>168</v>
      </c>
      <c r="AT85" s="226" t="s">
        <v>155</v>
      </c>
      <c r="AU85" s="226" t="s">
        <v>80</v>
      </c>
      <c r="AY85" s="17" t="s">
        <v>152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75</v>
      </c>
      <c r="BK85" s="227">
        <f>ROUND(I85*H85,2)</f>
        <v>0</v>
      </c>
      <c r="BL85" s="17" t="s">
        <v>168</v>
      </c>
      <c r="BM85" s="226" t="s">
        <v>219</v>
      </c>
    </row>
    <row r="86" spans="1:47" s="2" customFormat="1" ht="12">
      <c r="A86" s="38"/>
      <c r="B86" s="39"/>
      <c r="C86" s="40"/>
      <c r="D86" s="235" t="s">
        <v>220</v>
      </c>
      <c r="E86" s="40"/>
      <c r="F86" s="236" t="s">
        <v>221</v>
      </c>
      <c r="G86" s="40"/>
      <c r="H86" s="40"/>
      <c r="I86" s="134"/>
      <c r="J86" s="40"/>
      <c r="K86" s="40"/>
      <c r="L86" s="44"/>
      <c r="M86" s="237"/>
      <c r="N86" s="238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220</v>
      </c>
      <c r="AU86" s="17" t="s">
        <v>80</v>
      </c>
    </row>
    <row r="87" spans="1:65" s="2" customFormat="1" ht="21.75" customHeight="1">
      <c r="A87" s="38"/>
      <c r="B87" s="39"/>
      <c r="C87" s="215" t="s">
        <v>80</v>
      </c>
      <c r="D87" s="215" t="s">
        <v>155</v>
      </c>
      <c r="E87" s="216" t="s">
        <v>222</v>
      </c>
      <c r="F87" s="217" t="s">
        <v>223</v>
      </c>
      <c r="G87" s="218" t="s">
        <v>224</v>
      </c>
      <c r="H87" s="219">
        <v>80</v>
      </c>
      <c r="I87" s="220"/>
      <c r="J87" s="221">
        <f>ROUND(I87*H87,2)</f>
        <v>0</v>
      </c>
      <c r="K87" s="217" t="s">
        <v>198</v>
      </c>
      <c r="L87" s="44"/>
      <c r="M87" s="222" t="s">
        <v>19</v>
      </c>
      <c r="N87" s="223" t="s">
        <v>41</v>
      </c>
      <c r="O87" s="84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6" t="s">
        <v>168</v>
      </c>
      <c r="AT87" s="226" t="s">
        <v>155</v>
      </c>
      <c r="AU87" s="226" t="s">
        <v>80</v>
      </c>
      <c r="AY87" s="17" t="s">
        <v>152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75</v>
      </c>
      <c r="BK87" s="227">
        <f>ROUND(I87*H87,2)</f>
        <v>0</v>
      </c>
      <c r="BL87" s="17" t="s">
        <v>168</v>
      </c>
      <c r="BM87" s="226" t="s">
        <v>225</v>
      </c>
    </row>
    <row r="88" spans="1:47" s="2" customFormat="1" ht="12">
      <c r="A88" s="38"/>
      <c r="B88" s="39"/>
      <c r="C88" s="40"/>
      <c r="D88" s="235" t="s">
        <v>220</v>
      </c>
      <c r="E88" s="40"/>
      <c r="F88" s="236" t="s">
        <v>226</v>
      </c>
      <c r="G88" s="40"/>
      <c r="H88" s="40"/>
      <c r="I88" s="134"/>
      <c r="J88" s="40"/>
      <c r="K88" s="40"/>
      <c r="L88" s="44"/>
      <c r="M88" s="237"/>
      <c r="N88" s="238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220</v>
      </c>
      <c r="AU88" s="17" t="s">
        <v>80</v>
      </c>
    </row>
    <row r="89" spans="1:65" s="2" customFormat="1" ht="16.5" customHeight="1">
      <c r="A89" s="38"/>
      <c r="B89" s="39"/>
      <c r="C89" s="215" t="s">
        <v>164</v>
      </c>
      <c r="D89" s="215" t="s">
        <v>155</v>
      </c>
      <c r="E89" s="216" t="s">
        <v>227</v>
      </c>
      <c r="F89" s="217" t="s">
        <v>228</v>
      </c>
      <c r="G89" s="218" t="s">
        <v>218</v>
      </c>
      <c r="H89" s="219">
        <v>103</v>
      </c>
      <c r="I89" s="220"/>
      <c r="J89" s="221">
        <f>ROUND(I89*H89,2)</f>
        <v>0</v>
      </c>
      <c r="K89" s="217" t="s">
        <v>198</v>
      </c>
      <c r="L89" s="44"/>
      <c r="M89" s="222" t="s">
        <v>19</v>
      </c>
      <c r="N89" s="223" t="s">
        <v>41</v>
      </c>
      <c r="O89" s="84"/>
      <c r="P89" s="224">
        <f>O89*H89</f>
        <v>0</v>
      </c>
      <c r="Q89" s="224">
        <v>0.001</v>
      </c>
      <c r="R89" s="224">
        <f>Q89*H89</f>
        <v>0.10300000000000001</v>
      </c>
      <c r="S89" s="224">
        <v>0</v>
      </c>
      <c r="T89" s="22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6" t="s">
        <v>168</v>
      </c>
      <c r="AT89" s="226" t="s">
        <v>155</v>
      </c>
      <c r="AU89" s="226" t="s">
        <v>80</v>
      </c>
      <c r="AY89" s="17" t="s">
        <v>152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7" t="s">
        <v>75</v>
      </c>
      <c r="BK89" s="227">
        <f>ROUND(I89*H89,2)</f>
        <v>0</v>
      </c>
      <c r="BL89" s="17" t="s">
        <v>168</v>
      </c>
      <c r="BM89" s="226" t="s">
        <v>229</v>
      </c>
    </row>
    <row r="90" spans="1:47" s="2" customFormat="1" ht="12">
      <c r="A90" s="38"/>
      <c r="B90" s="39"/>
      <c r="C90" s="40"/>
      <c r="D90" s="235" t="s">
        <v>220</v>
      </c>
      <c r="E90" s="40"/>
      <c r="F90" s="236" t="s">
        <v>230</v>
      </c>
      <c r="G90" s="40"/>
      <c r="H90" s="40"/>
      <c r="I90" s="134"/>
      <c r="J90" s="40"/>
      <c r="K90" s="40"/>
      <c r="L90" s="44"/>
      <c r="M90" s="237"/>
      <c r="N90" s="238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220</v>
      </c>
      <c r="AU90" s="17" t="s">
        <v>80</v>
      </c>
    </row>
    <row r="91" spans="1:65" s="2" customFormat="1" ht="16.5" customHeight="1">
      <c r="A91" s="38"/>
      <c r="B91" s="39"/>
      <c r="C91" s="239" t="s">
        <v>168</v>
      </c>
      <c r="D91" s="239" t="s">
        <v>231</v>
      </c>
      <c r="E91" s="240" t="s">
        <v>232</v>
      </c>
      <c r="F91" s="241" t="s">
        <v>233</v>
      </c>
      <c r="G91" s="242" t="s">
        <v>218</v>
      </c>
      <c r="H91" s="243">
        <v>120.819</v>
      </c>
      <c r="I91" s="244"/>
      <c r="J91" s="245">
        <f>ROUND(I91*H91,2)</f>
        <v>0</v>
      </c>
      <c r="K91" s="241" t="s">
        <v>198</v>
      </c>
      <c r="L91" s="246"/>
      <c r="M91" s="247" t="s">
        <v>19</v>
      </c>
      <c r="N91" s="248" t="s">
        <v>41</v>
      </c>
      <c r="O91" s="84"/>
      <c r="P91" s="224">
        <f>O91*H91</f>
        <v>0</v>
      </c>
      <c r="Q91" s="224">
        <v>0.00032</v>
      </c>
      <c r="R91" s="224">
        <f>Q91*H91</f>
        <v>0.03866208</v>
      </c>
      <c r="S91" s="224">
        <v>0</v>
      </c>
      <c r="T91" s="22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6" t="s">
        <v>185</v>
      </c>
      <c r="AT91" s="226" t="s">
        <v>231</v>
      </c>
      <c r="AU91" s="226" t="s">
        <v>80</v>
      </c>
      <c r="AY91" s="17" t="s">
        <v>152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75</v>
      </c>
      <c r="BK91" s="227">
        <f>ROUND(I91*H91,2)</f>
        <v>0</v>
      </c>
      <c r="BL91" s="17" t="s">
        <v>168</v>
      </c>
      <c r="BM91" s="226" t="s">
        <v>234</v>
      </c>
    </row>
    <row r="92" spans="1:51" s="13" customFormat="1" ht="12">
      <c r="A92" s="13"/>
      <c r="B92" s="249"/>
      <c r="C92" s="250"/>
      <c r="D92" s="235" t="s">
        <v>235</v>
      </c>
      <c r="E92" s="250"/>
      <c r="F92" s="251" t="s">
        <v>236</v>
      </c>
      <c r="G92" s="250"/>
      <c r="H92" s="252">
        <v>120.819</v>
      </c>
      <c r="I92" s="253"/>
      <c r="J92" s="250"/>
      <c r="K92" s="250"/>
      <c r="L92" s="254"/>
      <c r="M92" s="255"/>
      <c r="N92" s="256"/>
      <c r="O92" s="256"/>
      <c r="P92" s="256"/>
      <c r="Q92" s="256"/>
      <c r="R92" s="256"/>
      <c r="S92" s="256"/>
      <c r="T92" s="257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8" t="s">
        <v>235</v>
      </c>
      <c r="AU92" s="258" t="s">
        <v>80</v>
      </c>
      <c r="AV92" s="13" t="s">
        <v>80</v>
      </c>
      <c r="AW92" s="13" t="s">
        <v>4</v>
      </c>
      <c r="AX92" s="13" t="s">
        <v>75</v>
      </c>
      <c r="AY92" s="258" t="s">
        <v>152</v>
      </c>
    </row>
    <row r="93" spans="1:65" s="2" customFormat="1" ht="33" customHeight="1">
      <c r="A93" s="38"/>
      <c r="B93" s="39"/>
      <c r="C93" s="215" t="s">
        <v>151</v>
      </c>
      <c r="D93" s="215" t="s">
        <v>155</v>
      </c>
      <c r="E93" s="216" t="s">
        <v>237</v>
      </c>
      <c r="F93" s="217" t="s">
        <v>238</v>
      </c>
      <c r="G93" s="218" t="s">
        <v>224</v>
      </c>
      <c r="H93" s="219">
        <v>80</v>
      </c>
      <c r="I93" s="220"/>
      <c r="J93" s="221">
        <f>ROUND(I93*H93,2)</f>
        <v>0</v>
      </c>
      <c r="K93" s="217" t="s">
        <v>198</v>
      </c>
      <c r="L93" s="44"/>
      <c r="M93" s="222" t="s">
        <v>19</v>
      </c>
      <c r="N93" s="223" t="s">
        <v>41</v>
      </c>
      <c r="O93" s="84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6" t="s">
        <v>168</v>
      </c>
      <c r="AT93" s="226" t="s">
        <v>155</v>
      </c>
      <c r="AU93" s="226" t="s">
        <v>80</v>
      </c>
      <c r="AY93" s="17" t="s">
        <v>152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75</v>
      </c>
      <c r="BK93" s="227">
        <f>ROUND(I93*H93,2)</f>
        <v>0</v>
      </c>
      <c r="BL93" s="17" t="s">
        <v>168</v>
      </c>
      <c r="BM93" s="226" t="s">
        <v>239</v>
      </c>
    </row>
    <row r="94" spans="1:47" s="2" customFormat="1" ht="12">
      <c r="A94" s="38"/>
      <c r="B94" s="39"/>
      <c r="C94" s="40"/>
      <c r="D94" s="235" t="s">
        <v>220</v>
      </c>
      <c r="E94" s="40"/>
      <c r="F94" s="236" t="s">
        <v>240</v>
      </c>
      <c r="G94" s="40"/>
      <c r="H94" s="40"/>
      <c r="I94" s="134"/>
      <c r="J94" s="40"/>
      <c r="K94" s="40"/>
      <c r="L94" s="44"/>
      <c r="M94" s="237"/>
      <c r="N94" s="238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220</v>
      </c>
      <c r="AU94" s="17" t="s">
        <v>80</v>
      </c>
    </row>
    <row r="95" spans="1:65" s="2" customFormat="1" ht="21.75" customHeight="1">
      <c r="A95" s="38"/>
      <c r="B95" s="39"/>
      <c r="C95" s="215" t="s">
        <v>175</v>
      </c>
      <c r="D95" s="215" t="s">
        <v>155</v>
      </c>
      <c r="E95" s="216" t="s">
        <v>241</v>
      </c>
      <c r="F95" s="217" t="s">
        <v>242</v>
      </c>
      <c r="G95" s="218" t="s">
        <v>224</v>
      </c>
      <c r="H95" s="219">
        <v>970.1</v>
      </c>
      <c r="I95" s="220"/>
      <c r="J95" s="221">
        <f>ROUND(I95*H95,2)</f>
        <v>0</v>
      </c>
      <c r="K95" s="217" t="s">
        <v>198</v>
      </c>
      <c r="L95" s="44"/>
      <c r="M95" s="222" t="s">
        <v>19</v>
      </c>
      <c r="N95" s="223" t="s">
        <v>41</v>
      </c>
      <c r="O95" s="84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6" t="s">
        <v>168</v>
      </c>
      <c r="AT95" s="226" t="s">
        <v>155</v>
      </c>
      <c r="AU95" s="226" t="s">
        <v>80</v>
      </c>
      <c r="AY95" s="17" t="s">
        <v>152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75</v>
      </c>
      <c r="BK95" s="227">
        <f>ROUND(I95*H95,2)</f>
        <v>0</v>
      </c>
      <c r="BL95" s="17" t="s">
        <v>168</v>
      </c>
      <c r="BM95" s="226" t="s">
        <v>243</v>
      </c>
    </row>
    <row r="96" spans="1:47" s="2" customFormat="1" ht="12">
      <c r="A96" s="38"/>
      <c r="B96" s="39"/>
      <c r="C96" s="40"/>
      <c r="D96" s="235" t="s">
        <v>220</v>
      </c>
      <c r="E96" s="40"/>
      <c r="F96" s="236" t="s">
        <v>244</v>
      </c>
      <c r="G96" s="40"/>
      <c r="H96" s="40"/>
      <c r="I96" s="134"/>
      <c r="J96" s="40"/>
      <c r="K96" s="40"/>
      <c r="L96" s="44"/>
      <c r="M96" s="237"/>
      <c r="N96" s="238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220</v>
      </c>
      <c r="AU96" s="17" t="s">
        <v>80</v>
      </c>
    </row>
    <row r="97" spans="1:47" s="2" customFormat="1" ht="12">
      <c r="A97" s="38"/>
      <c r="B97" s="39"/>
      <c r="C97" s="40"/>
      <c r="D97" s="235" t="s">
        <v>245</v>
      </c>
      <c r="E97" s="40"/>
      <c r="F97" s="236" t="s">
        <v>246</v>
      </c>
      <c r="G97" s="40"/>
      <c r="H97" s="40"/>
      <c r="I97" s="134"/>
      <c r="J97" s="40"/>
      <c r="K97" s="40"/>
      <c r="L97" s="44"/>
      <c r="M97" s="237"/>
      <c r="N97" s="238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245</v>
      </c>
      <c r="AU97" s="17" t="s">
        <v>80</v>
      </c>
    </row>
    <row r="98" spans="1:51" s="13" customFormat="1" ht="12">
      <c r="A98" s="13"/>
      <c r="B98" s="249"/>
      <c r="C98" s="250"/>
      <c r="D98" s="235" t="s">
        <v>235</v>
      </c>
      <c r="E98" s="259" t="s">
        <v>19</v>
      </c>
      <c r="F98" s="251" t="s">
        <v>247</v>
      </c>
      <c r="G98" s="250"/>
      <c r="H98" s="252">
        <v>874</v>
      </c>
      <c r="I98" s="253"/>
      <c r="J98" s="250"/>
      <c r="K98" s="250"/>
      <c r="L98" s="254"/>
      <c r="M98" s="255"/>
      <c r="N98" s="256"/>
      <c r="O98" s="256"/>
      <c r="P98" s="256"/>
      <c r="Q98" s="256"/>
      <c r="R98" s="256"/>
      <c r="S98" s="256"/>
      <c r="T98" s="25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8" t="s">
        <v>235</v>
      </c>
      <c r="AU98" s="258" t="s">
        <v>80</v>
      </c>
      <c r="AV98" s="13" t="s">
        <v>80</v>
      </c>
      <c r="AW98" s="13" t="s">
        <v>32</v>
      </c>
      <c r="AX98" s="13" t="s">
        <v>70</v>
      </c>
      <c r="AY98" s="258" t="s">
        <v>152</v>
      </c>
    </row>
    <row r="99" spans="1:51" s="13" customFormat="1" ht="12">
      <c r="A99" s="13"/>
      <c r="B99" s="249"/>
      <c r="C99" s="250"/>
      <c r="D99" s="235" t="s">
        <v>235</v>
      </c>
      <c r="E99" s="259" t="s">
        <v>19</v>
      </c>
      <c r="F99" s="251" t="s">
        <v>248</v>
      </c>
      <c r="G99" s="250"/>
      <c r="H99" s="252">
        <v>96.1</v>
      </c>
      <c r="I99" s="253"/>
      <c r="J99" s="250"/>
      <c r="K99" s="250"/>
      <c r="L99" s="254"/>
      <c r="M99" s="255"/>
      <c r="N99" s="256"/>
      <c r="O99" s="256"/>
      <c r="P99" s="256"/>
      <c r="Q99" s="256"/>
      <c r="R99" s="256"/>
      <c r="S99" s="256"/>
      <c r="T99" s="25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8" t="s">
        <v>235</v>
      </c>
      <c r="AU99" s="258" t="s">
        <v>80</v>
      </c>
      <c r="AV99" s="13" t="s">
        <v>80</v>
      </c>
      <c r="AW99" s="13" t="s">
        <v>32</v>
      </c>
      <c r="AX99" s="13" t="s">
        <v>70</v>
      </c>
      <c r="AY99" s="258" t="s">
        <v>152</v>
      </c>
    </row>
    <row r="100" spans="1:51" s="14" customFormat="1" ht="12">
      <c r="A100" s="14"/>
      <c r="B100" s="260"/>
      <c r="C100" s="261"/>
      <c r="D100" s="235" t="s">
        <v>235</v>
      </c>
      <c r="E100" s="262" t="s">
        <v>19</v>
      </c>
      <c r="F100" s="263" t="s">
        <v>249</v>
      </c>
      <c r="G100" s="261"/>
      <c r="H100" s="264">
        <v>970.1</v>
      </c>
      <c r="I100" s="265"/>
      <c r="J100" s="261"/>
      <c r="K100" s="261"/>
      <c r="L100" s="266"/>
      <c r="M100" s="267"/>
      <c r="N100" s="268"/>
      <c r="O100" s="268"/>
      <c r="P100" s="268"/>
      <c r="Q100" s="268"/>
      <c r="R100" s="268"/>
      <c r="S100" s="268"/>
      <c r="T100" s="26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70" t="s">
        <v>235</v>
      </c>
      <c r="AU100" s="270" t="s">
        <v>80</v>
      </c>
      <c r="AV100" s="14" t="s">
        <v>168</v>
      </c>
      <c r="AW100" s="14" t="s">
        <v>32</v>
      </c>
      <c r="AX100" s="14" t="s">
        <v>75</v>
      </c>
      <c r="AY100" s="270" t="s">
        <v>152</v>
      </c>
    </row>
    <row r="101" spans="1:65" s="2" customFormat="1" ht="33" customHeight="1">
      <c r="A101" s="38"/>
      <c r="B101" s="39"/>
      <c r="C101" s="215" t="s">
        <v>179</v>
      </c>
      <c r="D101" s="215" t="s">
        <v>155</v>
      </c>
      <c r="E101" s="216" t="s">
        <v>250</v>
      </c>
      <c r="F101" s="217" t="s">
        <v>251</v>
      </c>
      <c r="G101" s="218" t="s">
        <v>224</v>
      </c>
      <c r="H101" s="219">
        <v>970.1</v>
      </c>
      <c r="I101" s="220"/>
      <c r="J101" s="221">
        <f>ROUND(I101*H101,2)</f>
        <v>0</v>
      </c>
      <c r="K101" s="217" t="s">
        <v>198</v>
      </c>
      <c r="L101" s="44"/>
      <c r="M101" s="222" t="s">
        <v>19</v>
      </c>
      <c r="N101" s="223" t="s">
        <v>41</v>
      </c>
      <c r="O101" s="84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6" t="s">
        <v>168</v>
      </c>
      <c r="AT101" s="226" t="s">
        <v>155</v>
      </c>
      <c r="AU101" s="226" t="s">
        <v>80</v>
      </c>
      <c r="AY101" s="17" t="s">
        <v>152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75</v>
      </c>
      <c r="BK101" s="227">
        <f>ROUND(I101*H101,2)</f>
        <v>0</v>
      </c>
      <c r="BL101" s="17" t="s">
        <v>168</v>
      </c>
      <c r="BM101" s="226" t="s">
        <v>252</v>
      </c>
    </row>
    <row r="102" spans="1:47" s="2" customFormat="1" ht="12">
      <c r="A102" s="38"/>
      <c r="B102" s="39"/>
      <c r="C102" s="40"/>
      <c r="D102" s="235" t="s">
        <v>220</v>
      </c>
      <c r="E102" s="40"/>
      <c r="F102" s="236" t="s">
        <v>240</v>
      </c>
      <c r="G102" s="40"/>
      <c r="H102" s="40"/>
      <c r="I102" s="134"/>
      <c r="J102" s="40"/>
      <c r="K102" s="40"/>
      <c r="L102" s="44"/>
      <c r="M102" s="237"/>
      <c r="N102" s="238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220</v>
      </c>
      <c r="AU102" s="17" t="s">
        <v>80</v>
      </c>
    </row>
    <row r="103" spans="1:65" s="2" customFormat="1" ht="33" customHeight="1">
      <c r="A103" s="38"/>
      <c r="B103" s="39"/>
      <c r="C103" s="215" t="s">
        <v>185</v>
      </c>
      <c r="D103" s="215" t="s">
        <v>155</v>
      </c>
      <c r="E103" s="216" t="s">
        <v>253</v>
      </c>
      <c r="F103" s="217" t="s">
        <v>254</v>
      </c>
      <c r="G103" s="218" t="s">
        <v>224</v>
      </c>
      <c r="H103" s="219">
        <v>954</v>
      </c>
      <c r="I103" s="220"/>
      <c r="J103" s="221">
        <f>ROUND(I103*H103,2)</f>
        <v>0</v>
      </c>
      <c r="K103" s="217" t="s">
        <v>198</v>
      </c>
      <c r="L103" s="44"/>
      <c r="M103" s="222" t="s">
        <v>19</v>
      </c>
      <c r="N103" s="223" t="s">
        <v>41</v>
      </c>
      <c r="O103" s="84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6" t="s">
        <v>168</v>
      </c>
      <c r="AT103" s="226" t="s">
        <v>155</v>
      </c>
      <c r="AU103" s="226" t="s">
        <v>80</v>
      </c>
      <c r="AY103" s="17" t="s">
        <v>152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75</v>
      </c>
      <c r="BK103" s="227">
        <f>ROUND(I103*H103,2)</f>
        <v>0</v>
      </c>
      <c r="BL103" s="17" t="s">
        <v>168</v>
      </c>
      <c r="BM103" s="226" t="s">
        <v>255</v>
      </c>
    </row>
    <row r="104" spans="1:47" s="2" customFormat="1" ht="12">
      <c r="A104" s="38"/>
      <c r="B104" s="39"/>
      <c r="C104" s="40"/>
      <c r="D104" s="235" t="s">
        <v>220</v>
      </c>
      <c r="E104" s="40"/>
      <c r="F104" s="236" t="s">
        <v>256</v>
      </c>
      <c r="G104" s="40"/>
      <c r="H104" s="40"/>
      <c r="I104" s="134"/>
      <c r="J104" s="40"/>
      <c r="K104" s="40"/>
      <c r="L104" s="44"/>
      <c r="M104" s="237"/>
      <c r="N104" s="238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220</v>
      </c>
      <c r="AU104" s="17" t="s">
        <v>80</v>
      </c>
    </row>
    <row r="105" spans="1:65" s="2" customFormat="1" ht="16.5" customHeight="1">
      <c r="A105" s="38"/>
      <c r="B105" s="39"/>
      <c r="C105" s="215" t="s">
        <v>189</v>
      </c>
      <c r="D105" s="215" t="s">
        <v>155</v>
      </c>
      <c r="E105" s="216" t="s">
        <v>257</v>
      </c>
      <c r="F105" s="217" t="s">
        <v>258</v>
      </c>
      <c r="G105" s="218" t="s">
        <v>218</v>
      </c>
      <c r="H105" s="219">
        <v>2467</v>
      </c>
      <c r="I105" s="220"/>
      <c r="J105" s="221">
        <f>ROUND(I105*H105,2)</f>
        <v>0</v>
      </c>
      <c r="K105" s="217" t="s">
        <v>198</v>
      </c>
      <c r="L105" s="44"/>
      <c r="M105" s="222" t="s">
        <v>19</v>
      </c>
      <c r="N105" s="223" t="s">
        <v>41</v>
      </c>
      <c r="O105" s="84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6" t="s">
        <v>168</v>
      </c>
      <c r="AT105" s="226" t="s">
        <v>155</v>
      </c>
      <c r="AU105" s="226" t="s">
        <v>80</v>
      </c>
      <c r="AY105" s="17" t="s">
        <v>152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75</v>
      </c>
      <c r="BK105" s="227">
        <f>ROUND(I105*H105,2)</f>
        <v>0</v>
      </c>
      <c r="BL105" s="17" t="s">
        <v>168</v>
      </c>
      <c r="BM105" s="226" t="s">
        <v>259</v>
      </c>
    </row>
    <row r="106" spans="1:47" s="2" customFormat="1" ht="12">
      <c r="A106" s="38"/>
      <c r="B106" s="39"/>
      <c r="C106" s="40"/>
      <c r="D106" s="235" t="s">
        <v>220</v>
      </c>
      <c r="E106" s="40"/>
      <c r="F106" s="236" t="s">
        <v>260</v>
      </c>
      <c r="G106" s="40"/>
      <c r="H106" s="40"/>
      <c r="I106" s="134"/>
      <c r="J106" s="40"/>
      <c r="K106" s="40"/>
      <c r="L106" s="44"/>
      <c r="M106" s="237"/>
      <c r="N106" s="238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220</v>
      </c>
      <c r="AU106" s="17" t="s">
        <v>80</v>
      </c>
    </row>
    <row r="107" spans="1:65" s="2" customFormat="1" ht="21.75" customHeight="1">
      <c r="A107" s="38"/>
      <c r="B107" s="39"/>
      <c r="C107" s="215" t="s">
        <v>195</v>
      </c>
      <c r="D107" s="215" t="s">
        <v>155</v>
      </c>
      <c r="E107" s="216" t="s">
        <v>261</v>
      </c>
      <c r="F107" s="217" t="s">
        <v>262</v>
      </c>
      <c r="G107" s="218" t="s">
        <v>218</v>
      </c>
      <c r="H107" s="219">
        <v>5895</v>
      </c>
      <c r="I107" s="220"/>
      <c r="J107" s="221">
        <f>ROUND(I107*H107,2)</f>
        <v>0</v>
      </c>
      <c r="K107" s="217" t="s">
        <v>198</v>
      </c>
      <c r="L107" s="44"/>
      <c r="M107" s="222" t="s">
        <v>19</v>
      </c>
      <c r="N107" s="223" t="s">
        <v>41</v>
      </c>
      <c r="O107" s="84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6" t="s">
        <v>168</v>
      </c>
      <c r="AT107" s="226" t="s">
        <v>155</v>
      </c>
      <c r="AU107" s="226" t="s">
        <v>80</v>
      </c>
      <c r="AY107" s="17" t="s">
        <v>152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75</v>
      </c>
      <c r="BK107" s="227">
        <f>ROUND(I107*H107,2)</f>
        <v>0</v>
      </c>
      <c r="BL107" s="17" t="s">
        <v>168</v>
      </c>
      <c r="BM107" s="226" t="s">
        <v>263</v>
      </c>
    </row>
    <row r="108" spans="1:47" s="2" customFormat="1" ht="12">
      <c r="A108" s="38"/>
      <c r="B108" s="39"/>
      <c r="C108" s="40"/>
      <c r="D108" s="235" t="s">
        <v>220</v>
      </c>
      <c r="E108" s="40"/>
      <c r="F108" s="236" t="s">
        <v>264</v>
      </c>
      <c r="G108" s="40"/>
      <c r="H108" s="40"/>
      <c r="I108" s="134"/>
      <c r="J108" s="40"/>
      <c r="K108" s="40"/>
      <c r="L108" s="44"/>
      <c r="M108" s="237"/>
      <c r="N108" s="238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220</v>
      </c>
      <c r="AU108" s="17" t="s">
        <v>80</v>
      </c>
    </row>
    <row r="109" spans="1:65" s="2" customFormat="1" ht="21.75" customHeight="1">
      <c r="A109" s="38"/>
      <c r="B109" s="39"/>
      <c r="C109" s="215" t="s">
        <v>202</v>
      </c>
      <c r="D109" s="215" t="s">
        <v>155</v>
      </c>
      <c r="E109" s="216" t="s">
        <v>265</v>
      </c>
      <c r="F109" s="217" t="s">
        <v>266</v>
      </c>
      <c r="G109" s="218" t="s">
        <v>218</v>
      </c>
      <c r="H109" s="219">
        <v>1800</v>
      </c>
      <c r="I109" s="220"/>
      <c r="J109" s="221">
        <f>ROUND(I109*H109,2)</f>
        <v>0</v>
      </c>
      <c r="K109" s="217" t="s">
        <v>198</v>
      </c>
      <c r="L109" s="44"/>
      <c r="M109" s="222" t="s">
        <v>19</v>
      </c>
      <c r="N109" s="223" t="s">
        <v>41</v>
      </c>
      <c r="O109" s="84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6" t="s">
        <v>168</v>
      </c>
      <c r="AT109" s="226" t="s">
        <v>155</v>
      </c>
      <c r="AU109" s="226" t="s">
        <v>80</v>
      </c>
      <c r="AY109" s="17" t="s">
        <v>152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7" t="s">
        <v>75</v>
      </c>
      <c r="BK109" s="227">
        <f>ROUND(I109*H109,2)</f>
        <v>0</v>
      </c>
      <c r="BL109" s="17" t="s">
        <v>168</v>
      </c>
      <c r="BM109" s="226" t="s">
        <v>267</v>
      </c>
    </row>
    <row r="110" spans="1:47" s="2" customFormat="1" ht="12">
      <c r="A110" s="38"/>
      <c r="B110" s="39"/>
      <c r="C110" s="40"/>
      <c r="D110" s="235" t="s">
        <v>220</v>
      </c>
      <c r="E110" s="40"/>
      <c r="F110" s="236" t="s">
        <v>268</v>
      </c>
      <c r="G110" s="40"/>
      <c r="H110" s="40"/>
      <c r="I110" s="134"/>
      <c r="J110" s="40"/>
      <c r="K110" s="40"/>
      <c r="L110" s="44"/>
      <c r="M110" s="237"/>
      <c r="N110" s="238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220</v>
      </c>
      <c r="AU110" s="17" t="s">
        <v>80</v>
      </c>
    </row>
    <row r="111" spans="1:65" s="2" customFormat="1" ht="16.5" customHeight="1">
      <c r="A111" s="38"/>
      <c r="B111" s="39"/>
      <c r="C111" s="239" t="s">
        <v>269</v>
      </c>
      <c r="D111" s="239" t="s">
        <v>231</v>
      </c>
      <c r="E111" s="240" t="s">
        <v>270</v>
      </c>
      <c r="F111" s="241" t="s">
        <v>271</v>
      </c>
      <c r="G111" s="242" t="s">
        <v>272</v>
      </c>
      <c r="H111" s="243">
        <v>27</v>
      </c>
      <c r="I111" s="244"/>
      <c r="J111" s="245">
        <f>ROUND(I111*H111,2)</f>
        <v>0</v>
      </c>
      <c r="K111" s="241" t="s">
        <v>198</v>
      </c>
      <c r="L111" s="246"/>
      <c r="M111" s="247" t="s">
        <v>19</v>
      </c>
      <c r="N111" s="248" t="s">
        <v>41</v>
      </c>
      <c r="O111" s="84"/>
      <c r="P111" s="224">
        <f>O111*H111</f>
        <v>0</v>
      </c>
      <c r="Q111" s="224">
        <v>0.001</v>
      </c>
      <c r="R111" s="224">
        <f>Q111*H111</f>
        <v>0.027</v>
      </c>
      <c r="S111" s="224">
        <v>0</v>
      </c>
      <c r="T111" s="22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6" t="s">
        <v>185</v>
      </c>
      <c r="AT111" s="226" t="s">
        <v>231</v>
      </c>
      <c r="AU111" s="226" t="s">
        <v>80</v>
      </c>
      <c r="AY111" s="17" t="s">
        <v>152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75</v>
      </c>
      <c r="BK111" s="227">
        <f>ROUND(I111*H111,2)</f>
        <v>0</v>
      </c>
      <c r="BL111" s="17" t="s">
        <v>168</v>
      </c>
      <c r="BM111" s="226" t="s">
        <v>273</v>
      </c>
    </row>
    <row r="112" spans="1:65" s="2" customFormat="1" ht="21.75" customHeight="1">
      <c r="A112" s="38"/>
      <c r="B112" s="39"/>
      <c r="C112" s="215" t="s">
        <v>274</v>
      </c>
      <c r="D112" s="215" t="s">
        <v>155</v>
      </c>
      <c r="E112" s="216" t="s">
        <v>275</v>
      </c>
      <c r="F112" s="217" t="s">
        <v>276</v>
      </c>
      <c r="G112" s="218" t="s">
        <v>218</v>
      </c>
      <c r="H112" s="219">
        <v>587</v>
      </c>
      <c r="I112" s="220"/>
      <c r="J112" s="221">
        <f>ROUND(I112*H112,2)</f>
        <v>0</v>
      </c>
      <c r="K112" s="217" t="s">
        <v>198</v>
      </c>
      <c r="L112" s="44"/>
      <c r="M112" s="222" t="s">
        <v>19</v>
      </c>
      <c r="N112" s="223" t="s">
        <v>41</v>
      </c>
      <c r="O112" s="84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6" t="s">
        <v>168</v>
      </c>
      <c r="AT112" s="226" t="s">
        <v>155</v>
      </c>
      <c r="AU112" s="226" t="s">
        <v>80</v>
      </c>
      <c r="AY112" s="17" t="s">
        <v>152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75</v>
      </c>
      <c r="BK112" s="227">
        <f>ROUND(I112*H112,2)</f>
        <v>0</v>
      </c>
      <c r="BL112" s="17" t="s">
        <v>168</v>
      </c>
      <c r="BM112" s="226" t="s">
        <v>277</v>
      </c>
    </row>
    <row r="113" spans="1:47" s="2" customFormat="1" ht="12">
      <c r="A113" s="38"/>
      <c r="B113" s="39"/>
      <c r="C113" s="40"/>
      <c r="D113" s="235" t="s">
        <v>220</v>
      </c>
      <c r="E113" s="40"/>
      <c r="F113" s="236" t="s">
        <v>268</v>
      </c>
      <c r="G113" s="40"/>
      <c r="H113" s="40"/>
      <c r="I113" s="134"/>
      <c r="J113" s="40"/>
      <c r="K113" s="40"/>
      <c r="L113" s="44"/>
      <c r="M113" s="237"/>
      <c r="N113" s="238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220</v>
      </c>
      <c r="AU113" s="17" t="s">
        <v>80</v>
      </c>
    </row>
    <row r="114" spans="1:65" s="2" customFormat="1" ht="16.5" customHeight="1">
      <c r="A114" s="38"/>
      <c r="B114" s="39"/>
      <c r="C114" s="239" t="s">
        <v>278</v>
      </c>
      <c r="D114" s="239" t="s">
        <v>231</v>
      </c>
      <c r="E114" s="240" t="s">
        <v>279</v>
      </c>
      <c r="F114" s="241" t="s">
        <v>280</v>
      </c>
      <c r="G114" s="242" t="s">
        <v>272</v>
      </c>
      <c r="H114" s="243">
        <v>12</v>
      </c>
      <c r="I114" s="244"/>
      <c r="J114" s="245">
        <f>ROUND(I114*H114,2)</f>
        <v>0</v>
      </c>
      <c r="K114" s="241" t="s">
        <v>198</v>
      </c>
      <c r="L114" s="246"/>
      <c r="M114" s="247" t="s">
        <v>19</v>
      </c>
      <c r="N114" s="248" t="s">
        <v>41</v>
      </c>
      <c r="O114" s="84"/>
      <c r="P114" s="224">
        <f>O114*H114</f>
        <v>0</v>
      </c>
      <c r="Q114" s="224">
        <v>0.001</v>
      </c>
      <c r="R114" s="224">
        <f>Q114*H114</f>
        <v>0.012</v>
      </c>
      <c r="S114" s="224">
        <v>0</v>
      </c>
      <c r="T114" s="22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6" t="s">
        <v>185</v>
      </c>
      <c r="AT114" s="226" t="s">
        <v>231</v>
      </c>
      <c r="AU114" s="226" t="s">
        <v>80</v>
      </c>
      <c r="AY114" s="17" t="s">
        <v>152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7" t="s">
        <v>75</v>
      </c>
      <c r="BK114" s="227">
        <f>ROUND(I114*H114,2)</f>
        <v>0</v>
      </c>
      <c r="BL114" s="17" t="s">
        <v>168</v>
      </c>
      <c r="BM114" s="226" t="s">
        <v>281</v>
      </c>
    </row>
    <row r="115" spans="1:65" s="2" customFormat="1" ht="21.75" customHeight="1">
      <c r="A115" s="38"/>
      <c r="B115" s="39"/>
      <c r="C115" s="215" t="s">
        <v>8</v>
      </c>
      <c r="D115" s="215" t="s">
        <v>155</v>
      </c>
      <c r="E115" s="216" t="s">
        <v>282</v>
      </c>
      <c r="F115" s="217" t="s">
        <v>283</v>
      </c>
      <c r="G115" s="218" t="s">
        <v>218</v>
      </c>
      <c r="H115" s="219">
        <v>2467</v>
      </c>
      <c r="I115" s="220"/>
      <c r="J115" s="221">
        <f>ROUND(I115*H115,2)</f>
        <v>0</v>
      </c>
      <c r="K115" s="217" t="s">
        <v>198</v>
      </c>
      <c r="L115" s="44"/>
      <c r="M115" s="222" t="s">
        <v>19</v>
      </c>
      <c r="N115" s="223" t="s">
        <v>41</v>
      </c>
      <c r="O115" s="84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6" t="s">
        <v>168</v>
      </c>
      <c r="AT115" s="226" t="s">
        <v>155</v>
      </c>
      <c r="AU115" s="226" t="s">
        <v>80</v>
      </c>
      <c r="AY115" s="17" t="s">
        <v>152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75</v>
      </c>
      <c r="BK115" s="227">
        <f>ROUND(I115*H115,2)</f>
        <v>0</v>
      </c>
      <c r="BL115" s="17" t="s">
        <v>168</v>
      </c>
      <c r="BM115" s="226" t="s">
        <v>284</v>
      </c>
    </row>
    <row r="116" spans="1:47" s="2" customFormat="1" ht="12">
      <c r="A116" s="38"/>
      <c r="B116" s="39"/>
      <c r="C116" s="40"/>
      <c r="D116" s="235" t="s">
        <v>220</v>
      </c>
      <c r="E116" s="40"/>
      <c r="F116" s="236" t="s">
        <v>285</v>
      </c>
      <c r="G116" s="40"/>
      <c r="H116" s="40"/>
      <c r="I116" s="134"/>
      <c r="J116" s="40"/>
      <c r="K116" s="40"/>
      <c r="L116" s="44"/>
      <c r="M116" s="237"/>
      <c r="N116" s="238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220</v>
      </c>
      <c r="AU116" s="17" t="s">
        <v>80</v>
      </c>
    </row>
    <row r="117" spans="1:65" s="2" customFormat="1" ht="21.75" customHeight="1">
      <c r="A117" s="38"/>
      <c r="B117" s="39"/>
      <c r="C117" s="215" t="s">
        <v>286</v>
      </c>
      <c r="D117" s="215" t="s">
        <v>155</v>
      </c>
      <c r="E117" s="216" t="s">
        <v>287</v>
      </c>
      <c r="F117" s="217" t="s">
        <v>288</v>
      </c>
      <c r="G117" s="218" t="s">
        <v>218</v>
      </c>
      <c r="H117" s="219">
        <v>2424</v>
      </c>
      <c r="I117" s="220"/>
      <c r="J117" s="221">
        <f>ROUND(I117*H117,2)</f>
        <v>0</v>
      </c>
      <c r="K117" s="217" t="s">
        <v>198</v>
      </c>
      <c r="L117" s="44"/>
      <c r="M117" s="222" t="s">
        <v>19</v>
      </c>
      <c r="N117" s="223" t="s">
        <v>41</v>
      </c>
      <c r="O117" s="84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6" t="s">
        <v>168</v>
      </c>
      <c r="AT117" s="226" t="s">
        <v>155</v>
      </c>
      <c r="AU117" s="226" t="s">
        <v>80</v>
      </c>
      <c r="AY117" s="17" t="s">
        <v>152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7" t="s">
        <v>75</v>
      </c>
      <c r="BK117" s="227">
        <f>ROUND(I117*H117,2)</f>
        <v>0</v>
      </c>
      <c r="BL117" s="17" t="s">
        <v>168</v>
      </c>
      <c r="BM117" s="226" t="s">
        <v>289</v>
      </c>
    </row>
    <row r="118" spans="1:47" s="2" customFormat="1" ht="12">
      <c r="A118" s="38"/>
      <c r="B118" s="39"/>
      <c r="C118" s="40"/>
      <c r="D118" s="235" t="s">
        <v>220</v>
      </c>
      <c r="E118" s="40"/>
      <c r="F118" s="236" t="s">
        <v>285</v>
      </c>
      <c r="G118" s="40"/>
      <c r="H118" s="40"/>
      <c r="I118" s="134"/>
      <c r="J118" s="40"/>
      <c r="K118" s="40"/>
      <c r="L118" s="44"/>
      <c r="M118" s="237"/>
      <c r="N118" s="238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220</v>
      </c>
      <c r="AU118" s="17" t="s">
        <v>80</v>
      </c>
    </row>
    <row r="119" spans="1:65" s="2" customFormat="1" ht="21.75" customHeight="1">
      <c r="A119" s="38"/>
      <c r="B119" s="39"/>
      <c r="C119" s="215" t="s">
        <v>290</v>
      </c>
      <c r="D119" s="215" t="s">
        <v>155</v>
      </c>
      <c r="E119" s="216" t="s">
        <v>291</v>
      </c>
      <c r="F119" s="217" t="s">
        <v>292</v>
      </c>
      <c r="G119" s="218" t="s">
        <v>218</v>
      </c>
      <c r="H119" s="219">
        <v>586</v>
      </c>
      <c r="I119" s="220"/>
      <c r="J119" s="221">
        <f>ROUND(I119*H119,2)</f>
        <v>0</v>
      </c>
      <c r="K119" s="217" t="s">
        <v>198</v>
      </c>
      <c r="L119" s="44"/>
      <c r="M119" s="222" t="s">
        <v>19</v>
      </c>
      <c r="N119" s="223" t="s">
        <v>41</v>
      </c>
      <c r="O119" s="84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6" t="s">
        <v>168</v>
      </c>
      <c r="AT119" s="226" t="s">
        <v>155</v>
      </c>
      <c r="AU119" s="226" t="s">
        <v>80</v>
      </c>
      <c r="AY119" s="17" t="s">
        <v>152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7" t="s">
        <v>75</v>
      </c>
      <c r="BK119" s="227">
        <f>ROUND(I119*H119,2)</f>
        <v>0</v>
      </c>
      <c r="BL119" s="17" t="s">
        <v>168</v>
      </c>
      <c r="BM119" s="226" t="s">
        <v>293</v>
      </c>
    </row>
    <row r="120" spans="1:47" s="2" customFormat="1" ht="12">
      <c r="A120" s="38"/>
      <c r="B120" s="39"/>
      <c r="C120" s="40"/>
      <c r="D120" s="235" t="s">
        <v>220</v>
      </c>
      <c r="E120" s="40"/>
      <c r="F120" s="236" t="s">
        <v>264</v>
      </c>
      <c r="G120" s="40"/>
      <c r="H120" s="40"/>
      <c r="I120" s="134"/>
      <c r="J120" s="40"/>
      <c r="K120" s="40"/>
      <c r="L120" s="44"/>
      <c r="M120" s="237"/>
      <c r="N120" s="238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220</v>
      </c>
      <c r="AU120" s="17" t="s">
        <v>80</v>
      </c>
    </row>
    <row r="121" spans="1:63" s="12" customFormat="1" ht="22.8" customHeight="1">
      <c r="A121" s="12"/>
      <c r="B121" s="199"/>
      <c r="C121" s="200"/>
      <c r="D121" s="201" t="s">
        <v>69</v>
      </c>
      <c r="E121" s="213" t="s">
        <v>294</v>
      </c>
      <c r="F121" s="213" t="s">
        <v>295</v>
      </c>
      <c r="G121" s="200"/>
      <c r="H121" s="200"/>
      <c r="I121" s="203"/>
      <c r="J121" s="214">
        <f>BK121</f>
        <v>0</v>
      </c>
      <c r="K121" s="200"/>
      <c r="L121" s="205"/>
      <c r="M121" s="206"/>
      <c r="N121" s="207"/>
      <c r="O121" s="207"/>
      <c r="P121" s="208">
        <f>P122</f>
        <v>0</v>
      </c>
      <c r="Q121" s="207"/>
      <c r="R121" s="208">
        <f>R122</f>
        <v>0</v>
      </c>
      <c r="S121" s="207"/>
      <c r="T121" s="209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0" t="s">
        <v>75</v>
      </c>
      <c r="AT121" s="211" t="s">
        <v>69</v>
      </c>
      <c r="AU121" s="211" t="s">
        <v>75</v>
      </c>
      <c r="AY121" s="210" t="s">
        <v>152</v>
      </c>
      <c r="BK121" s="212">
        <f>BK122</f>
        <v>0</v>
      </c>
    </row>
    <row r="122" spans="1:65" s="2" customFormat="1" ht="16.5" customHeight="1">
      <c r="A122" s="38"/>
      <c r="B122" s="39"/>
      <c r="C122" s="215" t="s">
        <v>296</v>
      </c>
      <c r="D122" s="215" t="s">
        <v>155</v>
      </c>
      <c r="E122" s="216" t="s">
        <v>297</v>
      </c>
      <c r="F122" s="217" t="s">
        <v>298</v>
      </c>
      <c r="G122" s="218" t="s">
        <v>299</v>
      </c>
      <c r="H122" s="219">
        <v>0.181</v>
      </c>
      <c r="I122" s="220"/>
      <c r="J122" s="221">
        <f>ROUND(I122*H122,2)</f>
        <v>0</v>
      </c>
      <c r="K122" s="217" t="s">
        <v>198</v>
      </c>
      <c r="L122" s="44"/>
      <c r="M122" s="228" t="s">
        <v>19</v>
      </c>
      <c r="N122" s="229" t="s">
        <v>41</v>
      </c>
      <c r="O122" s="230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6" t="s">
        <v>168</v>
      </c>
      <c r="AT122" s="226" t="s">
        <v>155</v>
      </c>
      <c r="AU122" s="226" t="s">
        <v>80</v>
      </c>
      <c r="AY122" s="17" t="s">
        <v>152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7" t="s">
        <v>75</v>
      </c>
      <c r="BK122" s="227">
        <f>ROUND(I122*H122,2)</f>
        <v>0</v>
      </c>
      <c r="BL122" s="17" t="s">
        <v>168</v>
      </c>
      <c r="BM122" s="226" t="s">
        <v>300</v>
      </c>
    </row>
    <row r="123" spans="1:31" s="2" customFormat="1" ht="6.95" customHeight="1">
      <c r="A123" s="38"/>
      <c r="B123" s="59"/>
      <c r="C123" s="60"/>
      <c r="D123" s="60"/>
      <c r="E123" s="60"/>
      <c r="F123" s="60"/>
      <c r="G123" s="60"/>
      <c r="H123" s="60"/>
      <c r="I123" s="164"/>
      <c r="J123" s="60"/>
      <c r="K123" s="60"/>
      <c r="L123" s="44"/>
      <c r="M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</sheetData>
  <sheetProtection password="CC35" sheet="1" objects="1" scenarios="1" formatColumns="0" formatRows="0" autoFilter="0"/>
  <autoFilter ref="C81:K122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301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ROUND(J83,2)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ROUND((SUM(BE83:BE155)),2)</f>
        <v>0</v>
      </c>
      <c r="G33" s="38"/>
      <c r="H33" s="38"/>
      <c r="I33" s="153">
        <v>0.21</v>
      </c>
      <c r="J33" s="152">
        <f>ROUND(((SUM(BE83:BE155))*I33),2)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ROUND((SUM(BF83:BF155)),2)</f>
        <v>0</v>
      </c>
      <c r="G34" s="38"/>
      <c r="H34" s="38"/>
      <c r="I34" s="153">
        <v>0.15</v>
      </c>
      <c r="J34" s="152">
        <f>ROUND(((SUM(BF83:BF155))*I34),2)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ROUND((SUM(BG83:BG155)),2)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ROUND((SUM(BH83:BH155)),2)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ROUND((SUM(BI83:BI155)),2)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SO1_1 - Interakční prvek IP3 - vegetační úpravy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J83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J84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3"/>
      <c r="C61" s="174"/>
      <c r="D61" s="175" t="s">
        <v>303</v>
      </c>
      <c r="E61" s="176"/>
      <c r="F61" s="176"/>
      <c r="G61" s="176"/>
      <c r="H61" s="176"/>
      <c r="I61" s="177"/>
      <c r="J61" s="178">
        <f>J131</f>
        <v>0</v>
      </c>
      <c r="K61" s="174"/>
      <c r="L61" s="17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80"/>
      <c r="C62" s="181"/>
      <c r="D62" s="182" t="s">
        <v>304</v>
      </c>
      <c r="E62" s="183"/>
      <c r="F62" s="183"/>
      <c r="G62" s="183"/>
      <c r="H62" s="183"/>
      <c r="I62" s="184"/>
      <c r="J62" s="185">
        <f>J132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81"/>
      <c r="D63" s="182" t="s">
        <v>212</v>
      </c>
      <c r="E63" s="183"/>
      <c r="F63" s="183"/>
      <c r="G63" s="183"/>
      <c r="H63" s="183"/>
      <c r="I63" s="184"/>
      <c r="J63" s="185">
        <f>J153</f>
        <v>0</v>
      </c>
      <c r="K63" s="181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4"/>
      <c r="J64" s="40"/>
      <c r="K64" s="4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4"/>
      <c r="J65" s="60"/>
      <c r="K65" s="60"/>
      <c r="L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67"/>
      <c r="J69" s="62"/>
      <c r="K69" s="62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136</v>
      </c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34" t="str">
        <f>E7</f>
        <v>PD Protierozní opatření v k.ú. Bělotín</v>
      </c>
      <c r="F73" s="32"/>
      <c r="G73" s="32"/>
      <c r="H73" s="32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205</v>
      </c>
      <c r="D74" s="40"/>
      <c r="E74" s="40"/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SO1_1 - Interakční prvek IP3 - vegetační úpravy</v>
      </c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4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138" t="s">
        <v>23</v>
      </c>
      <c r="J77" s="72" t="str">
        <f>IF(J12="","",J12)</f>
        <v>27. 5. 2020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4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138" t="s">
        <v>31</v>
      </c>
      <c r="J79" s="36" t="str">
        <f>E21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138" t="s">
        <v>33</v>
      </c>
      <c r="J80" s="36" t="str">
        <f>E24</f>
        <v xml:space="preserve"> </v>
      </c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4"/>
      <c r="J81" s="40"/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7"/>
      <c r="B82" s="188"/>
      <c r="C82" s="189" t="s">
        <v>137</v>
      </c>
      <c r="D82" s="190" t="s">
        <v>55</v>
      </c>
      <c r="E82" s="190" t="s">
        <v>51</v>
      </c>
      <c r="F82" s="190" t="s">
        <v>52</v>
      </c>
      <c r="G82" s="190" t="s">
        <v>138</v>
      </c>
      <c r="H82" s="190" t="s">
        <v>139</v>
      </c>
      <c r="I82" s="191" t="s">
        <v>140</v>
      </c>
      <c r="J82" s="190" t="s">
        <v>129</v>
      </c>
      <c r="K82" s="192" t="s">
        <v>141</v>
      </c>
      <c r="L82" s="193"/>
      <c r="M82" s="92" t="s">
        <v>19</v>
      </c>
      <c r="N82" s="93" t="s">
        <v>40</v>
      </c>
      <c r="O82" s="93" t="s">
        <v>142</v>
      </c>
      <c r="P82" s="93" t="s">
        <v>143</v>
      </c>
      <c r="Q82" s="93" t="s">
        <v>144</v>
      </c>
      <c r="R82" s="93" t="s">
        <v>145</v>
      </c>
      <c r="S82" s="93" t="s">
        <v>146</v>
      </c>
      <c r="T82" s="94" t="s">
        <v>147</v>
      </c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38"/>
      <c r="B83" s="39"/>
      <c r="C83" s="99" t="s">
        <v>148</v>
      </c>
      <c r="D83" s="40"/>
      <c r="E83" s="40"/>
      <c r="F83" s="40"/>
      <c r="G83" s="40"/>
      <c r="H83" s="40"/>
      <c r="I83" s="134"/>
      <c r="J83" s="194">
        <f>BK83</f>
        <v>0</v>
      </c>
      <c r="K83" s="40"/>
      <c r="L83" s="44"/>
      <c r="M83" s="95"/>
      <c r="N83" s="195"/>
      <c r="O83" s="96"/>
      <c r="P83" s="196">
        <f>P84+P131</f>
        <v>0</v>
      </c>
      <c r="Q83" s="96"/>
      <c r="R83" s="196">
        <f>R84+R131</f>
        <v>3.7175688</v>
      </c>
      <c r="S83" s="96"/>
      <c r="T83" s="197">
        <f>T84+T131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130</v>
      </c>
      <c r="BK83" s="198">
        <f>BK84+BK131</f>
        <v>0</v>
      </c>
    </row>
    <row r="84" spans="1:63" s="12" customFormat="1" ht="25.9" customHeight="1">
      <c r="A84" s="12"/>
      <c r="B84" s="199"/>
      <c r="C84" s="200"/>
      <c r="D84" s="201" t="s">
        <v>69</v>
      </c>
      <c r="E84" s="202" t="s">
        <v>75</v>
      </c>
      <c r="F84" s="202" t="s">
        <v>305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SUM(P85:P130)</f>
        <v>0</v>
      </c>
      <c r="Q84" s="207"/>
      <c r="R84" s="208">
        <f>SUM(R85:R130)</f>
        <v>1.9675687999999998</v>
      </c>
      <c r="S84" s="207"/>
      <c r="T84" s="209">
        <f>SUM(T85:T130)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75</v>
      </c>
      <c r="AT84" s="211" t="s">
        <v>69</v>
      </c>
      <c r="AU84" s="211" t="s">
        <v>70</v>
      </c>
      <c r="AY84" s="210" t="s">
        <v>152</v>
      </c>
      <c r="BK84" s="212">
        <f>SUM(BK85:BK130)</f>
        <v>0</v>
      </c>
    </row>
    <row r="85" spans="1:65" s="2" customFormat="1" ht="16.5" customHeight="1">
      <c r="A85" s="38"/>
      <c r="B85" s="39"/>
      <c r="C85" s="215" t="s">
        <v>75</v>
      </c>
      <c r="D85" s="215" t="s">
        <v>155</v>
      </c>
      <c r="E85" s="216" t="s">
        <v>306</v>
      </c>
      <c r="F85" s="217" t="s">
        <v>307</v>
      </c>
      <c r="G85" s="218" t="s">
        <v>218</v>
      </c>
      <c r="H85" s="219">
        <v>4150</v>
      </c>
      <c r="I85" s="220"/>
      <c r="J85" s="221">
        <f>ROUND(I85*H85,2)</f>
        <v>0</v>
      </c>
      <c r="K85" s="217" t="s">
        <v>198</v>
      </c>
      <c r="L85" s="44"/>
      <c r="M85" s="222" t="s">
        <v>19</v>
      </c>
      <c r="N85" s="223" t="s">
        <v>41</v>
      </c>
      <c r="O85" s="84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6" t="s">
        <v>168</v>
      </c>
      <c r="AT85" s="226" t="s">
        <v>155</v>
      </c>
      <c r="AU85" s="226" t="s">
        <v>75</v>
      </c>
      <c r="AY85" s="17" t="s">
        <v>152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75</v>
      </c>
      <c r="BK85" s="227">
        <f>ROUND(I85*H85,2)</f>
        <v>0</v>
      </c>
      <c r="BL85" s="17" t="s">
        <v>168</v>
      </c>
      <c r="BM85" s="226" t="s">
        <v>80</v>
      </c>
    </row>
    <row r="86" spans="1:47" s="2" customFormat="1" ht="12">
      <c r="A86" s="38"/>
      <c r="B86" s="39"/>
      <c r="C86" s="40"/>
      <c r="D86" s="235" t="s">
        <v>220</v>
      </c>
      <c r="E86" s="40"/>
      <c r="F86" s="236" t="s">
        <v>308</v>
      </c>
      <c r="G86" s="40"/>
      <c r="H86" s="40"/>
      <c r="I86" s="134"/>
      <c r="J86" s="40"/>
      <c r="K86" s="40"/>
      <c r="L86" s="44"/>
      <c r="M86" s="237"/>
      <c r="N86" s="238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220</v>
      </c>
      <c r="AU86" s="17" t="s">
        <v>75</v>
      </c>
    </row>
    <row r="87" spans="1:51" s="13" customFormat="1" ht="12">
      <c r="A87" s="13"/>
      <c r="B87" s="249"/>
      <c r="C87" s="250"/>
      <c r="D87" s="235" t="s">
        <v>235</v>
      </c>
      <c r="E87" s="259" t="s">
        <v>19</v>
      </c>
      <c r="F87" s="251" t="s">
        <v>309</v>
      </c>
      <c r="G87" s="250"/>
      <c r="H87" s="252">
        <v>4150</v>
      </c>
      <c r="I87" s="253"/>
      <c r="J87" s="250"/>
      <c r="K87" s="250"/>
      <c r="L87" s="254"/>
      <c r="M87" s="255"/>
      <c r="N87" s="256"/>
      <c r="O87" s="256"/>
      <c r="P87" s="256"/>
      <c r="Q87" s="256"/>
      <c r="R87" s="256"/>
      <c r="S87" s="256"/>
      <c r="T87" s="257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58" t="s">
        <v>235</v>
      </c>
      <c r="AU87" s="258" t="s">
        <v>75</v>
      </c>
      <c r="AV87" s="13" t="s">
        <v>80</v>
      </c>
      <c r="AW87" s="13" t="s">
        <v>32</v>
      </c>
      <c r="AX87" s="13" t="s">
        <v>75</v>
      </c>
      <c r="AY87" s="258" t="s">
        <v>152</v>
      </c>
    </row>
    <row r="88" spans="1:65" s="2" customFormat="1" ht="21.75" customHeight="1">
      <c r="A88" s="38"/>
      <c r="B88" s="39"/>
      <c r="C88" s="215" t="s">
        <v>80</v>
      </c>
      <c r="D88" s="215" t="s">
        <v>155</v>
      </c>
      <c r="E88" s="216" t="s">
        <v>265</v>
      </c>
      <c r="F88" s="217" t="s">
        <v>266</v>
      </c>
      <c r="G88" s="218" t="s">
        <v>218</v>
      </c>
      <c r="H88" s="219">
        <v>1096</v>
      </c>
      <c r="I88" s="220"/>
      <c r="J88" s="221">
        <f>ROUND(I88*H88,2)</f>
        <v>0</v>
      </c>
      <c r="K88" s="217" t="s">
        <v>198</v>
      </c>
      <c r="L88" s="44"/>
      <c r="M88" s="222" t="s">
        <v>19</v>
      </c>
      <c r="N88" s="223" t="s">
        <v>41</v>
      </c>
      <c r="O88" s="84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6" t="s">
        <v>168</v>
      </c>
      <c r="AT88" s="226" t="s">
        <v>155</v>
      </c>
      <c r="AU88" s="226" t="s">
        <v>75</v>
      </c>
      <c r="AY88" s="17" t="s">
        <v>152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75</v>
      </c>
      <c r="BK88" s="227">
        <f>ROUND(I88*H88,2)</f>
        <v>0</v>
      </c>
      <c r="BL88" s="17" t="s">
        <v>168</v>
      </c>
      <c r="BM88" s="226" t="s">
        <v>310</v>
      </c>
    </row>
    <row r="89" spans="1:47" s="2" customFormat="1" ht="12">
      <c r="A89" s="38"/>
      <c r="B89" s="39"/>
      <c r="C89" s="40"/>
      <c r="D89" s="235" t="s">
        <v>220</v>
      </c>
      <c r="E89" s="40"/>
      <c r="F89" s="236" t="s">
        <v>268</v>
      </c>
      <c r="G89" s="40"/>
      <c r="H89" s="40"/>
      <c r="I89" s="134"/>
      <c r="J89" s="40"/>
      <c r="K89" s="40"/>
      <c r="L89" s="44"/>
      <c r="M89" s="237"/>
      <c r="N89" s="238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220</v>
      </c>
      <c r="AU89" s="17" t="s">
        <v>75</v>
      </c>
    </row>
    <row r="90" spans="1:51" s="13" customFormat="1" ht="12">
      <c r="A90" s="13"/>
      <c r="B90" s="249"/>
      <c r="C90" s="250"/>
      <c r="D90" s="235" t="s">
        <v>235</v>
      </c>
      <c r="E90" s="259" t="s">
        <v>19</v>
      </c>
      <c r="F90" s="251" t="s">
        <v>311</v>
      </c>
      <c r="G90" s="250"/>
      <c r="H90" s="252">
        <v>1096</v>
      </c>
      <c r="I90" s="253"/>
      <c r="J90" s="250"/>
      <c r="K90" s="250"/>
      <c r="L90" s="254"/>
      <c r="M90" s="255"/>
      <c r="N90" s="256"/>
      <c r="O90" s="256"/>
      <c r="P90" s="256"/>
      <c r="Q90" s="256"/>
      <c r="R90" s="256"/>
      <c r="S90" s="256"/>
      <c r="T90" s="257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58" t="s">
        <v>235</v>
      </c>
      <c r="AU90" s="258" t="s">
        <v>75</v>
      </c>
      <c r="AV90" s="13" t="s">
        <v>80</v>
      </c>
      <c r="AW90" s="13" t="s">
        <v>32</v>
      </c>
      <c r="AX90" s="13" t="s">
        <v>75</v>
      </c>
      <c r="AY90" s="258" t="s">
        <v>152</v>
      </c>
    </row>
    <row r="91" spans="1:65" s="2" customFormat="1" ht="16.5" customHeight="1">
      <c r="A91" s="38"/>
      <c r="B91" s="39"/>
      <c r="C91" s="239" t="s">
        <v>164</v>
      </c>
      <c r="D91" s="239" t="s">
        <v>231</v>
      </c>
      <c r="E91" s="240" t="s">
        <v>312</v>
      </c>
      <c r="F91" s="241" t="s">
        <v>313</v>
      </c>
      <c r="G91" s="242" t="s">
        <v>272</v>
      </c>
      <c r="H91" s="243">
        <v>16.44</v>
      </c>
      <c r="I91" s="244"/>
      <c r="J91" s="245">
        <f>ROUND(I91*H91,2)</f>
        <v>0</v>
      </c>
      <c r="K91" s="241" t="s">
        <v>198</v>
      </c>
      <c r="L91" s="246"/>
      <c r="M91" s="247" t="s">
        <v>19</v>
      </c>
      <c r="N91" s="248" t="s">
        <v>41</v>
      </c>
      <c r="O91" s="84"/>
      <c r="P91" s="224">
        <f>O91*H91</f>
        <v>0</v>
      </c>
      <c r="Q91" s="224">
        <v>0.001</v>
      </c>
      <c r="R91" s="224">
        <f>Q91*H91</f>
        <v>0.016440000000000003</v>
      </c>
      <c r="S91" s="224">
        <v>0</v>
      </c>
      <c r="T91" s="22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6" t="s">
        <v>185</v>
      </c>
      <c r="AT91" s="226" t="s">
        <v>231</v>
      </c>
      <c r="AU91" s="226" t="s">
        <v>75</v>
      </c>
      <c r="AY91" s="17" t="s">
        <v>152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75</v>
      </c>
      <c r="BK91" s="227">
        <f>ROUND(I91*H91,2)</f>
        <v>0</v>
      </c>
      <c r="BL91" s="17" t="s">
        <v>168</v>
      </c>
      <c r="BM91" s="226" t="s">
        <v>314</v>
      </c>
    </row>
    <row r="92" spans="1:51" s="13" customFormat="1" ht="12">
      <c r="A92" s="13"/>
      <c r="B92" s="249"/>
      <c r="C92" s="250"/>
      <c r="D92" s="235" t="s">
        <v>235</v>
      </c>
      <c r="E92" s="250"/>
      <c r="F92" s="251" t="s">
        <v>315</v>
      </c>
      <c r="G92" s="250"/>
      <c r="H92" s="252">
        <v>16.44</v>
      </c>
      <c r="I92" s="253"/>
      <c r="J92" s="250"/>
      <c r="K92" s="250"/>
      <c r="L92" s="254"/>
      <c r="M92" s="255"/>
      <c r="N92" s="256"/>
      <c r="O92" s="256"/>
      <c r="P92" s="256"/>
      <c r="Q92" s="256"/>
      <c r="R92" s="256"/>
      <c r="S92" s="256"/>
      <c r="T92" s="257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8" t="s">
        <v>235</v>
      </c>
      <c r="AU92" s="258" t="s">
        <v>75</v>
      </c>
      <c r="AV92" s="13" t="s">
        <v>80</v>
      </c>
      <c r="AW92" s="13" t="s">
        <v>4</v>
      </c>
      <c r="AX92" s="13" t="s">
        <v>75</v>
      </c>
      <c r="AY92" s="258" t="s">
        <v>152</v>
      </c>
    </row>
    <row r="93" spans="1:65" s="2" customFormat="1" ht="21.75" customHeight="1">
      <c r="A93" s="38"/>
      <c r="B93" s="39"/>
      <c r="C93" s="215" t="s">
        <v>168</v>
      </c>
      <c r="D93" s="215" t="s">
        <v>155</v>
      </c>
      <c r="E93" s="216" t="s">
        <v>316</v>
      </c>
      <c r="F93" s="217" t="s">
        <v>317</v>
      </c>
      <c r="G93" s="218" t="s">
        <v>318</v>
      </c>
      <c r="H93" s="219">
        <v>128</v>
      </c>
      <c r="I93" s="220"/>
      <c r="J93" s="221">
        <f>ROUND(I93*H93,2)</f>
        <v>0</v>
      </c>
      <c r="K93" s="217" t="s">
        <v>198</v>
      </c>
      <c r="L93" s="44"/>
      <c r="M93" s="222" t="s">
        <v>19</v>
      </c>
      <c r="N93" s="223" t="s">
        <v>41</v>
      </c>
      <c r="O93" s="84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6" t="s">
        <v>168</v>
      </c>
      <c r="AT93" s="226" t="s">
        <v>155</v>
      </c>
      <c r="AU93" s="226" t="s">
        <v>75</v>
      </c>
      <c r="AY93" s="17" t="s">
        <v>152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75</v>
      </c>
      <c r="BK93" s="227">
        <f>ROUND(I93*H93,2)</f>
        <v>0</v>
      </c>
      <c r="BL93" s="17" t="s">
        <v>168</v>
      </c>
      <c r="BM93" s="226" t="s">
        <v>185</v>
      </c>
    </row>
    <row r="94" spans="1:47" s="2" customFormat="1" ht="12">
      <c r="A94" s="38"/>
      <c r="B94" s="39"/>
      <c r="C94" s="40"/>
      <c r="D94" s="235" t="s">
        <v>220</v>
      </c>
      <c r="E94" s="40"/>
      <c r="F94" s="236" t="s">
        <v>319</v>
      </c>
      <c r="G94" s="40"/>
      <c r="H94" s="40"/>
      <c r="I94" s="134"/>
      <c r="J94" s="40"/>
      <c r="K94" s="40"/>
      <c r="L94" s="44"/>
      <c r="M94" s="237"/>
      <c r="N94" s="238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220</v>
      </c>
      <c r="AU94" s="17" t="s">
        <v>75</v>
      </c>
    </row>
    <row r="95" spans="1:65" s="2" customFormat="1" ht="21.75" customHeight="1">
      <c r="A95" s="38"/>
      <c r="B95" s="39"/>
      <c r="C95" s="215" t="s">
        <v>151</v>
      </c>
      <c r="D95" s="215" t="s">
        <v>155</v>
      </c>
      <c r="E95" s="216" t="s">
        <v>320</v>
      </c>
      <c r="F95" s="217" t="s">
        <v>321</v>
      </c>
      <c r="G95" s="218" t="s">
        <v>318</v>
      </c>
      <c r="H95" s="219">
        <v>122</v>
      </c>
      <c r="I95" s="220"/>
      <c r="J95" s="221">
        <f>ROUND(I95*H95,2)</f>
        <v>0</v>
      </c>
      <c r="K95" s="217" t="s">
        <v>198</v>
      </c>
      <c r="L95" s="44"/>
      <c r="M95" s="222" t="s">
        <v>19</v>
      </c>
      <c r="N95" s="223" t="s">
        <v>41</v>
      </c>
      <c r="O95" s="84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6" t="s">
        <v>168</v>
      </c>
      <c r="AT95" s="226" t="s">
        <v>155</v>
      </c>
      <c r="AU95" s="226" t="s">
        <v>75</v>
      </c>
      <c r="AY95" s="17" t="s">
        <v>152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75</v>
      </c>
      <c r="BK95" s="227">
        <f>ROUND(I95*H95,2)</f>
        <v>0</v>
      </c>
      <c r="BL95" s="17" t="s">
        <v>168</v>
      </c>
      <c r="BM95" s="226" t="s">
        <v>195</v>
      </c>
    </row>
    <row r="96" spans="1:47" s="2" customFormat="1" ht="12">
      <c r="A96" s="38"/>
      <c r="B96" s="39"/>
      <c r="C96" s="40"/>
      <c r="D96" s="235" t="s">
        <v>220</v>
      </c>
      <c r="E96" s="40"/>
      <c r="F96" s="236" t="s">
        <v>319</v>
      </c>
      <c r="G96" s="40"/>
      <c r="H96" s="40"/>
      <c r="I96" s="134"/>
      <c r="J96" s="40"/>
      <c r="K96" s="40"/>
      <c r="L96" s="44"/>
      <c r="M96" s="237"/>
      <c r="N96" s="238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220</v>
      </c>
      <c r="AU96" s="17" t="s">
        <v>75</v>
      </c>
    </row>
    <row r="97" spans="1:65" s="2" customFormat="1" ht="16.5" customHeight="1">
      <c r="A97" s="38"/>
      <c r="B97" s="39"/>
      <c r="C97" s="215" t="s">
        <v>175</v>
      </c>
      <c r="D97" s="215" t="s">
        <v>155</v>
      </c>
      <c r="E97" s="216" t="s">
        <v>322</v>
      </c>
      <c r="F97" s="217" t="s">
        <v>323</v>
      </c>
      <c r="G97" s="218" t="s">
        <v>218</v>
      </c>
      <c r="H97" s="219">
        <v>2000</v>
      </c>
      <c r="I97" s="220"/>
      <c r="J97" s="221">
        <f>ROUND(I97*H97,2)</f>
        <v>0</v>
      </c>
      <c r="K97" s="217" t="s">
        <v>198</v>
      </c>
      <c r="L97" s="44"/>
      <c r="M97" s="222" t="s">
        <v>19</v>
      </c>
      <c r="N97" s="223" t="s">
        <v>41</v>
      </c>
      <c r="O97" s="84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6" t="s">
        <v>168</v>
      </c>
      <c r="AT97" s="226" t="s">
        <v>155</v>
      </c>
      <c r="AU97" s="226" t="s">
        <v>75</v>
      </c>
      <c r="AY97" s="17" t="s">
        <v>152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168</v>
      </c>
      <c r="BM97" s="226" t="s">
        <v>269</v>
      </c>
    </row>
    <row r="98" spans="1:47" s="2" customFormat="1" ht="12">
      <c r="A98" s="38"/>
      <c r="B98" s="39"/>
      <c r="C98" s="40"/>
      <c r="D98" s="235" t="s">
        <v>220</v>
      </c>
      <c r="E98" s="40"/>
      <c r="F98" s="236" t="s">
        <v>324</v>
      </c>
      <c r="G98" s="40"/>
      <c r="H98" s="40"/>
      <c r="I98" s="134"/>
      <c r="J98" s="40"/>
      <c r="K98" s="40"/>
      <c r="L98" s="44"/>
      <c r="M98" s="237"/>
      <c r="N98" s="238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220</v>
      </c>
      <c r="AU98" s="17" t="s">
        <v>75</v>
      </c>
    </row>
    <row r="99" spans="1:65" s="2" customFormat="1" ht="16.5" customHeight="1">
      <c r="A99" s="38"/>
      <c r="B99" s="39"/>
      <c r="C99" s="215" t="s">
        <v>179</v>
      </c>
      <c r="D99" s="215" t="s">
        <v>155</v>
      </c>
      <c r="E99" s="216" t="s">
        <v>325</v>
      </c>
      <c r="F99" s="217" t="s">
        <v>326</v>
      </c>
      <c r="G99" s="218" t="s">
        <v>218</v>
      </c>
      <c r="H99" s="219">
        <v>2000</v>
      </c>
      <c r="I99" s="220"/>
      <c r="J99" s="221">
        <f>ROUND(I99*H99,2)</f>
        <v>0</v>
      </c>
      <c r="K99" s="217" t="s">
        <v>198</v>
      </c>
      <c r="L99" s="44"/>
      <c r="M99" s="222" t="s">
        <v>19</v>
      </c>
      <c r="N99" s="223" t="s">
        <v>41</v>
      </c>
      <c r="O99" s="84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6" t="s">
        <v>168</v>
      </c>
      <c r="AT99" s="226" t="s">
        <v>155</v>
      </c>
      <c r="AU99" s="226" t="s">
        <v>75</v>
      </c>
      <c r="AY99" s="17" t="s">
        <v>152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75</v>
      </c>
      <c r="BK99" s="227">
        <f>ROUND(I99*H99,2)</f>
        <v>0</v>
      </c>
      <c r="BL99" s="17" t="s">
        <v>168</v>
      </c>
      <c r="BM99" s="226" t="s">
        <v>278</v>
      </c>
    </row>
    <row r="100" spans="1:47" s="2" customFormat="1" ht="12">
      <c r="A100" s="38"/>
      <c r="B100" s="39"/>
      <c r="C100" s="40"/>
      <c r="D100" s="235" t="s">
        <v>220</v>
      </c>
      <c r="E100" s="40"/>
      <c r="F100" s="236" t="s">
        <v>324</v>
      </c>
      <c r="G100" s="40"/>
      <c r="H100" s="40"/>
      <c r="I100" s="134"/>
      <c r="J100" s="40"/>
      <c r="K100" s="40"/>
      <c r="L100" s="44"/>
      <c r="M100" s="237"/>
      <c r="N100" s="238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220</v>
      </c>
      <c r="AU100" s="17" t="s">
        <v>75</v>
      </c>
    </row>
    <row r="101" spans="1:65" s="2" customFormat="1" ht="16.5" customHeight="1">
      <c r="A101" s="38"/>
      <c r="B101" s="39"/>
      <c r="C101" s="215" t="s">
        <v>185</v>
      </c>
      <c r="D101" s="215" t="s">
        <v>155</v>
      </c>
      <c r="E101" s="216" t="s">
        <v>327</v>
      </c>
      <c r="F101" s="217" t="s">
        <v>328</v>
      </c>
      <c r="G101" s="218" t="s">
        <v>218</v>
      </c>
      <c r="H101" s="219">
        <v>2000</v>
      </c>
      <c r="I101" s="220"/>
      <c r="J101" s="221">
        <f>ROUND(I101*H101,2)</f>
        <v>0</v>
      </c>
      <c r="K101" s="217" t="s">
        <v>198</v>
      </c>
      <c r="L101" s="44"/>
      <c r="M101" s="222" t="s">
        <v>19</v>
      </c>
      <c r="N101" s="223" t="s">
        <v>41</v>
      </c>
      <c r="O101" s="84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6" t="s">
        <v>168</v>
      </c>
      <c r="AT101" s="226" t="s">
        <v>155</v>
      </c>
      <c r="AU101" s="226" t="s">
        <v>75</v>
      </c>
      <c r="AY101" s="17" t="s">
        <v>152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75</v>
      </c>
      <c r="BK101" s="227">
        <f>ROUND(I101*H101,2)</f>
        <v>0</v>
      </c>
      <c r="BL101" s="17" t="s">
        <v>168</v>
      </c>
      <c r="BM101" s="226" t="s">
        <v>286</v>
      </c>
    </row>
    <row r="102" spans="1:47" s="2" customFormat="1" ht="12">
      <c r="A102" s="38"/>
      <c r="B102" s="39"/>
      <c r="C102" s="40"/>
      <c r="D102" s="235" t="s">
        <v>220</v>
      </c>
      <c r="E102" s="40"/>
      <c r="F102" s="236" t="s">
        <v>324</v>
      </c>
      <c r="G102" s="40"/>
      <c r="H102" s="40"/>
      <c r="I102" s="134"/>
      <c r="J102" s="40"/>
      <c r="K102" s="40"/>
      <c r="L102" s="44"/>
      <c r="M102" s="237"/>
      <c r="N102" s="238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220</v>
      </c>
      <c r="AU102" s="17" t="s">
        <v>75</v>
      </c>
    </row>
    <row r="103" spans="1:65" s="2" customFormat="1" ht="16.5" customHeight="1">
      <c r="A103" s="38"/>
      <c r="B103" s="39"/>
      <c r="C103" s="215" t="s">
        <v>189</v>
      </c>
      <c r="D103" s="215" t="s">
        <v>155</v>
      </c>
      <c r="E103" s="216" t="s">
        <v>329</v>
      </c>
      <c r="F103" s="217" t="s">
        <v>330</v>
      </c>
      <c r="G103" s="218" t="s">
        <v>218</v>
      </c>
      <c r="H103" s="219">
        <v>2000</v>
      </c>
      <c r="I103" s="220"/>
      <c r="J103" s="221">
        <f>ROUND(I103*H103,2)</f>
        <v>0</v>
      </c>
      <c r="K103" s="217" t="s">
        <v>198</v>
      </c>
      <c r="L103" s="44"/>
      <c r="M103" s="222" t="s">
        <v>19</v>
      </c>
      <c r="N103" s="223" t="s">
        <v>41</v>
      </c>
      <c r="O103" s="84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6" t="s">
        <v>168</v>
      </c>
      <c r="AT103" s="226" t="s">
        <v>155</v>
      </c>
      <c r="AU103" s="226" t="s">
        <v>75</v>
      </c>
      <c r="AY103" s="17" t="s">
        <v>152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75</v>
      </c>
      <c r="BK103" s="227">
        <f>ROUND(I103*H103,2)</f>
        <v>0</v>
      </c>
      <c r="BL103" s="17" t="s">
        <v>168</v>
      </c>
      <c r="BM103" s="226" t="s">
        <v>296</v>
      </c>
    </row>
    <row r="104" spans="1:47" s="2" customFormat="1" ht="12">
      <c r="A104" s="38"/>
      <c r="B104" s="39"/>
      <c r="C104" s="40"/>
      <c r="D104" s="235" t="s">
        <v>220</v>
      </c>
      <c r="E104" s="40"/>
      <c r="F104" s="236" t="s">
        <v>324</v>
      </c>
      <c r="G104" s="40"/>
      <c r="H104" s="40"/>
      <c r="I104" s="134"/>
      <c r="J104" s="40"/>
      <c r="K104" s="40"/>
      <c r="L104" s="44"/>
      <c r="M104" s="237"/>
      <c r="N104" s="238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220</v>
      </c>
      <c r="AU104" s="17" t="s">
        <v>75</v>
      </c>
    </row>
    <row r="105" spans="1:65" s="2" customFormat="1" ht="21.75" customHeight="1">
      <c r="A105" s="38"/>
      <c r="B105" s="39"/>
      <c r="C105" s="215" t="s">
        <v>195</v>
      </c>
      <c r="D105" s="215" t="s">
        <v>155</v>
      </c>
      <c r="E105" s="216" t="s">
        <v>331</v>
      </c>
      <c r="F105" s="217" t="s">
        <v>332</v>
      </c>
      <c r="G105" s="218" t="s">
        <v>318</v>
      </c>
      <c r="H105" s="219">
        <v>128</v>
      </c>
      <c r="I105" s="220"/>
      <c r="J105" s="221">
        <f>ROUND(I105*H105,2)</f>
        <v>0</v>
      </c>
      <c r="K105" s="217" t="s">
        <v>198</v>
      </c>
      <c r="L105" s="44"/>
      <c r="M105" s="222" t="s">
        <v>19</v>
      </c>
      <c r="N105" s="223" t="s">
        <v>41</v>
      </c>
      <c r="O105" s="84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6" t="s">
        <v>168</v>
      </c>
      <c r="AT105" s="226" t="s">
        <v>155</v>
      </c>
      <c r="AU105" s="226" t="s">
        <v>75</v>
      </c>
      <c r="AY105" s="17" t="s">
        <v>152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75</v>
      </c>
      <c r="BK105" s="227">
        <f>ROUND(I105*H105,2)</f>
        <v>0</v>
      </c>
      <c r="BL105" s="17" t="s">
        <v>168</v>
      </c>
      <c r="BM105" s="226" t="s">
        <v>333</v>
      </c>
    </row>
    <row r="106" spans="1:47" s="2" customFormat="1" ht="12">
      <c r="A106" s="38"/>
      <c r="B106" s="39"/>
      <c r="C106" s="40"/>
      <c r="D106" s="235" t="s">
        <v>220</v>
      </c>
      <c r="E106" s="40"/>
      <c r="F106" s="236" t="s">
        <v>334</v>
      </c>
      <c r="G106" s="40"/>
      <c r="H106" s="40"/>
      <c r="I106" s="134"/>
      <c r="J106" s="40"/>
      <c r="K106" s="40"/>
      <c r="L106" s="44"/>
      <c r="M106" s="237"/>
      <c r="N106" s="238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220</v>
      </c>
      <c r="AU106" s="17" t="s">
        <v>75</v>
      </c>
    </row>
    <row r="107" spans="1:65" s="2" customFormat="1" ht="21.75" customHeight="1">
      <c r="A107" s="38"/>
      <c r="B107" s="39"/>
      <c r="C107" s="215" t="s">
        <v>202</v>
      </c>
      <c r="D107" s="215" t="s">
        <v>155</v>
      </c>
      <c r="E107" s="216" t="s">
        <v>335</v>
      </c>
      <c r="F107" s="217" t="s">
        <v>336</v>
      </c>
      <c r="G107" s="218" t="s">
        <v>318</v>
      </c>
      <c r="H107" s="219">
        <v>122</v>
      </c>
      <c r="I107" s="220"/>
      <c r="J107" s="221">
        <f>ROUND(I107*H107,2)</f>
        <v>0</v>
      </c>
      <c r="K107" s="217" t="s">
        <v>198</v>
      </c>
      <c r="L107" s="44"/>
      <c r="M107" s="222" t="s">
        <v>19</v>
      </c>
      <c r="N107" s="223" t="s">
        <v>41</v>
      </c>
      <c r="O107" s="84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6" t="s">
        <v>168</v>
      </c>
      <c r="AT107" s="226" t="s">
        <v>155</v>
      </c>
      <c r="AU107" s="226" t="s">
        <v>75</v>
      </c>
      <c r="AY107" s="17" t="s">
        <v>152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75</v>
      </c>
      <c r="BK107" s="227">
        <f>ROUND(I107*H107,2)</f>
        <v>0</v>
      </c>
      <c r="BL107" s="17" t="s">
        <v>168</v>
      </c>
      <c r="BM107" s="226" t="s">
        <v>337</v>
      </c>
    </row>
    <row r="108" spans="1:47" s="2" customFormat="1" ht="12">
      <c r="A108" s="38"/>
      <c r="B108" s="39"/>
      <c r="C108" s="40"/>
      <c r="D108" s="235" t="s">
        <v>220</v>
      </c>
      <c r="E108" s="40"/>
      <c r="F108" s="236" t="s">
        <v>334</v>
      </c>
      <c r="G108" s="40"/>
      <c r="H108" s="40"/>
      <c r="I108" s="134"/>
      <c r="J108" s="40"/>
      <c r="K108" s="40"/>
      <c r="L108" s="44"/>
      <c r="M108" s="237"/>
      <c r="N108" s="238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220</v>
      </c>
      <c r="AU108" s="17" t="s">
        <v>75</v>
      </c>
    </row>
    <row r="109" spans="1:65" s="2" customFormat="1" ht="16.5" customHeight="1">
      <c r="A109" s="38"/>
      <c r="B109" s="39"/>
      <c r="C109" s="215" t="s">
        <v>269</v>
      </c>
      <c r="D109" s="215" t="s">
        <v>155</v>
      </c>
      <c r="E109" s="216" t="s">
        <v>338</v>
      </c>
      <c r="F109" s="217" t="s">
        <v>339</v>
      </c>
      <c r="G109" s="218" t="s">
        <v>318</v>
      </c>
      <c r="H109" s="219">
        <v>122</v>
      </c>
      <c r="I109" s="220"/>
      <c r="J109" s="221">
        <f>ROUND(I109*H109,2)</f>
        <v>0</v>
      </c>
      <c r="K109" s="217" t="s">
        <v>198</v>
      </c>
      <c r="L109" s="44"/>
      <c r="M109" s="222" t="s">
        <v>19</v>
      </c>
      <c r="N109" s="223" t="s">
        <v>41</v>
      </c>
      <c r="O109" s="84"/>
      <c r="P109" s="224">
        <f>O109*H109</f>
        <v>0</v>
      </c>
      <c r="Q109" s="224">
        <v>5.8E-05</v>
      </c>
      <c r="R109" s="224">
        <f>Q109*H109</f>
        <v>0.007076</v>
      </c>
      <c r="S109" s="224">
        <v>0</v>
      </c>
      <c r="T109" s="22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6" t="s">
        <v>168</v>
      </c>
      <c r="AT109" s="226" t="s">
        <v>155</v>
      </c>
      <c r="AU109" s="226" t="s">
        <v>75</v>
      </c>
      <c r="AY109" s="17" t="s">
        <v>152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7" t="s">
        <v>75</v>
      </c>
      <c r="BK109" s="227">
        <f>ROUND(I109*H109,2)</f>
        <v>0</v>
      </c>
      <c r="BL109" s="17" t="s">
        <v>168</v>
      </c>
      <c r="BM109" s="226" t="s">
        <v>340</v>
      </c>
    </row>
    <row r="110" spans="1:47" s="2" customFormat="1" ht="12">
      <c r="A110" s="38"/>
      <c r="B110" s="39"/>
      <c r="C110" s="40"/>
      <c r="D110" s="235" t="s">
        <v>220</v>
      </c>
      <c r="E110" s="40"/>
      <c r="F110" s="236" t="s">
        <v>341</v>
      </c>
      <c r="G110" s="40"/>
      <c r="H110" s="40"/>
      <c r="I110" s="134"/>
      <c r="J110" s="40"/>
      <c r="K110" s="40"/>
      <c r="L110" s="44"/>
      <c r="M110" s="237"/>
      <c r="N110" s="238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220</v>
      </c>
      <c r="AU110" s="17" t="s">
        <v>75</v>
      </c>
    </row>
    <row r="111" spans="1:65" s="2" customFormat="1" ht="16.5" customHeight="1">
      <c r="A111" s="38"/>
      <c r="B111" s="39"/>
      <c r="C111" s="239" t="s">
        <v>274</v>
      </c>
      <c r="D111" s="239" t="s">
        <v>231</v>
      </c>
      <c r="E111" s="240" t="s">
        <v>342</v>
      </c>
      <c r="F111" s="241" t="s">
        <v>343</v>
      </c>
      <c r="G111" s="242" t="s">
        <v>318</v>
      </c>
      <c r="H111" s="243">
        <v>122</v>
      </c>
      <c r="I111" s="244"/>
      <c r="J111" s="245">
        <f>ROUND(I111*H111,2)</f>
        <v>0</v>
      </c>
      <c r="K111" s="241" t="s">
        <v>198</v>
      </c>
      <c r="L111" s="246"/>
      <c r="M111" s="247" t="s">
        <v>19</v>
      </c>
      <c r="N111" s="248" t="s">
        <v>41</v>
      </c>
      <c r="O111" s="84"/>
      <c r="P111" s="224">
        <f>O111*H111</f>
        <v>0</v>
      </c>
      <c r="Q111" s="224">
        <v>0.0059</v>
      </c>
      <c r="R111" s="224">
        <f>Q111*H111</f>
        <v>0.7198</v>
      </c>
      <c r="S111" s="224">
        <v>0</v>
      </c>
      <c r="T111" s="22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6" t="s">
        <v>185</v>
      </c>
      <c r="AT111" s="226" t="s">
        <v>231</v>
      </c>
      <c r="AU111" s="226" t="s">
        <v>75</v>
      </c>
      <c r="AY111" s="17" t="s">
        <v>152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75</v>
      </c>
      <c r="BK111" s="227">
        <f>ROUND(I111*H111,2)</f>
        <v>0</v>
      </c>
      <c r="BL111" s="17" t="s">
        <v>168</v>
      </c>
      <c r="BM111" s="226" t="s">
        <v>344</v>
      </c>
    </row>
    <row r="112" spans="1:65" s="2" customFormat="1" ht="16.5" customHeight="1">
      <c r="A112" s="38"/>
      <c r="B112" s="39"/>
      <c r="C112" s="239" t="s">
        <v>278</v>
      </c>
      <c r="D112" s="239" t="s">
        <v>231</v>
      </c>
      <c r="E112" s="240" t="s">
        <v>345</v>
      </c>
      <c r="F112" s="241" t="s">
        <v>346</v>
      </c>
      <c r="G112" s="242" t="s">
        <v>224</v>
      </c>
      <c r="H112" s="243">
        <v>2.34</v>
      </c>
      <c r="I112" s="244"/>
      <c r="J112" s="245">
        <f>ROUND(I112*H112,2)</f>
        <v>0</v>
      </c>
      <c r="K112" s="241" t="s">
        <v>198</v>
      </c>
      <c r="L112" s="246"/>
      <c r="M112" s="247" t="s">
        <v>19</v>
      </c>
      <c r="N112" s="248" t="s">
        <v>41</v>
      </c>
      <c r="O112" s="84"/>
      <c r="P112" s="224">
        <f>O112*H112</f>
        <v>0</v>
      </c>
      <c r="Q112" s="224">
        <v>0.2</v>
      </c>
      <c r="R112" s="224">
        <f>Q112*H112</f>
        <v>0.46799999999999997</v>
      </c>
      <c r="S112" s="224">
        <v>0</v>
      </c>
      <c r="T112" s="22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6" t="s">
        <v>185</v>
      </c>
      <c r="AT112" s="226" t="s">
        <v>231</v>
      </c>
      <c r="AU112" s="226" t="s">
        <v>75</v>
      </c>
      <c r="AY112" s="17" t="s">
        <v>152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75</v>
      </c>
      <c r="BK112" s="227">
        <f>ROUND(I112*H112,2)</f>
        <v>0</v>
      </c>
      <c r="BL112" s="17" t="s">
        <v>168</v>
      </c>
      <c r="BM112" s="226" t="s">
        <v>347</v>
      </c>
    </row>
    <row r="113" spans="1:65" s="2" customFormat="1" ht="16.5" customHeight="1">
      <c r="A113" s="38"/>
      <c r="B113" s="39"/>
      <c r="C113" s="215" t="s">
        <v>8</v>
      </c>
      <c r="D113" s="215" t="s">
        <v>155</v>
      </c>
      <c r="E113" s="216" t="s">
        <v>348</v>
      </c>
      <c r="F113" s="217" t="s">
        <v>349</v>
      </c>
      <c r="G113" s="218" t="s">
        <v>318</v>
      </c>
      <c r="H113" s="219">
        <v>60</v>
      </c>
      <c r="I113" s="220"/>
      <c r="J113" s="221">
        <f>ROUND(I113*H113,2)</f>
        <v>0</v>
      </c>
      <c r="K113" s="217" t="s">
        <v>198</v>
      </c>
      <c r="L113" s="44"/>
      <c r="M113" s="222" t="s">
        <v>19</v>
      </c>
      <c r="N113" s="223" t="s">
        <v>41</v>
      </c>
      <c r="O113" s="84"/>
      <c r="P113" s="224">
        <f>O113*H113</f>
        <v>0</v>
      </c>
      <c r="Q113" s="224">
        <v>5E-05</v>
      </c>
      <c r="R113" s="224">
        <f>Q113*H113</f>
        <v>0.003</v>
      </c>
      <c r="S113" s="224">
        <v>0</v>
      </c>
      <c r="T113" s="22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6" t="s">
        <v>168</v>
      </c>
      <c r="AT113" s="226" t="s">
        <v>155</v>
      </c>
      <c r="AU113" s="226" t="s">
        <v>75</v>
      </c>
      <c r="AY113" s="17" t="s">
        <v>152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7" t="s">
        <v>75</v>
      </c>
      <c r="BK113" s="227">
        <f>ROUND(I113*H113,2)</f>
        <v>0</v>
      </c>
      <c r="BL113" s="17" t="s">
        <v>168</v>
      </c>
      <c r="BM113" s="226" t="s">
        <v>350</v>
      </c>
    </row>
    <row r="114" spans="1:47" s="2" customFormat="1" ht="12">
      <c r="A114" s="38"/>
      <c r="B114" s="39"/>
      <c r="C114" s="40"/>
      <c r="D114" s="235" t="s">
        <v>220</v>
      </c>
      <c r="E114" s="40"/>
      <c r="F114" s="236" t="s">
        <v>341</v>
      </c>
      <c r="G114" s="40"/>
      <c r="H114" s="40"/>
      <c r="I114" s="134"/>
      <c r="J114" s="40"/>
      <c r="K114" s="40"/>
      <c r="L114" s="44"/>
      <c r="M114" s="237"/>
      <c r="N114" s="238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220</v>
      </c>
      <c r="AU114" s="17" t="s">
        <v>75</v>
      </c>
    </row>
    <row r="115" spans="1:47" s="2" customFormat="1" ht="12">
      <c r="A115" s="38"/>
      <c r="B115" s="39"/>
      <c r="C115" s="40"/>
      <c r="D115" s="235" t="s">
        <v>245</v>
      </c>
      <c r="E115" s="40"/>
      <c r="F115" s="236" t="s">
        <v>351</v>
      </c>
      <c r="G115" s="40"/>
      <c r="H115" s="40"/>
      <c r="I115" s="134"/>
      <c r="J115" s="40"/>
      <c r="K115" s="40"/>
      <c r="L115" s="44"/>
      <c r="M115" s="237"/>
      <c r="N115" s="238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245</v>
      </c>
      <c r="AU115" s="17" t="s">
        <v>75</v>
      </c>
    </row>
    <row r="116" spans="1:65" s="2" customFormat="1" ht="16.5" customHeight="1">
      <c r="A116" s="38"/>
      <c r="B116" s="39"/>
      <c r="C116" s="239" t="s">
        <v>286</v>
      </c>
      <c r="D116" s="239" t="s">
        <v>231</v>
      </c>
      <c r="E116" s="240" t="s">
        <v>352</v>
      </c>
      <c r="F116" s="241" t="s">
        <v>353</v>
      </c>
      <c r="G116" s="242" t="s">
        <v>318</v>
      </c>
      <c r="H116" s="243">
        <v>60</v>
      </c>
      <c r="I116" s="244"/>
      <c r="J116" s="245">
        <f>ROUND(I116*H116,2)</f>
        <v>0</v>
      </c>
      <c r="K116" s="241" t="s">
        <v>198</v>
      </c>
      <c r="L116" s="246"/>
      <c r="M116" s="247" t="s">
        <v>19</v>
      </c>
      <c r="N116" s="248" t="s">
        <v>41</v>
      </c>
      <c r="O116" s="84"/>
      <c r="P116" s="224">
        <f>O116*H116</f>
        <v>0</v>
      </c>
      <c r="Q116" s="224">
        <v>0.00472</v>
      </c>
      <c r="R116" s="224">
        <f>Q116*H116</f>
        <v>0.2832</v>
      </c>
      <c r="S116" s="224">
        <v>0</v>
      </c>
      <c r="T116" s="22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6" t="s">
        <v>185</v>
      </c>
      <c r="AT116" s="226" t="s">
        <v>231</v>
      </c>
      <c r="AU116" s="226" t="s">
        <v>75</v>
      </c>
      <c r="AY116" s="17" t="s">
        <v>152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7" t="s">
        <v>75</v>
      </c>
      <c r="BK116" s="227">
        <f>ROUND(I116*H116,2)</f>
        <v>0</v>
      </c>
      <c r="BL116" s="17" t="s">
        <v>168</v>
      </c>
      <c r="BM116" s="226" t="s">
        <v>354</v>
      </c>
    </row>
    <row r="117" spans="1:47" s="2" customFormat="1" ht="12">
      <c r="A117" s="38"/>
      <c r="B117" s="39"/>
      <c r="C117" s="40"/>
      <c r="D117" s="235" t="s">
        <v>245</v>
      </c>
      <c r="E117" s="40"/>
      <c r="F117" s="236" t="s">
        <v>351</v>
      </c>
      <c r="G117" s="40"/>
      <c r="H117" s="40"/>
      <c r="I117" s="134"/>
      <c r="J117" s="40"/>
      <c r="K117" s="40"/>
      <c r="L117" s="44"/>
      <c r="M117" s="237"/>
      <c r="N117" s="238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245</v>
      </c>
      <c r="AU117" s="17" t="s">
        <v>75</v>
      </c>
    </row>
    <row r="118" spans="1:51" s="13" customFormat="1" ht="12">
      <c r="A118" s="13"/>
      <c r="B118" s="249"/>
      <c r="C118" s="250"/>
      <c r="D118" s="235" t="s">
        <v>235</v>
      </c>
      <c r="E118" s="250"/>
      <c r="F118" s="251" t="s">
        <v>355</v>
      </c>
      <c r="G118" s="250"/>
      <c r="H118" s="252">
        <v>60</v>
      </c>
      <c r="I118" s="253"/>
      <c r="J118" s="250"/>
      <c r="K118" s="250"/>
      <c r="L118" s="254"/>
      <c r="M118" s="255"/>
      <c r="N118" s="256"/>
      <c r="O118" s="256"/>
      <c r="P118" s="256"/>
      <c r="Q118" s="256"/>
      <c r="R118" s="256"/>
      <c r="S118" s="256"/>
      <c r="T118" s="25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8" t="s">
        <v>235</v>
      </c>
      <c r="AU118" s="258" t="s">
        <v>75</v>
      </c>
      <c r="AV118" s="13" t="s">
        <v>80</v>
      </c>
      <c r="AW118" s="13" t="s">
        <v>4</v>
      </c>
      <c r="AX118" s="13" t="s">
        <v>75</v>
      </c>
      <c r="AY118" s="258" t="s">
        <v>152</v>
      </c>
    </row>
    <row r="119" spans="1:65" s="2" customFormat="1" ht="16.5" customHeight="1">
      <c r="A119" s="38"/>
      <c r="B119" s="39"/>
      <c r="C119" s="239" t="s">
        <v>290</v>
      </c>
      <c r="D119" s="239" t="s">
        <v>231</v>
      </c>
      <c r="E119" s="240" t="s">
        <v>356</v>
      </c>
      <c r="F119" s="241" t="s">
        <v>357</v>
      </c>
      <c r="G119" s="242" t="s">
        <v>358</v>
      </c>
      <c r="H119" s="243">
        <v>180</v>
      </c>
      <c r="I119" s="244"/>
      <c r="J119" s="245">
        <f>ROUND(I119*H119,2)</f>
        <v>0</v>
      </c>
      <c r="K119" s="241" t="s">
        <v>198</v>
      </c>
      <c r="L119" s="246"/>
      <c r="M119" s="247" t="s">
        <v>19</v>
      </c>
      <c r="N119" s="248" t="s">
        <v>41</v>
      </c>
      <c r="O119" s="84"/>
      <c r="P119" s="224">
        <f>O119*H119</f>
        <v>0</v>
      </c>
      <c r="Q119" s="224">
        <v>0.0012</v>
      </c>
      <c r="R119" s="224">
        <f>Q119*H119</f>
        <v>0.21599999999999997</v>
      </c>
      <c r="S119" s="224">
        <v>0</v>
      </c>
      <c r="T119" s="22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6" t="s">
        <v>185</v>
      </c>
      <c r="AT119" s="226" t="s">
        <v>231</v>
      </c>
      <c r="AU119" s="226" t="s">
        <v>75</v>
      </c>
      <c r="AY119" s="17" t="s">
        <v>152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7" t="s">
        <v>75</v>
      </c>
      <c r="BK119" s="227">
        <f>ROUND(I119*H119,2)</f>
        <v>0</v>
      </c>
      <c r="BL119" s="17" t="s">
        <v>168</v>
      </c>
      <c r="BM119" s="226" t="s">
        <v>359</v>
      </c>
    </row>
    <row r="120" spans="1:47" s="2" customFormat="1" ht="12">
      <c r="A120" s="38"/>
      <c r="B120" s="39"/>
      <c r="C120" s="40"/>
      <c r="D120" s="235" t="s">
        <v>245</v>
      </c>
      <c r="E120" s="40"/>
      <c r="F120" s="236" t="s">
        <v>351</v>
      </c>
      <c r="G120" s="40"/>
      <c r="H120" s="40"/>
      <c r="I120" s="134"/>
      <c r="J120" s="40"/>
      <c r="K120" s="40"/>
      <c r="L120" s="44"/>
      <c r="M120" s="237"/>
      <c r="N120" s="238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245</v>
      </c>
      <c r="AU120" s="17" t="s">
        <v>75</v>
      </c>
    </row>
    <row r="121" spans="1:65" s="2" customFormat="1" ht="16.5" customHeight="1">
      <c r="A121" s="38"/>
      <c r="B121" s="39"/>
      <c r="C121" s="215" t="s">
        <v>296</v>
      </c>
      <c r="D121" s="215" t="s">
        <v>155</v>
      </c>
      <c r="E121" s="216" t="s">
        <v>360</v>
      </c>
      <c r="F121" s="217" t="s">
        <v>361</v>
      </c>
      <c r="G121" s="218" t="s">
        <v>318</v>
      </c>
      <c r="H121" s="219">
        <v>122</v>
      </c>
      <c r="I121" s="220"/>
      <c r="J121" s="221">
        <f>ROUND(I121*H121,2)</f>
        <v>0</v>
      </c>
      <c r="K121" s="217" t="s">
        <v>198</v>
      </c>
      <c r="L121" s="44"/>
      <c r="M121" s="222" t="s">
        <v>19</v>
      </c>
      <c r="N121" s="223" t="s">
        <v>41</v>
      </c>
      <c r="O121" s="84"/>
      <c r="P121" s="224">
        <f>O121*H121</f>
        <v>0</v>
      </c>
      <c r="Q121" s="224">
        <v>0.0020824</v>
      </c>
      <c r="R121" s="224">
        <f>Q121*H121</f>
        <v>0.25405279999999997</v>
      </c>
      <c r="S121" s="224">
        <v>0</v>
      </c>
      <c r="T121" s="22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6" t="s">
        <v>168</v>
      </c>
      <c r="AT121" s="226" t="s">
        <v>155</v>
      </c>
      <c r="AU121" s="226" t="s">
        <v>75</v>
      </c>
      <c r="AY121" s="17" t="s">
        <v>152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7" t="s">
        <v>75</v>
      </c>
      <c r="BK121" s="227">
        <f>ROUND(I121*H121,2)</f>
        <v>0</v>
      </c>
      <c r="BL121" s="17" t="s">
        <v>168</v>
      </c>
      <c r="BM121" s="226" t="s">
        <v>362</v>
      </c>
    </row>
    <row r="122" spans="1:47" s="2" customFormat="1" ht="12">
      <c r="A122" s="38"/>
      <c r="B122" s="39"/>
      <c r="C122" s="40"/>
      <c r="D122" s="235" t="s">
        <v>220</v>
      </c>
      <c r="E122" s="40"/>
      <c r="F122" s="236" t="s">
        <v>363</v>
      </c>
      <c r="G122" s="40"/>
      <c r="H122" s="40"/>
      <c r="I122" s="134"/>
      <c r="J122" s="40"/>
      <c r="K122" s="40"/>
      <c r="L122" s="44"/>
      <c r="M122" s="237"/>
      <c r="N122" s="238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220</v>
      </c>
      <c r="AU122" s="17" t="s">
        <v>75</v>
      </c>
    </row>
    <row r="123" spans="1:51" s="13" customFormat="1" ht="12">
      <c r="A123" s="13"/>
      <c r="B123" s="249"/>
      <c r="C123" s="250"/>
      <c r="D123" s="235" t="s">
        <v>235</v>
      </c>
      <c r="E123" s="259" t="s">
        <v>19</v>
      </c>
      <c r="F123" s="251" t="s">
        <v>364</v>
      </c>
      <c r="G123" s="250"/>
      <c r="H123" s="252">
        <v>122</v>
      </c>
      <c r="I123" s="253"/>
      <c r="J123" s="250"/>
      <c r="K123" s="250"/>
      <c r="L123" s="254"/>
      <c r="M123" s="255"/>
      <c r="N123" s="256"/>
      <c r="O123" s="256"/>
      <c r="P123" s="256"/>
      <c r="Q123" s="256"/>
      <c r="R123" s="256"/>
      <c r="S123" s="256"/>
      <c r="T123" s="25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8" t="s">
        <v>235</v>
      </c>
      <c r="AU123" s="258" t="s">
        <v>75</v>
      </c>
      <c r="AV123" s="13" t="s">
        <v>80</v>
      </c>
      <c r="AW123" s="13" t="s">
        <v>32</v>
      </c>
      <c r="AX123" s="13" t="s">
        <v>75</v>
      </c>
      <c r="AY123" s="258" t="s">
        <v>152</v>
      </c>
    </row>
    <row r="124" spans="1:65" s="2" customFormat="1" ht="16.5" customHeight="1">
      <c r="A124" s="38"/>
      <c r="B124" s="39"/>
      <c r="C124" s="215" t="s">
        <v>365</v>
      </c>
      <c r="D124" s="215" t="s">
        <v>155</v>
      </c>
      <c r="E124" s="216" t="s">
        <v>366</v>
      </c>
      <c r="F124" s="217" t="s">
        <v>367</v>
      </c>
      <c r="G124" s="218" t="s">
        <v>218</v>
      </c>
      <c r="H124" s="219">
        <v>23.4</v>
      </c>
      <c r="I124" s="220"/>
      <c r="J124" s="221">
        <f>ROUND(I124*H124,2)</f>
        <v>0</v>
      </c>
      <c r="K124" s="217" t="s">
        <v>198</v>
      </c>
      <c r="L124" s="44"/>
      <c r="M124" s="222" t="s">
        <v>19</v>
      </c>
      <c r="N124" s="223" t="s">
        <v>41</v>
      </c>
      <c r="O124" s="84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6" t="s">
        <v>168</v>
      </c>
      <c r="AT124" s="226" t="s">
        <v>155</v>
      </c>
      <c r="AU124" s="226" t="s">
        <v>75</v>
      </c>
      <c r="AY124" s="17" t="s">
        <v>152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75</v>
      </c>
      <c r="BK124" s="227">
        <f>ROUND(I124*H124,2)</f>
        <v>0</v>
      </c>
      <c r="BL124" s="17" t="s">
        <v>168</v>
      </c>
      <c r="BM124" s="226" t="s">
        <v>368</v>
      </c>
    </row>
    <row r="125" spans="1:47" s="2" customFormat="1" ht="12">
      <c r="A125" s="38"/>
      <c r="B125" s="39"/>
      <c r="C125" s="40"/>
      <c r="D125" s="235" t="s">
        <v>220</v>
      </c>
      <c r="E125" s="40"/>
      <c r="F125" s="236" t="s">
        <v>369</v>
      </c>
      <c r="G125" s="40"/>
      <c r="H125" s="40"/>
      <c r="I125" s="134"/>
      <c r="J125" s="40"/>
      <c r="K125" s="40"/>
      <c r="L125" s="44"/>
      <c r="M125" s="237"/>
      <c r="N125" s="238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220</v>
      </c>
      <c r="AU125" s="17" t="s">
        <v>75</v>
      </c>
    </row>
    <row r="126" spans="1:65" s="2" customFormat="1" ht="16.5" customHeight="1">
      <c r="A126" s="38"/>
      <c r="B126" s="39"/>
      <c r="C126" s="215" t="s">
        <v>370</v>
      </c>
      <c r="D126" s="215" t="s">
        <v>155</v>
      </c>
      <c r="E126" s="216" t="s">
        <v>371</v>
      </c>
      <c r="F126" s="217" t="s">
        <v>372</v>
      </c>
      <c r="G126" s="218" t="s">
        <v>218</v>
      </c>
      <c r="H126" s="219">
        <v>4150</v>
      </c>
      <c r="I126" s="220"/>
      <c r="J126" s="221">
        <f>ROUND(I126*H126,2)</f>
        <v>0</v>
      </c>
      <c r="K126" s="217" t="s">
        <v>198</v>
      </c>
      <c r="L126" s="44"/>
      <c r="M126" s="222" t="s">
        <v>19</v>
      </c>
      <c r="N126" s="223" t="s">
        <v>41</v>
      </c>
      <c r="O126" s="84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6" t="s">
        <v>168</v>
      </c>
      <c r="AT126" s="226" t="s">
        <v>155</v>
      </c>
      <c r="AU126" s="226" t="s">
        <v>75</v>
      </c>
      <c r="AY126" s="17" t="s">
        <v>152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7" t="s">
        <v>75</v>
      </c>
      <c r="BK126" s="227">
        <f>ROUND(I126*H126,2)</f>
        <v>0</v>
      </c>
      <c r="BL126" s="17" t="s">
        <v>168</v>
      </c>
      <c r="BM126" s="226" t="s">
        <v>373</v>
      </c>
    </row>
    <row r="127" spans="1:65" s="2" customFormat="1" ht="16.5" customHeight="1">
      <c r="A127" s="38"/>
      <c r="B127" s="39"/>
      <c r="C127" s="215" t="s">
        <v>7</v>
      </c>
      <c r="D127" s="215" t="s">
        <v>155</v>
      </c>
      <c r="E127" s="216" t="s">
        <v>374</v>
      </c>
      <c r="F127" s="217" t="s">
        <v>375</v>
      </c>
      <c r="G127" s="218" t="s">
        <v>224</v>
      </c>
      <c r="H127" s="219">
        <v>4.88</v>
      </c>
      <c r="I127" s="220"/>
      <c r="J127" s="221">
        <f>ROUND(I127*H127,2)</f>
        <v>0</v>
      </c>
      <c r="K127" s="217" t="s">
        <v>198</v>
      </c>
      <c r="L127" s="44"/>
      <c r="M127" s="222" t="s">
        <v>19</v>
      </c>
      <c r="N127" s="223" t="s">
        <v>41</v>
      </c>
      <c r="O127" s="84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6" t="s">
        <v>168</v>
      </c>
      <c r="AT127" s="226" t="s">
        <v>155</v>
      </c>
      <c r="AU127" s="226" t="s">
        <v>75</v>
      </c>
      <c r="AY127" s="17" t="s">
        <v>152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7" t="s">
        <v>75</v>
      </c>
      <c r="BK127" s="227">
        <f>ROUND(I127*H127,2)</f>
        <v>0</v>
      </c>
      <c r="BL127" s="17" t="s">
        <v>168</v>
      </c>
      <c r="BM127" s="226" t="s">
        <v>376</v>
      </c>
    </row>
    <row r="128" spans="1:47" s="2" customFormat="1" ht="12">
      <c r="A128" s="38"/>
      <c r="B128" s="39"/>
      <c r="C128" s="40"/>
      <c r="D128" s="235" t="s">
        <v>220</v>
      </c>
      <c r="E128" s="40"/>
      <c r="F128" s="236" t="s">
        <v>377</v>
      </c>
      <c r="G128" s="40"/>
      <c r="H128" s="40"/>
      <c r="I128" s="134"/>
      <c r="J128" s="40"/>
      <c r="K128" s="40"/>
      <c r="L128" s="44"/>
      <c r="M128" s="237"/>
      <c r="N128" s="238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220</v>
      </c>
      <c r="AU128" s="17" t="s">
        <v>75</v>
      </c>
    </row>
    <row r="129" spans="1:65" s="2" customFormat="1" ht="16.5" customHeight="1">
      <c r="A129" s="38"/>
      <c r="B129" s="39"/>
      <c r="C129" s="215" t="s">
        <v>333</v>
      </c>
      <c r="D129" s="215" t="s">
        <v>155</v>
      </c>
      <c r="E129" s="216" t="s">
        <v>378</v>
      </c>
      <c r="F129" s="217" t="s">
        <v>379</v>
      </c>
      <c r="G129" s="218" t="s">
        <v>224</v>
      </c>
      <c r="H129" s="219">
        <v>4.88</v>
      </c>
      <c r="I129" s="220"/>
      <c r="J129" s="221">
        <f>ROUND(I129*H129,2)</f>
        <v>0</v>
      </c>
      <c r="K129" s="217" t="s">
        <v>198</v>
      </c>
      <c r="L129" s="44"/>
      <c r="M129" s="222" t="s">
        <v>19</v>
      </c>
      <c r="N129" s="223" t="s">
        <v>41</v>
      </c>
      <c r="O129" s="84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6" t="s">
        <v>168</v>
      </c>
      <c r="AT129" s="226" t="s">
        <v>155</v>
      </c>
      <c r="AU129" s="226" t="s">
        <v>75</v>
      </c>
      <c r="AY129" s="17" t="s">
        <v>152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7" t="s">
        <v>75</v>
      </c>
      <c r="BK129" s="227">
        <f>ROUND(I129*H129,2)</f>
        <v>0</v>
      </c>
      <c r="BL129" s="17" t="s">
        <v>168</v>
      </c>
      <c r="BM129" s="226" t="s">
        <v>380</v>
      </c>
    </row>
    <row r="130" spans="1:47" s="2" customFormat="1" ht="12">
      <c r="A130" s="38"/>
      <c r="B130" s="39"/>
      <c r="C130" s="40"/>
      <c r="D130" s="235" t="s">
        <v>220</v>
      </c>
      <c r="E130" s="40"/>
      <c r="F130" s="236" t="s">
        <v>377</v>
      </c>
      <c r="G130" s="40"/>
      <c r="H130" s="40"/>
      <c r="I130" s="134"/>
      <c r="J130" s="40"/>
      <c r="K130" s="40"/>
      <c r="L130" s="44"/>
      <c r="M130" s="237"/>
      <c r="N130" s="238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220</v>
      </c>
      <c r="AU130" s="17" t="s">
        <v>75</v>
      </c>
    </row>
    <row r="131" spans="1:63" s="12" customFormat="1" ht="25.9" customHeight="1">
      <c r="A131" s="12"/>
      <c r="B131" s="199"/>
      <c r="C131" s="200"/>
      <c r="D131" s="201" t="s">
        <v>69</v>
      </c>
      <c r="E131" s="202" t="s">
        <v>213</v>
      </c>
      <c r="F131" s="202" t="s">
        <v>381</v>
      </c>
      <c r="G131" s="200"/>
      <c r="H131" s="200"/>
      <c r="I131" s="203"/>
      <c r="J131" s="204">
        <f>BK131</f>
        <v>0</v>
      </c>
      <c r="K131" s="200"/>
      <c r="L131" s="205"/>
      <c r="M131" s="206"/>
      <c r="N131" s="207"/>
      <c r="O131" s="207"/>
      <c r="P131" s="208">
        <f>P132+P153</f>
        <v>0</v>
      </c>
      <c r="Q131" s="207"/>
      <c r="R131" s="208">
        <f>R132+R153</f>
        <v>1.7500000000000002</v>
      </c>
      <c r="S131" s="207"/>
      <c r="T131" s="209">
        <f>T132+T153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75</v>
      </c>
      <c r="AT131" s="211" t="s">
        <v>69</v>
      </c>
      <c r="AU131" s="211" t="s">
        <v>70</v>
      </c>
      <c r="AY131" s="210" t="s">
        <v>152</v>
      </c>
      <c r="BK131" s="212">
        <f>BK132+BK153</f>
        <v>0</v>
      </c>
    </row>
    <row r="132" spans="1:63" s="12" customFormat="1" ht="22.8" customHeight="1">
      <c r="A132" s="12"/>
      <c r="B132" s="199"/>
      <c r="C132" s="200"/>
      <c r="D132" s="201" t="s">
        <v>69</v>
      </c>
      <c r="E132" s="213" t="s">
        <v>164</v>
      </c>
      <c r="F132" s="213" t="s">
        <v>382</v>
      </c>
      <c r="G132" s="200"/>
      <c r="H132" s="200"/>
      <c r="I132" s="203"/>
      <c r="J132" s="214">
        <f>BK132</f>
        <v>0</v>
      </c>
      <c r="K132" s="200"/>
      <c r="L132" s="205"/>
      <c r="M132" s="206"/>
      <c r="N132" s="207"/>
      <c r="O132" s="207"/>
      <c r="P132" s="208">
        <f>SUM(P133:P152)</f>
        <v>0</v>
      </c>
      <c r="Q132" s="207"/>
      <c r="R132" s="208">
        <f>SUM(R133:R152)</f>
        <v>1.7500000000000002</v>
      </c>
      <c r="S132" s="207"/>
      <c r="T132" s="209">
        <f>SUM(T133:T152)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0" t="s">
        <v>75</v>
      </c>
      <c r="AT132" s="211" t="s">
        <v>69</v>
      </c>
      <c r="AU132" s="211" t="s">
        <v>75</v>
      </c>
      <c r="AY132" s="210" t="s">
        <v>152</v>
      </c>
      <c r="BK132" s="212">
        <f>SUM(BK133:BK152)</f>
        <v>0</v>
      </c>
    </row>
    <row r="133" spans="1:65" s="2" customFormat="1" ht="16.5" customHeight="1">
      <c r="A133" s="38"/>
      <c r="B133" s="39"/>
      <c r="C133" s="239" t="s">
        <v>383</v>
      </c>
      <c r="D133" s="239" t="s">
        <v>231</v>
      </c>
      <c r="E133" s="240" t="s">
        <v>384</v>
      </c>
      <c r="F133" s="241" t="s">
        <v>385</v>
      </c>
      <c r="G133" s="242" t="s">
        <v>318</v>
      </c>
      <c r="H133" s="243">
        <v>5</v>
      </c>
      <c r="I133" s="244"/>
      <c r="J133" s="245">
        <f>ROUND(I133*H133,2)</f>
        <v>0</v>
      </c>
      <c r="K133" s="241" t="s">
        <v>19</v>
      </c>
      <c r="L133" s="246"/>
      <c r="M133" s="247" t="s">
        <v>19</v>
      </c>
      <c r="N133" s="248" t="s">
        <v>41</v>
      </c>
      <c r="O133" s="84"/>
      <c r="P133" s="224">
        <f>O133*H133</f>
        <v>0</v>
      </c>
      <c r="Q133" s="224">
        <v>0.007</v>
      </c>
      <c r="R133" s="224">
        <f>Q133*H133</f>
        <v>0.035</v>
      </c>
      <c r="S133" s="224">
        <v>0</v>
      </c>
      <c r="T133" s="22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6" t="s">
        <v>185</v>
      </c>
      <c r="AT133" s="226" t="s">
        <v>231</v>
      </c>
      <c r="AU133" s="226" t="s">
        <v>80</v>
      </c>
      <c r="AY133" s="17" t="s">
        <v>152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7" t="s">
        <v>75</v>
      </c>
      <c r="BK133" s="227">
        <f>ROUND(I133*H133,2)</f>
        <v>0</v>
      </c>
      <c r="BL133" s="17" t="s">
        <v>168</v>
      </c>
      <c r="BM133" s="226" t="s">
        <v>386</v>
      </c>
    </row>
    <row r="134" spans="1:65" s="2" customFormat="1" ht="16.5" customHeight="1">
      <c r="A134" s="38"/>
      <c r="B134" s="39"/>
      <c r="C134" s="239" t="s">
        <v>337</v>
      </c>
      <c r="D134" s="239" t="s">
        <v>231</v>
      </c>
      <c r="E134" s="240" t="s">
        <v>387</v>
      </c>
      <c r="F134" s="241" t="s">
        <v>388</v>
      </c>
      <c r="G134" s="242" t="s">
        <v>318</v>
      </c>
      <c r="H134" s="243">
        <v>8</v>
      </c>
      <c r="I134" s="244"/>
      <c r="J134" s="245">
        <f>ROUND(I134*H134,2)</f>
        <v>0</v>
      </c>
      <c r="K134" s="241" t="s">
        <v>19</v>
      </c>
      <c r="L134" s="246"/>
      <c r="M134" s="247" t="s">
        <v>19</v>
      </c>
      <c r="N134" s="248" t="s">
        <v>41</v>
      </c>
      <c r="O134" s="84"/>
      <c r="P134" s="224">
        <f>O134*H134</f>
        <v>0</v>
      </c>
      <c r="Q134" s="224">
        <v>0.007</v>
      </c>
      <c r="R134" s="224">
        <f>Q134*H134</f>
        <v>0.056</v>
      </c>
      <c r="S134" s="224">
        <v>0</v>
      </c>
      <c r="T134" s="22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6" t="s">
        <v>185</v>
      </c>
      <c r="AT134" s="226" t="s">
        <v>231</v>
      </c>
      <c r="AU134" s="226" t="s">
        <v>80</v>
      </c>
      <c r="AY134" s="17" t="s">
        <v>152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7" t="s">
        <v>75</v>
      </c>
      <c r="BK134" s="227">
        <f>ROUND(I134*H134,2)</f>
        <v>0</v>
      </c>
      <c r="BL134" s="17" t="s">
        <v>168</v>
      </c>
      <c r="BM134" s="226" t="s">
        <v>389</v>
      </c>
    </row>
    <row r="135" spans="1:65" s="2" customFormat="1" ht="16.5" customHeight="1">
      <c r="A135" s="38"/>
      <c r="B135" s="39"/>
      <c r="C135" s="239" t="s">
        <v>390</v>
      </c>
      <c r="D135" s="239" t="s">
        <v>231</v>
      </c>
      <c r="E135" s="240" t="s">
        <v>391</v>
      </c>
      <c r="F135" s="241" t="s">
        <v>392</v>
      </c>
      <c r="G135" s="242" t="s">
        <v>318</v>
      </c>
      <c r="H135" s="243">
        <v>4</v>
      </c>
      <c r="I135" s="244"/>
      <c r="J135" s="245">
        <f>ROUND(I135*H135,2)</f>
        <v>0</v>
      </c>
      <c r="K135" s="241" t="s">
        <v>19</v>
      </c>
      <c r="L135" s="246"/>
      <c r="M135" s="247" t="s">
        <v>19</v>
      </c>
      <c r="N135" s="248" t="s">
        <v>41</v>
      </c>
      <c r="O135" s="84"/>
      <c r="P135" s="224">
        <f>O135*H135</f>
        <v>0</v>
      </c>
      <c r="Q135" s="224">
        <v>0.007</v>
      </c>
      <c r="R135" s="224">
        <f>Q135*H135</f>
        <v>0.028</v>
      </c>
      <c r="S135" s="224">
        <v>0</v>
      </c>
      <c r="T135" s="22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6" t="s">
        <v>185</v>
      </c>
      <c r="AT135" s="226" t="s">
        <v>231</v>
      </c>
      <c r="AU135" s="226" t="s">
        <v>80</v>
      </c>
      <c r="AY135" s="17" t="s">
        <v>152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7" t="s">
        <v>75</v>
      </c>
      <c r="BK135" s="227">
        <f>ROUND(I135*H135,2)</f>
        <v>0</v>
      </c>
      <c r="BL135" s="17" t="s">
        <v>168</v>
      </c>
      <c r="BM135" s="226" t="s">
        <v>393</v>
      </c>
    </row>
    <row r="136" spans="1:65" s="2" customFormat="1" ht="16.5" customHeight="1">
      <c r="A136" s="38"/>
      <c r="B136" s="39"/>
      <c r="C136" s="239" t="s">
        <v>340</v>
      </c>
      <c r="D136" s="239" t="s">
        <v>231</v>
      </c>
      <c r="E136" s="240" t="s">
        <v>394</v>
      </c>
      <c r="F136" s="241" t="s">
        <v>395</v>
      </c>
      <c r="G136" s="242" t="s">
        <v>318</v>
      </c>
      <c r="H136" s="243">
        <v>4</v>
      </c>
      <c r="I136" s="244"/>
      <c r="J136" s="245">
        <f>ROUND(I136*H136,2)</f>
        <v>0</v>
      </c>
      <c r="K136" s="241" t="s">
        <v>19</v>
      </c>
      <c r="L136" s="246"/>
      <c r="M136" s="247" t="s">
        <v>19</v>
      </c>
      <c r="N136" s="248" t="s">
        <v>41</v>
      </c>
      <c r="O136" s="84"/>
      <c r="P136" s="224">
        <f>O136*H136</f>
        <v>0</v>
      </c>
      <c r="Q136" s="224">
        <v>0.007</v>
      </c>
      <c r="R136" s="224">
        <f>Q136*H136</f>
        <v>0.028</v>
      </c>
      <c r="S136" s="224">
        <v>0</v>
      </c>
      <c r="T136" s="22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6" t="s">
        <v>185</v>
      </c>
      <c r="AT136" s="226" t="s">
        <v>231</v>
      </c>
      <c r="AU136" s="226" t="s">
        <v>80</v>
      </c>
      <c r="AY136" s="17" t="s">
        <v>152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7" t="s">
        <v>75</v>
      </c>
      <c r="BK136" s="227">
        <f>ROUND(I136*H136,2)</f>
        <v>0</v>
      </c>
      <c r="BL136" s="17" t="s">
        <v>168</v>
      </c>
      <c r="BM136" s="226" t="s">
        <v>396</v>
      </c>
    </row>
    <row r="137" spans="1:65" s="2" customFormat="1" ht="16.5" customHeight="1">
      <c r="A137" s="38"/>
      <c r="B137" s="39"/>
      <c r="C137" s="239" t="s">
        <v>397</v>
      </c>
      <c r="D137" s="239" t="s">
        <v>231</v>
      </c>
      <c r="E137" s="240" t="s">
        <v>398</v>
      </c>
      <c r="F137" s="241" t="s">
        <v>399</v>
      </c>
      <c r="G137" s="242" t="s">
        <v>318</v>
      </c>
      <c r="H137" s="243">
        <v>29</v>
      </c>
      <c r="I137" s="244"/>
      <c r="J137" s="245">
        <f>ROUND(I137*H137,2)</f>
        <v>0</v>
      </c>
      <c r="K137" s="241" t="s">
        <v>19</v>
      </c>
      <c r="L137" s="246"/>
      <c r="M137" s="247" t="s">
        <v>19</v>
      </c>
      <c r="N137" s="248" t="s">
        <v>41</v>
      </c>
      <c r="O137" s="84"/>
      <c r="P137" s="224">
        <f>O137*H137</f>
        <v>0</v>
      </c>
      <c r="Q137" s="224">
        <v>0.007</v>
      </c>
      <c r="R137" s="224">
        <f>Q137*H137</f>
        <v>0.203</v>
      </c>
      <c r="S137" s="224">
        <v>0</v>
      </c>
      <c r="T137" s="22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6" t="s">
        <v>185</v>
      </c>
      <c r="AT137" s="226" t="s">
        <v>231</v>
      </c>
      <c r="AU137" s="226" t="s">
        <v>80</v>
      </c>
      <c r="AY137" s="17" t="s">
        <v>152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7" t="s">
        <v>75</v>
      </c>
      <c r="BK137" s="227">
        <f>ROUND(I137*H137,2)</f>
        <v>0</v>
      </c>
      <c r="BL137" s="17" t="s">
        <v>168</v>
      </c>
      <c r="BM137" s="226" t="s">
        <v>400</v>
      </c>
    </row>
    <row r="138" spans="1:65" s="2" customFormat="1" ht="16.5" customHeight="1">
      <c r="A138" s="38"/>
      <c r="B138" s="39"/>
      <c r="C138" s="239" t="s">
        <v>344</v>
      </c>
      <c r="D138" s="239" t="s">
        <v>231</v>
      </c>
      <c r="E138" s="240" t="s">
        <v>401</v>
      </c>
      <c r="F138" s="241" t="s">
        <v>402</v>
      </c>
      <c r="G138" s="242" t="s">
        <v>318</v>
      </c>
      <c r="H138" s="243">
        <v>32</v>
      </c>
      <c r="I138" s="244"/>
      <c r="J138" s="245">
        <f>ROUND(I138*H138,2)</f>
        <v>0</v>
      </c>
      <c r="K138" s="241" t="s">
        <v>19</v>
      </c>
      <c r="L138" s="246"/>
      <c r="M138" s="247" t="s">
        <v>19</v>
      </c>
      <c r="N138" s="248" t="s">
        <v>41</v>
      </c>
      <c r="O138" s="84"/>
      <c r="P138" s="224">
        <f>O138*H138</f>
        <v>0</v>
      </c>
      <c r="Q138" s="224">
        <v>0.007</v>
      </c>
      <c r="R138" s="224">
        <f>Q138*H138</f>
        <v>0.224</v>
      </c>
      <c r="S138" s="224">
        <v>0</v>
      </c>
      <c r="T138" s="22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6" t="s">
        <v>185</v>
      </c>
      <c r="AT138" s="226" t="s">
        <v>231</v>
      </c>
      <c r="AU138" s="226" t="s">
        <v>80</v>
      </c>
      <c r="AY138" s="17" t="s">
        <v>152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7" t="s">
        <v>75</v>
      </c>
      <c r="BK138" s="227">
        <f>ROUND(I138*H138,2)</f>
        <v>0</v>
      </c>
      <c r="BL138" s="17" t="s">
        <v>168</v>
      </c>
      <c r="BM138" s="226" t="s">
        <v>403</v>
      </c>
    </row>
    <row r="139" spans="1:65" s="2" customFormat="1" ht="16.5" customHeight="1">
      <c r="A139" s="38"/>
      <c r="B139" s="39"/>
      <c r="C139" s="239" t="s">
        <v>404</v>
      </c>
      <c r="D139" s="239" t="s">
        <v>231</v>
      </c>
      <c r="E139" s="240" t="s">
        <v>405</v>
      </c>
      <c r="F139" s="241" t="s">
        <v>406</v>
      </c>
      <c r="G139" s="242" t="s">
        <v>318</v>
      </c>
      <c r="H139" s="243">
        <v>15</v>
      </c>
      <c r="I139" s="244"/>
      <c r="J139" s="245">
        <f>ROUND(I139*H139,2)</f>
        <v>0</v>
      </c>
      <c r="K139" s="241" t="s">
        <v>19</v>
      </c>
      <c r="L139" s="246"/>
      <c r="M139" s="247" t="s">
        <v>19</v>
      </c>
      <c r="N139" s="248" t="s">
        <v>41</v>
      </c>
      <c r="O139" s="84"/>
      <c r="P139" s="224">
        <f>O139*H139</f>
        <v>0</v>
      </c>
      <c r="Q139" s="224">
        <v>0.007</v>
      </c>
      <c r="R139" s="224">
        <f>Q139*H139</f>
        <v>0.105</v>
      </c>
      <c r="S139" s="224">
        <v>0</v>
      </c>
      <c r="T139" s="22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6" t="s">
        <v>185</v>
      </c>
      <c r="AT139" s="226" t="s">
        <v>231</v>
      </c>
      <c r="AU139" s="226" t="s">
        <v>80</v>
      </c>
      <c r="AY139" s="17" t="s">
        <v>152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7" t="s">
        <v>75</v>
      </c>
      <c r="BK139" s="227">
        <f>ROUND(I139*H139,2)</f>
        <v>0</v>
      </c>
      <c r="BL139" s="17" t="s">
        <v>168</v>
      </c>
      <c r="BM139" s="226" t="s">
        <v>407</v>
      </c>
    </row>
    <row r="140" spans="1:65" s="2" customFormat="1" ht="16.5" customHeight="1">
      <c r="A140" s="38"/>
      <c r="B140" s="39"/>
      <c r="C140" s="239" t="s">
        <v>347</v>
      </c>
      <c r="D140" s="239" t="s">
        <v>231</v>
      </c>
      <c r="E140" s="240" t="s">
        <v>408</v>
      </c>
      <c r="F140" s="241" t="s">
        <v>409</v>
      </c>
      <c r="G140" s="242" t="s">
        <v>318</v>
      </c>
      <c r="H140" s="243">
        <v>10</v>
      </c>
      <c r="I140" s="244"/>
      <c r="J140" s="245">
        <f>ROUND(I140*H140,2)</f>
        <v>0</v>
      </c>
      <c r="K140" s="241" t="s">
        <v>19</v>
      </c>
      <c r="L140" s="246"/>
      <c r="M140" s="247" t="s">
        <v>19</v>
      </c>
      <c r="N140" s="248" t="s">
        <v>41</v>
      </c>
      <c r="O140" s="84"/>
      <c r="P140" s="224">
        <f>O140*H140</f>
        <v>0</v>
      </c>
      <c r="Q140" s="224">
        <v>0.007</v>
      </c>
      <c r="R140" s="224">
        <f>Q140*H140</f>
        <v>0.07</v>
      </c>
      <c r="S140" s="224">
        <v>0</v>
      </c>
      <c r="T140" s="22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6" t="s">
        <v>185</v>
      </c>
      <c r="AT140" s="226" t="s">
        <v>231</v>
      </c>
      <c r="AU140" s="226" t="s">
        <v>80</v>
      </c>
      <c r="AY140" s="17" t="s">
        <v>152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7" t="s">
        <v>75</v>
      </c>
      <c r="BK140" s="227">
        <f>ROUND(I140*H140,2)</f>
        <v>0</v>
      </c>
      <c r="BL140" s="17" t="s">
        <v>168</v>
      </c>
      <c r="BM140" s="226" t="s">
        <v>410</v>
      </c>
    </row>
    <row r="141" spans="1:65" s="2" customFormat="1" ht="16.5" customHeight="1">
      <c r="A141" s="38"/>
      <c r="B141" s="39"/>
      <c r="C141" s="239" t="s">
        <v>411</v>
      </c>
      <c r="D141" s="239" t="s">
        <v>231</v>
      </c>
      <c r="E141" s="240" t="s">
        <v>412</v>
      </c>
      <c r="F141" s="241" t="s">
        <v>413</v>
      </c>
      <c r="G141" s="242" t="s">
        <v>318</v>
      </c>
      <c r="H141" s="243">
        <v>15</v>
      </c>
      <c r="I141" s="244"/>
      <c r="J141" s="245">
        <f>ROUND(I141*H141,2)</f>
        <v>0</v>
      </c>
      <c r="K141" s="241" t="s">
        <v>19</v>
      </c>
      <c r="L141" s="246"/>
      <c r="M141" s="247" t="s">
        <v>19</v>
      </c>
      <c r="N141" s="248" t="s">
        <v>41</v>
      </c>
      <c r="O141" s="84"/>
      <c r="P141" s="224">
        <f>O141*H141</f>
        <v>0</v>
      </c>
      <c r="Q141" s="224">
        <v>0.007</v>
      </c>
      <c r="R141" s="224">
        <f>Q141*H141</f>
        <v>0.105</v>
      </c>
      <c r="S141" s="224">
        <v>0</v>
      </c>
      <c r="T141" s="22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6" t="s">
        <v>185</v>
      </c>
      <c r="AT141" s="226" t="s">
        <v>231</v>
      </c>
      <c r="AU141" s="226" t="s">
        <v>80</v>
      </c>
      <c r="AY141" s="17" t="s">
        <v>152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7" t="s">
        <v>75</v>
      </c>
      <c r="BK141" s="227">
        <f>ROUND(I141*H141,2)</f>
        <v>0</v>
      </c>
      <c r="BL141" s="17" t="s">
        <v>168</v>
      </c>
      <c r="BM141" s="226" t="s">
        <v>414</v>
      </c>
    </row>
    <row r="142" spans="1:65" s="2" customFormat="1" ht="16.5" customHeight="1">
      <c r="A142" s="38"/>
      <c r="B142" s="39"/>
      <c r="C142" s="239" t="s">
        <v>362</v>
      </c>
      <c r="D142" s="239" t="s">
        <v>231</v>
      </c>
      <c r="E142" s="240" t="s">
        <v>415</v>
      </c>
      <c r="F142" s="241" t="s">
        <v>416</v>
      </c>
      <c r="G142" s="242" t="s">
        <v>318</v>
      </c>
      <c r="H142" s="243">
        <v>10</v>
      </c>
      <c r="I142" s="244"/>
      <c r="J142" s="245">
        <f>ROUND(I142*H142,2)</f>
        <v>0</v>
      </c>
      <c r="K142" s="241" t="s">
        <v>19</v>
      </c>
      <c r="L142" s="246"/>
      <c r="M142" s="247" t="s">
        <v>19</v>
      </c>
      <c r="N142" s="248" t="s">
        <v>41</v>
      </c>
      <c r="O142" s="84"/>
      <c r="P142" s="224">
        <f>O142*H142</f>
        <v>0</v>
      </c>
      <c r="Q142" s="224">
        <v>0.007</v>
      </c>
      <c r="R142" s="224">
        <f>Q142*H142</f>
        <v>0.07</v>
      </c>
      <c r="S142" s="224">
        <v>0</v>
      </c>
      <c r="T142" s="22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6" t="s">
        <v>185</v>
      </c>
      <c r="AT142" s="226" t="s">
        <v>231</v>
      </c>
      <c r="AU142" s="226" t="s">
        <v>80</v>
      </c>
      <c r="AY142" s="17" t="s">
        <v>152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7" t="s">
        <v>75</v>
      </c>
      <c r="BK142" s="227">
        <f>ROUND(I142*H142,2)</f>
        <v>0</v>
      </c>
      <c r="BL142" s="17" t="s">
        <v>168</v>
      </c>
      <c r="BM142" s="226" t="s">
        <v>417</v>
      </c>
    </row>
    <row r="143" spans="1:65" s="2" customFormat="1" ht="16.5" customHeight="1">
      <c r="A143" s="38"/>
      <c r="B143" s="39"/>
      <c r="C143" s="239" t="s">
        <v>418</v>
      </c>
      <c r="D143" s="239" t="s">
        <v>231</v>
      </c>
      <c r="E143" s="240" t="s">
        <v>419</v>
      </c>
      <c r="F143" s="241" t="s">
        <v>420</v>
      </c>
      <c r="G143" s="242" t="s">
        <v>318</v>
      </c>
      <c r="H143" s="243">
        <v>14</v>
      </c>
      <c r="I143" s="244"/>
      <c r="J143" s="245">
        <f>ROUND(I143*H143,2)</f>
        <v>0</v>
      </c>
      <c r="K143" s="241" t="s">
        <v>19</v>
      </c>
      <c r="L143" s="246"/>
      <c r="M143" s="247" t="s">
        <v>19</v>
      </c>
      <c r="N143" s="248" t="s">
        <v>41</v>
      </c>
      <c r="O143" s="84"/>
      <c r="P143" s="224">
        <f>O143*H143</f>
        <v>0</v>
      </c>
      <c r="Q143" s="224">
        <v>0.007</v>
      </c>
      <c r="R143" s="224">
        <f>Q143*H143</f>
        <v>0.098</v>
      </c>
      <c r="S143" s="224">
        <v>0</v>
      </c>
      <c r="T143" s="22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6" t="s">
        <v>185</v>
      </c>
      <c r="AT143" s="226" t="s">
        <v>231</v>
      </c>
      <c r="AU143" s="226" t="s">
        <v>80</v>
      </c>
      <c r="AY143" s="17" t="s">
        <v>152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7" t="s">
        <v>75</v>
      </c>
      <c r="BK143" s="227">
        <f>ROUND(I143*H143,2)</f>
        <v>0</v>
      </c>
      <c r="BL143" s="17" t="s">
        <v>168</v>
      </c>
      <c r="BM143" s="226" t="s">
        <v>421</v>
      </c>
    </row>
    <row r="144" spans="1:65" s="2" customFormat="1" ht="16.5" customHeight="1">
      <c r="A144" s="38"/>
      <c r="B144" s="39"/>
      <c r="C144" s="239" t="s">
        <v>422</v>
      </c>
      <c r="D144" s="239" t="s">
        <v>231</v>
      </c>
      <c r="E144" s="240" t="s">
        <v>423</v>
      </c>
      <c r="F144" s="241" t="s">
        <v>424</v>
      </c>
      <c r="G144" s="242" t="s">
        <v>318</v>
      </c>
      <c r="H144" s="243">
        <v>10</v>
      </c>
      <c r="I144" s="244"/>
      <c r="J144" s="245">
        <f>ROUND(I144*H144,2)</f>
        <v>0</v>
      </c>
      <c r="K144" s="241" t="s">
        <v>19</v>
      </c>
      <c r="L144" s="246"/>
      <c r="M144" s="247" t="s">
        <v>19</v>
      </c>
      <c r="N144" s="248" t="s">
        <v>41</v>
      </c>
      <c r="O144" s="84"/>
      <c r="P144" s="224">
        <f>O144*H144</f>
        <v>0</v>
      </c>
      <c r="Q144" s="224">
        <v>0.007</v>
      </c>
      <c r="R144" s="224">
        <f>Q144*H144</f>
        <v>0.07</v>
      </c>
      <c r="S144" s="224">
        <v>0</v>
      </c>
      <c r="T144" s="22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6" t="s">
        <v>185</v>
      </c>
      <c r="AT144" s="226" t="s">
        <v>231</v>
      </c>
      <c r="AU144" s="226" t="s">
        <v>80</v>
      </c>
      <c r="AY144" s="17" t="s">
        <v>152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7" t="s">
        <v>75</v>
      </c>
      <c r="BK144" s="227">
        <f>ROUND(I144*H144,2)</f>
        <v>0</v>
      </c>
      <c r="BL144" s="17" t="s">
        <v>168</v>
      </c>
      <c r="BM144" s="226" t="s">
        <v>425</v>
      </c>
    </row>
    <row r="145" spans="1:65" s="2" customFormat="1" ht="16.5" customHeight="1">
      <c r="A145" s="38"/>
      <c r="B145" s="39"/>
      <c r="C145" s="239" t="s">
        <v>426</v>
      </c>
      <c r="D145" s="239" t="s">
        <v>231</v>
      </c>
      <c r="E145" s="240" t="s">
        <v>427</v>
      </c>
      <c r="F145" s="241" t="s">
        <v>428</v>
      </c>
      <c r="G145" s="242" t="s">
        <v>318</v>
      </c>
      <c r="H145" s="243">
        <v>10</v>
      </c>
      <c r="I145" s="244"/>
      <c r="J145" s="245">
        <f>ROUND(I145*H145,2)</f>
        <v>0</v>
      </c>
      <c r="K145" s="241" t="s">
        <v>19</v>
      </c>
      <c r="L145" s="246"/>
      <c r="M145" s="247" t="s">
        <v>19</v>
      </c>
      <c r="N145" s="248" t="s">
        <v>41</v>
      </c>
      <c r="O145" s="84"/>
      <c r="P145" s="224">
        <f>O145*H145</f>
        <v>0</v>
      </c>
      <c r="Q145" s="224">
        <v>0.007</v>
      </c>
      <c r="R145" s="224">
        <f>Q145*H145</f>
        <v>0.07</v>
      </c>
      <c r="S145" s="224">
        <v>0</v>
      </c>
      <c r="T145" s="22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6" t="s">
        <v>185</v>
      </c>
      <c r="AT145" s="226" t="s">
        <v>231</v>
      </c>
      <c r="AU145" s="226" t="s">
        <v>80</v>
      </c>
      <c r="AY145" s="17" t="s">
        <v>152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7" t="s">
        <v>75</v>
      </c>
      <c r="BK145" s="227">
        <f>ROUND(I145*H145,2)</f>
        <v>0</v>
      </c>
      <c r="BL145" s="17" t="s">
        <v>168</v>
      </c>
      <c r="BM145" s="226" t="s">
        <v>429</v>
      </c>
    </row>
    <row r="146" spans="1:65" s="2" customFormat="1" ht="16.5" customHeight="1">
      <c r="A146" s="38"/>
      <c r="B146" s="39"/>
      <c r="C146" s="239" t="s">
        <v>368</v>
      </c>
      <c r="D146" s="239" t="s">
        <v>231</v>
      </c>
      <c r="E146" s="240" t="s">
        <v>430</v>
      </c>
      <c r="F146" s="241" t="s">
        <v>431</v>
      </c>
      <c r="G146" s="242" t="s">
        <v>318</v>
      </c>
      <c r="H146" s="243">
        <v>10</v>
      </c>
      <c r="I146" s="244"/>
      <c r="J146" s="245">
        <f>ROUND(I146*H146,2)</f>
        <v>0</v>
      </c>
      <c r="K146" s="241" t="s">
        <v>19</v>
      </c>
      <c r="L146" s="246"/>
      <c r="M146" s="247" t="s">
        <v>19</v>
      </c>
      <c r="N146" s="248" t="s">
        <v>41</v>
      </c>
      <c r="O146" s="84"/>
      <c r="P146" s="224">
        <f>O146*H146</f>
        <v>0</v>
      </c>
      <c r="Q146" s="224">
        <v>0.007</v>
      </c>
      <c r="R146" s="224">
        <f>Q146*H146</f>
        <v>0.07</v>
      </c>
      <c r="S146" s="224">
        <v>0</v>
      </c>
      <c r="T146" s="22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6" t="s">
        <v>185</v>
      </c>
      <c r="AT146" s="226" t="s">
        <v>231</v>
      </c>
      <c r="AU146" s="226" t="s">
        <v>80</v>
      </c>
      <c r="AY146" s="17" t="s">
        <v>152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7" t="s">
        <v>75</v>
      </c>
      <c r="BK146" s="227">
        <f>ROUND(I146*H146,2)</f>
        <v>0</v>
      </c>
      <c r="BL146" s="17" t="s">
        <v>168</v>
      </c>
      <c r="BM146" s="226" t="s">
        <v>432</v>
      </c>
    </row>
    <row r="147" spans="1:65" s="2" customFormat="1" ht="16.5" customHeight="1">
      <c r="A147" s="38"/>
      <c r="B147" s="39"/>
      <c r="C147" s="239" t="s">
        <v>433</v>
      </c>
      <c r="D147" s="239" t="s">
        <v>231</v>
      </c>
      <c r="E147" s="240" t="s">
        <v>434</v>
      </c>
      <c r="F147" s="241" t="s">
        <v>435</v>
      </c>
      <c r="G147" s="242" t="s">
        <v>318</v>
      </c>
      <c r="H147" s="243">
        <v>20</v>
      </c>
      <c r="I147" s="244"/>
      <c r="J147" s="245">
        <f>ROUND(I147*H147,2)</f>
        <v>0</v>
      </c>
      <c r="K147" s="241" t="s">
        <v>19</v>
      </c>
      <c r="L147" s="246"/>
      <c r="M147" s="247" t="s">
        <v>19</v>
      </c>
      <c r="N147" s="248" t="s">
        <v>41</v>
      </c>
      <c r="O147" s="84"/>
      <c r="P147" s="224">
        <f>O147*H147</f>
        <v>0</v>
      </c>
      <c r="Q147" s="224">
        <v>0.007</v>
      </c>
      <c r="R147" s="224">
        <f>Q147*H147</f>
        <v>0.14</v>
      </c>
      <c r="S147" s="224">
        <v>0</v>
      </c>
      <c r="T147" s="22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6" t="s">
        <v>185</v>
      </c>
      <c r="AT147" s="226" t="s">
        <v>231</v>
      </c>
      <c r="AU147" s="226" t="s">
        <v>80</v>
      </c>
      <c r="AY147" s="17" t="s">
        <v>152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7" t="s">
        <v>75</v>
      </c>
      <c r="BK147" s="227">
        <f>ROUND(I147*H147,2)</f>
        <v>0</v>
      </c>
      <c r="BL147" s="17" t="s">
        <v>168</v>
      </c>
      <c r="BM147" s="226" t="s">
        <v>436</v>
      </c>
    </row>
    <row r="148" spans="1:65" s="2" customFormat="1" ht="16.5" customHeight="1">
      <c r="A148" s="38"/>
      <c r="B148" s="39"/>
      <c r="C148" s="239" t="s">
        <v>373</v>
      </c>
      <c r="D148" s="239" t="s">
        <v>231</v>
      </c>
      <c r="E148" s="240" t="s">
        <v>437</v>
      </c>
      <c r="F148" s="241" t="s">
        <v>438</v>
      </c>
      <c r="G148" s="242" t="s">
        <v>318</v>
      </c>
      <c r="H148" s="243">
        <v>10</v>
      </c>
      <c r="I148" s="244"/>
      <c r="J148" s="245">
        <f>ROUND(I148*H148,2)</f>
        <v>0</v>
      </c>
      <c r="K148" s="241" t="s">
        <v>19</v>
      </c>
      <c r="L148" s="246"/>
      <c r="M148" s="247" t="s">
        <v>19</v>
      </c>
      <c r="N148" s="248" t="s">
        <v>41</v>
      </c>
      <c r="O148" s="84"/>
      <c r="P148" s="224">
        <f>O148*H148</f>
        <v>0</v>
      </c>
      <c r="Q148" s="224">
        <v>0.007</v>
      </c>
      <c r="R148" s="224">
        <f>Q148*H148</f>
        <v>0.07</v>
      </c>
      <c r="S148" s="224">
        <v>0</v>
      </c>
      <c r="T148" s="22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6" t="s">
        <v>185</v>
      </c>
      <c r="AT148" s="226" t="s">
        <v>231</v>
      </c>
      <c r="AU148" s="226" t="s">
        <v>80</v>
      </c>
      <c r="AY148" s="17" t="s">
        <v>152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7" t="s">
        <v>75</v>
      </c>
      <c r="BK148" s="227">
        <f>ROUND(I148*H148,2)</f>
        <v>0</v>
      </c>
      <c r="BL148" s="17" t="s">
        <v>168</v>
      </c>
      <c r="BM148" s="226" t="s">
        <v>439</v>
      </c>
    </row>
    <row r="149" spans="1:65" s="2" customFormat="1" ht="16.5" customHeight="1">
      <c r="A149" s="38"/>
      <c r="B149" s="39"/>
      <c r="C149" s="239" t="s">
        <v>440</v>
      </c>
      <c r="D149" s="239" t="s">
        <v>231</v>
      </c>
      <c r="E149" s="240" t="s">
        <v>441</v>
      </c>
      <c r="F149" s="241" t="s">
        <v>442</v>
      </c>
      <c r="G149" s="242" t="s">
        <v>318</v>
      </c>
      <c r="H149" s="243">
        <v>10</v>
      </c>
      <c r="I149" s="244"/>
      <c r="J149" s="245">
        <f>ROUND(I149*H149,2)</f>
        <v>0</v>
      </c>
      <c r="K149" s="241" t="s">
        <v>19</v>
      </c>
      <c r="L149" s="246"/>
      <c r="M149" s="247" t="s">
        <v>19</v>
      </c>
      <c r="N149" s="248" t="s">
        <v>41</v>
      </c>
      <c r="O149" s="84"/>
      <c r="P149" s="224">
        <f>O149*H149</f>
        <v>0</v>
      </c>
      <c r="Q149" s="224">
        <v>0.007</v>
      </c>
      <c r="R149" s="224">
        <f>Q149*H149</f>
        <v>0.07</v>
      </c>
      <c r="S149" s="224">
        <v>0</v>
      </c>
      <c r="T149" s="22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6" t="s">
        <v>185</v>
      </c>
      <c r="AT149" s="226" t="s">
        <v>231</v>
      </c>
      <c r="AU149" s="226" t="s">
        <v>80</v>
      </c>
      <c r="AY149" s="17" t="s">
        <v>152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7" t="s">
        <v>75</v>
      </c>
      <c r="BK149" s="227">
        <f>ROUND(I149*H149,2)</f>
        <v>0</v>
      </c>
      <c r="BL149" s="17" t="s">
        <v>168</v>
      </c>
      <c r="BM149" s="226" t="s">
        <v>443</v>
      </c>
    </row>
    <row r="150" spans="1:65" s="2" customFormat="1" ht="16.5" customHeight="1">
      <c r="A150" s="38"/>
      <c r="B150" s="39"/>
      <c r="C150" s="239" t="s">
        <v>376</v>
      </c>
      <c r="D150" s="239" t="s">
        <v>231</v>
      </c>
      <c r="E150" s="240" t="s">
        <v>444</v>
      </c>
      <c r="F150" s="241" t="s">
        <v>445</v>
      </c>
      <c r="G150" s="242" t="s">
        <v>318</v>
      </c>
      <c r="H150" s="243">
        <v>10</v>
      </c>
      <c r="I150" s="244"/>
      <c r="J150" s="245">
        <f>ROUND(I150*H150,2)</f>
        <v>0</v>
      </c>
      <c r="K150" s="241" t="s">
        <v>19</v>
      </c>
      <c r="L150" s="246"/>
      <c r="M150" s="247" t="s">
        <v>19</v>
      </c>
      <c r="N150" s="248" t="s">
        <v>41</v>
      </c>
      <c r="O150" s="84"/>
      <c r="P150" s="224">
        <f>O150*H150</f>
        <v>0</v>
      </c>
      <c r="Q150" s="224">
        <v>0.007</v>
      </c>
      <c r="R150" s="224">
        <f>Q150*H150</f>
        <v>0.07</v>
      </c>
      <c r="S150" s="224">
        <v>0</v>
      </c>
      <c r="T150" s="22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6" t="s">
        <v>185</v>
      </c>
      <c r="AT150" s="226" t="s">
        <v>231</v>
      </c>
      <c r="AU150" s="226" t="s">
        <v>80</v>
      </c>
      <c r="AY150" s="17" t="s">
        <v>152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75</v>
      </c>
      <c r="BK150" s="227">
        <f>ROUND(I150*H150,2)</f>
        <v>0</v>
      </c>
      <c r="BL150" s="17" t="s">
        <v>168</v>
      </c>
      <c r="BM150" s="226" t="s">
        <v>446</v>
      </c>
    </row>
    <row r="151" spans="1:65" s="2" customFormat="1" ht="16.5" customHeight="1">
      <c r="A151" s="38"/>
      <c r="B151" s="39"/>
      <c r="C151" s="239" t="s">
        <v>447</v>
      </c>
      <c r="D151" s="239" t="s">
        <v>231</v>
      </c>
      <c r="E151" s="240" t="s">
        <v>448</v>
      </c>
      <c r="F151" s="241" t="s">
        <v>449</v>
      </c>
      <c r="G151" s="242" t="s">
        <v>318</v>
      </c>
      <c r="H151" s="243">
        <v>10</v>
      </c>
      <c r="I151" s="244"/>
      <c r="J151" s="245">
        <f>ROUND(I151*H151,2)</f>
        <v>0</v>
      </c>
      <c r="K151" s="241" t="s">
        <v>19</v>
      </c>
      <c r="L151" s="246"/>
      <c r="M151" s="247" t="s">
        <v>19</v>
      </c>
      <c r="N151" s="248" t="s">
        <v>41</v>
      </c>
      <c r="O151" s="84"/>
      <c r="P151" s="224">
        <f>O151*H151</f>
        <v>0</v>
      </c>
      <c r="Q151" s="224">
        <v>0.007</v>
      </c>
      <c r="R151" s="224">
        <f>Q151*H151</f>
        <v>0.07</v>
      </c>
      <c r="S151" s="224">
        <v>0</v>
      </c>
      <c r="T151" s="22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6" t="s">
        <v>185</v>
      </c>
      <c r="AT151" s="226" t="s">
        <v>231</v>
      </c>
      <c r="AU151" s="226" t="s">
        <v>80</v>
      </c>
      <c r="AY151" s="17" t="s">
        <v>152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7" t="s">
        <v>75</v>
      </c>
      <c r="BK151" s="227">
        <f>ROUND(I151*H151,2)</f>
        <v>0</v>
      </c>
      <c r="BL151" s="17" t="s">
        <v>168</v>
      </c>
      <c r="BM151" s="226" t="s">
        <v>450</v>
      </c>
    </row>
    <row r="152" spans="1:65" s="2" customFormat="1" ht="16.5" customHeight="1">
      <c r="A152" s="38"/>
      <c r="B152" s="39"/>
      <c r="C152" s="239" t="s">
        <v>380</v>
      </c>
      <c r="D152" s="239" t="s">
        <v>231</v>
      </c>
      <c r="E152" s="240" t="s">
        <v>451</v>
      </c>
      <c r="F152" s="241" t="s">
        <v>452</v>
      </c>
      <c r="G152" s="242" t="s">
        <v>318</v>
      </c>
      <c r="H152" s="243">
        <v>14</v>
      </c>
      <c r="I152" s="244"/>
      <c r="J152" s="245">
        <f>ROUND(I152*H152,2)</f>
        <v>0</v>
      </c>
      <c r="K152" s="241" t="s">
        <v>19</v>
      </c>
      <c r="L152" s="246"/>
      <c r="M152" s="247" t="s">
        <v>19</v>
      </c>
      <c r="N152" s="248" t="s">
        <v>41</v>
      </c>
      <c r="O152" s="84"/>
      <c r="P152" s="224">
        <f>O152*H152</f>
        <v>0</v>
      </c>
      <c r="Q152" s="224">
        <v>0.007</v>
      </c>
      <c r="R152" s="224">
        <f>Q152*H152</f>
        <v>0.098</v>
      </c>
      <c r="S152" s="224">
        <v>0</v>
      </c>
      <c r="T152" s="22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6" t="s">
        <v>185</v>
      </c>
      <c r="AT152" s="226" t="s">
        <v>231</v>
      </c>
      <c r="AU152" s="226" t="s">
        <v>80</v>
      </c>
      <c r="AY152" s="17" t="s">
        <v>152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7" t="s">
        <v>75</v>
      </c>
      <c r="BK152" s="227">
        <f>ROUND(I152*H152,2)</f>
        <v>0</v>
      </c>
      <c r="BL152" s="17" t="s">
        <v>168</v>
      </c>
      <c r="BM152" s="226" t="s">
        <v>453</v>
      </c>
    </row>
    <row r="153" spans="1:63" s="12" customFormat="1" ht="22.8" customHeight="1">
      <c r="A153" s="12"/>
      <c r="B153" s="199"/>
      <c r="C153" s="200"/>
      <c r="D153" s="201" t="s">
        <v>69</v>
      </c>
      <c r="E153" s="213" t="s">
        <v>294</v>
      </c>
      <c r="F153" s="213" t="s">
        <v>295</v>
      </c>
      <c r="G153" s="200"/>
      <c r="H153" s="200"/>
      <c r="I153" s="203"/>
      <c r="J153" s="214">
        <f>BK153</f>
        <v>0</v>
      </c>
      <c r="K153" s="200"/>
      <c r="L153" s="205"/>
      <c r="M153" s="206"/>
      <c r="N153" s="207"/>
      <c r="O153" s="207"/>
      <c r="P153" s="208">
        <f>SUM(P154:P155)</f>
        <v>0</v>
      </c>
      <c r="Q153" s="207"/>
      <c r="R153" s="208">
        <f>SUM(R154:R155)</f>
        <v>0</v>
      </c>
      <c r="S153" s="207"/>
      <c r="T153" s="209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0" t="s">
        <v>75</v>
      </c>
      <c r="AT153" s="211" t="s">
        <v>69</v>
      </c>
      <c r="AU153" s="211" t="s">
        <v>75</v>
      </c>
      <c r="AY153" s="210" t="s">
        <v>152</v>
      </c>
      <c r="BK153" s="212">
        <f>SUM(BK154:BK155)</f>
        <v>0</v>
      </c>
    </row>
    <row r="154" spans="1:65" s="2" customFormat="1" ht="16.5" customHeight="1">
      <c r="A154" s="38"/>
      <c r="B154" s="39"/>
      <c r="C154" s="215" t="s">
        <v>454</v>
      </c>
      <c r="D154" s="215" t="s">
        <v>155</v>
      </c>
      <c r="E154" s="216" t="s">
        <v>297</v>
      </c>
      <c r="F154" s="217" t="s">
        <v>298</v>
      </c>
      <c r="G154" s="218" t="s">
        <v>299</v>
      </c>
      <c r="H154" s="219">
        <v>3.718</v>
      </c>
      <c r="I154" s="220"/>
      <c r="J154" s="221">
        <f>ROUND(I154*H154,2)</f>
        <v>0</v>
      </c>
      <c r="K154" s="217" t="s">
        <v>198</v>
      </c>
      <c r="L154" s="44"/>
      <c r="M154" s="222" t="s">
        <v>19</v>
      </c>
      <c r="N154" s="223" t="s">
        <v>41</v>
      </c>
      <c r="O154" s="84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6" t="s">
        <v>168</v>
      </c>
      <c r="AT154" s="226" t="s">
        <v>155</v>
      </c>
      <c r="AU154" s="226" t="s">
        <v>80</v>
      </c>
      <c r="AY154" s="17" t="s">
        <v>152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7" t="s">
        <v>75</v>
      </c>
      <c r="BK154" s="227">
        <f>ROUND(I154*H154,2)</f>
        <v>0</v>
      </c>
      <c r="BL154" s="17" t="s">
        <v>168</v>
      </c>
      <c r="BM154" s="226" t="s">
        <v>455</v>
      </c>
    </row>
    <row r="155" spans="1:65" s="2" customFormat="1" ht="21.75" customHeight="1">
      <c r="A155" s="38"/>
      <c r="B155" s="39"/>
      <c r="C155" s="215" t="s">
        <v>386</v>
      </c>
      <c r="D155" s="215" t="s">
        <v>155</v>
      </c>
      <c r="E155" s="216" t="s">
        <v>456</v>
      </c>
      <c r="F155" s="217" t="s">
        <v>457</v>
      </c>
      <c r="G155" s="218" t="s">
        <v>299</v>
      </c>
      <c r="H155" s="219">
        <v>3.718</v>
      </c>
      <c r="I155" s="220"/>
      <c r="J155" s="221">
        <f>ROUND(I155*H155,2)</f>
        <v>0</v>
      </c>
      <c r="K155" s="217" t="s">
        <v>198</v>
      </c>
      <c r="L155" s="44"/>
      <c r="M155" s="228" t="s">
        <v>19</v>
      </c>
      <c r="N155" s="229" t="s">
        <v>41</v>
      </c>
      <c r="O155" s="230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6" t="s">
        <v>168</v>
      </c>
      <c r="AT155" s="226" t="s">
        <v>155</v>
      </c>
      <c r="AU155" s="226" t="s">
        <v>80</v>
      </c>
      <c r="AY155" s="17" t="s">
        <v>152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7" t="s">
        <v>75</v>
      </c>
      <c r="BK155" s="227">
        <f>ROUND(I155*H155,2)</f>
        <v>0</v>
      </c>
      <c r="BL155" s="17" t="s">
        <v>168</v>
      </c>
      <c r="BM155" s="226" t="s">
        <v>458</v>
      </c>
    </row>
    <row r="156" spans="1:31" s="2" customFormat="1" ht="6.95" customHeight="1">
      <c r="A156" s="38"/>
      <c r="B156" s="59"/>
      <c r="C156" s="60"/>
      <c r="D156" s="60"/>
      <c r="E156" s="60"/>
      <c r="F156" s="60"/>
      <c r="G156" s="60"/>
      <c r="H156" s="60"/>
      <c r="I156" s="164"/>
      <c r="J156" s="60"/>
      <c r="K156" s="60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password="CC35" sheet="1" objects="1" scenarios="1" formatColumns="0" formatRows="0" autoFilter="0"/>
  <autoFilter ref="C82:K15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459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ROUND(J82,2)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ROUND((SUM(BE82:BE106)),2)</f>
        <v>0</v>
      </c>
      <c r="G33" s="38"/>
      <c r="H33" s="38"/>
      <c r="I33" s="153">
        <v>0.21</v>
      </c>
      <c r="J33" s="152">
        <f>ROUND(((SUM(BE82:BE106))*I33),2)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ROUND((SUM(BF82:BF106)),2)</f>
        <v>0</v>
      </c>
      <c r="G34" s="38"/>
      <c r="H34" s="38"/>
      <c r="I34" s="153">
        <v>0.15</v>
      </c>
      <c r="J34" s="152">
        <f>ROUND(((SUM(BF82:BF106))*I34),2)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ROUND((SUM(BG82:BG106)),2)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ROUND((SUM(BH82:BH106)),2)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ROUND((SUM(BI82:BI106)),2)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SO1_2 - Interakční prvek IP3, péče 1. rok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J82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J83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3"/>
      <c r="C61" s="174"/>
      <c r="D61" s="175" t="s">
        <v>460</v>
      </c>
      <c r="E61" s="176"/>
      <c r="F61" s="176"/>
      <c r="G61" s="176"/>
      <c r="H61" s="176"/>
      <c r="I61" s="177"/>
      <c r="J61" s="178">
        <f>J103</f>
        <v>0</v>
      </c>
      <c r="K61" s="174"/>
      <c r="L61" s="17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80"/>
      <c r="C62" s="181"/>
      <c r="D62" s="182" t="s">
        <v>212</v>
      </c>
      <c r="E62" s="183"/>
      <c r="F62" s="183"/>
      <c r="G62" s="183"/>
      <c r="H62" s="183"/>
      <c r="I62" s="184"/>
      <c r="J62" s="185">
        <f>J105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134"/>
      <c r="J63" s="40"/>
      <c r="K63" s="40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164"/>
      <c r="J64" s="60"/>
      <c r="K64" s="6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167"/>
      <c r="J68" s="62"/>
      <c r="K68" s="62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136</v>
      </c>
      <c r="D69" s="40"/>
      <c r="E69" s="40"/>
      <c r="F69" s="40"/>
      <c r="G69" s="40"/>
      <c r="H69" s="40"/>
      <c r="I69" s="134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234" t="str">
        <f>E7</f>
        <v>PD Protierozní opatření v k.ú. Bělotín</v>
      </c>
      <c r="F72" s="32"/>
      <c r="G72" s="32"/>
      <c r="H72" s="32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205</v>
      </c>
      <c r="D73" s="40"/>
      <c r="E73" s="40"/>
      <c r="F73" s="40"/>
      <c r="G73" s="40"/>
      <c r="H73" s="40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SO1_2 - Interakční prvek IP3, péče 1. rok</v>
      </c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138" t="s">
        <v>23</v>
      </c>
      <c r="J76" s="72" t="str">
        <f>IF(J12="","",J12)</f>
        <v>27. 5. 2020</v>
      </c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4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 xml:space="preserve"> </v>
      </c>
      <c r="G78" s="40"/>
      <c r="H78" s="40"/>
      <c r="I78" s="138" t="s">
        <v>31</v>
      </c>
      <c r="J78" s="36" t="str">
        <f>E21</f>
        <v xml:space="preserve"> 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138" t="s">
        <v>33</v>
      </c>
      <c r="J79" s="36" t="str">
        <f>E24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134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87"/>
      <c r="B81" s="188"/>
      <c r="C81" s="189" t="s">
        <v>137</v>
      </c>
      <c r="D81" s="190" t="s">
        <v>55</v>
      </c>
      <c r="E81" s="190" t="s">
        <v>51</v>
      </c>
      <c r="F81" s="190" t="s">
        <v>52</v>
      </c>
      <c r="G81" s="190" t="s">
        <v>138</v>
      </c>
      <c r="H81" s="190" t="s">
        <v>139</v>
      </c>
      <c r="I81" s="191" t="s">
        <v>140</v>
      </c>
      <c r="J81" s="190" t="s">
        <v>129</v>
      </c>
      <c r="K81" s="192" t="s">
        <v>141</v>
      </c>
      <c r="L81" s="193"/>
      <c r="M81" s="92" t="s">
        <v>19</v>
      </c>
      <c r="N81" s="93" t="s">
        <v>40</v>
      </c>
      <c r="O81" s="93" t="s">
        <v>142</v>
      </c>
      <c r="P81" s="93" t="s">
        <v>143</v>
      </c>
      <c r="Q81" s="93" t="s">
        <v>144</v>
      </c>
      <c r="R81" s="93" t="s">
        <v>145</v>
      </c>
      <c r="S81" s="93" t="s">
        <v>146</v>
      </c>
      <c r="T81" s="94" t="s">
        <v>147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63" s="2" customFormat="1" ht="22.8" customHeight="1">
      <c r="A82" s="38"/>
      <c r="B82" s="39"/>
      <c r="C82" s="99" t="s">
        <v>148</v>
      </c>
      <c r="D82" s="40"/>
      <c r="E82" s="40"/>
      <c r="F82" s="40"/>
      <c r="G82" s="40"/>
      <c r="H82" s="40"/>
      <c r="I82" s="134"/>
      <c r="J82" s="194">
        <f>BK82</f>
        <v>0</v>
      </c>
      <c r="K82" s="40"/>
      <c r="L82" s="44"/>
      <c r="M82" s="95"/>
      <c r="N82" s="195"/>
      <c r="O82" s="96"/>
      <c r="P82" s="196">
        <f>P83+P103</f>
        <v>0</v>
      </c>
      <c r="Q82" s="96"/>
      <c r="R82" s="196">
        <f>R83+R103</f>
        <v>6.0599999999999996E-05</v>
      </c>
      <c r="S82" s="96"/>
      <c r="T82" s="197">
        <f>T83+T103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69</v>
      </c>
      <c r="AU82" s="17" t="s">
        <v>130</v>
      </c>
      <c r="BK82" s="198">
        <f>BK83+BK103</f>
        <v>0</v>
      </c>
    </row>
    <row r="83" spans="1:63" s="12" customFormat="1" ht="25.9" customHeight="1">
      <c r="A83" s="12"/>
      <c r="B83" s="199"/>
      <c r="C83" s="200"/>
      <c r="D83" s="201" t="s">
        <v>69</v>
      </c>
      <c r="E83" s="202" t="s">
        <v>75</v>
      </c>
      <c r="F83" s="202" t="s">
        <v>305</v>
      </c>
      <c r="G83" s="200"/>
      <c r="H83" s="200"/>
      <c r="I83" s="203"/>
      <c r="J83" s="204">
        <f>BK83</f>
        <v>0</v>
      </c>
      <c r="K83" s="200"/>
      <c r="L83" s="205"/>
      <c r="M83" s="206"/>
      <c r="N83" s="207"/>
      <c r="O83" s="207"/>
      <c r="P83" s="208">
        <f>SUM(P84:P102)</f>
        <v>0</v>
      </c>
      <c r="Q83" s="207"/>
      <c r="R83" s="208">
        <f>SUM(R84:R102)</f>
        <v>6.0599999999999996E-05</v>
      </c>
      <c r="S83" s="207"/>
      <c r="T83" s="209">
        <f>SUM(T84:T102)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75</v>
      </c>
      <c r="AT83" s="211" t="s">
        <v>69</v>
      </c>
      <c r="AU83" s="211" t="s">
        <v>70</v>
      </c>
      <c r="AY83" s="210" t="s">
        <v>152</v>
      </c>
      <c r="BK83" s="212">
        <f>SUM(BK84:BK102)</f>
        <v>0</v>
      </c>
    </row>
    <row r="84" spans="1:65" s="2" customFormat="1" ht="16.5" customHeight="1">
      <c r="A84" s="38"/>
      <c r="B84" s="39"/>
      <c r="C84" s="215" t="s">
        <v>75</v>
      </c>
      <c r="D84" s="215" t="s">
        <v>155</v>
      </c>
      <c r="E84" s="216" t="s">
        <v>306</v>
      </c>
      <c r="F84" s="217" t="s">
        <v>307</v>
      </c>
      <c r="G84" s="218" t="s">
        <v>218</v>
      </c>
      <c r="H84" s="219">
        <v>8300</v>
      </c>
      <c r="I84" s="220"/>
      <c r="J84" s="221">
        <f>ROUND(I84*H84,2)</f>
        <v>0</v>
      </c>
      <c r="K84" s="217" t="s">
        <v>198</v>
      </c>
      <c r="L84" s="44"/>
      <c r="M84" s="222" t="s">
        <v>19</v>
      </c>
      <c r="N84" s="223" t="s">
        <v>41</v>
      </c>
      <c r="O84" s="84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6" t="s">
        <v>168</v>
      </c>
      <c r="AT84" s="226" t="s">
        <v>155</v>
      </c>
      <c r="AU84" s="226" t="s">
        <v>75</v>
      </c>
      <c r="AY84" s="17" t="s">
        <v>152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7" t="s">
        <v>75</v>
      </c>
      <c r="BK84" s="227">
        <f>ROUND(I84*H84,2)</f>
        <v>0</v>
      </c>
      <c r="BL84" s="17" t="s">
        <v>168</v>
      </c>
      <c r="BM84" s="226" t="s">
        <v>80</v>
      </c>
    </row>
    <row r="85" spans="1:47" s="2" customFormat="1" ht="12">
      <c r="A85" s="38"/>
      <c r="B85" s="39"/>
      <c r="C85" s="40"/>
      <c r="D85" s="235" t="s">
        <v>220</v>
      </c>
      <c r="E85" s="40"/>
      <c r="F85" s="236" t="s">
        <v>308</v>
      </c>
      <c r="G85" s="40"/>
      <c r="H85" s="40"/>
      <c r="I85" s="134"/>
      <c r="J85" s="40"/>
      <c r="K85" s="40"/>
      <c r="L85" s="44"/>
      <c r="M85" s="237"/>
      <c r="N85" s="238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220</v>
      </c>
      <c r="AU85" s="17" t="s">
        <v>75</v>
      </c>
    </row>
    <row r="86" spans="1:65" s="2" customFormat="1" ht="16.5" customHeight="1">
      <c r="A86" s="38"/>
      <c r="B86" s="39"/>
      <c r="C86" s="215" t="s">
        <v>80</v>
      </c>
      <c r="D86" s="215" t="s">
        <v>155</v>
      </c>
      <c r="E86" s="216" t="s">
        <v>461</v>
      </c>
      <c r="F86" s="217" t="s">
        <v>462</v>
      </c>
      <c r="G86" s="218" t="s">
        <v>218</v>
      </c>
      <c r="H86" s="219">
        <v>80</v>
      </c>
      <c r="I86" s="220"/>
      <c r="J86" s="221">
        <f>ROUND(I86*H86,2)</f>
        <v>0</v>
      </c>
      <c r="K86" s="217" t="s">
        <v>198</v>
      </c>
      <c r="L86" s="44"/>
      <c r="M86" s="222" t="s">
        <v>19</v>
      </c>
      <c r="N86" s="223" t="s">
        <v>41</v>
      </c>
      <c r="O86" s="84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6" t="s">
        <v>168</v>
      </c>
      <c r="AT86" s="226" t="s">
        <v>155</v>
      </c>
      <c r="AU86" s="226" t="s">
        <v>75</v>
      </c>
      <c r="AY86" s="17" t="s">
        <v>152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7" t="s">
        <v>75</v>
      </c>
      <c r="BK86" s="227">
        <f>ROUND(I86*H86,2)</f>
        <v>0</v>
      </c>
      <c r="BL86" s="17" t="s">
        <v>168</v>
      </c>
      <c r="BM86" s="226" t="s">
        <v>463</v>
      </c>
    </row>
    <row r="87" spans="1:47" s="2" customFormat="1" ht="12">
      <c r="A87" s="38"/>
      <c r="B87" s="39"/>
      <c r="C87" s="40"/>
      <c r="D87" s="235" t="s">
        <v>220</v>
      </c>
      <c r="E87" s="40"/>
      <c r="F87" s="236" t="s">
        <v>464</v>
      </c>
      <c r="G87" s="40"/>
      <c r="H87" s="40"/>
      <c r="I87" s="134"/>
      <c r="J87" s="40"/>
      <c r="K87" s="40"/>
      <c r="L87" s="44"/>
      <c r="M87" s="237"/>
      <c r="N87" s="238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220</v>
      </c>
      <c r="AU87" s="17" t="s">
        <v>75</v>
      </c>
    </row>
    <row r="88" spans="1:65" s="2" customFormat="1" ht="16.5" customHeight="1">
      <c r="A88" s="38"/>
      <c r="B88" s="39"/>
      <c r="C88" s="239" t="s">
        <v>164</v>
      </c>
      <c r="D88" s="239" t="s">
        <v>231</v>
      </c>
      <c r="E88" s="240" t="s">
        <v>465</v>
      </c>
      <c r="F88" s="241" t="s">
        <v>466</v>
      </c>
      <c r="G88" s="242" t="s">
        <v>467</v>
      </c>
      <c r="H88" s="243">
        <v>36</v>
      </c>
      <c r="I88" s="244"/>
      <c r="J88" s="245">
        <f>ROUND(I88*H88,2)</f>
        <v>0</v>
      </c>
      <c r="K88" s="241" t="s">
        <v>19</v>
      </c>
      <c r="L88" s="246"/>
      <c r="M88" s="247" t="s">
        <v>19</v>
      </c>
      <c r="N88" s="248" t="s">
        <v>41</v>
      </c>
      <c r="O88" s="84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6" t="s">
        <v>185</v>
      </c>
      <c r="AT88" s="226" t="s">
        <v>231</v>
      </c>
      <c r="AU88" s="226" t="s">
        <v>75</v>
      </c>
      <c r="AY88" s="17" t="s">
        <v>152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75</v>
      </c>
      <c r="BK88" s="227">
        <f>ROUND(I88*H88,2)</f>
        <v>0</v>
      </c>
      <c r="BL88" s="17" t="s">
        <v>168</v>
      </c>
      <c r="BM88" s="226" t="s">
        <v>468</v>
      </c>
    </row>
    <row r="89" spans="1:51" s="13" customFormat="1" ht="12">
      <c r="A89" s="13"/>
      <c r="B89" s="249"/>
      <c r="C89" s="250"/>
      <c r="D89" s="235" t="s">
        <v>235</v>
      </c>
      <c r="E89" s="250"/>
      <c r="F89" s="251" t="s">
        <v>469</v>
      </c>
      <c r="G89" s="250"/>
      <c r="H89" s="252">
        <v>36</v>
      </c>
      <c r="I89" s="253"/>
      <c r="J89" s="250"/>
      <c r="K89" s="250"/>
      <c r="L89" s="254"/>
      <c r="M89" s="255"/>
      <c r="N89" s="256"/>
      <c r="O89" s="256"/>
      <c r="P89" s="256"/>
      <c r="Q89" s="256"/>
      <c r="R89" s="256"/>
      <c r="S89" s="256"/>
      <c r="T89" s="257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8" t="s">
        <v>235</v>
      </c>
      <c r="AU89" s="258" t="s">
        <v>75</v>
      </c>
      <c r="AV89" s="13" t="s">
        <v>80</v>
      </c>
      <c r="AW89" s="13" t="s">
        <v>4</v>
      </c>
      <c r="AX89" s="13" t="s">
        <v>75</v>
      </c>
      <c r="AY89" s="258" t="s">
        <v>152</v>
      </c>
    </row>
    <row r="90" spans="1:65" s="2" customFormat="1" ht="16.5" customHeight="1">
      <c r="A90" s="38"/>
      <c r="B90" s="39"/>
      <c r="C90" s="215" t="s">
        <v>168</v>
      </c>
      <c r="D90" s="215" t="s">
        <v>155</v>
      </c>
      <c r="E90" s="216" t="s">
        <v>470</v>
      </c>
      <c r="F90" s="217" t="s">
        <v>471</v>
      </c>
      <c r="G90" s="218" t="s">
        <v>318</v>
      </c>
      <c r="H90" s="219">
        <v>122</v>
      </c>
      <c r="I90" s="220"/>
      <c r="J90" s="221">
        <f>ROUND(I90*H90,2)</f>
        <v>0</v>
      </c>
      <c r="K90" s="217" t="s">
        <v>198</v>
      </c>
      <c r="L90" s="44"/>
      <c r="M90" s="222" t="s">
        <v>19</v>
      </c>
      <c r="N90" s="223" t="s">
        <v>41</v>
      </c>
      <c r="O90" s="84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6" t="s">
        <v>168</v>
      </c>
      <c r="AT90" s="226" t="s">
        <v>155</v>
      </c>
      <c r="AU90" s="226" t="s">
        <v>75</v>
      </c>
      <c r="AY90" s="17" t="s">
        <v>152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75</v>
      </c>
      <c r="BK90" s="227">
        <f>ROUND(I90*H90,2)</f>
        <v>0</v>
      </c>
      <c r="BL90" s="17" t="s">
        <v>168</v>
      </c>
      <c r="BM90" s="226" t="s">
        <v>185</v>
      </c>
    </row>
    <row r="91" spans="1:47" s="2" customFormat="1" ht="12">
      <c r="A91" s="38"/>
      <c r="B91" s="39"/>
      <c r="C91" s="40"/>
      <c r="D91" s="235" t="s">
        <v>220</v>
      </c>
      <c r="E91" s="40"/>
      <c r="F91" s="236" t="s">
        <v>472</v>
      </c>
      <c r="G91" s="40"/>
      <c r="H91" s="40"/>
      <c r="I91" s="134"/>
      <c r="J91" s="40"/>
      <c r="K91" s="40"/>
      <c r="L91" s="44"/>
      <c r="M91" s="237"/>
      <c r="N91" s="238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220</v>
      </c>
      <c r="AU91" s="17" t="s">
        <v>75</v>
      </c>
    </row>
    <row r="92" spans="1:65" s="2" customFormat="1" ht="16.5" customHeight="1">
      <c r="A92" s="38"/>
      <c r="B92" s="39"/>
      <c r="C92" s="215" t="s">
        <v>151</v>
      </c>
      <c r="D92" s="215" t="s">
        <v>155</v>
      </c>
      <c r="E92" s="216" t="s">
        <v>473</v>
      </c>
      <c r="F92" s="217" t="s">
        <v>474</v>
      </c>
      <c r="G92" s="218" t="s">
        <v>218</v>
      </c>
      <c r="H92" s="219">
        <v>138</v>
      </c>
      <c r="I92" s="220"/>
      <c r="J92" s="221">
        <f>ROUND(I92*H92,2)</f>
        <v>0</v>
      </c>
      <c r="K92" s="217" t="s">
        <v>198</v>
      </c>
      <c r="L92" s="44"/>
      <c r="M92" s="222" t="s">
        <v>19</v>
      </c>
      <c r="N92" s="223" t="s">
        <v>41</v>
      </c>
      <c r="O92" s="84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6" t="s">
        <v>168</v>
      </c>
      <c r="AT92" s="226" t="s">
        <v>155</v>
      </c>
      <c r="AU92" s="226" t="s">
        <v>75</v>
      </c>
      <c r="AY92" s="17" t="s">
        <v>152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75</v>
      </c>
      <c r="BK92" s="227">
        <f>ROUND(I92*H92,2)</f>
        <v>0</v>
      </c>
      <c r="BL92" s="17" t="s">
        <v>168</v>
      </c>
      <c r="BM92" s="226" t="s">
        <v>195</v>
      </c>
    </row>
    <row r="93" spans="1:47" s="2" customFormat="1" ht="12">
      <c r="A93" s="38"/>
      <c r="B93" s="39"/>
      <c r="C93" s="40"/>
      <c r="D93" s="235" t="s">
        <v>220</v>
      </c>
      <c r="E93" s="40"/>
      <c r="F93" s="236" t="s">
        <v>472</v>
      </c>
      <c r="G93" s="40"/>
      <c r="H93" s="40"/>
      <c r="I93" s="134"/>
      <c r="J93" s="40"/>
      <c r="K93" s="40"/>
      <c r="L93" s="44"/>
      <c r="M93" s="237"/>
      <c r="N93" s="238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220</v>
      </c>
      <c r="AU93" s="17" t="s">
        <v>75</v>
      </c>
    </row>
    <row r="94" spans="1:65" s="2" customFormat="1" ht="16.5" customHeight="1">
      <c r="A94" s="38"/>
      <c r="B94" s="39"/>
      <c r="C94" s="215" t="s">
        <v>175</v>
      </c>
      <c r="D94" s="215" t="s">
        <v>155</v>
      </c>
      <c r="E94" s="216" t="s">
        <v>475</v>
      </c>
      <c r="F94" s="217" t="s">
        <v>476</v>
      </c>
      <c r="G94" s="218" t="s">
        <v>224</v>
      </c>
      <c r="H94" s="219">
        <v>20.8</v>
      </c>
      <c r="I94" s="220"/>
      <c r="J94" s="221">
        <f>ROUND(I94*H94,2)</f>
        <v>0</v>
      </c>
      <c r="K94" s="217" t="s">
        <v>198</v>
      </c>
      <c r="L94" s="44"/>
      <c r="M94" s="222" t="s">
        <v>19</v>
      </c>
      <c r="N94" s="223" t="s">
        <v>41</v>
      </c>
      <c r="O94" s="84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6" t="s">
        <v>168</v>
      </c>
      <c r="AT94" s="226" t="s">
        <v>155</v>
      </c>
      <c r="AU94" s="226" t="s">
        <v>75</v>
      </c>
      <c r="AY94" s="17" t="s">
        <v>152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168</v>
      </c>
      <c r="BM94" s="226" t="s">
        <v>286</v>
      </c>
    </row>
    <row r="95" spans="1:65" s="2" customFormat="1" ht="16.5" customHeight="1">
      <c r="A95" s="38"/>
      <c r="B95" s="39"/>
      <c r="C95" s="215" t="s">
        <v>179</v>
      </c>
      <c r="D95" s="215" t="s">
        <v>155</v>
      </c>
      <c r="E95" s="216" t="s">
        <v>477</v>
      </c>
      <c r="F95" s="217" t="s">
        <v>478</v>
      </c>
      <c r="G95" s="218" t="s">
        <v>218</v>
      </c>
      <c r="H95" s="219">
        <v>122</v>
      </c>
      <c r="I95" s="220"/>
      <c r="J95" s="221">
        <f>ROUND(I95*H95,2)</f>
        <v>0</v>
      </c>
      <c r="K95" s="217" t="s">
        <v>198</v>
      </c>
      <c r="L95" s="44"/>
      <c r="M95" s="222" t="s">
        <v>19</v>
      </c>
      <c r="N95" s="223" t="s">
        <v>41</v>
      </c>
      <c r="O95" s="84"/>
      <c r="P95" s="224">
        <f>O95*H95</f>
        <v>0</v>
      </c>
      <c r="Q95" s="224">
        <v>3E-07</v>
      </c>
      <c r="R95" s="224">
        <f>Q95*H95</f>
        <v>3.6599999999999995E-05</v>
      </c>
      <c r="S95" s="224">
        <v>0</v>
      </c>
      <c r="T95" s="22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6" t="s">
        <v>168</v>
      </c>
      <c r="AT95" s="226" t="s">
        <v>155</v>
      </c>
      <c r="AU95" s="226" t="s">
        <v>75</v>
      </c>
      <c r="AY95" s="17" t="s">
        <v>152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75</v>
      </c>
      <c r="BK95" s="227">
        <f>ROUND(I95*H95,2)</f>
        <v>0</v>
      </c>
      <c r="BL95" s="17" t="s">
        <v>168</v>
      </c>
      <c r="BM95" s="226" t="s">
        <v>296</v>
      </c>
    </row>
    <row r="96" spans="1:47" s="2" customFormat="1" ht="12">
      <c r="A96" s="38"/>
      <c r="B96" s="39"/>
      <c r="C96" s="40"/>
      <c r="D96" s="235" t="s">
        <v>220</v>
      </c>
      <c r="E96" s="40"/>
      <c r="F96" s="236" t="s">
        <v>479</v>
      </c>
      <c r="G96" s="40"/>
      <c r="H96" s="40"/>
      <c r="I96" s="134"/>
      <c r="J96" s="40"/>
      <c r="K96" s="40"/>
      <c r="L96" s="44"/>
      <c r="M96" s="237"/>
      <c r="N96" s="238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220</v>
      </c>
      <c r="AU96" s="17" t="s">
        <v>75</v>
      </c>
    </row>
    <row r="97" spans="1:65" s="2" customFormat="1" ht="16.5" customHeight="1">
      <c r="A97" s="38"/>
      <c r="B97" s="39"/>
      <c r="C97" s="215" t="s">
        <v>185</v>
      </c>
      <c r="D97" s="215" t="s">
        <v>155</v>
      </c>
      <c r="E97" s="216" t="s">
        <v>480</v>
      </c>
      <c r="F97" s="217" t="s">
        <v>481</v>
      </c>
      <c r="G97" s="218" t="s">
        <v>218</v>
      </c>
      <c r="H97" s="219">
        <v>80</v>
      </c>
      <c r="I97" s="220"/>
      <c r="J97" s="221">
        <f>ROUND(I97*H97,2)</f>
        <v>0</v>
      </c>
      <c r="K97" s="217" t="s">
        <v>198</v>
      </c>
      <c r="L97" s="44"/>
      <c r="M97" s="222" t="s">
        <v>19</v>
      </c>
      <c r="N97" s="223" t="s">
        <v>41</v>
      </c>
      <c r="O97" s="84"/>
      <c r="P97" s="224">
        <f>O97*H97</f>
        <v>0</v>
      </c>
      <c r="Q97" s="224">
        <v>3E-07</v>
      </c>
      <c r="R97" s="224">
        <f>Q97*H97</f>
        <v>2.4E-05</v>
      </c>
      <c r="S97" s="224">
        <v>0</v>
      </c>
      <c r="T97" s="22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6" t="s">
        <v>168</v>
      </c>
      <c r="AT97" s="226" t="s">
        <v>155</v>
      </c>
      <c r="AU97" s="226" t="s">
        <v>75</v>
      </c>
      <c r="AY97" s="17" t="s">
        <v>152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168</v>
      </c>
      <c r="BM97" s="226" t="s">
        <v>370</v>
      </c>
    </row>
    <row r="98" spans="1:47" s="2" customFormat="1" ht="12">
      <c r="A98" s="38"/>
      <c r="B98" s="39"/>
      <c r="C98" s="40"/>
      <c r="D98" s="235" t="s">
        <v>220</v>
      </c>
      <c r="E98" s="40"/>
      <c r="F98" s="236" t="s">
        <v>479</v>
      </c>
      <c r="G98" s="40"/>
      <c r="H98" s="40"/>
      <c r="I98" s="134"/>
      <c r="J98" s="40"/>
      <c r="K98" s="40"/>
      <c r="L98" s="44"/>
      <c r="M98" s="237"/>
      <c r="N98" s="238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220</v>
      </c>
      <c r="AU98" s="17" t="s">
        <v>75</v>
      </c>
    </row>
    <row r="99" spans="1:65" s="2" customFormat="1" ht="16.5" customHeight="1">
      <c r="A99" s="38"/>
      <c r="B99" s="39"/>
      <c r="C99" s="215" t="s">
        <v>189</v>
      </c>
      <c r="D99" s="215" t="s">
        <v>155</v>
      </c>
      <c r="E99" s="216" t="s">
        <v>374</v>
      </c>
      <c r="F99" s="217" t="s">
        <v>375</v>
      </c>
      <c r="G99" s="218" t="s">
        <v>224</v>
      </c>
      <c r="H99" s="219">
        <v>19.52</v>
      </c>
      <c r="I99" s="220"/>
      <c r="J99" s="221">
        <f>ROUND(I99*H99,2)</f>
        <v>0</v>
      </c>
      <c r="K99" s="217" t="s">
        <v>198</v>
      </c>
      <c r="L99" s="44"/>
      <c r="M99" s="222" t="s">
        <v>19</v>
      </c>
      <c r="N99" s="223" t="s">
        <v>41</v>
      </c>
      <c r="O99" s="84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6" t="s">
        <v>168</v>
      </c>
      <c r="AT99" s="226" t="s">
        <v>155</v>
      </c>
      <c r="AU99" s="226" t="s">
        <v>75</v>
      </c>
      <c r="AY99" s="17" t="s">
        <v>152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75</v>
      </c>
      <c r="BK99" s="227">
        <f>ROUND(I99*H99,2)</f>
        <v>0</v>
      </c>
      <c r="BL99" s="17" t="s">
        <v>168</v>
      </c>
      <c r="BM99" s="226" t="s">
        <v>333</v>
      </c>
    </row>
    <row r="100" spans="1:47" s="2" customFormat="1" ht="12">
      <c r="A100" s="38"/>
      <c r="B100" s="39"/>
      <c r="C100" s="40"/>
      <c r="D100" s="235" t="s">
        <v>220</v>
      </c>
      <c r="E100" s="40"/>
      <c r="F100" s="236" t="s">
        <v>377</v>
      </c>
      <c r="G100" s="40"/>
      <c r="H100" s="40"/>
      <c r="I100" s="134"/>
      <c r="J100" s="40"/>
      <c r="K100" s="40"/>
      <c r="L100" s="44"/>
      <c r="M100" s="237"/>
      <c r="N100" s="238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220</v>
      </c>
      <c r="AU100" s="17" t="s">
        <v>75</v>
      </c>
    </row>
    <row r="101" spans="1:65" s="2" customFormat="1" ht="16.5" customHeight="1">
      <c r="A101" s="38"/>
      <c r="B101" s="39"/>
      <c r="C101" s="215" t="s">
        <v>195</v>
      </c>
      <c r="D101" s="215" t="s">
        <v>155</v>
      </c>
      <c r="E101" s="216" t="s">
        <v>378</v>
      </c>
      <c r="F101" s="217" t="s">
        <v>379</v>
      </c>
      <c r="G101" s="218" t="s">
        <v>224</v>
      </c>
      <c r="H101" s="219">
        <v>19.52</v>
      </c>
      <c r="I101" s="220"/>
      <c r="J101" s="221">
        <f>ROUND(I101*H101,2)</f>
        <v>0</v>
      </c>
      <c r="K101" s="217" t="s">
        <v>198</v>
      </c>
      <c r="L101" s="44"/>
      <c r="M101" s="222" t="s">
        <v>19</v>
      </c>
      <c r="N101" s="223" t="s">
        <v>41</v>
      </c>
      <c r="O101" s="84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6" t="s">
        <v>168</v>
      </c>
      <c r="AT101" s="226" t="s">
        <v>155</v>
      </c>
      <c r="AU101" s="226" t="s">
        <v>75</v>
      </c>
      <c r="AY101" s="17" t="s">
        <v>152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75</v>
      </c>
      <c r="BK101" s="227">
        <f>ROUND(I101*H101,2)</f>
        <v>0</v>
      </c>
      <c r="BL101" s="17" t="s">
        <v>168</v>
      </c>
      <c r="BM101" s="226" t="s">
        <v>337</v>
      </c>
    </row>
    <row r="102" spans="1:47" s="2" customFormat="1" ht="12">
      <c r="A102" s="38"/>
      <c r="B102" s="39"/>
      <c r="C102" s="40"/>
      <c r="D102" s="235" t="s">
        <v>220</v>
      </c>
      <c r="E102" s="40"/>
      <c r="F102" s="236" t="s">
        <v>377</v>
      </c>
      <c r="G102" s="40"/>
      <c r="H102" s="40"/>
      <c r="I102" s="134"/>
      <c r="J102" s="40"/>
      <c r="K102" s="40"/>
      <c r="L102" s="44"/>
      <c r="M102" s="237"/>
      <c r="N102" s="238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220</v>
      </c>
      <c r="AU102" s="17" t="s">
        <v>75</v>
      </c>
    </row>
    <row r="103" spans="1:63" s="12" customFormat="1" ht="25.9" customHeight="1">
      <c r="A103" s="12"/>
      <c r="B103" s="199"/>
      <c r="C103" s="200"/>
      <c r="D103" s="201" t="s">
        <v>69</v>
      </c>
      <c r="E103" s="202" t="s">
        <v>164</v>
      </c>
      <c r="F103" s="202" t="s">
        <v>382</v>
      </c>
      <c r="G103" s="200"/>
      <c r="H103" s="200"/>
      <c r="I103" s="203"/>
      <c r="J103" s="204">
        <f>BK103</f>
        <v>0</v>
      </c>
      <c r="K103" s="200"/>
      <c r="L103" s="205"/>
      <c r="M103" s="206"/>
      <c r="N103" s="207"/>
      <c r="O103" s="207"/>
      <c r="P103" s="208">
        <f>P104+P105</f>
        <v>0</v>
      </c>
      <c r="Q103" s="207"/>
      <c r="R103" s="208">
        <f>R104+R105</f>
        <v>0</v>
      </c>
      <c r="S103" s="207"/>
      <c r="T103" s="209">
        <f>T104+T105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75</v>
      </c>
      <c r="AT103" s="211" t="s">
        <v>69</v>
      </c>
      <c r="AU103" s="211" t="s">
        <v>70</v>
      </c>
      <c r="AY103" s="210" t="s">
        <v>152</v>
      </c>
      <c r="BK103" s="212">
        <f>BK104+BK105</f>
        <v>0</v>
      </c>
    </row>
    <row r="104" spans="1:65" s="2" customFormat="1" ht="16.5" customHeight="1">
      <c r="A104" s="38"/>
      <c r="B104" s="39"/>
      <c r="C104" s="215" t="s">
        <v>202</v>
      </c>
      <c r="D104" s="215" t="s">
        <v>155</v>
      </c>
      <c r="E104" s="216" t="s">
        <v>482</v>
      </c>
      <c r="F104" s="217" t="s">
        <v>483</v>
      </c>
      <c r="G104" s="218" t="s">
        <v>358</v>
      </c>
      <c r="H104" s="219">
        <v>180</v>
      </c>
      <c r="I104" s="220"/>
      <c r="J104" s="221">
        <f>ROUND(I104*H104,2)</f>
        <v>0</v>
      </c>
      <c r="K104" s="217" t="s">
        <v>19</v>
      </c>
      <c r="L104" s="44"/>
      <c r="M104" s="222" t="s">
        <v>19</v>
      </c>
      <c r="N104" s="223" t="s">
        <v>41</v>
      </c>
      <c r="O104" s="84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6" t="s">
        <v>168</v>
      </c>
      <c r="AT104" s="226" t="s">
        <v>155</v>
      </c>
      <c r="AU104" s="226" t="s">
        <v>75</v>
      </c>
      <c r="AY104" s="17" t="s">
        <v>152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168</v>
      </c>
      <c r="BM104" s="226" t="s">
        <v>484</v>
      </c>
    </row>
    <row r="105" spans="1:63" s="12" customFormat="1" ht="22.8" customHeight="1">
      <c r="A105" s="12"/>
      <c r="B105" s="199"/>
      <c r="C105" s="200"/>
      <c r="D105" s="201" t="s">
        <v>69</v>
      </c>
      <c r="E105" s="213" t="s">
        <v>294</v>
      </c>
      <c r="F105" s="213" t="s">
        <v>295</v>
      </c>
      <c r="G105" s="200"/>
      <c r="H105" s="200"/>
      <c r="I105" s="203"/>
      <c r="J105" s="214">
        <f>BK105</f>
        <v>0</v>
      </c>
      <c r="K105" s="200"/>
      <c r="L105" s="205"/>
      <c r="M105" s="206"/>
      <c r="N105" s="207"/>
      <c r="O105" s="207"/>
      <c r="P105" s="208">
        <f>P106</f>
        <v>0</v>
      </c>
      <c r="Q105" s="207"/>
      <c r="R105" s="208">
        <f>R106</f>
        <v>0</v>
      </c>
      <c r="S105" s="207"/>
      <c r="T105" s="209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0" t="s">
        <v>75</v>
      </c>
      <c r="AT105" s="211" t="s">
        <v>69</v>
      </c>
      <c r="AU105" s="211" t="s">
        <v>75</v>
      </c>
      <c r="AY105" s="210" t="s">
        <v>152</v>
      </c>
      <c r="BK105" s="212">
        <f>BK106</f>
        <v>0</v>
      </c>
    </row>
    <row r="106" spans="1:65" s="2" customFormat="1" ht="16.5" customHeight="1">
      <c r="A106" s="38"/>
      <c r="B106" s="39"/>
      <c r="C106" s="215" t="s">
        <v>269</v>
      </c>
      <c r="D106" s="215" t="s">
        <v>155</v>
      </c>
      <c r="E106" s="216" t="s">
        <v>297</v>
      </c>
      <c r="F106" s="217" t="s">
        <v>298</v>
      </c>
      <c r="G106" s="218" t="s">
        <v>299</v>
      </c>
      <c r="H106" s="219">
        <v>0</v>
      </c>
      <c r="I106" s="220"/>
      <c r="J106" s="221">
        <f>ROUND(I106*H106,2)</f>
        <v>0</v>
      </c>
      <c r="K106" s="217" t="s">
        <v>198</v>
      </c>
      <c r="L106" s="44"/>
      <c r="M106" s="228" t="s">
        <v>19</v>
      </c>
      <c r="N106" s="229" t="s">
        <v>41</v>
      </c>
      <c r="O106" s="230"/>
      <c r="P106" s="231">
        <f>O106*H106</f>
        <v>0</v>
      </c>
      <c r="Q106" s="231">
        <v>0</v>
      </c>
      <c r="R106" s="231">
        <f>Q106*H106</f>
        <v>0</v>
      </c>
      <c r="S106" s="231">
        <v>0</v>
      </c>
      <c r="T106" s="23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6" t="s">
        <v>168</v>
      </c>
      <c r="AT106" s="226" t="s">
        <v>155</v>
      </c>
      <c r="AU106" s="226" t="s">
        <v>80</v>
      </c>
      <c r="AY106" s="17" t="s">
        <v>152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168</v>
      </c>
      <c r="BM106" s="226" t="s">
        <v>340</v>
      </c>
    </row>
    <row r="107" spans="1:31" s="2" customFormat="1" ht="6.95" customHeight="1">
      <c r="A107" s="38"/>
      <c r="B107" s="59"/>
      <c r="C107" s="60"/>
      <c r="D107" s="60"/>
      <c r="E107" s="60"/>
      <c r="F107" s="60"/>
      <c r="G107" s="60"/>
      <c r="H107" s="60"/>
      <c r="I107" s="164"/>
      <c r="J107" s="60"/>
      <c r="K107" s="60"/>
      <c r="L107" s="44"/>
      <c r="M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</sheetData>
  <sheetProtection password="CC35" sheet="1" objects="1" scenarios="1" formatColumns="0" formatRows="0" autoFilter="0"/>
  <autoFilter ref="C81:K10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485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ROUND(J82,2)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ROUND((SUM(BE82:BE106)),2)</f>
        <v>0</v>
      </c>
      <c r="G33" s="38"/>
      <c r="H33" s="38"/>
      <c r="I33" s="153">
        <v>0.21</v>
      </c>
      <c r="J33" s="152">
        <f>ROUND(((SUM(BE82:BE106))*I33),2)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ROUND((SUM(BF82:BF106)),2)</f>
        <v>0</v>
      </c>
      <c r="G34" s="38"/>
      <c r="H34" s="38"/>
      <c r="I34" s="153">
        <v>0.15</v>
      </c>
      <c r="J34" s="152">
        <f>ROUND(((SUM(BF82:BF106))*I34),2)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ROUND((SUM(BG82:BG106)),2)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ROUND((SUM(BH82:BH106)),2)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ROUND((SUM(BI82:BI106)),2)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SO1_3 - Interakční prvek IP3, péče 2. rok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J82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J83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81"/>
      <c r="D61" s="182" t="s">
        <v>212</v>
      </c>
      <c r="E61" s="183"/>
      <c r="F61" s="183"/>
      <c r="G61" s="183"/>
      <c r="H61" s="183"/>
      <c r="I61" s="184"/>
      <c r="J61" s="185">
        <f>J103</f>
        <v>0</v>
      </c>
      <c r="K61" s="181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3"/>
      <c r="C62" s="174"/>
      <c r="D62" s="175" t="s">
        <v>460</v>
      </c>
      <c r="E62" s="176"/>
      <c r="F62" s="176"/>
      <c r="G62" s="176"/>
      <c r="H62" s="176"/>
      <c r="I62" s="177"/>
      <c r="J62" s="178">
        <f>J105</f>
        <v>0</v>
      </c>
      <c r="K62" s="174"/>
      <c r="L62" s="17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134"/>
      <c r="J63" s="40"/>
      <c r="K63" s="40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164"/>
      <c r="J64" s="60"/>
      <c r="K64" s="6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167"/>
      <c r="J68" s="62"/>
      <c r="K68" s="62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136</v>
      </c>
      <c r="D69" s="40"/>
      <c r="E69" s="40"/>
      <c r="F69" s="40"/>
      <c r="G69" s="40"/>
      <c r="H69" s="40"/>
      <c r="I69" s="134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234" t="str">
        <f>E7</f>
        <v>PD Protierozní opatření v k.ú. Bělotín</v>
      </c>
      <c r="F72" s="32"/>
      <c r="G72" s="32"/>
      <c r="H72" s="32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205</v>
      </c>
      <c r="D73" s="40"/>
      <c r="E73" s="40"/>
      <c r="F73" s="40"/>
      <c r="G73" s="40"/>
      <c r="H73" s="40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SO1_3 - Interakční prvek IP3, péče 2. rok</v>
      </c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138" t="s">
        <v>23</v>
      </c>
      <c r="J76" s="72" t="str">
        <f>IF(J12="","",J12)</f>
        <v>27. 5. 2020</v>
      </c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4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 xml:space="preserve"> </v>
      </c>
      <c r="G78" s="40"/>
      <c r="H78" s="40"/>
      <c r="I78" s="138" t="s">
        <v>31</v>
      </c>
      <c r="J78" s="36" t="str">
        <f>E21</f>
        <v xml:space="preserve"> 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138" t="s">
        <v>33</v>
      </c>
      <c r="J79" s="36" t="str">
        <f>E24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134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87"/>
      <c r="B81" s="188"/>
      <c r="C81" s="189" t="s">
        <v>137</v>
      </c>
      <c r="D81" s="190" t="s">
        <v>55</v>
      </c>
      <c r="E81" s="190" t="s">
        <v>51</v>
      </c>
      <c r="F81" s="190" t="s">
        <v>52</v>
      </c>
      <c r="G81" s="190" t="s">
        <v>138</v>
      </c>
      <c r="H81" s="190" t="s">
        <v>139</v>
      </c>
      <c r="I81" s="191" t="s">
        <v>140</v>
      </c>
      <c r="J81" s="190" t="s">
        <v>129</v>
      </c>
      <c r="K81" s="192" t="s">
        <v>141</v>
      </c>
      <c r="L81" s="193"/>
      <c r="M81" s="92" t="s">
        <v>19</v>
      </c>
      <c r="N81" s="93" t="s">
        <v>40</v>
      </c>
      <c r="O81" s="93" t="s">
        <v>142</v>
      </c>
      <c r="P81" s="93" t="s">
        <v>143</v>
      </c>
      <c r="Q81" s="93" t="s">
        <v>144</v>
      </c>
      <c r="R81" s="93" t="s">
        <v>145</v>
      </c>
      <c r="S81" s="93" t="s">
        <v>146</v>
      </c>
      <c r="T81" s="94" t="s">
        <v>147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63" s="2" customFormat="1" ht="22.8" customHeight="1">
      <c r="A82" s="38"/>
      <c r="B82" s="39"/>
      <c r="C82" s="99" t="s">
        <v>148</v>
      </c>
      <c r="D82" s="40"/>
      <c r="E82" s="40"/>
      <c r="F82" s="40"/>
      <c r="G82" s="40"/>
      <c r="H82" s="40"/>
      <c r="I82" s="134"/>
      <c r="J82" s="194">
        <f>BK82</f>
        <v>0</v>
      </c>
      <c r="K82" s="40"/>
      <c r="L82" s="44"/>
      <c r="M82" s="95"/>
      <c r="N82" s="195"/>
      <c r="O82" s="96"/>
      <c r="P82" s="196">
        <f>P83+P105</f>
        <v>0</v>
      </c>
      <c r="Q82" s="96"/>
      <c r="R82" s="196">
        <f>R83+R105</f>
        <v>6.0599999999999996E-05</v>
      </c>
      <c r="S82" s="96"/>
      <c r="T82" s="197">
        <f>T83+T105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69</v>
      </c>
      <c r="AU82" s="17" t="s">
        <v>130</v>
      </c>
      <c r="BK82" s="198">
        <f>BK83+BK105</f>
        <v>0</v>
      </c>
    </row>
    <row r="83" spans="1:63" s="12" customFormat="1" ht="25.9" customHeight="1">
      <c r="A83" s="12"/>
      <c r="B83" s="199"/>
      <c r="C83" s="200"/>
      <c r="D83" s="201" t="s">
        <v>69</v>
      </c>
      <c r="E83" s="202" t="s">
        <v>75</v>
      </c>
      <c r="F83" s="202" t="s">
        <v>305</v>
      </c>
      <c r="G83" s="200"/>
      <c r="H83" s="200"/>
      <c r="I83" s="203"/>
      <c r="J83" s="204">
        <f>BK83</f>
        <v>0</v>
      </c>
      <c r="K83" s="200"/>
      <c r="L83" s="205"/>
      <c r="M83" s="206"/>
      <c r="N83" s="207"/>
      <c r="O83" s="207"/>
      <c r="P83" s="208">
        <f>P84+SUM(P85:P103)</f>
        <v>0</v>
      </c>
      <c r="Q83" s="207"/>
      <c r="R83" s="208">
        <f>R84+SUM(R85:R103)</f>
        <v>6.0599999999999996E-05</v>
      </c>
      <c r="S83" s="207"/>
      <c r="T83" s="209">
        <f>T84+SUM(T85:T103)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75</v>
      </c>
      <c r="AT83" s="211" t="s">
        <v>69</v>
      </c>
      <c r="AU83" s="211" t="s">
        <v>70</v>
      </c>
      <c r="AY83" s="210" t="s">
        <v>152</v>
      </c>
      <c r="BK83" s="212">
        <f>BK84+SUM(BK85:BK103)</f>
        <v>0</v>
      </c>
    </row>
    <row r="84" spans="1:65" s="2" customFormat="1" ht="16.5" customHeight="1">
      <c r="A84" s="38"/>
      <c r="B84" s="39"/>
      <c r="C84" s="215" t="s">
        <v>75</v>
      </c>
      <c r="D84" s="215" t="s">
        <v>155</v>
      </c>
      <c r="E84" s="216" t="s">
        <v>306</v>
      </c>
      <c r="F84" s="217" t="s">
        <v>307</v>
      </c>
      <c r="G84" s="218" t="s">
        <v>218</v>
      </c>
      <c r="H84" s="219">
        <v>8300</v>
      </c>
      <c r="I84" s="220"/>
      <c r="J84" s="221">
        <f>ROUND(I84*H84,2)</f>
        <v>0</v>
      </c>
      <c r="K84" s="217" t="s">
        <v>198</v>
      </c>
      <c r="L84" s="44"/>
      <c r="M84" s="222" t="s">
        <v>19</v>
      </c>
      <c r="N84" s="223" t="s">
        <v>41</v>
      </c>
      <c r="O84" s="84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6" t="s">
        <v>168</v>
      </c>
      <c r="AT84" s="226" t="s">
        <v>155</v>
      </c>
      <c r="AU84" s="226" t="s">
        <v>75</v>
      </c>
      <c r="AY84" s="17" t="s">
        <v>152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7" t="s">
        <v>75</v>
      </c>
      <c r="BK84" s="227">
        <f>ROUND(I84*H84,2)</f>
        <v>0</v>
      </c>
      <c r="BL84" s="17" t="s">
        <v>168</v>
      </c>
      <c r="BM84" s="226" t="s">
        <v>80</v>
      </c>
    </row>
    <row r="85" spans="1:47" s="2" customFormat="1" ht="12">
      <c r="A85" s="38"/>
      <c r="B85" s="39"/>
      <c r="C85" s="40"/>
      <c r="D85" s="235" t="s">
        <v>220</v>
      </c>
      <c r="E85" s="40"/>
      <c r="F85" s="236" t="s">
        <v>308</v>
      </c>
      <c r="G85" s="40"/>
      <c r="H85" s="40"/>
      <c r="I85" s="134"/>
      <c r="J85" s="40"/>
      <c r="K85" s="40"/>
      <c r="L85" s="44"/>
      <c r="M85" s="237"/>
      <c r="N85" s="238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220</v>
      </c>
      <c r="AU85" s="17" t="s">
        <v>75</v>
      </c>
    </row>
    <row r="86" spans="1:65" s="2" customFormat="1" ht="16.5" customHeight="1">
      <c r="A86" s="38"/>
      <c r="B86" s="39"/>
      <c r="C86" s="215" t="s">
        <v>80</v>
      </c>
      <c r="D86" s="215" t="s">
        <v>155</v>
      </c>
      <c r="E86" s="216" t="s">
        <v>461</v>
      </c>
      <c r="F86" s="217" t="s">
        <v>462</v>
      </c>
      <c r="G86" s="218" t="s">
        <v>218</v>
      </c>
      <c r="H86" s="219">
        <v>80</v>
      </c>
      <c r="I86" s="220"/>
      <c r="J86" s="221">
        <f>ROUND(I86*H86,2)</f>
        <v>0</v>
      </c>
      <c r="K86" s="217" t="s">
        <v>198</v>
      </c>
      <c r="L86" s="44"/>
      <c r="M86" s="222" t="s">
        <v>19</v>
      </c>
      <c r="N86" s="223" t="s">
        <v>41</v>
      </c>
      <c r="O86" s="84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6" t="s">
        <v>168</v>
      </c>
      <c r="AT86" s="226" t="s">
        <v>155</v>
      </c>
      <c r="AU86" s="226" t="s">
        <v>75</v>
      </c>
      <c r="AY86" s="17" t="s">
        <v>152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7" t="s">
        <v>75</v>
      </c>
      <c r="BK86" s="227">
        <f>ROUND(I86*H86,2)</f>
        <v>0</v>
      </c>
      <c r="BL86" s="17" t="s">
        <v>168</v>
      </c>
      <c r="BM86" s="226" t="s">
        <v>486</v>
      </c>
    </row>
    <row r="87" spans="1:47" s="2" customFormat="1" ht="12">
      <c r="A87" s="38"/>
      <c r="B87" s="39"/>
      <c r="C87" s="40"/>
      <c r="D87" s="235" t="s">
        <v>220</v>
      </c>
      <c r="E87" s="40"/>
      <c r="F87" s="236" t="s">
        <v>464</v>
      </c>
      <c r="G87" s="40"/>
      <c r="H87" s="40"/>
      <c r="I87" s="134"/>
      <c r="J87" s="40"/>
      <c r="K87" s="40"/>
      <c r="L87" s="44"/>
      <c r="M87" s="237"/>
      <c r="N87" s="238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220</v>
      </c>
      <c r="AU87" s="17" t="s">
        <v>75</v>
      </c>
    </row>
    <row r="88" spans="1:65" s="2" customFormat="1" ht="16.5" customHeight="1">
      <c r="A88" s="38"/>
      <c r="B88" s="39"/>
      <c r="C88" s="239" t="s">
        <v>164</v>
      </c>
      <c r="D88" s="239" t="s">
        <v>231</v>
      </c>
      <c r="E88" s="240" t="s">
        <v>465</v>
      </c>
      <c r="F88" s="241" t="s">
        <v>466</v>
      </c>
      <c r="G88" s="242" t="s">
        <v>467</v>
      </c>
      <c r="H88" s="243">
        <v>36</v>
      </c>
      <c r="I88" s="244"/>
      <c r="J88" s="245">
        <f>ROUND(I88*H88,2)</f>
        <v>0</v>
      </c>
      <c r="K88" s="241" t="s">
        <v>19</v>
      </c>
      <c r="L88" s="246"/>
      <c r="M88" s="247" t="s">
        <v>19</v>
      </c>
      <c r="N88" s="248" t="s">
        <v>41</v>
      </c>
      <c r="O88" s="84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6" t="s">
        <v>185</v>
      </c>
      <c r="AT88" s="226" t="s">
        <v>231</v>
      </c>
      <c r="AU88" s="226" t="s">
        <v>75</v>
      </c>
      <c r="AY88" s="17" t="s">
        <v>152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75</v>
      </c>
      <c r="BK88" s="227">
        <f>ROUND(I88*H88,2)</f>
        <v>0</v>
      </c>
      <c r="BL88" s="17" t="s">
        <v>168</v>
      </c>
      <c r="BM88" s="226" t="s">
        <v>487</v>
      </c>
    </row>
    <row r="89" spans="1:51" s="13" customFormat="1" ht="12">
      <c r="A89" s="13"/>
      <c r="B89" s="249"/>
      <c r="C89" s="250"/>
      <c r="D89" s="235" t="s">
        <v>235</v>
      </c>
      <c r="E89" s="250"/>
      <c r="F89" s="251" t="s">
        <v>469</v>
      </c>
      <c r="G89" s="250"/>
      <c r="H89" s="252">
        <v>36</v>
      </c>
      <c r="I89" s="253"/>
      <c r="J89" s="250"/>
      <c r="K89" s="250"/>
      <c r="L89" s="254"/>
      <c r="M89" s="255"/>
      <c r="N89" s="256"/>
      <c r="O89" s="256"/>
      <c r="P89" s="256"/>
      <c r="Q89" s="256"/>
      <c r="R89" s="256"/>
      <c r="S89" s="256"/>
      <c r="T89" s="257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8" t="s">
        <v>235</v>
      </c>
      <c r="AU89" s="258" t="s">
        <v>75</v>
      </c>
      <c r="AV89" s="13" t="s">
        <v>80</v>
      </c>
      <c r="AW89" s="13" t="s">
        <v>4</v>
      </c>
      <c r="AX89" s="13" t="s">
        <v>75</v>
      </c>
      <c r="AY89" s="258" t="s">
        <v>152</v>
      </c>
    </row>
    <row r="90" spans="1:65" s="2" customFormat="1" ht="16.5" customHeight="1">
      <c r="A90" s="38"/>
      <c r="B90" s="39"/>
      <c r="C90" s="215" t="s">
        <v>168</v>
      </c>
      <c r="D90" s="215" t="s">
        <v>155</v>
      </c>
      <c r="E90" s="216" t="s">
        <v>470</v>
      </c>
      <c r="F90" s="217" t="s">
        <v>471</v>
      </c>
      <c r="G90" s="218" t="s">
        <v>318</v>
      </c>
      <c r="H90" s="219">
        <v>122</v>
      </c>
      <c r="I90" s="220"/>
      <c r="J90" s="221">
        <f>ROUND(I90*H90,2)</f>
        <v>0</v>
      </c>
      <c r="K90" s="217" t="s">
        <v>198</v>
      </c>
      <c r="L90" s="44"/>
      <c r="M90" s="222" t="s">
        <v>19</v>
      </c>
      <c r="N90" s="223" t="s">
        <v>41</v>
      </c>
      <c r="O90" s="84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6" t="s">
        <v>168</v>
      </c>
      <c r="AT90" s="226" t="s">
        <v>155</v>
      </c>
      <c r="AU90" s="226" t="s">
        <v>75</v>
      </c>
      <c r="AY90" s="17" t="s">
        <v>152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75</v>
      </c>
      <c r="BK90" s="227">
        <f>ROUND(I90*H90,2)</f>
        <v>0</v>
      </c>
      <c r="BL90" s="17" t="s">
        <v>168</v>
      </c>
      <c r="BM90" s="226" t="s">
        <v>185</v>
      </c>
    </row>
    <row r="91" spans="1:47" s="2" customFormat="1" ht="12">
      <c r="A91" s="38"/>
      <c r="B91" s="39"/>
      <c r="C91" s="40"/>
      <c r="D91" s="235" t="s">
        <v>220</v>
      </c>
      <c r="E91" s="40"/>
      <c r="F91" s="236" t="s">
        <v>472</v>
      </c>
      <c r="G91" s="40"/>
      <c r="H91" s="40"/>
      <c r="I91" s="134"/>
      <c r="J91" s="40"/>
      <c r="K91" s="40"/>
      <c r="L91" s="44"/>
      <c r="M91" s="237"/>
      <c r="N91" s="238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220</v>
      </c>
      <c r="AU91" s="17" t="s">
        <v>75</v>
      </c>
    </row>
    <row r="92" spans="1:65" s="2" customFormat="1" ht="16.5" customHeight="1">
      <c r="A92" s="38"/>
      <c r="B92" s="39"/>
      <c r="C92" s="215" t="s">
        <v>151</v>
      </c>
      <c r="D92" s="215" t="s">
        <v>155</v>
      </c>
      <c r="E92" s="216" t="s">
        <v>473</v>
      </c>
      <c r="F92" s="217" t="s">
        <v>474</v>
      </c>
      <c r="G92" s="218" t="s">
        <v>218</v>
      </c>
      <c r="H92" s="219">
        <v>138</v>
      </c>
      <c r="I92" s="220"/>
      <c r="J92" s="221">
        <f>ROUND(I92*H92,2)</f>
        <v>0</v>
      </c>
      <c r="K92" s="217" t="s">
        <v>198</v>
      </c>
      <c r="L92" s="44"/>
      <c r="M92" s="222" t="s">
        <v>19</v>
      </c>
      <c r="N92" s="223" t="s">
        <v>41</v>
      </c>
      <c r="O92" s="84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6" t="s">
        <v>168</v>
      </c>
      <c r="AT92" s="226" t="s">
        <v>155</v>
      </c>
      <c r="AU92" s="226" t="s">
        <v>75</v>
      </c>
      <c r="AY92" s="17" t="s">
        <v>152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75</v>
      </c>
      <c r="BK92" s="227">
        <f>ROUND(I92*H92,2)</f>
        <v>0</v>
      </c>
      <c r="BL92" s="17" t="s">
        <v>168</v>
      </c>
      <c r="BM92" s="226" t="s">
        <v>195</v>
      </c>
    </row>
    <row r="93" spans="1:47" s="2" customFormat="1" ht="12">
      <c r="A93" s="38"/>
      <c r="B93" s="39"/>
      <c r="C93" s="40"/>
      <c r="D93" s="235" t="s">
        <v>220</v>
      </c>
      <c r="E93" s="40"/>
      <c r="F93" s="236" t="s">
        <v>472</v>
      </c>
      <c r="G93" s="40"/>
      <c r="H93" s="40"/>
      <c r="I93" s="134"/>
      <c r="J93" s="40"/>
      <c r="K93" s="40"/>
      <c r="L93" s="44"/>
      <c r="M93" s="237"/>
      <c r="N93" s="238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220</v>
      </c>
      <c r="AU93" s="17" t="s">
        <v>75</v>
      </c>
    </row>
    <row r="94" spans="1:65" s="2" customFormat="1" ht="16.5" customHeight="1">
      <c r="A94" s="38"/>
      <c r="B94" s="39"/>
      <c r="C94" s="215" t="s">
        <v>175</v>
      </c>
      <c r="D94" s="215" t="s">
        <v>155</v>
      </c>
      <c r="E94" s="216" t="s">
        <v>475</v>
      </c>
      <c r="F94" s="217" t="s">
        <v>476</v>
      </c>
      <c r="G94" s="218" t="s">
        <v>224</v>
      </c>
      <c r="H94" s="219">
        <v>20.8</v>
      </c>
      <c r="I94" s="220"/>
      <c r="J94" s="221">
        <f>ROUND(I94*H94,2)</f>
        <v>0</v>
      </c>
      <c r="K94" s="217" t="s">
        <v>198</v>
      </c>
      <c r="L94" s="44"/>
      <c r="M94" s="222" t="s">
        <v>19</v>
      </c>
      <c r="N94" s="223" t="s">
        <v>41</v>
      </c>
      <c r="O94" s="84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6" t="s">
        <v>168</v>
      </c>
      <c r="AT94" s="226" t="s">
        <v>155</v>
      </c>
      <c r="AU94" s="226" t="s">
        <v>75</v>
      </c>
      <c r="AY94" s="17" t="s">
        <v>152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168</v>
      </c>
      <c r="BM94" s="226" t="s">
        <v>286</v>
      </c>
    </row>
    <row r="95" spans="1:65" s="2" customFormat="1" ht="16.5" customHeight="1">
      <c r="A95" s="38"/>
      <c r="B95" s="39"/>
      <c r="C95" s="215" t="s">
        <v>179</v>
      </c>
      <c r="D95" s="215" t="s">
        <v>155</v>
      </c>
      <c r="E95" s="216" t="s">
        <v>477</v>
      </c>
      <c r="F95" s="217" t="s">
        <v>478</v>
      </c>
      <c r="G95" s="218" t="s">
        <v>218</v>
      </c>
      <c r="H95" s="219">
        <v>122</v>
      </c>
      <c r="I95" s="220"/>
      <c r="J95" s="221">
        <f>ROUND(I95*H95,2)</f>
        <v>0</v>
      </c>
      <c r="K95" s="217" t="s">
        <v>198</v>
      </c>
      <c r="L95" s="44"/>
      <c r="M95" s="222" t="s">
        <v>19</v>
      </c>
      <c r="N95" s="223" t="s">
        <v>41</v>
      </c>
      <c r="O95" s="84"/>
      <c r="P95" s="224">
        <f>O95*H95</f>
        <v>0</v>
      </c>
      <c r="Q95" s="224">
        <v>3E-07</v>
      </c>
      <c r="R95" s="224">
        <f>Q95*H95</f>
        <v>3.6599999999999995E-05</v>
      </c>
      <c r="S95" s="224">
        <v>0</v>
      </c>
      <c r="T95" s="22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6" t="s">
        <v>168</v>
      </c>
      <c r="AT95" s="226" t="s">
        <v>155</v>
      </c>
      <c r="AU95" s="226" t="s">
        <v>75</v>
      </c>
      <c r="AY95" s="17" t="s">
        <v>152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75</v>
      </c>
      <c r="BK95" s="227">
        <f>ROUND(I95*H95,2)</f>
        <v>0</v>
      </c>
      <c r="BL95" s="17" t="s">
        <v>168</v>
      </c>
      <c r="BM95" s="226" t="s">
        <v>296</v>
      </c>
    </row>
    <row r="96" spans="1:47" s="2" customFormat="1" ht="12">
      <c r="A96" s="38"/>
      <c r="B96" s="39"/>
      <c r="C96" s="40"/>
      <c r="D96" s="235" t="s">
        <v>220</v>
      </c>
      <c r="E96" s="40"/>
      <c r="F96" s="236" t="s">
        <v>479</v>
      </c>
      <c r="G96" s="40"/>
      <c r="H96" s="40"/>
      <c r="I96" s="134"/>
      <c r="J96" s="40"/>
      <c r="K96" s="40"/>
      <c r="L96" s="44"/>
      <c r="M96" s="237"/>
      <c r="N96" s="238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220</v>
      </c>
      <c r="AU96" s="17" t="s">
        <v>75</v>
      </c>
    </row>
    <row r="97" spans="1:65" s="2" customFormat="1" ht="16.5" customHeight="1">
      <c r="A97" s="38"/>
      <c r="B97" s="39"/>
      <c r="C97" s="215" t="s">
        <v>185</v>
      </c>
      <c r="D97" s="215" t="s">
        <v>155</v>
      </c>
      <c r="E97" s="216" t="s">
        <v>480</v>
      </c>
      <c r="F97" s="217" t="s">
        <v>481</v>
      </c>
      <c r="G97" s="218" t="s">
        <v>218</v>
      </c>
      <c r="H97" s="219">
        <v>80</v>
      </c>
      <c r="I97" s="220"/>
      <c r="J97" s="221">
        <f>ROUND(I97*H97,2)</f>
        <v>0</v>
      </c>
      <c r="K97" s="217" t="s">
        <v>198</v>
      </c>
      <c r="L97" s="44"/>
      <c r="M97" s="222" t="s">
        <v>19</v>
      </c>
      <c r="N97" s="223" t="s">
        <v>41</v>
      </c>
      <c r="O97" s="84"/>
      <c r="P97" s="224">
        <f>O97*H97</f>
        <v>0</v>
      </c>
      <c r="Q97" s="224">
        <v>3E-07</v>
      </c>
      <c r="R97" s="224">
        <f>Q97*H97</f>
        <v>2.4E-05</v>
      </c>
      <c r="S97" s="224">
        <v>0</v>
      </c>
      <c r="T97" s="22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6" t="s">
        <v>168</v>
      </c>
      <c r="AT97" s="226" t="s">
        <v>155</v>
      </c>
      <c r="AU97" s="226" t="s">
        <v>75</v>
      </c>
      <c r="AY97" s="17" t="s">
        <v>152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168</v>
      </c>
      <c r="BM97" s="226" t="s">
        <v>370</v>
      </c>
    </row>
    <row r="98" spans="1:47" s="2" customFormat="1" ht="12">
      <c r="A98" s="38"/>
      <c r="B98" s="39"/>
      <c r="C98" s="40"/>
      <c r="D98" s="235" t="s">
        <v>220</v>
      </c>
      <c r="E98" s="40"/>
      <c r="F98" s="236" t="s">
        <v>479</v>
      </c>
      <c r="G98" s="40"/>
      <c r="H98" s="40"/>
      <c r="I98" s="134"/>
      <c r="J98" s="40"/>
      <c r="K98" s="40"/>
      <c r="L98" s="44"/>
      <c r="M98" s="237"/>
      <c r="N98" s="238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220</v>
      </c>
      <c r="AU98" s="17" t="s">
        <v>75</v>
      </c>
    </row>
    <row r="99" spans="1:65" s="2" customFormat="1" ht="16.5" customHeight="1">
      <c r="A99" s="38"/>
      <c r="B99" s="39"/>
      <c r="C99" s="215" t="s">
        <v>189</v>
      </c>
      <c r="D99" s="215" t="s">
        <v>155</v>
      </c>
      <c r="E99" s="216" t="s">
        <v>374</v>
      </c>
      <c r="F99" s="217" t="s">
        <v>375</v>
      </c>
      <c r="G99" s="218" t="s">
        <v>224</v>
      </c>
      <c r="H99" s="219">
        <v>19.52</v>
      </c>
      <c r="I99" s="220"/>
      <c r="J99" s="221">
        <f>ROUND(I99*H99,2)</f>
        <v>0</v>
      </c>
      <c r="K99" s="217" t="s">
        <v>198</v>
      </c>
      <c r="L99" s="44"/>
      <c r="M99" s="222" t="s">
        <v>19</v>
      </c>
      <c r="N99" s="223" t="s">
        <v>41</v>
      </c>
      <c r="O99" s="84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6" t="s">
        <v>168</v>
      </c>
      <c r="AT99" s="226" t="s">
        <v>155</v>
      </c>
      <c r="AU99" s="226" t="s">
        <v>75</v>
      </c>
      <c r="AY99" s="17" t="s">
        <v>152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75</v>
      </c>
      <c r="BK99" s="227">
        <f>ROUND(I99*H99,2)</f>
        <v>0</v>
      </c>
      <c r="BL99" s="17" t="s">
        <v>168</v>
      </c>
      <c r="BM99" s="226" t="s">
        <v>333</v>
      </c>
    </row>
    <row r="100" spans="1:47" s="2" customFormat="1" ht="12">
      <c r="A100" s="38"/>
      <c r="B100" s="39"/>
      <c r="C100" s="40"/>
      <c r="D100" s="235" t="s">
        <v>220</v>
      </c>
      <c r="E100" s="40"/>
      <c r="F100" s="236" t="s">
        <v>377</v>
      </c>
      <c r="G100" s="40"/>
      <c r="H100" s="40"/>
      <c r="I100" s="134"/>
      <c r="J100" s="40"/>
      <c r="K100" s="40"/>
      <c r="L100" s="44"/>
      <c r="M100" s="237"/>
      <c r="N100" s="238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220</v>
      </c>
      <c r="AU100" s="17" t="s">
        <v>75</v>
      </c>
    </row>
    <row r="101" spans="1:65" s="2" customFormat="1" ht="16.5" customHeight="1">
      <c r="A101" s="38"/>
      <c r="B101" s="39"/>
      <c r="C101" s="215" t="s">
        <v>195</v>
      </c>
      <c r="D101" s="215" t="s">
        <v>155</v>
      </c>
      <c r="E101" s="216" t="s">
        <v>378</v>
      </c>
      <c r="F101" s="217" t="s">
        <v>379</v>
      </c>
      <c r="G101" s="218" t="s">
        <v>224</v>
      </c>
      <c r="H101" s="219">
        <v>19.52</v>
      </c>
      <c r="I101" s="220"/>
      <c r="J101" s="221">
        <f>ROUND(I101*H101,2)</f>
        <v>0</v>
      </c>
      <c r="K101" s="217" t="s">
        <v>198</v>
      </c>
      <c r="L101" s="44"/>
      <c r="M101" s="222" t="s">
        <v>19</v>
      </c>
      <c r="N101" s="223" t="s">
        <v>41</v>
      </c>
      <c r="O101" s="84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6" t="s">
        <v>168</v>
      </c>
      <c r="AT101" s="226" t="s">
        <v>155</v>
      </c>
      <c r="AU101" s="226" t="s">
        <v>75</v>
      </c>
      <c r="AY101" s="17" t="s">
        <v>152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75</v>
      </c>
      <c r="BK101" s="227">
        <f>ROUND(I101*H101,2)</f>
        <v>0</v>
      </c>
      <c r="BL101" s="17" t="s">
        <v>168</v>
      </c>
      <c r="BM101" s="226" t="s">
        <v>337</v>
      </c>
    </row>
    <row r="102" spans="1:47" s="2" customFormat="1" ht="12">
      <c r="A102" s="38"/>
      <c r="B102" s="39"/>
      <c r="C102" s="40"/>
      <c r="D102" s="235" t="s">
        <v>220</v>
      </c>
      <c r="E102" s="40"/>
      <c r="F102" s="236" t="s">
        <v>377</v>
      </c>
      <c r="G102" s="40"/>
      <c r="H102" s="40"/>
      <c r="I102" s="134"/>
      <c r="J102" s="40"/>
      <c r="K102" s="40"/>
      <c r="L102" s="44"/>
      <c r="M102" s="237"/>
      <c r="N102" s="238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220</v>
      </c>
      <c r="AU102" s="17" t="s">
        <v>75</v>
      </c>
    </row>
    <row r="103" spans="1:63" s="12" customFormat="1" ht="22.8" customHeight="1">
      <c r="A103" s="12"/>
      <c r="B103" s="199"/>
      <c r="C103" s="200"/>
      <c r="D103" s="201" t="s">
        <v>69</v>
      </c>
      <c r="E103" s="213" t="s">
        <v>294</v>
      </c>
      <c r="F103" s="213" t="s">
        <v>295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P104</f>
        <v>0</v>
      </c>
      <c r="Q103" s="207"/>
      <c r="R103" s="208">
        <f>R104</f>
        <v>0</v>
      </c>
      <c r="S103" s="207"/>
      <c r="T103" s="209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75</v>
      </c>
      <c r="AT103" s="211" t="s">
        <v>69</v>
      </c>
      <c r="AU103" s="211" t="s">
        <v>75</v>
      </c>
      <c r="AY103" s="210" t="s">
        <v>152</v>
      </c>
      <c r="BK103" s="212">
        <f>BK104</f>
        <v>0</v>
      </c>
    </row>
    <row r="104" spans="1:65" s="2" customFormat="1" ht="16.5" customHeight="1">
      <c r="A104" s="38"/>
      <c r="B104" s="39"/>
      <c r="C104" s="215" t="s">
        <v>202</v>
      </c>
      <c r="D104" s="215" t="s">
        <v>155</v>
      </c>
      <c r="E104" s="216" t="s">
        <v>297</v>
      </c>
      <c r="F104" s="217" t="s">
        <v>298</v>
      </c>
      <c r="G104" s="218" t="s">
        <v>299</v>
      </c>
      <c r="H104" s="219">
        <v>0</v>
      </c>
      <c r="I104" s="220"/>
      <c r="J104" s="221">
        <f>ROUND(I104*H104,2)</f>
        <v>0</v>
      </c>
      <c r="K104" s="217" t="s">
        <v>198</v>
      </c>
      <c r="L104" s="44"/>
      <c r="M104" s="222" t="s">
        <v>19</v>
      </c>
      <c r="N104" s="223" t="s">
        <v>41</v>
      </c>
      <c r="O104" s="84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6" t="s">
        <v>168</v>
      </c>
      <c r="AT104" s="226" t="s">
        <v>155</v>
      </c>
      <c r="AU104" s="226" t="s">
        <v>80</v>
      </c>
      <c r="AY104" s="17" t="s">
        <v>152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168</v>
      </c>
      <c r="BM104" s="226" t="s">
        <v>340</v>
      </c>
    </row>
    <row r="105" spans="1:63" s="12" customFormat="1" ht="25.9" customHeight="1">
      <c r="A105" s="12"/>
      <c r="B105" s="199"/>
      <c r="C105" s="200"/>
      <c r="D105" s="201" t="s">
        <v>69</v>
      </c>
      <c r="E105" s="202" t="s">
        <v>164</v>
      </c>
      <c r="F105" s="202" t="s">
        <v>382</v>
      </c>
      <c r="G105" s="200"/>
      <c r="H105" s="200"/>
      <c r="I105" s="203"/>
      <c r="J105" s="204">
        <f>BK105</f>
        <v>0</v>
      </c>
      <c r="K105" s="200"/>
      <c r="L105" s="205"/>
      <c r="M105" s="206"/>
      <c r="N105" s="207"/>
      <c r="O105" s="207"/>
      <c r="P105" s="208">
        <f>P106</f>
        <v>0</v>
      </c>
      <c r="Q105" s="207"/>
      <c r="R105" s="208">
        <f>R106</f>
        <v>0</v>
      </c>
      <c r="S105" s="207"/>
      <c r="T105" s="209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0" t="s">
        <v>75</v>
      </c>
      <c r="AT105" s="211" t="s">
        <v>69</v>
      </c>
      <c r="AU105" s="211" t="s">
        <v>70</v>
      </c>
      <c r="AY105" s="210" t="s">
        <v>152</v>
      </c>
      <c r="BK105" s="212">
        <f>BK106</f>
        <v>0</v>
      </c>
    </row>
    <row r="106" spans="1:65" s="2" customFormat="1" ht="16.5" customHeight="1">
      <c r="A106" s="38"/>
      <c r="B106" s="39"/>
      <c r="C106" s="215" t="s">
        <v>269</v>
      </c>
      <c r="D106" s="215" t="s">
        <v>155</v>
      </c>
      <c r="E106" s="216" t="s">
        <v>482</v>
      </c>
      <c r="F106" s="217" t="s">
        <v>483</v>
      </c>
      <c r="G106" s="218" t="s">
        <v>358</v>
      </c>
      <c r="H106" s="219">
        <v>180</v>
      </c>
      <c r="I106" s="220"/>
      <c r="J106" s="221">
        <f>ROUND(I106*H106,2)</f>
        <v>0</v>
      </c>
      <c r="K106" s="217" t="s">
        <v>19</v>
      </c>
      <c r="L106" s="44"/>
      <c r="M106" s="228" t="s">
        <v>19</v>
      </c>
      <c r="N106" s="229" t="s">
        <v>41</v>
      </c>
      <c r="O106" s="230"/>
      <c r="P106" s="231">
        <f>O106*H106</f>
        <v>0</v>
      </c>
      <c r="Q106" s="231">
        <v>0</v>
      </c>
      <c r="R106" s="231">
        <f>Q106*H106</f>
        <v>0</v>
      </c>
      <c r="S106" s="231">
        <v>0</v>
      </c>
      <c r="T106" s="23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6" t="s">
        <v>168</v>
      </c>
      <c r="AT106" s="226" t="s">
        <v>155</v>
      </c>
      <c r="AU106" s="226" t="s">
        <v>75</v>
      </c>
      <c r="AY106" s="17" t="s">
        <v>152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168</v>
      </c>
      <c r="BM106" s="226" t="s">
        <v>488</v>
      </c>
    </row>
    <row r="107" spans="1:31" s="2" customFormat="1" ht="6.95" customHeight="1">
      <c r="A107" s="38"/>
      <c r="B107" s="59"/>
      <c r="C107" s="60"/>
      <c r="D107" s="60"/>
      <c r="E107" s="60"/>
      <c r="F107" s="60"/>
      <c r="G107" s="60"/>
      <c r="H107" s="60"/>
      <c r="I107" s="164"/>
      <c r="J107" s="60"/>
      <c r="K107" s="60"/>
      <c r="L107" s="44"/>
      <c r="M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</sheetData>
  <sheetProtection password="CC35" sheet="1" objects="1" scenarios="1" formatColumns="0" formatRows="0" autoFilter="0"/>
  <autoFilter ref="C81:K10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489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ROUND(J82,2)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ROUND((SUM(BE82:BE106)),2)</f>
        <v>0</v>
      </c>
      <c r="G33" s="38"/>
      <c r="H33" s="38"/>
      <c r="I33" s="153">
        <v>0.21</v>
      </c>
      <c r="J33" s="152">
        <f>ROUND(((SUM(BE82:BE106))*I33),2)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ROUND((SUM(BF82:BF106)),2)</f>
        <v>0</v>
      </c>
      <c r="G34" s="38"/>
      <c r="H34" s="38"/>
      <c r="I34" s="153">
        <v>0.15</v>
      </c>
      <c r="J34" s="152">
        <f>ROUND(((SUM(BF82:BF106))*I34),2)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ROUND((SUM(BG82:BG106)),2)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ROUND((SUM(BH82:BH106)),2)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ROUND((SUM(BI82:BI106)),2)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SO1_4 - Interakční prvek IP3, péče 3. rok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J82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J83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81"/>
      <c r="D61" s="182" t="s">
        <v>212</v>
      </c>
      <c r="E61" s="183"/>
      <c r="F61" s="183"/>
      <c r="G61" s="183"/>
      <c r="H61" s="183"/>
      <c r="I61" s="184"/>
      <c r="J61" s="185">
        <f>J103</f>
        <v>0</v>
      </c>
      <c r="K61" s="181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3"/>
      <c r="C62" s="174"/>
      <c r="D62" s="175" t="s">
        <v>460</v>
      </c>
      <c r="E62" s="176"/>
      <c r="F62" s="176"/>
      <c r="G62" s="176"/>
      <c r="H62" s="176"/>
      <c r="I62" s="177"/>
      <c r="J62" s="178">
        <f>J105</f>
        <v>0</v>
      </c>
      <c r="K62" s="174"/>
      <c r="L62" s="17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134"/>
      <c r="J63" s="40"/>
      <c r="K63" s="40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164"/>
      <c r="J64" s="60"/>
      <c r="K64" s="6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167"/>
      <c r="J68" s="62"/>
      <c r="K68" s="62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136</v>
      </c>
      <c r="D69" s="40"/>
      <c r="E69" s="40"/>
      <c r="F69" s="40"/>
      <c r="G69" s="40"/>
      <c r="H69" s="40"/>
      <c r="I69" s="134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234" t="str">
        <f>E7</f>
        <v>PD Protierozní opatření v k.ú. Bělotín</v>
      </c>
      <c r="F72" s="32"/>
      <c r="G72" s="32"/>
      <c r="H72" s="32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205</v>
      </c>
      <c r="D73" s="40"/>
      <c r="E73" s="40"/>
      <c r="F73" s="40"/>
      <c r="G73" s="40"/>
      <c r="H73" s="40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SO1_4 - Interakční prvek IP3, péče 3. rok</v>
      </c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138" t="s">
        <v>23</v>
      </c>
      <c r="J76" s="72" t="str">
        <f>IF(J12="","",J12)</f>
        <v>27. 5. 2020</v>
      </c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4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 xml:space="preserve"> </v>
      </c>
      <c r="G78" s="40"/>
      <c r="H78" s="40"/>
      <c r="I78" s="138" t="s">
        <v>31</v>
      </c>
      <c r="J78" s="36" t="str">
        <f>E21</f>
        <v xml:space="preserve"> 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138" t="s">
        <v>33</v>
      </c>
      <c r="J79" s="36" t="str">
        <f>E24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134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87"/>
      <c r="B81" s="188"/>
      <c r="C81" s="189" t="s">
        <v>137</v>
      </c>
      <c r="D81" s="190" t="s">
        <v>55</v>
      </c>
      <c r="E81" s="190" t="s">
        <v>51</v>
      </c>
      <c r="F81" s="190" t="s">
        <v>52</v>
      </c>
      <c r="G81" s="190" t="s">
        <v>138</v>
      </c>
      <c r="H81" s="190" t="s">
        <v>139</v>
      </c>
      <c r="I81" s="191" t="s">
        <v>140</v>
      </c>
      <c r="J81" s="190" t="s">
        <v>129</v>
      </c>
      <c r="K81" s="192" t="s">
        <v>141</v>
      </c>
      <c r="L81" s="193"/>
      <c r="M81" s="92" t="s">
        <v>19</v>
      </c>
      <c r="N81" s="93" t="s">
        <v>40</v>
      </c>
      <c r="O81" s="93" t="s">
        <v>142</v>
      </c>
      <c r="P81" s="93" t="s">
        <v>143</v>
      </c>
      <c r="Q81" s="93" t="s">
        <v>144</v>
      </c>
      <c r="R81" s="93" t="s">
        <v>145</v>
      </c>
      <c r="S81" s="93" t="s">
        <v>146</v>
      </c>
      <c r="T81" s="94" t="s">
        <v>147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63" s="2" customFormat="1" ht="22.8" customHeight="1">
      <c r="A82" s="38"/>
      <c r="B82" s="39"/>
      <c r="C82" s="99" t="s">
        <v>148</v>
      </c>
      <c r="D82" s="40"/>
      <c r="E82" s="40"/>
      <c r="F82" s="40"/>
      <c r="G82" s="40"/>
      <c r="H82" s="40"/>
      <c r="I82" s="134"/>
      <c r="J82" s="194">
        <f>BK82</f>
        <v>0</v>
      </c>
      <c r="K82" s="40"/>
      <c r="L82" s="44"/>
      <c r="M82" s="95"/>
      <c r="N82" s="195"/>
      <c r="O82" s="96"/>
      <c r="P82" s="196">
        <f>P83+P105</f>
        <v>0</v>
      </c>
      <c r="Q82" s="96"/>
      <c r="R82" s="196">
        <f>R83+R105</f>
        <v>6.0599999999999996E-05</v>
      </c>
      <c r="S82" s="96"/>
      <c r="T82" s="197">
        <f>T83+T105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69</v>
      </c>
      <c r="AU82" s="17" t="s">
        <v>130</v>
      </c>
      <c r="BK82" s="198">
        <f>BK83+BK105</f>
        <v>0</v>
      </c>
    </row>
    <row r="83" spans="1:63" s="12" customFormat="1" ht="25.9" customHeight="1">
      <c r="A83" s="12"/>
      <c r="B83" s="199"/>
      <c r="C83" s="200"/>
      <c r="D83" s="201" t="s">
        <v>69</v>
      </c>
      <c r="E83" s="202" t="s">
        <v>75</v>
      </c>
      <c r="F83" s="202" t="s">
        <v>305</v>
      </c>
      <c r="G83" s="200"/>
      <c r="H83" s="200"/>
      <c r="I83" s="203"/>
      <c r="J83" s="204">
        <f>BK83</f>
        <v>0</v>
      </c>
      <c r="K83" s="200"/>
      <c r="L83" s="205"/>
      <c r="M83" s="206"/>
      <c r="N83" s="207"/>
      <c r="O83" s="207"/>
      <c r="P83" s="208">
        <f>P84+SUM(P85:P103)</f>
        <v>0</v>
      </c>
      <c r="Q83" s="207"/>
      <c r="R83" s="208">
        <f>R84+SUM(R85:R103)</f>
        <v>6.0599999999999996E-05</v>
      </c>
      <c r="S83" s="207"/>
      <c r="T83" s="209">
        <f>T84+SUM(T85:T103)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75</v>
      </c>
      <c r="AT83" s="211" t="s">
        <v>69</v>
      </c>
      <c r="AU83" s="211" t="s">
        <v>70</v>
      </c>
      <c r="AY83" s="210" t="s">
        <v>152</v>
      </c>
      <c r="BK83" s="212">
        <f>BK84+SUM(BK85:BK103)</f>
        <v>0</v>
      </c>
    </row>
    <row r="84" spans="1:65" s="2" customFormat="1" ht="16.5" customHeight="1">
      <c r="A84" s="38"/>
      <c r="B84" s="39"/>
      <c r="C84" s="215" t="s">
        <v>75</v>
      </c>
      <c r="D84" s="215" t="s">
        <v>155</v>
      </c>
      <c r="E84" s="216" t="s">
        <v>306</v>
      </c>
      <c r="F84" s="217" t="s">
        <v>307</v>
      </c>
      <c r="G84" s="218" t="s">
        <v>218</v>
      </c>
      <c r="H84" s="219">
        <v>8300</v>
      </c>
      <c r="I84" s="220"/>
      <c r="J84" s="221">
        <f>ROUND(I84*H84,2)</f>
        <v>0</v>
      </c>
      <c r="K84" s="217" t="s">
        <v>198</v>
      </c>
      <c r="L84" s="44"/>
      <c r="M84" s="222" t="s">
        <v>19</v>
      </c>
      <c r="N84" s="223" t="s">
        <v>41</v>
      </c>
      <c r="O84" s="84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6" t="s">
        <v>168</v>
      </c>
      <c r="AT84" s="226" t="s">
        <v>155</v>
      </c>
      <c r="AU84" s="226" t="s">
        <v>75</v>
      </c>
      <c r="AY84" s="17" t="s">
        <v>152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7" t="s">
        <v>75</v>
      </c>
      <c r="BK84" s="227">
        <f>ROUND(I84*H84,2)</f>
        <v>0</v>
      </c>
      <c r="BL84" s="17" t="s">
        <v>168</v>
      </c>
      <c r="BM84" s="226" t="s">
        <v>80</v>
      </c>
    </row>
    <row r="85" spans="1:47" s="2" customFormat="1" ht="12">
      <c r="A85" s="38"/>
      <c r="B85" s="39"/>
      <c r="C85" s="40"/>
      <c r="D85" s="235" t="s">
        <v>220</v>
      </c>
      <c r="E85" s="40"/>
      <c r="F85" s="236" t="s">
        <v>308</v>
      </c>
      <c r="G85" s="40"/>
      <c r="H85" s="40"/>
      <c r="I85" s="134"/>
      <c r="J85" s="40"/>
      <c r="K85" s="40"/>
      <c r="L85" s="44"/>
      <c r="M85" s="237"/>
      <c r="N85" s="238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220</v>
      </c>
      <c r="AU85" s="17" t="s">
        <v>75</v>
      </c>
    </row>
    <row r="86" spans="1:65" s="2" customFormat="1" ht="16.5" customHeight="1">
      <c r="A86" s="38"/>
      <c r="B86" s="39"/>
      <c r="C86" s="215" t="s">
        <v>80</v>
      </c>
      <c r="D86" s="215" t="s">
        <v>155</v>
      </c>
      <c r="E86" s="216" t="s">
        <v>461</v>
      </c>
      <c r="F86" s="217" t="s">
        <v>462</v>
      </c>
      <c r="G86" s="218" t="s">
        <v>218</v>
      </c>
      <c r="H86" s="219">
        <v>80</v>
      </c>
      <c r="I86" s="220"/>
      <c r="J86" s="221">
        <f>ROUND(I86*H86,2)</f>
        <v>0</v>
      </c>
      <c r="K86" s="217" t="s">
        <v>198</v>
      </c>
      <c r="L86" s="44"/>
      <c r="M86" s="222" t="s">
        <v>19</v>
      </c>
      <c r="N86" s="223" t="s">
        <v>41</v>
      </c>
      <c r="O86" s="84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6" t="s">
        <v>168</v>
      </c>
      <c r="AT86" s="226" t="s">
        <v>155</v>
      </c>
      <c r="AU86" s="226" t="s">
        <v>75</v>
      </c>
      <c r="AY86" s="17" t="s">
        <v>152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7" t="s">
        <v>75</v>
      </c>
      <c r="BK86" s="227">
        <f>ROUND(I86*H86,2)</f>
        <v>0</v>
      </c>
      <c r="BL86" s="17" t="s">
        <v>168</v>
      </c>
      <c r="BM86" s="226" t="s">
        <v>490</v>
      </c>
    </row>
    <row r="87" spans="1:47" s="2" customFormat="1" ht="12">
      <c r="A87" s="38"/>
      <c r="B87" s="39"/>
      <c r="C87" s="40"/>
      <c r="D87" s="235" t="s">
        <v>220</v>
      </c>
      <c r="E87" s="40"/>
      <c r="F87" s="236" t="s">
        <v>464</v>
      </c>
      <c r="G87" s="40"/>
      <c r="H87" s="40"/>
      <c r="I87" s="134"/>
      <c r="J87" s="40"/>
      <c r="K87" s="40"/>
      <c r="L87" s="44"/>
      <c r="M87" s="237"/>
      <c r="N87" s="238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220</v>
      </c>
      <c r="AU87" s="17" t="s">
        <v>75</v>
      </c>
    </row>
    <row r="88" spans="1:65" s="2" customFormat="1" ht="16.5" customHeight="1">
      <c r="A88" s="38"/>
      <c r="B88" s="39"/>
      <c r="C88" s="239" t="s">
        <v>164</v>
      </c>
      <c r="D88" s="239" t="s">
        <v>231</v>
      </c>
      <c r="E88" s="240" t="s">
        <v>465</v>
      </c>
      <c r="F88" s="241" t="s">
        <v>466</v>
      </c>
      <c r="G88" s="242" t="s">
        <v>467</v>
      </c>
      <c r="H88" s="243">
        <v>36</v>
      </c>
      <c r="I88" s="244"/>
      <c r="J88" s="245">
        <f>ROUND(I88*H88,2)</f>
        <v>0</v>
      </c>
      <c r="K88" s="241" t="s">
        <v>19</v>
      </c>
      <c r="L88" s="246"/>
      <c r="M88" s="247" t="s">
        <v>19</v>
      </c>
      <c r="N88" s="248" t="s">
        <v>41</v>
      </c>
      <c r="O88" s="84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6" t="s">
        <v>185</v>
      </c>
      <c r="AT88" s="226" t="s">
        <v>231</v>
      </c>
      <c r="AU88" s="226" t="s">
        <v>75</v>
      </c>
      <c r="AY88" s="17" t="s">
        <v>152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75</v>
      </c>
      <c r="BK88" s="227">
        <f>ROUND(I88*H88,2)</f>
        <v>0</v>
      </c>
      <c r="BL88" s="17" t="s">
        <v>168</v>
      </c>
      <c r="BM88" s="226" t="s">
        <v>491</v>
      </c>
    </row>
    <row r="89" spans="1:51" s="13" customFormat="1" ht="12">
      <c r="A89" s="13"/>
      <c r="B89" s="249"/>
      <c r="C89" s="250"/>
      <c r="D89" s="235" t="s">
        <v>235</v>
      </c>
      <c r="E89" s="250"/>
      <c r="F89" s="251" t="s">
        <v>469</v>
      </c>
      <c r="G89" s="250"/>
      <c r="H89" s="252">
        <v>36</v>
      </c>
      <c r="I89" s="253"/>
      <c r="J89" s="250"/>
      <c r="K89" s="250"/>
      <c r="L89" s="254"/>
      <c r="M89" s="255"/>
      <c r="N89" s="256"/>
      <c r="O89" s="256"/>
      <c r="P89" s="256"/>
      <c r="Q89" s="256"/>
      <c r="R89" s="256"/>
      <c r="S89" s="256"/>
      <c r="T89" s="257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8" t="s">
        <v>235</v>
      </c>
      <c r="AU89" s="258" t="s">
        <v>75</v>
      </c>
      <c r="AV89" s="13" t="s">
        <v>80</v>
      </c>
      <c r="AW89" s="13" t="s">
        <v>4</v>
      </c>
      <c r="AX89" s="13" t="s">
        <v>75</v>
      </c>
      <c r="AY89" s="258" t="s">
        <v>152</v>
      </c>
    </row>
    <row r="90" spans="1:65" s="2" customFormat="1" ht="16.5" customHeight="1">
      <c r="A90" s="38"/>
      <c r="B90" s="39"/>
      <c r="C90" s="215" t="s">
        <v>168</v>
      </c>
      <c r="D90" s="215" t="s">
        <v>155</v>
      </c>
      <c r="E90" s="216" t="s">
        <v>470</v>
      </c>
      <c r="F90" s="217" t="s">
        <v>471</v>
      </c>
      <c r="G90" s="218" t="s">
        <v>318</v>
      </c>
      <c r="H90" s="219">
        <v>122</v>
      </c>
      <c r="I90" s="220"/>
      <c r="J90" s="221">
        <f>ROUND(I90*H90,2)</f>
        <v>0</v>
      </c>
      <c r="K90" s="217" t="s">
        <v>198</v>
      </c>
      <c r="L90" s="44"/>
      <c r="M90" s="222" t="s">
        <v>19</v>
      </c>
      <c r="N90" s="223" t="s">
        <v>41</v>
      </c>
      <c r="O90" s="84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6" t="s">
        <v>168</v>
      </c>
      <c r="AT90" s="226" t="s">
        <v>155</v>
      </c>
      <c r="AU90" s="226" t="s">
        <v>75</v>
      </c>
      <c r="AY90" s="17" t="s">
        <v>152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75</v>
      </c>
      <c r="BK90" s="227">
        <f>ROUND(I90*H90,2)</f>
        <v>0</v>
      </c>
      <c r="BL90" s="17" t="s">
        <v>168</v>
      </c>
      <c r="BM90" s="226" t="s">
        <v>185</v>
      </c>
    </row>
    <row r="91" spans="1:47" s="2" customFormat="1" ht="12">
      <c r="A91" s="38"/>
      <c r="B91" s="39"/>
      <c r="C91" s="40"/>
      <c r="D91" s="235" t="s">
        <v>220</v>
      </c>
      <c r="E91" s="40"/>
      <c r="F91" s="236" t="s">
        <v>472</v>
      </c>
      <c r="G91" s="40"/>
      <c r="H91" s="40"/>
      <c r="I91" s="134"/>
      <c r="J91" s="40"/>
      <c r="K91" s="40"/>
      <c r="L91" s="44"/>
      <c r="M91" s="237"/>
      <c r="N91" s="238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220</v>
      </c>
      <c r="AU91" s="17" t="s">
        <v>75</v>
      </c>
    </row>
    <row r="92" spans="1:65" s="2" customFormat="1" ht="16.5" customHeight="1">
      <c r="A92" s="38"/>
      <c r="B92" s="39"/>
      <c r="C92" s="215" t="s">
        <v>151</v>
      </c>
      <c r="D92" s="215" t="s">
        <v>155</v>
      </c>
      <c r="E92" s="216" t="s">
        <v>473</v>
      </c>
      <c r="F92" s="217" t="s">
        <v>474</v>
      </c>
      <c r="G92" s="218" t="s">
        <v>218</v>
      </c>
      <c r="H92" s="219">
        <v>138</v>
      </c>
      <c r="I92" s="220"/>
      <c r="J92" s="221">
        <f>ROUND(I92*H92,2)</f>
        <v>0</v>
      </c>
      <c r="K92" s="217" t="s">
        <v>198</v>
      </c>
      <c r="L92" s="44"/>
      <c r="M92" s="222" t="s">
        <v>19</v>
      </c>
      <c r="N92" s="223" t="s">
        <v>41</v>
      </c>
      <c r="O92" s="84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6" t="s">
        <v>168</v>
      </c>
      <c r="AT92" s="226" t="s">
        <v>155</v>
      </c>
      <c r="AU92" s="226" t="s">
        <v>75</v>
      </c>
      <c r="AY92" s="17" t="s">
        <v>152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75</v>
      </c>
      <c r="BK92" s="227">
        <f>ROUND(I92*H92,2)</f>
        <v>0</v>
      </c>
      <c r="BL92" s="17" t="s">
        <v>168</v>
      </c>
      <c r="BM92" s="226" t="s">
        <v>195</v>
      </c>
    </row>
    <row r="93" spans="1:47" s="2" customFormat="1" ht="12">
      <c r="A93" s="38"/>
      <c r="B93" s="39"/>
      <c r="C93" s="40"/>
      <c r="D93" s="235" t="s">
        <v>220</v>
      </c>
      <c r="E93" s="40"/>
      <c r="F93" s="236" t="s">
        <v>472</v>
      </c>
      <c r="G93" s="40"/>
      <c r="H93" s="40"/>
      <c r="I93" s="134"/>
      <c r="J93" s="40"/>
      <c r="K93" s="40"/>
      <c r="L93" s="44"/>
      <c r="M93" s="237"/>
      <c r="N93" s="238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220</v>
      </c>
      <c r="AU93" s="17" t="s">
        <v>75</v>
      </c>
    </row>
    <row r="94" spans="1:65" s="2" customFormat="1" ht="16.5" customHeight="1">
      <c r="A94" s="38"/>
      <c r="B94" s="39"/>
      <c r="C94" s="215" t="s">
        <v>175</v>
      </c>
      <c r="D94" s="215" t="s">
        <v>155</v>
      </c>
      <c r="E94" s="216" t="s">
        <v>475</v>
      </c>
      <c r="F94" s="217" t="s">
        <v>476</v>
      </c>
      <c r="G94" s="218" t="s">
        <v>224</v>
      </c>
      <c r="H94" s="219">
        <v>20.8</v>
      </c>
      <c r="I94" s="220"/>
      <c r="J94" s="221">
        <f>ROUND(I94*H94,2)</f>
        <v>0</v>
      </c>
      <c r="K94" s="217" t="s">
        <v>198</v>
      </c>
      <c r="L94" s="44"/>
      <c r="M94" s="222" t="s">
        <v>19</v>
      </c>
      <c r="N94" s="223" t="s">
        <v>41</v>
      </c>
      <c r="O94" s="84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6" t="s">
        <v>168</v>
      </c>
      <c r="AT94" s="226" t="s">
        <v>155</v>
      </c>
      <c r="AU94" s="226" t="s">
        <v>75</v>
      </c>
      <c r="AY94" s="17" t="s">
        <v>152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168</v>
      </c>
      <c r="BM94" s="226" t="s">
        <v>286</v>
      </c>
    </row>
    <row r="95" spans="1:65" s="2" customFormat="1" ht="16.5" customHeight="1">
      <c r="A95" s="38"/>
      <c r="B95" s="39"/>
      <c r="C95" s="215" t="s">
        <v>179</v>
      </c>
      <c r="D95" s="215" t="s">
        <v>155</v>
      </c>
      <c r="E95" s="216" t="s">
        <v>477</v>
      </c>
      <c r="F95" s="217" t="s">
        <v>478</v>
      </c>
      <c r="G95" s="218" t="s">
        <v>218</v>
      </c>
      <c r="H95" s="219">
        <v>122</v>
      </c>
      <c r="I95" s="220"/>
      <c r="J95" s="221">
        <f>ROUND(I95*H95,2)</f>
        <v>0</v>
      </c>
      <c r="K95" s="217" t="s">
        <v>198</v>
      </c>
      <c r="L95" s="44"/>
      <c r="M95" s="222" t="s">
        <v>19</v>
      </c>
      <c r="N95" s="223" t="s">
        <v>41</v>
      </c>
      <c r="O95" s="84"/>
      <c r="P95" s="224">
        <f>O95*H95</f>
        <v>0</v>
      </c>
      <c r="Q95" s="224">
        <v>3E-07</v>
      </c>
      <c r="R95" s="224">
        <f>Q95*H95</f>
        <v>3.6599999999999995E-05</v>
      </c>
      <c r="S95" s="224">
        <v>0</v>
      </c>
      <c r="T95" s="22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6" t="s">
        <v>168</v>
      </c>
      <c r="AT95" s="226" t="s">
        <v>155</v>
      </c>
      <c r="AU95" s="226" t="s">
        <v>75</v>
      </c>
      <c r="AY95" s="17" t="s">
        <v>152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75</v>
      </c>
      <c r="BK95" s="227">
        <f>ROUND(I95*H95,2)</f>
        <v>0</v>
      </c>
      <c r="BL95" s="17" t="s">
        <v>168</v>
      </c>
      <c r="BM95" s="226" t="s">
        <v>296</v>
      </c>
    </row>
    <row r="96" spans="1:47" s="2" customFormat="1" ht="12">
      <c r="A96" s="38"/>
      <c r="B96" s="39"/>
      <c r="C96" s="40"/>
      <c r="D96" s="235" t="s">
        <v>220</v>
      </c>
      <c r="E96" s="40"/>
      <c r="F96" s="236" t="s">
        <v>479</v>
      </c>
      <c r="G96" s="40"/>
      <c r="H96" s="40"/>
      <c r="I96" s="134"/>
      <c r="J96" s="40"/>
      <c r="K96" s="40"/>
      <c r="L96" s="44"/>
      <c r="M96" s="237"/>
      <c r="N96" s="238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220</v>
      </c>
      <c r="AU96" s="17" t="s">
        <v>75</v>
      </c>
    </row>
    <row r="97" spans="1:65" s="2" customFormat="1" ht="16.5" customHeight="1">
      <c r="A97" s="38"/>
      <c r="B97" s="39"/>
      <c r="C97" s="215" t="s">
        <v>185</v>
      </c>
      <c r="D97" s="215" t="s">
        <v>155</v>
      </c>
      <c r="E97" s="216" t="s">
        <v>480</v>
      </c>
      <c r="F97" s="217" t="s">
        <v>481</v>
      </c>
      <c r="G97" s="218" t="s">
        <v>218</v>
      </c>
      <c r="H97" s="219">
        <v>80</v>
      </c>
      <c r="I97" s="220"/>
      <c r="J97" s="221">
        <f>ROUND(I97*H97,2)</f>
        <v>0</v>
      </c>
      <c r="K97" s="217" t="s">
        <v>198</v>
      </c>
      <c r="L97" s="44"/>
      <c r="M97" s="222" t="s">
        <v>19</v>
      </c>
      <c r="N97" s="223" t="s">
        <v>41</v>
      </c>
      <c r="O97" s="84"/>
      <c r="P97" s="224">
        <f>O97*H97</f>
        <v>0</v>
      </c>
      <c r="Q97" s="224">
        <v>3E-07</v>
      </c>
      <c r="R97" s="224">
        <f>Q97*H97</f>
        <v>2.4E-05</v>
      </c>
      <c r="S97" s="224">
        <v>0</v>
      </c>
      <c r="T97" s="22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6" t="s">
        <v>168</v>
      </c>
      <c r="AT97" s="226" t="s">
        <v>155</v>
      </c>
      <c r="AU97" s="226" t="s">
        <v>75</v>
      </c>
      <c r="AY97" s="17" t="s">
        <v>152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168</v>
      </c>
      <c r="BM97" s="226" t="s">
        <v>370</v>
      </c>
    </row>
    <row r="98" spans="1:47" s="2" customFormat="1" ht="12">
      <c r="A98" s="38"/>
      <c r="B98" s="39"/>
      <c r="C98" s="40"/>
      <c r="D98" s="235" t="s">
        <v>220</v>
      </c>
      <c r="E98" s="40"/>
      <c r="F98" s="236" t="s">
        <v>479</v>
      </c>
      <c r="G98" s="40"/>
      <c r="H98" s="40"/>
      <c r="I98" s="134"/>
      <c r="J98" s="40"/>
      <c r="K98" s="40"/>
      <c r="L98" s="44"/>
      <c r="M98" s="237"/>
      <c r="N98" s="238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220</v>
      </c>
      <c r="AU98" s="17" t="s">
        <v>75</v>
      </c>
    </row>
    <row r="99" spans="1:65" s="2" customFormat="1" ht="16.5" customHeight="1">
      <c r="A99" s="38"/>
      <c r="B99" s="39"/>
      <c r="C99" s="215" t="s">
        <v>189</v>
      </c>
      <c r="D99" s="215" t="s">
        <v>155</v>
      </c>
      <c r="E99" s="216" t="s">
        <v>374</v>
      </c>
      <c r="F99" s="217" t="s">
        <v>375</v>
      </c>
      <c r="G99" s="218" t="s">
        <v>224</v>
      </c>
      <c r="H99" s="219">
        <v>19.52</v>
      </c>
      <c r="I99" s="220"/>
      <c r="J99" s="221">
        <f>ROUND(I99*H99,2)</f>
        <v>0</v>
      </c>
      <c r="K99" s="217" t="s">
        <v>198</v>
      </c>
      <c r="L99" s="44"/>
      <c r="M99" s="222" t="s">
        <v>19</v>
      </c>
      <c r="N99" s="223" t="s">
        <v>41</v>
      </c>
      <c r="O99" s="84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6" t="s">
        <v>168</v>
      </c>
      <c r="AT99" s="226" t="s">
        <v>155</v>
      </c>
      <c r="AU99" s="226" t="s">
        <v>75</v>
      </c>
      <c r="AY99" s="17" t="s">
        <v>152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75</v>
      </c>
      <c r="BK99" s="227">
        <f>ROUND(I99*H99,2)</f>
        <v>0</v>
      </c>
      <c r="BL99" s="17" t="s">
        <v>168</v>
      </c>
      <c r="BM99" s="226" t="s">
        <v>333</v>
      </c>
    </row>
    <row r="100" spans="1:47" s="2" customFormat="1" ht="12">
      <c r="A100" s="38"/>
      <c r="B100" s="39"/>
      <c r="C100" s="40"/>
      <c r="D100" s="235" t="s">
        <v>220</v>
      </c>
      <c r="E100" s="40"/>
      <c r="F100" s="236" t="s">
        <v>377</v>
      </c>
      <c r="G100" s="40"/>
      <c r="H100" s="40"/>
      <c r="I100" s="134"/>
      <c r="J100" s="40"/>
      <c r="K100" s="40"/>
      <c r="L100" s="44"/>
      <c r="M100" s="237"/>
      <c r="N100" s="238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220</v>
      </c>
      <c r="AU100" s="17" t="s">
        <v>75</v>
      </c>
    </row>
    <row r="101" spans="1:65" s="2" customFormat="1" ht="16.5" customHeight="1">
      <c r="A101" s="38"/>
      <c r="B101" s="39"/>
      <c r="C101" s="215" t="s">
        <v>195</v>
      </c>
      <c r="D101" s="215" t="s">
        <v>155</v>
      </c>
      <c r="E101" s="216" t="s">
        <v>378</v>
      </c>
      <c r="F101" s="217" t="s">
        <v>379</v>
      </c>
      <c r="G101" s="218" t="s">
        <v>224</v>
      </c>
      <c r="H101" s="219">
        <v>19.52</v>
      </c>
      <c r="I101" s="220"/>
      <c r="J101" s="221">
        <f>ROUND(I101*H101,2)</f>
        <v>0</v>
      </c>
      <c r="K101" s="217" t="s">
        <v>198</v>
      </c>
      <c r="L101" s="44"/>
      <c r="M101" s="222" t="s">
        <v>19</v>
      </c>
      <c r="N101" s="223" t="s">
        <v>41</v>
      </c>
      <c r="O101" s="84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6" t="s">
        <v>168</v>
      </c>
      <c r="AT101" s="226" t="s">
        <v>155</v>
      </c>
      <c r="AU101" s="226" t="s">
        <v>75</v>
      </c>
      <c r="AY101" s="17" t="s">
        <v>152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75</v>
      </c>
      <c r="BK101" s="227">
        <f>ROUND(I101*H101,2)</f>
        <v>0</v>
      </c>
      <c r="BL101" s="17" t="s">
        <v>168</v>
      </c>
      <c r="BM101" s="226" t="s">
        <v>337</v>
      </c>
    </row>
    <row r="102" spans="1:47" s="2" customFormat="1" ht="12">
      <c r="A102" s="38"/>
      <c r="B102" s="39"/>
      <c r="C102" s="40"/>
      <c r="D102" s="235" t="s">
        <v>220</v>
      </c>
      <c r="E102" s="40"/>
      <c r="F102" s="236" t="s">
        <v>377</v>
      </c>
      <c r="G102" s="40"/>
      <c r="H102" s="40"/>
      <c r="I102" s="134"/>
      <c r="J102" s="40"/>
      <c r="K102" s="40"/>
      <c r="L102" s="44"/>
      <c r="M102" s="237"/>
      <c r="N102" s="238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220</v>
      </c>
      <c r="AU102" s="17" t="s">
        <v>75</v>
      </c>
    </row>
    <row r="103" spans="1:63" s="12" customFormat="1" ht="22.8" customHeight="1">
      <c r="A103" s="12"/>
      <c r="B103" s="199"/>
      <c r="C103" s="200"/>
      <c r="D103" s="201" t="s">
        <v>69</v>
      </c>
      <c r="E103" s="213" t="s">
        <v>294</v>
      </c>
      <c r="F103" s="213" t="s">
        <v>295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P104</f>
        <v>0</v>
      </c>
      <c r="Q103" s="207"/>
      <c r="R103" s="208">
        <f>R104</f>
        <v>0</v>
      </c>
      <c r="S103" s="207"/>
      <c r="T103" s="209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75</v>
      </c>
      <c r="AT103" s="211" t="s">
        <v>69</v>
      </c>
      <c r="AU103" s="211" t="s">
        <v>75</v>
      </c>
      <c r="AY103" s="210" t="s">
        <v>152</v>
      </c>
      <c r="BK103" s="212">
        <f>BK104</f>
        <v>0</v>
      </c>
    </row>
    <row r="104" spans="1:65" s="2" customFormat="1" ht="16.5" customHeight="1">
      <c r="A104" s="38"/>
      <c r="B104" s="39"/>
      <c r="C104" s="215" t="s">
        <v>202</v>
      </c>
      <c r="D104" s="215" t="s">
        <v>155</v>
      </c>
      <c r="E104" s="216" t="s">
        <v>297</v>
      </c>
      <c r="F104" s="217" t="s">
        <v>298</v>
      </c>
      <c r="G104" s="218" t="s">
        <v>299</v>
      </c>
      <c r="H104" s="219">
        <v>0</v>
      </c>
      <c r="I104" s="220"/>
      <c r="J104" s="221">
        <f>ROUND(I104*H104,2)</f>
        <v>0</v>
      </c>
      <c r="K104" s="217" t="s">
        <v>198</v>
      </c>
      <c r="L104" s="44"/>
      <c r="M104" s="222" t="s">
        <v>19</v>
      </c>
      <c r="N104" s="223" t="s">
        <v>41</v>
      </c>
      <c r="O104" s="84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6" t="s">
        <v>168</v>
      </c>
      <c r="AT104" s="226" t="s">
        <v>155</v>
      </c>
      <c r="AU104" s="226" t="s">
        <v>80</v>
      </c>
      <c r="AY104" s="17" t="s">
        <v>152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168</v>
      </c>
      <c r="BM104" s="226" t="s">
        <v>340</v>
      </c>
    </row>
    <row r="105" spans="1:63" s="12" customFormat="1" ht="25.9" customHeight="1">
      <c r="A105" s="12"/>
      <c r="B105" s="199"/>
      <c r="C105" s="200"/>
      <c r="D105" s="201" t="s">
        <v>69</v>
      </c>
      <c r="E105" s="202" t="s">
        <v>164</v>
      </c>
      <c r="F105" s="202" t="s">
        <v>382</v>
      </c>
      <c r="G105" s="200"/>
      <c r="H105" s="200"/>
      <c r="I105" s="203"/>
      <c r="J105" s="204">
        <f>BK105</f>
        <v>0</v>
      </c>
      <c r="K105" s="200"/>
      <c r="L105" s="205"/>
      <c r="M105" s="206"/>
      <c r="N105" s="207"/>
      <c r="O105" s="207"/>
      <c r="P105" s="208">
        <f>P106</f>
        <v>0</v>
      </c>
      <c r="Q105" s="207"/>
      <c r="R105" s="208">
        <f>R106</f>
        <v>0</v>
      </c>
      <c r="S105" s="207"/>
      <c r="T105" s="209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0" t="s">
        <v>75</v>
      </c>
      <c r="AT105" s="211" t="s">
        <v>69</v>
      </c>
      <c r="AU105" s="211" t="s">
        <v>70</v>
      </c>
      <c r="AY105" s="210" t="s">
        <v>152</v>
      </c>
      <c r="BK105" s="212">
        <f>BK106</f>
        <v>0</v>
      </c>
    </row>
    <row r="106" spans="1:65" s="2" customFormat="1" ht="16.5" customHeight="1">
      <c r="A106" s="38"/>
      <c r="B106" s="39"/>
      <c r="C106" s="215" t="s">
        <v>269</v>
      </c>
      <c r="D106" s="215" t="s">
        <v>155</v>
      </c>
      <c r="E106" s="216" t="s">
        <v>482</v>
      </c>
      <c r="F106" s="217" t="s">
        <v>483</v>
      </c>
      <c r="G106" s="218" t="s">
        <v>358</v>
      </c>
      <c r="H106" s="219">
        <v>180</v>
      </c>
      <c r="I106" s="220"/>
      <c r="J106" s="221">
        <f>ROUND(I106*H106,2)</f>
        <v>0</v>
      </c>
      <c r="K106" s="217" t="s">
        <v>19</v>
      </c>
      <c r="L106" s="44"/>
      <c r="M106" s="228" t="s">
        <v>19</v>
      </c>
      <c r="N106" s="229" t="s">
        <v>41</v>
      </c>
      <c r="O106" s="230"/>
      <c r="P106" s="231">
        <f>O106*H106</f>
        <v>0</v>
      </c>
      <c r="Q106" s="231">
        <v>0</v>
      </c>
      <c r="R106" s="231">
        <f>Q106*H106</f>
        <v>0</v>
      </c>
      <c r="S106" s="231">
        <v>0</v>
      </c>
      <c r="T106" s="23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6" t="s">
        <v>168</v>
      </c>
      <c r="AT106" s="226" t="s">
        <v>155</v>
      </c>
      <c r="AU106" s="226" t="s">
        <v>75</v>
      </c>
      <c r="AY106" s="17" t="s">
        <v>152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168</v>
      </c>
      <c r="BM106" s="226" t="s">
        <v>492</v>
      </c>
    </row>
    <row r="107" spans="1:31" s="2" customFormat="1" ht="6.95" customHeight="1">
      <c r="A107" s="38"/>
      <c r="B107" s="59"/>
      <c r="C107" s="60"/>
      <c r="D107" s="60"/>
      <c r="E107" s="60"/>
      <c r="F107" s="60"/>
      <c r="G107" s="60"/>
      <c r="H107" s="60"/>
      <c r="I107" s="164"/>
      <c r="J107" s="60"/>
      <c r="K107" s="60"/>
      <c r="L107" s="44"/>
      <c r="M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</sheetData>
  <sheetProtection password="CC35" sheet="1" objects="1" scenarios="1" formatColumns="0" formatRows="0" autoFilter="0"/>
  <autoFilter ref="C81:K10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493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22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">
        <v>19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207</v>
      </c>
      <c r="F15" s="38"/>
      <c r="G15" s="38"/>
      <c r="H15" s="38"/>
      <c r="I15" s="138" t="s">
        <v>28</v>
      </c>
      <c r="J15" s="137" t="s">
        <v>19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">
        <v>19</v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">
        <v>208</v>
      </c>
      <c r="F21" s="38"/>
      <c r="G21" s="38"/>
      <c r="H21" s="38"/>
      <c r="I21" s="138" t="s">
        <v>28</v>
      </c>
      <c r="J21" s="137" t="s">
        <v>19</v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">
        <v>19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209</v>
      </c>
      <c r="F24" s="38"/>
      <c r="G24" s="38"/>
      <c r="H24" s="38"/>
      <c r="I24" s="138" t="s">
        <v>28</v>
      </c>
      <c r="J24" s="137" t="s">
        <v>19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ROUND(J82,2)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ROUND((SUM(BE82:BE116)),2)</f>
        <v>0</v>
      </c>
      <c r="G33" s="38"/>
      <c r="H33" s="38"/>
      <c r="I33" s="153">
        <v>0.21</v>
      </c>
      <c r="J33" s="152">
        <f>ROUND(((SUM(BE82:BE116))*I33),2)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ROUND((SUM(BF82:BF116)),2)</f>
        <v>0</v>
      </c>
      <c r="G34" s="38"/>
      <c r="H34" s="38"/>
      <c r="I34" s="153">
        <v>0.15</v>
      </c>
      <c r="J34" s="152">
        <f>ROUND(((SUM(BF82:BF116))*I34),2)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ROUND((SUM(BG82:BG116)),2)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ROUND((SUM(BH82:BH116)),2)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ROUND((SUM(BI82:BI116)),2)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SO2 - IP7 Protierozní záchytná mez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k.ú. Bělotín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SPÚ, Krajský pozemkový úřad pro kraj Olomoucký</v>
      </c>
      <c r="G54" s="40"/>
      <c r="H54" s="40"/>
      <c r="I54" s="138" t="s">
        <v>31</v>
      </c>
      <c r="J54" s="36" t="str">
        <f>E21</f>
        <v>Ing. Aneta Žabenská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>Geocentrum spol. s.r.o.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J82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210</v>
      </c>
      <c r="E60" s="176"/>
      <c r="F60" s="176"/>
      <c r="G60" s="176"/>
      <c r="H60" s="176"/>
      <c r="I60" s="177"/>
      <c r="J60" s="178">
        <f>J83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81"/>
      <c r="D61" s="182" t="s">
        <v>211</v>
      </c>
      <c r="E61" s="183"/>
      <c r="F61" s="183"/>
      <c r="G61" s="183"/>
      <c r="H61" s="183"/>
      <c r="I61" s="184"/>
      <c r="J61" s="185">
        <f>J84</f>
        <v>0</v>
      </c>
      <c r="K61" s="181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81"/>
      <c r="D62" s="182" t="s">
        <v>212</v>
      </c>
      <c r="E62" s="183"/>
      <c r="F62" s="183"/>
      <c r="G62" s="183"/>
      <c r="H62" s="183"/>
      <c r="I62" s="184"/>
      <c r="J62" s="185">
        <f>J115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134"/>
      <c r="J63" s="40"/>
      <c r="K63" s="40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164"/>
      <c r="J64" s="60"/>
      <c r="K64" s="6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167"/>
      <c r="J68" s="62"/>
      <c r="K68" s="62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136</v>
      </c>
      <c r="D69" s="40"/>
      <c r="E69" s="40"/>
      <c r="F69" s="40"/>
      <c r="G69" s="40"/>
      <c r="H69" s="40"/>
      <c r="I69" s="134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234" t="str">
        <f>E7</f>
        <v>PD Protierozní opatření v k.ú. Bělotín</v>
      </c>
      <c r="F72" s="32"/>
      <c r="G72" s="32"/>
      <c r="H72" s="32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205</v>
      </c>
      <c r="D73" s="40"/>
      <c r="E73" s="40"/>
      <c r="F73" s="40"/>
      <c r="G73" s="40"/>
      <c r="H73" s="40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SO2 - IP7 Protierozní záchytná mez</v>
      </c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k.ú. Bělotín</v>
      </c>
      <c r="G76" s="40"/>
      <c r="H76" s="40"/>
      <c r="I76" s="138" t="s">
        <v>23</v>
      </c>
      <c r="J76" s="72" t="str">
        <f>IF(J12="","",J12)</f>
        <v>27. 5. 2020</v>
      </c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4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25</v>
      </c>
      <c r="D78" s="40"/>
      <c r="E78" s="40"/>
      <c r="F78" s="27" t="str">
        <f>E15</f>
        <v>SPÚ, Krajský pozemkový úřad pro kraj Olomoucký</v>
      </c>
      <c r="G78" s="40"/>
      <c r="H78" s="40"/>
      <c r="I78" s="138" t="s">
        <v>31</v>
      </c>
      <c r="J78" s="36" t="str">
        <f>E21</f>
        <v>Ing. Aneta Žabenská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138" t="s">
        <v>33</v>
      </c>
      <c r="J79" s="36" t="str">
        <f>E24</f>
        <v>Geocentrum spol. s.r.o.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134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87"/>
      <c r="B81" s="188"/>
      <c r="C81" s="189" t="s">
        <v>137</v>
      </c>
      <c r="D81" s="190" t="s">
        <v>55</v>
      </c>
      <c r="E81" s="190" t="s">
        <v>51</v>
      </c>
      <c r="F81" s="190" t="s">
        <v>52</v>
      </c>
      <c r="G81" s="190" t="s">
        <v>138</v>
      </c>
      <c r="H81" s="190" t="s">
        <v>139</v>
      </c>
      <c r="I81" s="191" t="s">
        <v>140</v>
      </c>
      <c r="J81" s="190" t="s">
        <v>129</v>
      </c>
      <c r="K81" s="192" t="s">
        <v>141</v>
      </c>
      <c r="L81" s="193"/>
      <c r="M81" s="92" t="s">
        <v>19</v>
      </c>
      <c r="N81" s="93" t="s">
        <v>40</v>
      </c>
      <c r="O81" s="93" t="s">
        <v>142</v>
      </c>
      <c r="P81" s="93" t="s">
        <v>143</v>
      </c>
      <c r="Q81" s="93" t="s">
        <v>144</v>
      </c>
      <c r="R81" s="93" t="s">
        <v>145</v>
      </c>
      <c r="S81" s="93" t="s">
        <v>146</v>
      </c>
      <c r="T81" s="94" t="s">
        <v>147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63" s="2" customFormat="1" ht="22.8" customHeight="1">
      <c r="A82" s="38"/>
      <c r="B82" s="39"/>
      <c r="C82" s="99" t="s">
        <v>148</v>
      </c>
      <c r="D82" s="40"/>
      <c r="E82" s="40"/>
      <c r="F82" s="40"/>
      <c r="G82" s="40"/>
      <c r="H82" s="40"/>
      <c r="I82" s="134"/>
      <c r="J82" s="194">
        <f>BK82</f>
        <v>0</v>
      </c>
      <c r="K82" s="40"/>
      <c r="L82" s="44"/>
      <c r="M82" s="95"/>
      <c r="N82" s="195"/>
      <c r="O82" s="96"/>
      <c r="P82" s="196">
        <f>P83</f>
        <v>0</v>
      </c>
      <c r="Q82" s="96"/>
      <c r="R82" s="196">
        <f>R83</f>
        <v>0.050006999999999996</v>
      </c>
      <c r="S82" s="96"/>
      <c r="T82" s="197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69</v>
      </c>
      <c r="AU82" s="17" t="s">
        <v>130</v>
      </c>
      <c r="BK82" s="198">
        <f>BK83</f>
        <v>0</v>
      </c>
    </row>
    <row r="83" spans="1:63" s="12" customFormat="1" ht="25.9" customHeight="1">
      <c r="A83" s="12"/>
      <c r="B83" s="199"/>
      <c r="C83" s="200"/>
      <c r="D83" s="201" t="s">
        <v>69</v>
      </c>
      <c r="E83" s="202" t="s">
        <v>213</v>
      </c>
      <c r="F83" s="202" t="s">
        <v>214</v>
      </c>
      <c r="G83" s="200"/>
      <c r="H83" s="200"/>
      <c r="I83" s="203"/>
      <c r="J83" s="204">
        <f>BK83</f>
        <v>0</v>
      </c>
      <c r="K83" s="200"/>
      <c r="L83" s="205"/>
      <c r="M83" s="206"/>
      <c r="N83" s="207"/>
      <c r="O83" s="207"/>
      <c r="P83" s="208">
        <f>P84+P115</f>
        <v>0</v>
      </c>
      <c r="Q83" s="207"/>
      <c r="R83" s="208">
        <f>R84+R115</f>
        <v>0.050006999999999996</v>
      </c>
      <c r="S83" s="207"/>
      <c r="T83" s="209">
        <f>T84+T115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75</v>
      </c>
      <c r="AT83" s="211" t="s">
        <v>69</v>
      </c>
      <c r="AU83" s="211" t="s">
        <v>70</v>
      </c>
      <c r="AY83" s="210" t="s">
        <v>152</v>
      </c>
      <c r="BK83" s="212">
        <f>BK84+BK115</f>
        <v>0</v>
      </c>
    </row>
    <row r="84" spans="1:63" s="12" customFormat="1" ht="22.8" customHeight="1">
      <c r="A84" s="12"/>
      <c r="B84" s="199"/>
      <c r="C84" s="200"/>
      <c r="D84" s="201" t="s">
        <v>69</v>
      </c>
      <c r="E84" s="213" t="s">
        <v>75</v>
      </c>
      <c r="F84" s="213" t="s">
        <v>215</v>
      </c>
      <c r="G84" s="200"/>
      <c r="H84" s="200"/>
      <c r="I84" s="203"/>
      <c r="J84" s="214">
        <f>BK84</f>
        <v>0</v>
      </c>
      <c r="K84" s="200"/>
      <c r="L84" s="205"/>
      <c r="M84" s="206"/>
      <c r="N84" s="207"/>
      <c r="O84" s="207"/>
      <c r="P84" s="208">
        <f>SUM(P85:P114)</f>
        <v>0</v>
      </c>
      <c r="Q84" s="207"/>
      <c r="R84" s="208">
        <f>SUM(R85:R114)</f>
        <v>0.050006999999999996</v>
      </c>
      <c r="S84" s="207"/>
      <c r="T84" s="209">
        <f>SUM(T85:T114)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75</v>
      </c>
      <c r="AT84" s="211" t="s">
        <v>69</v>
      </c>
      <c r="AU84" s="211" t="s">
        <v>75</v>
      </c>
      <c r="AY84" s="210" t="s">
        <v>152</v>
      </c>
      <c r="BK84" s="212">
        <f>SUM(BK85:BK114)</f>
        <v>0</v>
      </c>
    </row>
    <row r="85" spans="1:65" s="2" customFormat="1" ht="16.5" customHeight="1">
      <c r="A85" s="38"/>
      <c r="B85" s="39"/>
      <c r="C85" s="215" t="s">
        <v>75</v>
      </c>
      <c r="D85" s="215" t="s">
        <v>155</v>
      </c>
      <c r="E85" s="216" t="s">
        <v>216</v>
      </c>
      <c r="F85" s="217" t="s">
        <v>217</v>
      </c>
      <c r="G85" s="218" t="s">
        <v>218</v>
      </c>
      <c r="H85" s="219">
        <v>3230</v>
      </c>
      <c r="I85" s="220"/>
      <c r="J85" s="221">
        <f>ROUND(I85*H85,2)</f>
        <v>0</v>
      </c>
      <c r="K85" s="217" t="s">
        <v>198</v>
      </c>
      <c r="L85" s="44"/>
      <c r="M85" s="222" t="s">
        <v>19</v>
      </c>
      <c r="N85" s="223" t="s">
        <v>41</v>
      </c>
      <c r="O85" s="84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6" t="s">
        <v>168</v>
      </c>
      <c r="AT85" s="226" t="s">
        <v>155</v>
      </c>
      <c r="AU85" s="226" t="s">
        <v>80</v>
      </c>
      <c r="AY85" s="17" t="s">
        <v>152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75</v>
      </c>
      <c r="BK85" s="227">
        <f>ROUND(I85*H85,2)</f>
        <v>0</v>
      </c>
      <c r="BL85" s="17" t="s">
        <v>168</v>
      </c>
      <c r="BM85" s="226" t="s">
        <v>494</v>
      </c>
    </row>
    <row r="86" spans="1:47" s="2" customFormat="1" ht="12">
      <c r="A86" s="38"/>
      <c r="B86" s="39"/>
      <c r="C86" s="40"/>
      <c r="D86" s="235" t="s">
        <v>220</v>
      </c>
      <c r="E86" s="40"/>
      <c r="F86" s="236" t="s">
        <v>221</v>
      </c>
      <c r="G86" s="40"/>
      <c r="H86" s="40"/>
      <c r="I86" s="134"/>
      <c r="J86" s="40"/>
      <c r="K86" s="40"/>
      <c r="L86" s="44"/>
      <c r="M86" s="237"/>
      <c r="N86" s="238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220</v>
      </c>
      <c r="AU86" s="17" t="s">
        <v>80</v>
      </c>
    </row>
    <row r="87" spans="1:65" s="2" customFormat="1" ht="21.75" customHeight="1">
      <c r="A87" s="38"/>
      <c r="B87" s="39"/>
      <c r="C87" s="215" t="s">
        <v>80</v>
      </c>
      <c r="D87" s="215" t="s">
        <v>155</v>
      </c>
      <c r="E87" s="216" t="s">
        <v>495</v>
      </c>
      <c r="F87" s="217" t="s">
        <v>496</v>
      </c>
      <c r="G87" s="218" t="s">
        <v>224</v>
      </c>
      <c r="H87" s="219">
        <v>120</v>
      </c>
      <c r="I87" s="220"/>
      <c r="J87" s="221">
        <f>ROUND(I87*H87,2)</f>
        <v>0</v>
      </c>
      <c r="K87" s="217" t="s">
        <v>198</v>
      </c>
      <c r="L87" s="44"/>
      <c r="M87" s="222" t="s">
        <v>19</v>
      </c>
      <c r="N87" s="223" t="s">
        <v>41</v>
      </c>
      <c r="O87" s="84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6" t="s">
        <v>168</v>
      </c>
      <c r="AT87" s="226" t="s">
        <v>155</v>
      </c>
      <c r="AU87" s="226" t="s">
        <v>80</v>
      </c>
      <c r="AY87" s="17" t="s">
        <v>152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75</v>
      </c>
      <c r="BK87" s="227">
        <f>ROUND(I87*H87,2)</f>
        <v>0</v>
      </c>
      <c r="BL87" s="17" t="s">
        <v>168</v>
      </c>
      <c r="BM87" s="226" t="s">
        <v>497</v>
      </c>
    </row>
    <row r="88" spans="1:47" s="2" customFormat="1" ht="12">
      <c r="A88" s="38"/>
      <c r="B88" s="39"/>
      <c r="C88" s="40"/>
      <c r="D88" s="235" t="s">
        <v>220</v>
      </c>
      <c r="E88" s="40"/>
      <c r="F88" s="236" t="s">
        <v>226</v>
      </c>
      <c r="G88" s="40"/>
      <c r="H88" s="40"/>
      <c r="I88" s="134"/>
      <c r="J88" s="40"/>
      <c r="K88" s="40"/>
      <c r="L88" s="44"/>
      <c r="M88" s="237"/>
      <c r="N88" s="238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220</v>
      </c>
      <c r="AU88" s="17" t="s">
        <v>80</v>
      </c>
    </row>
    <row r="89" spans="1:65" s="2" customFormat="1" ht="33" customHeight="1">
      <c r="A89" s="38"/>
      <c r="B89" s="39"/>
      <c r="C89" s="215" t="s">
        <v>164</v>
      </c>
      <c r="D89" s="215" t="s">
        <v>155</v>
      </c>
      <c r="E89" s="216" t="s">
        <v>237</v>
      </c>
      <c r="F89" s="217" t="s">
        <v>238</v>
      </c>
      <c r="G89" s="218" t="s">
        <v>224</v>
      </c>
      <c r="H89" s="219">
        <v>120</v>
      </c>
      <c r="I89" s="220"/>
      <c r="J89" s="221">
        <f>ROUND(I89*H89,2)</f>
        <v>0</v>
      </c>
      <c r="K89" s="217" t="s">
        <v>198</v>
      </c>
      <c r="L89" s="44"/>
      <c r="M89" s="222" t="s">
        <v>19</v>
      </c>
      <c r="N89" s="223" t="s">
        <v>41</v>
      </c>
      <c r="O89" s="84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6" t="s">
        <v>168</v>
      </c>
      <c r="AT89" s="226" t="s">
        <v>155</v>
      </c>
      <c r="AU89" s="226" t="s">
        <v>80</v>
      </c>
      <c r="AY89" s="17" t="s">
        <v>152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7" t="s">
        <v>75</v>
      </c>
      <c r="BK89" s="227">
        <f>ROUND(I89*H89,2)</f>
        <v>0</v>
      </c>
      <c r="BL89" s="17" t="s">
        <v>168</v>
      </c>
      <c r="BM89" s="226" t="s">
        <v>498</v>
      </c>
    </row>
    <row r="90" spans="1:47" s="2" customFormat="1" ht="12">
      <c r="A90" s="38"/>
      <c r="B90" s="39"/>
      <c r="C90" s="40"/>
      <c r="D90" s="235" t="s">
        <v>220</v>
      </c>
      <c r="E90" s="40"/>
      <c r="F90" s="236" t="s">
        <v>240</v>
      </c>
      <c r="G90" s="40"/>
      <c r="H90" s="40"/>
      <c r="I90" s="134"/>
      <c r="J90" s="40"/>
      <c r="K90" s="40"/>
      <c r="L90" s="44"/>
      <c r="M90" s="237"/>
      <c r="N90" s="238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220</v>
      </c>
      <c r="AU90" s="17" t="s">
        <v>80</v>
      </c>
    </row>
    <row r="91" spans="1:65" s="2" customFormat="1" ht="33" customHeight="1">
      <c r="A91" s="38"/>
      <c r="B91" s="39"/>
      <c r="C91" s="215" t="s">
        <v>168</v>
      </c>
      <c r="D91" s="215" t="s">
        <v>155</v>
      </c>
      <c r="E91" s="216" t="s">
        <v>250</v>
      </c>
      <c r="F91" s="217" t="s">
        <v>251</v>
      </c>
      <c r="G91" s="218" t="s">
        <v>224</v>
      </c>
      <c r="H91" s="219">
        <v>1168</v>
      </c>
      <c r="I91" s="220"/>
      <c r="J91" s="221">
        <f>ROUND(I91*H91,2)</f>
        <v>0</v>
      </c>
      <c r="K91" s="217" t="s">
        <v>198</v>
      </c>
      <c r="L91" s="44"/>
      <c r="M91" s="222" t="s">
        <v>19</v>
      </c>
      <c r="N91" s="223" t="s">
        <v>41</v>
      </c>
      <c r="O91" s="84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6" t="s">
        <v>168</v>
      </c>
      <c r="AT91" s="226" t="s">
        <v>155</v>
      </c>
      <c r="AU91" s="226" t="s">
        <v>80</v>
      </c>
      <c r="AY91" s="17" t="s">
        <v>152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75</v>
      </c>
      <c r="BK91" s="227">
        <f>ROUND(I91*H91,2)</f>
        <v>0</v>
      </c>
      <c r="BL91" s="17" t="s">
        <v>168</v>
      </c>
      <c r="BM91" s="226" t="s">
        <v>499</v>
      </c>
    </row>
    <row r="92" spans="1:47" s="2" customFormat="1" ht="12">
      <c r="A92" s="38"/>
      <c r="B92" s="39"/>
      <c r="C92" s="40"/>
      <c r="D92" s="235" t="s">
        <v>220</v>
      </c>
      <c r="E92" s="40"/>
      <c r="F92" s="236" t="s">
        <v>240</v>
      </c>
      <c r="G92" s="40"/>
      <c r="H92" s="40"/>
      <c r="I92" s="134"/>
      <c r="J92" s="40"/>
      <c r="K92" s="40"/>
      <c r="L92" s="44"/>
      <c r="M92" s="237"/>
      <c r="N92" s="238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220</v>
      </c>
      <c r="AU92" s="17" t="s">
        <v>80</v>
      </c>
    </row>
    <row r="93" spans="1:51" s="13" customFormat="1" ht="12">
      <c r="A93" s="13"/>
      <c r="B93" s="249"/>
      <c r="C93" s="250"/>
      <c r="D93" s="235" t="s">
        <v>235</v>
      </c>
      <c r="E93" s="259" t="s">
        <v>19</v>
      </c>
      <c r="F93" s="251" t="s">
        <v>500</v>
      </c>
      <c r="G93" s="250"/>
      <c r="H93" s="252">
        <v>1168</v>
      </c>
      <c r="I93" s="253"/>
      <c r="J93" s="250"/>
      <c r="K93" s="250"/>
      <c r="L93" s="254"/>
      <c r="M93" s="255"/>
      <c r="N93" s="256"/>
      <c r="O93" s="256"/>
      <c r="P93" s="256"/>
      <c r="Q93" s="256"/>
      <c r="R93" s="256"/>
      <c r="S93" s="256"/>
      <c r="T93" s="257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8" t="s">
        <v>235</v>
      </c>
      <c r="AU93" s="258" t="s">
        <v>80</v>
      </c>
      <c r="AV93" s="13" t="s">
        <v>80</v>
      </c>
      <c r="AW93" s="13" t="s">
        <v>32</v>
      </c>
      <c r="AX93" s="13" t="s">
        <v>75</v>
      </c>
      <c r="AY93" s="258" t="s">
        <v>152</v>
      </c>
    </row>
    <row r="94" spans="1:65" s="2" customFormat="1" ht="21.75" customHeight="1">
      <c r="A94" s="38"/>
      <c r="B94" s="39"/>
      <c r="C94" s="215" t="s">
        <v>151</v>
      </c>
      <c r="D94" s="215" t="s">
        <v>155</v>
      </c>
      <c r="E94" s="216" t="s">
        <v>241</v>
      </c>
      <c r="F94" s="217" t="s">
        <v>242</v>
      </c>
      <c r="G94" s="218" t="s">
        <v>224</v>
      </c>
      <c r="H94" s="219">
        <v>1168</v>
      </c>
      <c r="I94" s="220"/>
      <c r="J94" s="221">
        <f>ROUND(I94*H94,2)</f>
        <v>0</v>
      </c>
      <c r="K94" s="217" t="s">
        <v>198</v>
      </c>
      <c r="L94" s="44"/>
      <c r="M94" s="222" t="s">
        <v>19</v>
      </c>
      <c r="N94" s="223" t="s">
        <v>41</v>
      </c>
      <c r="O94" s="84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6" t="s">
        <v>168</v>
      </c>
      <c r="AT94" s="226" t="s">
        <v>155</v>
      </c>
      <c r="AU94" s="226" t="s">
        <v>80</v>
      </c>
      <c r="AY94" s="17" t="s">
        <v>152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168</v>
      </c>
      <c r="BM94" s="226" t="s">
        <v>501</v>
      </c>
    </row>
    <row r="95" spans="1:47" s="2" customFormat="1" ht="12">
      <c r="A95" s="38"/>
      <c r="B95" s="39"/>
      <c r="C95" s="40"/>
      <c r="D95" s="235" t="s">
        <v>220</v>
      </c>
      <c r="E95" s="40"/>
      <c r="F95" s="236" t="s">
        <v>244</v>
      </c>
      <c r="G95" s="40"/>
      <c r="H95" s="40"/>
      <c r="I95" s="134"/>
      <c r="J95" s="40"/>
      <c r="K95" s="40"/>
      <c r="L95" s="44"/>
      <c r="M95" s="237"/>
      <c r="N95" s="238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220</v>
      </c>
      <c r="AU95" s="17" t="s">
        <v>80</v>
      </c>
    </row>
    <row r="96" spans="1:47" s="2" customFormat="1" ht="12">
      <c r="A96" s="38"/>
      <c r="B96" s="39"/>
      <c r="C96" s="40"/>
      <c r="D96" s="235" t="s">
        <v>245</v>
      </c>
      <c r="E96" s="40"/>
      <c r="F96" s="236" t="s">
        <v>246</v>
      </c>
      <c r="G96" s="40"/>
      <c r="H96" s="40"/>
      <c r="I96" s="134"/>
      <c r="J96" s="40"/>
      <c r="K96" s="40"/>
      <c r="L96" s="44"/>
      <c r="M96" s="237"/>
      <c r="N96" s="238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245</v>
      </c>
      <c r="AU96" s="17" t="s">
        <v>80</v>
      </c>
    </row>
    <row r="97" spans="1:65" s="2" customFormat="1" ht="33" customHeight="1">
      <c r="A97" s="38"/>
      <c r="B97" s="39"/>
      <c r="C97" s="215" t="s">
        <v>175</v>
      </c>
      <c r="D97" s="215" t="s">
        <v>155</v>
      </c>
      <c r="E97" s="216" t="s">
        <v>253</v>
      </c>
      <c r="F97" s="217" t="s">
        <v>254</v>
      </c>
      <c r="G97" s="218" t="s">
        <v>224</v>
      </c>
      <c r="H97" s="219">
        <v>1288</v>
      </c>
      <c r="I97" s="220"/>
      <c r="J97" s="221">
        <f>ROUND(I97*H97,2)</f>
        <v>0</v>
      </c>
      <c r="K97" s="217" t="s">
        <v>198</v>
      </c>
      <c r="L97" s="44"/>
      <c r="M97" s="222" t="s">
        <v>19</v>
      </c>
      <c r="N97" s="223" t="s">
        <v>41</v>
      </c>
      <c r="O97" s="84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6" t="s">
        <v>168</v>
      </c>
      <c r="AT97" s="226" t="s">
        <v>155</v>
      </c>
      <c r="AU97" s="226" t="s">
        <v>80</v>
      </c>
      <c r="AY97" s="17" t="s">
        <v>152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168</v>
      </c>
      <c r="BM97" s="226" t="s">
        <v>502</v>
      </c>
    </row>
    <row r="98" spans="1:47" s="2" customFormat="1" ht="12">
      <c r="A98" s="38"/>
      <c r="B98" s="39"/>
      <c r="C98" s="40"/>
      <c r="D98" s="235" t="s">
        <v>220</v>
      </c>
      <c r="E98" s="40"/>
      <c r="F98" s="236" t="s">
        <v>256</v>
      </c>
      <c r="G98" s="40"/>
      <c r="H98" s="40"/>
      <c r="I98" s="134"/>
      <c r="J98" s="40"/>
      <c r="K98" s="40"/>
      <c r="L98" s="44"/>
      <c r="M98" s="237"/>
      <c r="N98" s="238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220</v>
      </c>
      <c r="AU98" s="17" t="s">
        <v>80</v>
      </c>
    </row>
    <row r="99" spans="1:65" s="2" customFormat="1" ht="16.5" customHeight="1">
      <c r="A99" s="38"/>
      <c r="B99" s="39"/>
      <c r="C99" s="215" t="s">
        <v>179</v>
      </c>
      <c r="D99" s="215" t="s">
        <v>155</v>
      </c>
      <c r="E99" s="216" t="s">
        <v>257</v>
      </c>
      <c r="F99" s="217" t="s">
        <v>258</v>
      </c>
      <c r="G99" s="218" t="s">
        <v>218</v>
      </c>
      <c r="H99" s="219">
        <v>3230</v>
      </c>
      <c r="I99" s="220"/>
      <c r="J99" s="221">
        <f>ROUND(I99*H99,2)</f>
        <v>0</v>
      </c>
      <c r="K99" s="217" t="s">
        <v>198</v>
      </c>
      <c r="L99" s="44"/>
      <c r="M99" s="222" t="s">
        <v>19</v>
      </c>
      <c r="N99" s="223" t="s">
        <v>41</v>
      </c>
      <c r="O99" s="84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6" t="s">
        <v>168</v>
      </c>
      <c r="AT99" s="226" t="s">
        <v>155</v>
      </c>
      <c r="AU99" s="226" t="s">
        <v>80</v>
      </c>
      <c r="AY99" s="17" t="s">
        <v>152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75</v>
      </c>
      <c r="BK99" s="227">
        <f>ROUND(I99*H99,2)</f>
        <v>0</v>
      </c>
      <c r="BL99" s="17" t="s">
        <v>168</v>
      </c>
      <c r="BM99" s="226" t="s">
        <v>503</v>
      </c>
    </row>
    <row r="100" spans="1:47" s="2" customFormat="1" ht="12">
      <c r="A100" s="38"/>
      <c r="B100" s="39"/>
      <c r="C100" s="40"/>
      <c r="D100" s="235" t="s">
        <v>220</v>
      </c>
      <c r="E100" s="40"/>
      <c r="F100" s="236" t="s">
        <v>260</v>
      </c>
      <c r="G100" s="40"/>
      <c r="H100" s="40"/>
      <c r="I100" s="134"/>
      <c r="J100" s="40"/>
      <c r="K100" s="40"/>
      <c r="L100" s="44"/>
      <c r="M100" s="237"/>
      <c r="N100" s="238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220</v>
      </c>
      <c r="AU100" s="17" t="s">
        <v>80</v>
      </c>
    </row>
    <row r="101" spans="1:65" s="2" customFormat="1" ht="21.75" customHeight="1">
      <c r="A101" s="38"/>
      <c r="B101" s="39"/>
      <c r="C101" s="215" t="s">
        <v>185</v>
      </c>
      <c r="D101" s="215" t="s">
        <v>155</v>
      </c>
      <c r="E101" s="216" t="s">
        <v>261</v>
      </c>
      <c r="F101" s="217" t="s">
        <v>262</v>
      </c>
      <c r="G101" s="218" t="s">
        <v>218</v>
      </c>
      <c r="H101" s="219">
        <v>6284</v>
      </c>
      <c r="I101" s="220"/>
      <c r="J101" s="221">
        <f>ROUND(I101*H101,2)</f>
        <v>0</v>
      </c>
      <c r="K101" s="217" t="s">
        <v>198</v>
      </c>
      <c r="L101" s="44"/>
      <c r="M101" s="222" t="s">
        <v>19</v>
      </c>
      <c r="N101" s="223" t="s">
        <v>41</v>
      </c>
      <c r="O101" s="84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6" t="s">
        <v>168</v>
      </c>
      <c r="AT101" s="226" t="s">
        <v>155</v>
      </c>
      <c r="AU101" s="226" t="s">
        <v>80</v>
      </c>
      <c r="AY101" s="17" t="s">
        <v>152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75</v>
      </c>
      <c r="BK101" s="227">
        <f>ROUND(I101*H101,2)</f>
        <v>0</v>
      </c>
      <c r="BL101" s="17" t="s">
        <v>168</v>
      </c>
      <c r="BM101" s="226" t="s">
        <v>504</v>
      </c>
    </row>
    <row r="102" spans="1:47" s="2" customFormat="1" ht="12">
      <c r="A102" s="38"/>
      <c r="B102" s="39"/>
      <c r="C102" s="40"/>
      <c r="D102" s="235" t="s">
        <v>220</v>
      </c>
      <c r="E102" s="40"/>
      <c r="F102" s="236" t="s">
        <v>264</v>
      </c>
      <c r="G102" s="40"/>
      <c r="H102" s="40"/>
      <c r="I102" s="134"/>
      <c r="J102" s="40"/>
      <c r="K102" s="40"/>
      <c r="L102" s="44"/>
      <c r="M102" s="237"/>
      <c r="N102" s="238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220</v>
      </c>
      <c r="AU102" s="17" t="s">
        <v>80</v>
      </c>
    </row>
    <row r="103" spans="1:65" s="2" customFormat="1" ht="21.75" customHeight="1">
      <c r="A103" s="38"/>
      <c r="B103" s="39"/>
      <c r="C103" s="215" t="s">
        <v>189</v>
      </c>
      <c r="D103" s="215" t="s">
        <v>155</v>
      </c>
      <c r="E103" s="216" t="s">
        <v>265</v>
      </c>
      <c r="F103" s="217" t="s">
        <v>266</v>
      </c>
      <c r="G103" s="218" t="s">
        <v>218</v>
      </c>
      <c r="H103" s="219">
        <v>2388</v>
      </c>
      <c r="I103" s="220"/>
      <c r="J103" s="221">
        <f>ROUND(I103*H103,2)</f>
        <v>0</v>
      </c>
      <c r="K103" s="217" t="s">
        <v>198</v>
      </c>
      <c r="L103" s="44"/>
      <c r="M103" s="222" t="s">
        <v>19</v>
      </c>
      <c r="N103" s="223" t="s">
        <v>41</v>
      </c>
      <c r="O103" s="84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6" t="s">
        <v>168</v>
      </c>
      <c r="AT103" s="226" t="s">
        <v>155</v>
      </c>
      <c r="AU103" s="226" t="s">
        <v>80</v>
      </c>
      <c r="AY103" s="17" t="s">
        <v>152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75</v>
      </c>
      <c r="BK103" s="227">
        <f>ROUND(I103*H103,2)</f>
        <v>0</v>
      </c>
      <c r="BL103" s="17" t="s">
        <v>168</v>
      </c>
      <c r="BM103" s="226" t="s">
        <v>505</v>
      </c>
    </row>
    <row r="104" spans="1:47" s="2" customFormat="1" ht="12">
      <c r="A104" s="38"/>
      <c r="B104" s="39"/>
      <c r="C104" s="40"/>
      <c r="D104" s="235" t="s">
        <v>220</v>
      </c>
      <c r="E104" s="40"/>
      <c r="F104" s="236" t="s">
        <v>268</v>
      </c>
      <c r="G104" s="40"/>
      <c r="H104" s="40"/>
      <c r="I104" s="134"/>
      <c r="J104" s="40"/>
      <c r="K104" s="40"/>
      <c r="L104" s="44"/>
      <c r="M104" s="237"/>
      <c r="N104" s="238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220</v>
      </c>
      <c r="AU104" s="17" t="s">
        <v>80</v>
      </c>
    </row>
    <row r="105" spans="1:65" s="2" customFormat="1" ht="16.5" customHeight="1">
      <c r="A105" s="38"/>
      <c r="B105" s="39"/>
      <c r="C105" s="239" t="s">
        <v>195</v>
      </c>
      <c r="D105" s="239" t="s">
        <v>231</v>
      </c>
      <c r="E105" s="240" t="s">
        <v>270</v>
      </c>
      <c r="F105" s="241" t="s">
        <v>271</v>
      </c>
      <c r="G105" s="242" t="s">
        <v>272</v>
      </c>
      <c r="H105" s="243">
        <v>35.82</v>
      </c>
      <c r="I105" s="244"/>
      <c r="J105" s="245">
        <f>ROUND(I105*H105,2)</f>
        <v>0</v>
      </c>
      <c r="K105" s="241" t="s">
        <v>198</v>
      </c>
      <c r="L105" s="246"/>
      <c r="M105" s="247" t="s">
        <v>19</v>
      </c>
      <c r="N105" s="248" t="s">
        <v>41</v>
      </c>
      <c r="O105" s="84"/>
      <c r="P105" s="224">
        <f>O105*H105</f>
        <v>0</v>
      </c>
      <c r="Q105" s="224">
        <v>0.001</v>
      </c>
      <c r="R105" s="224">
        <f>Q105*H105</f>
        <v>0.03582</v>
      </c>
      <c r="S105" s="224">
        <v>0</v>
      </c>
      <c r="T105" s="225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6" t="s">
        <v>185</v>
      </c>
      <c r="AT105" s="226" t="s">
        <v>231</v>
      </c>
      <c r="AU105" s="226" t="s">
        <v>80</v>
      </c>
      <c r="AY105" s="17" t="s">
        <v>152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75</v>
      </c>
      <c r="BK105" s="227">
        <f>ROUND(I105*H105,2)</f>
        <v>0</v>
      </c>
      <c r="BL105" s="17" t="s">
        <v>168</v>
      </c>
      <c r="BM105" s="226" t="s">
        <v>506</v>
      </c>
    </row>
    <row r="106" spans="1:65" s="2" customFormat="1" ht="21.75" customHeight="1">
      <c r="A106" s="38"/>
      <c r="B106" s="39"/>
      <c r="C106" s="215" t="s">
        <v>202</v>
      </c>
      <c r="D106" s="215" t="s">
        <v>155</v>
      </c>
      <c r="E106" s="216" t="s">
        <v>275</v>
      </c>
      <c r="F106" s="217" t="s">
        <v>276</v>
      </c>
      <c r="G106" s="218" t="s">
        <v>218</v>
      </c>
      <c r="H106" s="219">
        <v>694</v>
      </c>
      <c r="I106" s="220"/>
      <c r="J106" s="221">
        <f>ROUND(I106*H106,2)</f>
        <v>0</v>
      </c>
      <c r="K106" s="217" t="s">
        <v>198</v>
      </c>
      <c r="L106" s="44"/>
      <c r="M106" s="222" t="s">
        <v>19</v>
      </c>
      <c r="N106" s="223" t="s">
        <v>41</v>
      </c>
      <c r="O106" s="84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6" t="s">
        <v>168</v>
      </c>
      <c r="AT106" s="226" t="s">
        <v>155</v>
      </c>
      <c r="AU106" s="226" t="s">
        <v>80</v>
      </c>
      <c r="AY106" s="17" t="s">
        <v>152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168</v>
      </c>
      <c r="BM106" s="226" t="s">
        <v>507</v>
      </c>
    </row>
    <row r="107" spans="1:47" s="2" customFormat="1" ht="12">
      <c r="A107" s="38"/>
      <c r="B107" s="39"/>
      <c r="C107" s="40"/>
      <c r="D107" s="235" t="s">
        <v>220</v>
      </c>
      <c r="E107" s="40"/>
      <c r="F107" s="236" t="s">
        <v>268</v>
      </c>
      <c r="G107" s="40"/>
      <c r="H107" s="40"/>
      <c r="I107" s="134"/>
      <c r="J107" s="40"/>
      <c r="K107" s="40"/>
      <c r="L107" s="44"/>
      <c r="M107" s="237"/>
      <c r="N107" s="238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220</v>
      </c>
      <c r="AU107" s="17" t="s">
        <v>80</v>
      </c>
    </row>
    <row r="108" spans="1:65" s="2" customFormat="1" ht="16.5" customHeight="1">
      <c r="A108" s="38"/>
      <c r="B108" s="39"/>
      <c r="C108" s="239" t="s">
        <v>269</v>
      </c>
      <c r="D108" s="239" t="s">
        <v>231</v>
      </c>
      <c r="E108" s="240" t="s">
        <v>279</v>
      </c>
      <c r="F108" s="241" t="s">
        <v>280</v>
      </c>
      <c r="G108" s="242" t="s">
        <v>272</v>
      </c>
      <c r="H108" s="243">
        <v>14.187</v>
      </c>
      <c r="I108" s="244"/>
      <c r="J108" s="245">
        <f>ROUND(I108*H108,2)</f>
        <v>0</v>
      </c>
      <c r="K108" s="241" t="s">
        <v>198</v>
      </c>
      <c r="L108" s="246"/>
      <c r="M108" s="247" t="s">
        <v>19</v>
      </c>
      <c r="N108" s="248" t="s">
        <v>41</v>
      </c>
      <c r="O108" s="84"/>
      <c r="P108" s="224">
        <f>O108*H108</f>
        <v>0</v>
      </c>
      <c r="Q108" s="224">
        <v>0.001</v>
      </c>
      <c r="R108" s="224">
        <f>Q108*H108</f>
        <v>0.014187</v>
      </c>
      <c r="S108" s="224">
        <v>0</v>
      </c>
      <c r="T108" s="22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6" t="s">
        <v>185</v>
      </c>
      <c r="AT108" s="226" t="s">
        <v>231</v>
      </c>
      <c r="AU108" s="226" t="s">
        <v>80</v>
      </c>
      <c r="AY108" s="17" t="s">
        <v>152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75</v>
      </c>
      <c r="BK108" s="227">
        <f>ROUND(I108*H108,2)</f>
        <v>0</v>
      </c>
      <c r="BL108" s="17" t="s">
        <v>168</v>
      </c>
      <c r="BM108" s="226" t="s">
        <v>508</v>
      </c>
    </row>
    <row r="109" spans="1:65" s="2" customFormat="1" ht="21.75" customHeight="1">
      <c r="A109" s="38"/>
      <c r="B109" s="39"/>
      <c r="C109" s="215" t="s">
        <v>274</v>
      </c>
      <c r="D109" s="215" t="s">
        <v>155</v>
      </c>
      <c r="E109" s="216" t="s">
        <v>282</v>
      </c>
      <c r="F109" s="217" t="s">
        <v>283</v>
      </c>
      <c r="G109" s="218" t="s">
        <v>218</v>
      </c>
      <c r="H109" s="219">
        <v>3230</v>
      </c>
      <c r="I109" s="220"/>
      <c r="J109" s="221">
        <f>ROUND(I109*H109,2)</f>
        <v>0</v>
      </c>
      <c r="K109" s="217" t="s">
        <v>198</v>
      </c>
      <c r="L109" s="44"/>
      <c r="M109" s="222" t="s">
        <v>19</v>
      </c>
      <c r="N109" s="223" t="s">
        <v>41</v>
      </c>
      <c r="O109" s="84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6" t="s">
        <v>168</v>
      </c>
      <c r="AT109" s="226" t="s">
        <v>155</v>
      </c>
      <c r="AU109" s="226" t="s">
        <v>80</v>
      </c>
      <c r="AY109" s="17" t="s">
        <v>152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7" t="s">
        <v>75</v>
      </c>
      <c r="BK109" s="227">
        <f>ROUND(I109*H109,2)</f>
        <v>0</v>
      </c>
      <c r="BL109" s="17" t="s">
        <v>168</v>
      </c>
      <c r="BM109" s="226" t="s">
        <v>509</v>
      </c>
    </row>
    <row r="110" spans="1:47" s="2" customFormat="1" ht="12">
      <c r="A110" s="38"/>
      <c r="B110" s="39"/>
      <c r="C110" s="40"/>
      <c r="D110" s="235" t="s">
        <v>220</v>
      </c>
      <c r="E110" s="40"/>
      <c r="F110" s="236" t="s">
        <v>285</v>
      </c>
      <c r="G110" s="40"/>
      <c r="H110" s="40"/>
      <c r="I110" s="134"/>
      <c r="J110" s="40"/>
      <c r="K110" s="40"/>
      <c r="L110" s="44"/>
      <c r="M110" s="237"/>
      <c r="N110" s="238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220</v>
      </c>
      <c r="AU110" s="17" t="s">
        <v>80</v>
      </c>
    </row>
    <row r="111" spans="1:65" s="2" customFormat="1" ht="21.75" customHeight="1">
      <c r="A111" s="38"/>
      <c r="B111" s="39"/>
      <c r="C111" s="215" t="s">
        <v>278</v>
      </c>
      <c r="D111" s="215" t="s">
        <v>155</v>
      </c>
      <c r="E111" s="216" t="s">
        <v>287</v>
      </c>
      <c r="F111" s="217" t="s">
        <v>288</v>
      </c>
      <c r="G111" s="218" t="s">
        <v>218</v>
      </c>
      <c r="H111" s="219">
        <v>3100</v>
      </c>
      <c r="I111" s="220"/>
      <c r="J111" s="221">
        <f>ROUND(I111*H111,2)</f>
        <v>0</v>
      </c>
      <c r="K111" s="217" t="s">
        <v>198</v>
      </c>
      <c r="L111" s="44"/>
      <c r="M111" s="222" t="s">
        <v>19</v>
      </c>
      <c r="N111" s="223" t="s">
        <v>41</v>
      </c>
      <c r="O111" s="84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6" t="s">
        <v>168</v>
      </c>
      <c r="AT111" s="226" t="s">
        <v>155</v>
      </c>
      <c r="AU111" s="226" t="s">
        <v>80</v>
      </c>
      <c r="AY111" s="17" t="s">
        <v>152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75</v>
      </c>
      <c r="BK111" s="227">
        <f>ROUND(I111*H111,2)</f>
        <v>0</v>
      </c>
      <c r="BL111" s="17" t="s">
        <v>168</v>
      </c>
      <c r="BM111" s="226" t="s">
        <v>510</v>
      </c>
    </row>
    <row r="112" spans="1:47" s="2" customFormat="1" ht="12">
      <c r="A112" s="38"/>
      <c r="B112" s="39"/>
      <c r="C112" s="40"/>
      <c r="D112" s="235" t="s">
        <v>220</v>
      </c>
      <c r="E112" s="40"/>
      <c r="F112" s="236" t="s">
        <v>285</v>
      </c>
      <c r="G112" s="40"/>
      <c r="H112" s="40"/>
      <c r="I112" s="134"/>
      <c r="J112" s="40"/>
      <c r="K112" s="40"/>
      <c r="L112" s="44"/>
      <c r="M112" s="237"/>
      <c r="N112" s="238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220</v>
      </c>
      <c r="AU112" s="17" t="s">
        <v>80</v>
      </c>
    </row>
    <row r="113" spans="1:65" s="2" customFormat="1" ht="21.75" customHeight="1">
      <c r="A113" s="38"/>
      <c r="B113" s="39"/>
      <c r="C113" s="215" t="s">
        <v>8</v>
      </c>
      <c r="D113" s="215" t="s">
        <v>155</v>
      </c>
      <c r="E113" s="216" t="s">
        <v>291</v>
      </c>
      <c r="F113" s="217" t="s">
        <v>292</v>
      </c>
      <c r="G113" s="218" t="s">
        <v>218</v>
      </c>
      <c r="H113" s="219">
        <v>694</v>
      </c>
      <c r="I113" s="220"/>
      <c r="J113" s="221">
        <f>ROUND(I113*H113,2)</f>
        <v>0</v>
      </c>
      <c r="K113" s="217" t="s">
        <v>198</v>
      </c>
      <c r="L113" s="44"/>
      <c r="M113" s="222" t="s">
        <v>19</v>
      </c>
      <c r="N113" s="223" t="s">
        <v>41</v>
      </c>
      <c r="O113" s="84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6" t="s">
        <v>168</v>
      </c>
      <c r="AT113" s="226" t="s">
        <v>155</v>
      </c>
      <c r="AU113" s="226" t="s">
        <v>80</v>
      </c>
      <c r="AY113" s="17" t="s">
        <v>152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7" t="s">
        <v>75</v>
      </c>
      <c r="BK113" s="227">
        <f>ROUND(I113*H113,2)</f>
        <v>0</v>
      </c>
      <c r="BL113" s="17" t="s">
        <v>168</v>
      </c>
      <c r="BM113" s="226" t="s">
        <v>511</v>
      </c>
    </row>
    <row r="114" spans="1:47" s="2" customFormat="1" ht="12">
      <c r="A114" s="38"/>
      <c r="B114" s="39"/>
      <c r="C114" s="40"/>
      <c r="D114" s="235" t="s">
        <v>220</v>
      </c>
      <c r="E114" s="40"/>
      <c r="F114" s="236" t="s">
        <v>264</v>
      </c>
      <c r="G114" s="40"/>
      <c r="H114" s="40"/>
      <c r="I114" s="134"/>
      <c r="J114" s="40"/>
      <c r="K114" s="40"/>
      <c r="L114" s="44"/>
      <c r="M114" s="237"/>
      <c r="N114" s="238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220</v>
      </c>
      <c r="AU114" s="17" t="s">
        <v>80</v>
      </c>
    </row>
    <row r="115" spans="1:63" s="12" customFormat="1" ht="22.8" customHeight="1">
      <c r="A115" s="12"/>
      <c r="B115" s="199"/>
      <c r="C115" s="200"/>
      <c r="D115" s="201" t="s">
        <v>69</v>
      </c>
      <c r="E115" s="213" t="s">
        <v>294</v>
      </c>
      <c r="F115" s="213" t="s">
        <v>295</v>
      </c>
      <c r="G115" s="200"/>
      <c r="H115" s="200"/>
      <c r="I115" s="203"/>
      <c r="J115" s="214">
        <f>BK115</f>
        <v>0</v>
      </c>
      <c r="K115" s="200"/>
      <c r="L115" s="205"/>
      <c r="M115" s="206"/>
      <c r="N115" s="207"/>
      <c r="O115" s="207"/>
      <c r="P115" s="208">
        <f>P116</f>
        <v>0</v>
      </c>
      <c r="Q115" s="207"/>
      <c r="R115" s="208">
        <f>R116</f>
        <v>0</v>
      </c>
      <c r="S115" s="207"/>
      <c r="T115" s="209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0" t="s">
        <v>75</v>
      </c>
      <c r="AT115" s="211" t="s">
        <v>69</v>
      </c>
      <c r="AU115" s="211" t="s">
        <v>75</v>
      </c>
      <c r="AY115" s="210" t="s">
        <v>152</v>
      </c>
      <c r="BK115" s="212">
        <f>BK116</f>
        <v>0</v>
      </c>
    </row>
    <row r="116" spans="1:65" s="2" customFormat="1" ht="16.5" customHeight="1">
      <c r="A116" s="38"/>
      <c r="B116" s="39"/>
      <c r="C116" s="215" t="s">
        <v>286</v>
      </c>
      <c r="D116" s="215" t="s">
        <v>155</v>
      </c>
      <c r="E116" s="216" t="s">
        <v>297</v>
      </c>
      <c r="F116" s="217" t="s">
        <v>298</v>
      </c>
      <c r="G116" s="218" t="s">
        <v>299</v>
      </c>
      <c r="H116" s="219">
        <v>0.05</v>
      </c>
      <c r="I116" s="220"/>
      <c r="J116" s="221">
        <f>ROUND(I116*H116,2)</f>
        <v>0</v>
      </c>
      <c r="K116" s="217" t="s">
        <v>198</v>
      </c>
      <c r="L116" s="44"/>
      <c r="M116" s="228" t="s">
        <v>19</v>
      </c>
      <c r="N116" s="229" t="s">
        <v>41</v>
      </c>
      <c r="O116" s="230"/>
      <c r="P116" s="231">
        <f>O116*H116</f>
        <v>0</v>
      </c>
      <c r="Q116" s="231">
        <v>0</v>
      </c>
      <c r="R116" s="231">
        <f>Q116*H116</f>
        <v>0</v>
      </c>
      <c r="S116" s="231">
        <v>0</v>
      </c>
      <c r="T116" s="23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6" t="s">
        <v>168</v>
      </c>
      <c r="AT116" s="226" t="s">
        <v>155</v>
      </c>
      <c r="AU116" s="226" t="s">
        <v>80</v>
      </c>
      <c r="AY116" s="17" t="s">
        <v>152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7" t="s">
        <v>75</v>
      </c>
      <c r="BK116" s="227">
        <f>ROUND(I116*H116,2)</f>
        <v>0</v>
      </c>
      <c r="BL116" s="17" t="s">
        <v>168</v>
      </c>
      <c r="BM116" s="226" t="s">
        <v>512</v>
      </c>
    </row>
    <row r="117" spans="1:31" s="2" customFormat="1" ht="6.95" customHeight="1">
      <c r="A117" s="38"/>
      <c r="B117" s="59"/>
      <c r="C117" s="60"/>
      <c r="D117" s="60"/>
      <c r="E117" s="60"/>
      <c r="F117" s="60"/>
      <c r="G117" s="60"/>
      <c r="H117" s="60"/>
      <c r="I117" s="164"/>
      <c r="J117" s="60"/>
      <c r="K117" s="60"/>
      <c r="L117" s="44"/>
      <c r="M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</sheetData>
  <sheetProtection password="CC35" sheet="1" objects="1" scenarios="1" formatColumns="0" formatRows="0" autoFilter="0"/>
  <autoFilter ref="C81:K11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80</v>
      </c>
    </row>
    <row r="4" spans="2:46" s="1" customFormat="1" ht="24.95" customHeight="1">
      <c r="B4" s="20"/>
      <c r="D4" s="131" t="s">
        <v>126</v>
      </c>
      <c r="I4" s="127"/>
      <c r="L4" s="20"/>
      <c r="M4" s="132" t="s">
        <v>10</v>
      </c>
      <c r="AT4" s="17" t="s">
        <v>4</v>
      </c>
    </row>
    <row r="5" spans="2:12" s="1" customFormat="1" ht="6.95" customHeight="1">
      <c r="B5" s="20"/>
      <c r="I5" s="127"/>
      <c r="L5" s="20"/>
    </row>
    <row r="6" spans="2:12" s="1" customFormat="1" ht="12" customHeight="1">
      <c r="B6" s="20"/>
      <c r="D6" s="133" t="s">
        <v>16</v>
      </c>
      <c r="I6" s="127"/>
      <c r="L6" s="20"/>
    </row>
    <row r="7" spans="2:12" s="1" customFormat="1" ht="16.5" customHeight="1">
      <c r="B7" s="20"/>
      <c r="E7" s="233" t="str">
        <f>'Rekapitulace stavby'!K6</f>
        <v>PD Protierozní opatření v k.ú. Bělotín</v>
      </c>
      <c r="F7" s="133"/>
      <c r="G7" s="133"/>
      <c r="H7" s="133"/>
      <c r="I7" s="127"/>
      <c r="L7" s="20"/>
    </row>
    <row r="8" spans="1:31" s="2" customFormat="1" ht="12" customHeight="1">
      <c r="A8" s="38"/>
      <c r="B8" s="44"/>
      <c r="C8" s="38"/>
      <c r="D8" s="133" t="s">
        <v>205</v>
      </c>
      <c r="E8" s="38"/>
      <c r="F8" s="38"/>
      <c r="G8" s="38"/>
      <c r="H8" s="38"/>
      <c r="I8" s="134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513</v>
      </c>
      <c r="F9" s="38"/>
      <c r="G9" s="38"/>
      <c r="H9" s="38"/>
      <c r="I9" s="134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4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8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27</v>
      </c>
      <c r="G12" s="38"/>
      <c r="H12" s="38"/>
      <c r="I12" s="138" t="s">
        <v>23</v>
      </c>
      <c r="J12" s="139" t="str">
        <f>'Rekapitulace stavby'!AN8</f>
        <v>27. 5. 2020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4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8" t="s">
        <v>26</v>
      </c>
      <c r="J14" s="137" t="str">
        <f>IF('Rekapitulace stavby'!AN10="","",'Rekapitulace stavby'!AN10)</f>
        <v/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8" t="s">
        <v>28</v>
      </c>
      <c r="J15" s="137" t="str">
        <f>IF('Rekapitulace stavby'!AN11="","",'Rekapitulace stavby'!AN11)</f>
        <v/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4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8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8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4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8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8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4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8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8" t="s">
        <v>28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4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34</v>
      </c>
      <c r="E26" s="38"/>
      <c r="F26" s="38"/>
      <c r="G26" s="38"/>
      <c r="H26" s="38"/>
      <c r="I26" s="134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4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6"/>
      <c r="J29" s="145"/>
      <c r="K29" s="145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134"/>
      <c r="J30" s="148">
        <f>ROUND(J83,2)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6"/>
      <c r="J31" s="145"/>
      <c r="K31" s="145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50" t="s">
        <v>37</v>
      </c>
      <c r="J32" s="149" t="s">
        <v>39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1" t="s">
        <v>40</v>
      </c>
      <c r="E33" s="133" t="s">
        <v>41</v>
      </c>
      <c r="F33" s="152">
        <f>ROUND((SUM(BE83:BE152)),2)</f>
        <v>0</v>
      </c>
      <c r="G33" s="38"/>
      <c r="H33" s="38"/>
      <c r="I33" s="153">
        <v>0.21</v>
      </c>
      <c r="J33" s="152">
        <f>ROUND(((SUM(BE83:BE152))*I33),2)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42</v>
      </c>
      <c r="F34" s="152">
        <f>ROUND((SUM(BF83:BF152)),2)</f>
        <v>0</v>
      </c>
      <c r="G34" s="38"/>
      <c r="H34" s="38"/>
      <c r="I34" s="153">
        <v>0.15</v>
      </c>
      <c r="J34" s="152">
        <f>ROUND(((SUM(BF83:BF152))*I34),2)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43</v>
      </c>
      <c r="F35" s="152">
        <f>ROUND((SUM(BG83:BG152)),2)</f>
        <v>0</v>
      </c>
      <c r="G35" s="38"/>
      <c r="H35" s="38"/>
      <c r="I35" s="153">
        <v>0.21</v>
      </c>
      <c r="J35" s="152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44</v>
      </c>
      <c r="F36" s="152">
        <f>ROUND((SUM(BH83:BH152)),2)</f>
        <v>0</v>
      </c>
      <c r="G36" s="38"/>
      <c r="H36" s="38"/>
      <c r="I36" s="153">
        <v>0.15</v>
      </c>
      <c r="J36" s="152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45</v>
      </c>
      <c r="F37" s="152">
        <f>ROUND((SUM(BI83:BI152)),2)</f>
        <v>0</v>
      </c>
      <c r="G37" s="38"/>
      <c r="H37" s="38"/>
      <c r="I37" s="153">
        <v>0</v>
      </c>
      <c r="J37" s="152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4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127</v>
      </c>
      <c r="D45" s="40"/>
      <c r="E45" s="40"/>
      <c r="F45" s="40"/>
      <c r="G45" s="40"/>
      <c r="H45" s="40"/>
      <c r="I45" s="134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4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4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234" t="str">
        <f>E7</f>
        <v>PD Protierozní opatření v k.ú. Bělotín</v>
      </c>
      <c r="F48" s="32"/>
      <c r="G48" s="32"/>
      <c r="H48" s="32"/>
      <c r="I48" s="134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205</v>
      </c>
      <c r="D49" s="40"/>
      <c r="E49" s="40"/>
      <c r="F49" s="40"/>
      <c r="G49" s="40"/>
      <c r="H49" s="40"/>
      <c r="I49" s="134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SO2_1 - Interakční prvek IP7 - Vegetační úpravy</v>
      </c>
      <c r="F50" s="40"/>
      <c r="G50" s="40"/>
      <c r="H50" s="40"/>
      <c r="I50" s="134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4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38" t="s">
        <v>23</v>
      </c>
      <c r="J52" s="72" t="str">
        <f>IF(J12="","",J12)</f>
        <v>27. 5. 2020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4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138" t="s">
        <v>31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38" t="s">
        <v>33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4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8" t="s">
        <v>128</v>
      </c>
      <c r="D57" s="169"/>
      <c r="E57" s="169"/>
      <c r="F57" s="169"/>
      <c r="G57" s="169"/>
      <c r="H57" s="169"/>
      <c r="I57" s="170"/>
      <c r="J57" s="171" t="s">
        <v>129</v>
      </c>
      <c r="K57" s="169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4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2" t="s">
        <v>68</v>
      </c>
      <c r="D59" s="40"/>
      <c r="E59" s="40"/>
      <c r="F59" s="40"/>
      <c r="G59" s="40"/>
      <c r="H59" s="40"/>
      <c r="I59" s="134"/>
      <c r="J59" s="102">
        <f>J83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130</v>
      </c>
    </row>
    <row r="60" spans="1:31" s="9" customFormat="1" ht="24.95" customHeight="1">
      <c r="A60" s="9"/>
      <c r="B60" s="173"/>
      <c r="C60" s="174"/>
      <c r="D60" s="175" t="s">
        <v>302</v>
      </c>
      <c r="E60" s="176"/>
      <c r="F60" s="176"/>
      <c r="G60" s="176"/>
      <c r="H60" s="176"/>
      <c r="I60" s="177"/>
      <c r="J60" s="178">
        <f>J84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3"/>
      <c r="C61" s="174"/>
      <c r="D61" s="175" t="s">
        <v>303</v>
      </c>
      <c r="E61" s="176"/>
      <c r="F61" s="176"/>
      <c r="G61" s="176"/>
      <c r="H61" s="176"/>
      <c r="I61" s="177"/>
      <c r="J61" s="178">
        <f>J119</f>
        <v>0</v>
      </c>
      <c r="K61" s="174"/>
      <c r="L61" s="17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80"/>
      <c r="C62" s="181"/>
      <c r="D62" s="182" t="s">
        <v>304</v>
      </c>
      <c r="E62" s="183"/>
      <c r="F62" s="183"/>
      <c r="G62" s="183"/>
      <c r="H62" s="183"/>
      <c r="I62" s="184"/>
      <c r="J62" s="185">
        <f>J120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81"/>
      <c r="D63" s="182" t="s">
        <v>212</v>
      </c>
      <c r="E63" s="183"/>
      <c r="F63" s="183"/>
      <c r="G63" s="183"/>
      <c r="H63" s="183"/>
      <c r="I63" s="184"/>
      <c r="J63" s="185">
        <f>J150</f>
        <v>0</v>
      </c>
      <c r="K63" s="181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4"/>
      <c r="J64" s="40"/>
      <c r="K64" s="4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4"/>
      <c r="J65" s="60"/>
      <c r="K65" s="60"/>
      <c r="L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67"/>
      <c r="J69" s="62"/>
      <c r="K69" s="62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136</v>
      </c>
      <c r="D70" s="40"/>
      <c r="E70" s="40"/>
      <c r="F70" s="40"/>
      <c r="G70" s="40"/>
      <c r="H70" s="40"/>
      <c r="I70" s="134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4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4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34" t="str">
        <f>E7</f>
        <v>PD Protierozní opatření v k.ú. Bělotín</v>
      </c>
      <c r="F73" s="32"/>
      <c r="G73" s="32"/>
      <c r="H73" s="32"/>
      <c r="I73" s="134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205</v>
      </c>
      <c r="D74" s="40"/>
      <c r="E74" s="40"/>
      <c r="F74" s="40"/>
      <c r="G74" s="40"/>
      <c r="H74" s="40"/>
      <c r="I74" s="134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SO2_1 - Interakční prvek IP7 - Vegetační úpravy</v>
      </c>
      <c r="F75" s="40"/>
      <c r="G75" s="40"/>
      <c r="H75" s="40"/>
      <c r="I75" s="134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4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138" t="s">
        <v>23</v>
      </c>
      <c r="J77" s="72" t="str">
        <f>IF(J12="","",J12)</f>
        <v>27. 5. 2020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4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138" t="s">
        <v>31</v>
      </c>
      <c r="J79" s="36" t="str">
        <f>E21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138" t="s">
        <v>33</v>
      </c>
      <c r="J80" s="36" t="str">
        <f>E24</f>
        <v xml:space="preserve"> </v>
      </c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4"/>
      <c r="J81" s="40"/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7"/>
      <c r="B82" s="188"/>
      <c r="C82" s="189" t="s">
        <v>137</v>
      </c>
      <c r="D82" s="190" t="s">
        <v>55</v>
      </c>
      <c r="E82" s="190" t="s">
        <v>51</v>
      </c>
      <c r="F82" s="190" t="s">
        <v>52</v>
      </c>
      <c r="G82" s="190" t="s">
        <v>138</v>
      </c>
      <c r="H82" s="190" t="s">
        <v>139</v>
      </c>
      <c r="I82" s="191" t="s">
        <v>140</v>
      </c>
      <c r="J82" s="190" t="s">
        <v>129</v>
      </c>
      <c r="K82" s="192" t="s">
        <v>141</v>
      </c>
      <c r="L82" s="193"/>
      <c r="M82" s="92" t="s">
        <v>19</v>
      </c>
      <c r="N82" s="93" t="s">
        <v>40</v>
      </c>
      <c r="O82" s="93" t="s">
        <v>142</v>
      </c>
      <c r="P82" s="93" t="s">
        <v>143</v>
      </c>
      <c r="Q82" s="93" t="s">
        <v>144</v>
      </c>
      <c r="R82" s="93" t="s">
        <v>145</v>
      </c>
      <c r="S82" s="93" t="s">
        <v>146</v>
      </c>
      <c r="T82" s="94" t="s">
        <v>147</v>
      </c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38"/>
      <c r="B83" s="39"/>
      <c r="C83" s="99" t="s">
        <v>148</v>
      </c>
      <c r="D83" s="40"/>
      <c r="E83" s="40"/>
      <c r="F83" s="40"/>
      <c r="G83" s="40"/>
      <c r="H83" s="40"/>
      <c r="I83" s="134"/>
      <c r="J83" s="194">
        <f>BK83</f>
        <v>0</v>
      </c>
      <c r="K83" s="40"/>
      <c r="L83" s="44"/>
      <c r="M83" s="95"/>
      <c r="N83" s="195"/>
      <c r="O83" s="96"/>
      <c r="P83" s="196">
        <f>P84+P119</f>
        <v>0</v>
      </c>
      <c r="Q83" s="96"/>
      <c r="R83" s="196">
        <f>R84+R119</f>
        <v>48.01217522</v>
      </c>
      <c r="S83" s="96"/>
      <c r="T83" s="197">
        <f>T84+T119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130</v>
      </c>
      <c r="BK83" s="198">
        <f>BK84+BK119</f>
        <v>0</v>
      </c>
    </row>
    <row r="84" spans="1:63" s="12" customFormat="1" ht="25.9" customHeight="1">
      <c r="A84" s="12"/>
      <c r="B84" s="199"/>
      <c r="C84" s="200"/>
      <c r="D84" s="201" t="s">
        <v>69</v>
      </c>
      <c r="E84" s="202" t="s">
        <v>75</v>
      </c>
      <c r="F84" s="202" t="s">
        <v>305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SUM(P85:P118)</f>
        <v>0</v>
      </c>
      <c r="Q84" s="207"/>
      <c r="R84" s="208">
        <f>SUM(R85:R118)</f>
        <v>3.084669</v>
      </c>
      <c r="S84" s="207"/>
      <c r="T84" s="209">
        <f>SUM(T85:T118)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75</v>
      </c>
      <c r="AT84" s="211" t="s">
        <v>69</v>
      </c>
      <c r="AU84" s="211" t="s">
        <v>70</v>
      </c>
      <c r="AY84" s="210" t="s">
        <v>152</v>
      </c>
      <c r="BK84" s="212">
        <f>SUM(BK85:BK118)</f>
        <v>0</v>
      </c>
    </row>
    <row r="85" spans="1:65" s="2" customFormat="1" ht="16.5" customHeight="1">
      <c r="A85" s="38"/>
      <c r="B85" s="39"/>
      <c r="C85" s="215" t="s">
        <v>75</v>
      </c>
      <c r="D85" s="215" t="s">
        <v>155</v>
      </c>
      <c r="E85" s="216" t="s">
        <v>306</v>
      </c>
      <c r="F85" s="217" t="s">
        <v>307</v>
      </c>
      <c r="G85" s="218" t="s">
        <v>218</v>
      </c>
      <c r="H85" s="219">
        <v>7578</v>
      </c>
      <c r="I85" s="220"/>
      <c r="J85" s="221">
        <f>ROUND(I85*H85,2)</f>
        <v>0</v>
      </c>
      <c r="K85" s="217" t="s">
        <v>198</v>
      </c>
      <c r="L85" s="44"/>
      <c r="M85" s="222" t="s">
        <v>19</v>
      </c>
      <c r="N85" s="223" t="s">
        <v>41</v>
      </c>
      <c r="O85" s="84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6" t="s">
        <v>168</v>
      </c>
      <c r="AT85" s="226" t="s">
        <v>155</v>
      </c>
      <c r="AU85" s="226" t="s">
        <v>75</v>
      </c>
      <c r="AY85" s="17" t="s">
        <v>152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75</v>
      </c>
      <c r="BK85" s="227">
        <f>ROUND(I85*H85,2)</f>
        <v>0</v>
      </c>
      <c r="BL85" s="17" t="s">
        <v>168</v>
      </c>
      <c r="BM85" s="226" t="s">
        <v>80</v>
      </c>
    </row>
    <row r="86" spans="1:47" s="2" customFormat="1" ht="12">
      <c r="A86" s="38"/>
      <c r="B86" s="39"/>
      <c r="C86" s="40"/>
      <c r="D86" s="235" t="s">
        <v>220</v>
      </c>
      <c r="E86" s="40"/>
      <c r="F86" s="236" t="s">
        <v>308</v>
      </c>
      <c r="G86" s="40"/>
      <c r="H86" s="40"/>
      <c r="I86" s="134"/>
      <c r="J86" s="40"/>
      <c r="K86" s="40"/>
      <c r="L86" s="44"/>
      <c r="M86" s="237"/>
      <c r="N86" s="238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220</v>
      </c>
      <c r="AU86" s="17" t="s">
        <v>75</v>
      </c>
    </row>
    <row r="87" spans="1:65" s="2" customFormat="1" ht="21.75" customHeight="1">
      <c r="A87" s="38"/>
      <c r="B87" s="39"/>
      <c r="C87" s="215" t="s">
        <v>80</v>
      </c>
      <c r="D87" s="215" t="s">
        <v>155</v>
      </c>
      <c r="E87" s="216" t="s">
        <v>265</v>
      </c>
      <c r="F87" s="217" t="s">
        <v>266</v>
      </c>
      <c r="G87" s="218" t="s">
        <v>218</v>
      </c>
      <c r="H87" s="219">
        <v>4497</v>
      </c>
      <c r="I87" s="220"/>
      <c r="J87" s="221">
        <f>ROUND(I87*H87,2)</f>
        <v>0</v>
      </c>
      <c r="K87" s="217" t="s">
        <v>198</v>
      </c>
      <c r="L87" s="44"/>
      <c r="M87" s="222" t="s">
        <v>19</v>
      </c>
      <c r="N87" s="223" t="s">
        <v>41</v>
      </c>
      <c r="O87" s="84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6" t="s">
        <v>168</v>
      </c>
      <c r="AT87" s="226" t="s">
        <v>155</v>
      </c>
      <c r="AU87" s="226" t="s">
        <v>75</v>
      </c>
      <c r="AY87" s="17" t="s">
        <v>152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75</v>
      </c>
      <c r="BK87" s="227">
        <f>ROUND(I87*H87,2)</f>
        <v>0</v>
      </c>
      <c r="BL87" s="17" t="s">
        <v>168</v>
      </c>
      <c r="BM87" s="226" t="s">
        <v>514</v>
      </c>
    </row>
    <row r="88" spans="1:47" s="2" customFormat="1" ht="12">
      <c r="A88" s="38"/>
      <c r="B88" s="39"/>
      <c r="C88" s="40"/>
      <c r="D88" s="235" t="s">
        <v>220</v>
      </c>
      <c r="E88" s="40"/>
      <c r="F88" s="236" t="s">
        <v>268</v>
      </c>
      <c r="G88" s="40"/>
      <c r="H88" s="40"/>
      <c r="I88" s="134"/>
      <c r="J88" s="40"/>
      <c r="K88" s="40"/>
      <c r="L88" s="44"/>
      <c r="M88" s="237"/>
      <c r="N88" s="238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220</v>
      </c>
      <c r="AU88" s="17" t="s">
        <v>75</v>
      </c>
    </row>
    <row r="89" spans="1:51" s="13" customFormat="1" ht="12">
      <c r="A89" s="13"/>
      <c r="B89" s="249"/>
      <c r="C89" s="250"/>
      <c r="D89" s="235" t="s">
        <v>235</v>
      </c>
      <c r="E89" s="259" t="s">
        <v>19</v>
      </c>
      <c r="F89" s="251" t="s">
        <v>515</v>
      </c>
      <c r="G89" s="250"/>
      <c r="H89" s="252">
        <v>4497</v>
      </c>
      <c r="I89" s="253"/>
      <c r="J89" s="250"/>
      <c r="K89" s="250"/>
      <c r="L89" s="254"/>
      <c r="M89" s="255"/>
      <c r="N89" s="256"/>
      <c r="O89" s="256"/>
      <c r="P89" s="256"/>
      <c r="Q89" s="256"/>
      <c r="R89" s="256"/>
      <c r="S89" s="256"/>
      <c r="T89" s="257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8" t="s">
        <v>235</v>
      </c>
      <c r="AU89" s="258" t="s">
        <v>75</v>
      </c>
      <c r="AV89" s="13" t="s">
        <v>80</v>
      </c>
      <c r="AW89" s="13" t="s">
        <v>32</v>
      </c>
      <c r="AX89" s="13" t="s">
        <v>75</v>
      </c>
      <c r="AY89" s="258" t="s">
        <v>152</v>
      </c>
    </row>
    <row r="90" spans="1:65" s="2" customFormat="1" ht="16.5" customHeight="1">
      <c r="A90" s="38"/>
      <c r="B90" s="39"/>
      <c r="C90" s="239" t="s">
        <v>164</v>
      </c>
      <c r="D90" s="239" t="s">
        <v>231</v>
      </c>
      <c r="E90" s="240" t="s">
        <v>312</v>
      </c>
      <c r="F90" s="241" t="s">
        <v>313</v>
      </c>
      <c r="G90" s="242" t="s">
        <v>272</v>
      </c>
      <c r="H90" s="243">
        <v>67.455</v>
      </c>
      <c r="I90" s="244"/>
      <c r="J90" s="245">
        <f>ROUND(I90*H90,2)</f>
        <v>0</v>
      </c>
      <c r="K90" s="241" t="s">
        <v>198</v>
      </c>
      <c r="L90" s="246"/>
      <c r="M90" s="247" t="s">
        <v>19</v>
      </c>
      <c r="N90" s="248" t="s">
        <v>41</v>
      </c>
      <c r="O90" s="84"/>
      <c r="P90" s="224">
        <f>O90*H90</f>
        <v>0</v>
      </c>
      <c r="Q90" s="224">
        <v>0.001</v>
      </c>
      <c r="R90" s="224">
        <f>Q90*H90</f>
        <v>0.067455</v>
      </c>
      <c r="S90" s="224">
        <v>0</v>
      </c>
      <c r="T90" s="22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6" t="s">
        <v>185</v>
      </c>
      <c r="AT90" s="226" t="s">
        <v>231</v>
      </c>
      <c r="AU90" s="226" t="s">
        <v>75</v>
      </c>
      <c r="AY90" s="17" t="s">
        <v>152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75</v>
      </c>
      <c r="BK90" s="227">
        <f>ROUND(I90*H90,2)</f>
        <v>0</v>
      </c>
      <c r="BL90" s="17" t="s">
        <v>168</v>
      </c>
      <c r="BM90" s="226" t="s">
        <v>516</v>
      </c>
    </row>
    <row r="91" spans="1:51" s="13" customFormat="1" ht="12">
      <c r="A91" s="13"/>
      <c r="B91" s="249"/>
      <c r="C91" s="250"/>
      <c r="D91" s="235" t="s">
        <v>235</v>
      </c>
      <c r="E91" s="250"/>
      <c r="F91" s="251" t="s">
        <v>517</v>
      </c>
      <c r="G91" s="250"/>
      <c r="H91" s="252">
        <v>67.455</v>
      </c>
      <c r="I91" s="253"/>
      <c r="J91" s="250"/>
      <c r="K91" s="250"/>
      <c r="L91" s="254"/>
      <c r="M91" s="255"/>
      <c r="N91" s="256"/>
      <c r="O91" s="256"/>
      <c r="P91" s="256"/>
      <c r="Q91" s="256"/>
      <c r="R91" s="256"/>
      <c r="S91" s="256"/>
      <c r="T91" s="257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8" t="s">
        <v>235</v>
      </c>
      <c r="AU91" s="258" t="s">
        <v>75</v>
      </c>
      <c r="AV91" s="13" t="s">
        <v>80</v>
      </c>
      <c r="AW91" s="13" t="s">
        <v>4</v>
      </c>
      <c r="AX91" s="13" t="s">
        <v>75</v>
      </c>
      <c r="AY91" s="258" t="s">
        <v>152</v>
      </c>
    </row>
    <row r="92" spans="1:65" s="2" customFormat="1" ht="21.75" customHeight="1">
      <c r="A92" s="38"/>
      <c r="B92" s="39"/>
      <c r="C92" s="215" t="s">
        <v>168</v>
      </c>
      <c r="D92" s="215" t="s">
        <v>155</v>
      </c>
      <c r="E92" s="216" t="s">
        <v>316</v>
      </c>
      <c r="F92" s="217" t="s">
        <v>317</v>
      </c>
      <c r="G92" s="218" t="s">
        <v>318</v>
      </c>
      <c r="H92" s="219">
        <v>672</v>
      </c>
      <c r="I92" s="220"/>
      <c r="J92" s="221">
        <f>ROUND(I92*H92,2)</f>
        <v>0</v>
      </c>
      <c r="K92" s="217" t="s">
        <v>198</v>
      </c>
      <c r="L92" s="44"/>
      <c r="M92" s="222" t="s">
        <v>19</v>
      </c>
      <c r="N92" s="223" t="s">
        <v>41</v>
      </c>
      <c r="O92" s="84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6" t="s">
        <v>168</v>
      </c>
      <c r="AT92" s="226" t="s">
        <v>155</v>
      </c>
      <c r="AU92" s="226" t="s">
        <v>75</v>
      </c>
      <c r="AY92" s="17" t="s">
        <v>152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75</v>
      </c>
      <c r="BK92" s="227">
        <f>ROUND(I92*H92,2)</f>
        <v>0</v>
      </c>
      <c r="BL92" s="17" t="s">
        <v>168</v>
      </c>
      <c r="BM92" s="226" t="s">
        <v>185</v>
      </c>
    </row>
    <row r="93" spans="1:47" s="2" customFormat="1" ht="12">
      <c r="A93" s="38"/>
      <c r="B93" s="39"/>
      <c r="C93" s="40"/>
      <c r="D93" s="235" t="s">
        <v>220</v>
      </c>
      <c r="E93" s="40"/>
      <c r="F93" s="236" t="s">
        <v>319</v>
      </c>
      <c r="G93" s="40"/>
      <c r="H93" s="40"/>
      <c r="I93" s="134"/>
      <c r="J93" s="40"/>
      <c r="K93" s="40"/>
      <c r="L93" s="44"/>
      <c r="M93" s="237"/>
      <c r="N93" s="238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220</v>
      </c>
      <c r="AU93" s="17" t="s">
        <v>75</v>
      </c>
    </row>
    <row r="94" spans="1:65" s="2" customFormat="1" ht="21.75" customHeight="1">
      <c r="A94" s="38"/>
      <c r="B94" s="39"/>
      <c r="C94" s="215" t="s">
        <v>151</v>
      </c>
      <c r="D94" s="215" t="s">
        <v>155</v>
      </c>
      <c r="E94" s="216" t="s">
        <v>320</v>
      </c>
      <c r="F94" s="217" t="s">
        <v>321</v>
      </c>
      <c r="G94" s="218" t="s">
        <v>318</v>
      </c>
      <c r="H94" s="219">
        <v>233</v>
      </c>
      <c r="I94" s="220"/>
      <c r="J94" s="221">
        <f>ROUND(I94*H94,2)</f>
        <v>0</v>
      </c>
      <c r="K94" s="217" t="s">
        <v>198</v>
      </c>
      <c r="L94" s="44"/>
      <c r="M94" s="222" t="s">
        <v>19</v>
      </c>
      <c r="N94" s="223" t="s">
        <v>41</v>
      </c>
      <c r="O94" s="84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6" t="s">
        <v>168</v>
      </c>
      <c r="AT94" s="226" t="s">
        <v>155</v>
      </c>
      <c r="AU94" s="226" t="s">
        <v>75</v>
      </c>
      <c r="AY94" s="17" t="s">
        <v>152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168</v>
      </c>
      <c r="BM94" s="226" t="s">
        <v>195</v>
      </c>
    </row>
    <row r="95" spans="1:47" s="2" customFormat="1" ht="12">
      <c r="A95" s="38"/>
      <c r="B95" s="39"/>
      <c r="C95" s="40"/>
      <c r="D95" s="235" t="s">
        <v>220</v>
      </c>
      <c r="E95" s="40"/>
      <c r="F95" s="236" t="s">
        <v>319</v>
      </c>
      <c r="G95" s="40"/>
      <c r="H95" s="40"/>
      <c r="I95" s="134"/>
      <c r="J95" s="40"/>
      <c r="K95" s="40"/>
      <c r="L95" s="44"/>
      <c r="M95" s="237"/>
      <c r="N95" s="238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220</v>
      </c>
      <c r="AU95" s="17" t="s">
        <v>75</v>
      </c>
    </row>
    <row r="96" spans="1:65" s="2" customFormat="1" ht="16.5" customHeight="1">
      <c r="A96" s="38"/>
      <c r="B96" s="39"/>
      <c r="C96" s="215" t="s">
        <v>175</v>
      </c>
      <c r="D96" s="215" t="s">
        <v>155</v>
      </c>
      <c r="E96" s="216" t="s">
        <v>322</v>
      </c>
      <c r="F96" s="217" t="s">
        <v>323</v>
      </c>
      <c r="G96" s="218" t="s">
        <v>218</v>
      </c>
      <c r="H96" s="219">
        <v>3500</v>
      </c>
      <c r="I96" s="220"/>
      <c r="J96" s="221">
        <f>ROUND(I96*H96,2)</f>
        <v>0</v>
      </c>
      <c r="K96" s="217" t="s">
        <v>198</v>
      </c>
      <c r="L96" s="44"/>
      <c r="M96" s="222" t="s">
        <v>19</v>
      </c>
      <c r="N96" s="223" t="s">
        <v>41</v>
      </c>
      <c r="O96" s="84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6" t="s">
        <v>168</v>
      </c>
      <c r="AT96" s="226" t="s">
        <v>155</v>
      </c>
      <c r="AU96" s="226" t="s">
        <v>75</v>
      </c>
      <c r="AY96" s="17" t="s">
        <v>152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75</v>
      </c>
      <c r="BK96" s="227">
        <f>ROUND(I96*H96,2)</f>
        <v>0</v>
      </c>
      <c r="BL96" s="17" t="s">
        <v>168</v>
      </c>
      <c r="BM96" s="226" t="s">
        <v>269</v>
      </c>
    </row>
    <row r="97" spans="1:47" s="2" customFormat="1" ht="12">
      <c r="A97" s="38"/>
      <c r="B97" s="39"/>
      <c r="C97" s="40"/>
      <c r="D97" s="235" t="s">
        <v>220</v>
      </c>
      <c r="E97" s="40"/>
      <c r="F97" s="236" t="s">
        <v>324</v>
      </c>
      <c r="G97" s="40"/>
      <c r="H97" s="40"/>
      <c r="I97" s="134"/>
      <c r="J97" s="40"/>
      <c r="K97" s="40"/>
      <c r="L97" s="44"/>
      <c r="M97" s="237"/>
      <c r="N97" s="238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220</v>
      </c>
      <c r="AU97" s="17" t="s">
        <v>75</v>
      </c>
    </row>
    <row r="98" spans="1:65" s="2" customFormat="1" ht="16.5" customHeight="1">
      <c r="A98" s="38"/>
      <c r="B98" s="39"/>
      <c r="C98" s="215" t="s">
        <v>179</v>
      </c>
      <c r="D98" s="215" t="s">
        <v>155</v>
      </c>
      <c r="E98" s="216" t="s">
        <v>325</v>
      </c>
      <c r="F98" s="217" t="s">
        <v>326</v>
      </c>
      <c r="G98" s="218" t="s">
        <v>218</v>
      </c>
      <c r="H98" s="219">
        <v>3500</v>
      </c>
      <c r="I98" s="220"/>
      <c r="J98" s="221">
        <f>ROUND(I98*H98,2)</f>
        <v>0</v>
      </c>
      <c r="K98" s="217" t="s">
        <v>198</v>
      </c>
      <c r="L98" s="44"/>
      <c r="M98" s="222" t="s">
        <v>19</v>
      </c>
      <c r="N98" s="223" t="s">
        <v>41</v>
      </c>
      <c r="O98" s="84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6" t="s">
        <v>168</v>
      </c>
      <c r="AT98" s="226" t="s">
        <v>155</v>
      </c>
      <c r="AU98" s="226" t="s">
        <v>75</v>
      </c>
      <c r="AY98" s="17" t="s">
        <v>152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75</v>
      </c>
      <c r="BK98" s="227">
        <f>ROUND(I98*H98,2)</f>
        <v>0</v>
      </c>
      <c r="BL98" s="17" t="s">
        <v>168</v>
      </c>
      <c r="BM98" s="226" t="s">
        <v>278</v>
      </c>
    </row>
    <row r="99" spans="1:47" s="2" customFormat="1" ht="12">
      <c r="A99" s="38"/>
      <c r="B99" s="39"/>
      <c r="C99" s="40"/>
      <c r="D99" s="235" t="s">
        <v>220</v>
      </c>
      <c r="E99" s="40"/>
      <c r="F99" s="236" t="s">
        <v>324</v>
      </c>
      <c r="G99" s="40"/>
      <c r="H99" s="40"/>
      <c r="I99" s="134"/>
      <c r="J99" s="40"/>
      <c r="K99" s="40"/>
      <c r="L99" s="44"/>
      <c r="M99" s="237"/>
      <c r="N99" s="238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220</v>
      </c>
      <c r="AU99" s="17" t="s">
        <v>75</v>
      </c>
    </row>
    <row r="100" spans="1:65" s="2" customFormat="1" ht="16.5" customHeight="1">
      <c r="A100" s="38"/>
      <c r="B100" s="39"/>
      <c r="C100" s="215" t="s">
        <v>185</v>
      </c>
      <c r="D100" s="215" t="s">
        <v>155</v>
      </c>
      <c r="E100" s="216" t="s">
        <v>327</v>
      </c>
      <c r="F100" s="217" t="s">
        <v>328</v>
      </c>
      <c r="G100" s="218" t="s">
        <v>218</v>
      </c>
      <c r="H100" s="219">
        <v>3500</v>
      </c>
      <c r="I100" s="220"/>
      <c r="J100" s="221">
        <f>ROUND(I100*H100,2)</f>
        <v>0</v>
      </c>
      <c r="K100" s="217" t="s">
        <v>198</v>
      </c>
      <c r="L100" s="44"/>
      <c r="M100" s="222" t="s">
        <v>19</v>
      </c>
      <c r="N100" s="223" t="s">
        <v>41</v>
      </c>
      <c r="O100" s="84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6" t="s">
        <v>168</v>
      </c>
      <c r="AT100" s="226" t="s">
        <v>155</v>
      </c>
      <c r="AU100" s="226" t="s">
        <v>75</v>
      </c>
      <c r="AY100" s="17" t="s">
        <v>152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75</v>
      </c>
      <c r="BK100" s="227">
        <f>ROUND(I100*H100,2)</f>
        <v>0</v>
      </c>
      <c r="BL100" s="17" t="s">
        <v>168</v>
      </c>
      <c r="BM100" s="226" t="s">
        <v>286</v>
      </c>
    </row>
    <row r="101" spans="1:47" s="2" customFormat="1" ht="12">
      <c r="A101" s="38"/>
      <c r="B101" s="39"/>
      <c r="C101" s="40"/>
      <c r="D101" s="235" t="s">
        <v>220</v>
      </c>
      <c r="E101" s="40"/>
      <c r="F101" s="236" t="s">
        <v>324</v>
      </c>
      <c r="G101" s="40"/>
      <c r="H101" s="40"/>
      <c r="I101" s="134"/>
      <c r="J101" s="40"/>
      <c r="K101" s="40"/>
      <c r="L101" s="44"/>
      <c r="M101" s="237"/>
      <c r="N101" s="238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220</v>
      </c>
      <c r="AU101" s="17" t="s">
        <v>75</v>
      </c>
    </row>
    <row r="102" spans="1:65" s="2" customFormat="1" ht="16.5" customHeight="1">
      <c r="A102" s="38"/>
      <c r="B102" s="39"/>
      <c r="C102" s="215" t="s">
        <v>189</v>
      </c>
      <c r="D102" s="215" t="s">
        <v>155</v>
      </c>
      <c r="E102" s="216" t="s">
        <v>329</v>
      </c>
      <c r="F102" s="217" t="s">
        <v>330</v>
      </c>
      <c r="G102" s="218" t="s">
        <v>218</v>
      </c>
      <c r="H102" s="219">
        <v>3500</v>
      </c>
      <c r="I102" s="220"/>
      <c r="J102" s="221">
        <f>ROUND(I102*H102,2)</f>
        <v>0</v>
      </c>
      <c r="K102" s="217" t="s">
        <v>198</v>
      </c>
      <c r="L102" s="44"/>
      <c r="M102" s="222" t="s">
        <v>19</v>
      </c>
      <c r="N102" s="223" t="s">
        <v>41</v>
      </c>
      <c r="O102" s="84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6" t="s">
        <v>168</v>
      </c>
      <c r="AT102" s="226" t="s">
        <v>155</v>
      </c>
      <c r="AU102" s="226" t="s">
        <v>75</v>
      </c>
      <c r="AY102" s="17" t="s">
        <v>152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75</v>
      </c>
      <c r="BK102" s="227">
        <f>ROUND(I102*H102,2)</f>
        <v>0</v>
      </c>
      <c r="BL102" s="17" t="s">
        <v>168</v>
      </c>
      <c r="BM102" s="226" t="s">
        <v>296</v>
      </c>
    </row>
    <row r="103" spans="1:47" s="2" customFormat="1" ht="12">
      <c r="A103" s="38"/>
      <c r="B103" s="39"/>
      <c r="C103" s="40"/>
      <c r="D103" s="235" t="s">
        <v>220</v>
      </c>
      <c r="E103" s="40"/>
      <c r="F103" s="236" t="s">
        <v>324</v>
      </c>
      <c r="G103" s="40"/>
      <c r="H103" s="40"/>
      <c r="I103" s="134"/>
      <c r="J103" s="40"/>
      <c r="K103" s="40"/>
      <c r="L103" s="44"/>
      <c r="M103" s="237"/>
      <c r="N103" s="238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220</v>
      </c>
      <c r="AU103" s="17" t="s">
        <v>75</v>
      </c>
    </row>
    <row r="104" spans="1:65" s="2" customFormat="1" ht="21.75" customHeight="1">
      <c r="A104" s="38"/>
      <c r="B104" s="39"/>
      <c r="C104" s="215" t="s">
        <v>202</v>
      </c>
      <c r="D104" s="215" t="s">
        <v>155</v>
      </c>
      <c r="E104" s="216" t="s">
        <v>331</v>
      </c>
      <c r="F104" s="217" t="s">
        <v>332</v>
      </c>
      <c r="G104" s="218" t="s">
        <v>318</v>
      </c>
      <c r="H104" s="219">
        <v>672</v>
      </c>
      <c r="I104" s="220"/>
      <c r="J104" s="221">
        <f>ROUND(I104*H104,2)</f>
        <v>0</v>
      </c>
      <c r="K104" s="217" t="s">
        <v>198</v>
      </c>
      <c r="L104" s="44"/>
      <c r="M104" s="222" t="s">
        <v>19</v>
      </c>
      <c r="N104" s="223" t="s">
        <v>41</v>
      </c>
      <c r="O104" s="84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6" t="s">
        <v>168</v>
      </c>
      <c r="AT104" s="226" t="s">
        <v>155</v>
      </c>
      <c r="AU104" s="226" t="s">
        <v>75</v>
      </c>
      <c r="AY104" s="17" t="s">
        <v>152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168</v>
      </c>
      <c r="BM104" s="226" t="s">
        <v>333</v>
      </c>
    </row>
    <row r="105" spans="1:47" s="2" customFormat="1" ht="12">
      <c r="A105" s="38"/>
      <c r="B105" s="39"/>
      <c r="C105" s="40"/>
      <c r="D105" s="235" t="s">
        <v>220</v>
      </c>
      <c r="E105" s="40"/>
      <c r="F105" s="236" t="s">
        <v>334</v>
      </c>
      <c r="G105" s="40"/>
      <c r="H105" s="40"/>
      <c r="I105" s="134"/>
      <c r="J105" s="40"/>
      <c r="K105" s="40"/>
      <c r="L105" s="44"/>
      <c r="M105" s="237"/>
      <c r="N105" s="238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220</v>
      </c>
      <c r="AU105" s="17" t="s">
        <v>75</v>
      </c>
    </row>
    <row r="106" spans="1:65" s="2" customFormat="1" ht="21.75" customHeight="1">
      <c r="A106" s="38"/>
      <c r="B106" s="39"/>
      <c r="C106" s="215" t="s">
        <v>269</v>
      </c>
      <c r="D106" s="215" t="s">
        <v>155</v>
      </c>
      <c r="E106" s="216" t="s">
        <v>335</v>
      </c>
      <c r="F106" s="217" t="s">
        <v>336</v>
      </c>
      <c r="G106" s="218" t="s">
        <v>318</v>
      </c>
      <c r="H106" s="219">
        <v>233</v>
      </c>
      <c r="I106" s="220"/>
      <c r="J106" s="221">
        <f>ROUND(I106*H106,2)</f>
        <v>0</v>
      </c>
      <c r="K106" s="217" t="s">
        <v>198</v>
      </c>
      <c r="L106" s="44"/>
      <c r="M106" s="222" t="s">
        <v>19</v>
      </c>
      <c r="N106" s="223" t="s">
        <v>41</v>
      </c>
      <c r="O106" s="84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6" t="s">
        <v>168</v>
      </c>
      <c r="AT106" s="226" t="s">
        <v>155</v>
      </c>
      <c r="AU106" s="226" t="s">
        <v>75</v>
      </c>
      <c r="AY106" s="17" t="s">
        <v>152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168</v>
      </c>
      <c r="BM106" s="226" t="s">
        <v>337</v>
      </c>
    </row>
    <row r="107" spans="1:47" s="2" customFormat="1" ht="12">
      <c r="A107" s="38"/>
      <c r="B107" s="39"/>
      <c r="C107" s="40"/>
      <c r="D107" s="235" t="s">
        <v>220</v>
      </c>
      <c r="E107" s="40"/>
      <c r="F107" s="236" t="s">
        <v>334</v>
      </c>
      <c r="G107" s="40"/>
      <c r="H107" s="40"/>
      <c r="I107" s="134"/>
      <c r="J107" s="40"/>
      <c r="K107" s="40"/>
      <c r="L107" s="44"/>
      <c r="M107" s="237"/>
      <c r="N107" s="238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220</v>
      </c>
      <c r="AU107" s="17" t="s">
        <v>75</v>
      </c>
    </row>
    <row r="108" spans="1:65" s="2" customFormat="1" ht="16.5" customHeight="1">
      <c r="A108" s="38"/>
      <c r="B108" s="39"/>
      <c r="C108" s="215" t="s">
        <v>274</v>
      </c>
      <c r="D108" s="215" t="s">
        <v>155</v>
      </c>
      <c r="E108" s="216" t="s">
        <v>338</v>
      </c>
      <c r="F108" s="217" t="s">
        <v>339</v>
      </c>
      <c r="G108" s="218" t="s">
        <v>318</v>
      </c>
      <c r="H108" s="219">
        <v>233</v>
      </c>
      <c r="I108" s="220"/>
      <c r="J108" s="221">
        <f>ROUND(I108*H108,2)</f>
        <v>0</v>
      </c>
      <c r="K108" s="217" t="s">
        <v>198</v>
      </c>
      <c r="L108" s="44"/>
      <c r="M108" s="222" t="s">
        <v>19</v>
      </c>
      <c r="N108" s="223" t="s">
        <v>41</v>
      </c>
      <c r="O108" s="84"/>
      <c r="P108" s="224">
        <f>O108*H108</f>
        <v>0</v>
      </c>
      <c r="Q108" s="224">
        <v>5.8E-05</v>
      </c>
      <c r="R108" s="224">
        <f>Q108*H108</f>
        <v>0.013514</v>
      </c>
      <c r="S108" s="224">
        <v>0</v>
      </c>
      <c r="T108" s="22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6" t="s">
        <v>168</v>
      </c>
      <c r="AT108" s="226" t="s">
        <v>155</v>
      </c>
      <c r="AU108" s="226" t="s">
        <v>75</v>
      </c>
      <c r="AY108" s="17" t="s">
        <v>152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75</v>
      </c>
      <c r="BK108" s="227">
        <f>ROUND(I108*H108,2)</f>
        <v>0</v>
      </c>
      <c r="BL108" s="17" t="s">
        <v>168</v>
      </c>
      <c r="BM108" s="226" t="s">
        <v>340</v>
      </c>
    </row>
    <row r="109" spans="1:47" s="2" customFormat="1" ht="12">
      <c r="A109" s="38"/>
      <c r="B109" s="39"/>
      <c r="C109" s="40"/>
      <c r="D109" s="235" t="s">
        <v>220</v>
      </c>
      <c r="E109" s="40"/>
      <c r="F109" s="236" t="s">
        <v>341</v>
      </c>
      <c r="G109" s="40"/>
      <c r="H109" s="40"/>
      <c r="I109" s="134"/>
      <c r="J109" s="40"/>
      <c r="K109" s="40"/>
      <c r="L109" s="44"/>
      <c r="M109" s="237"/>
      <c r="N109" s="238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220</v>
      </c>
      <c r="AU109" s="17" t="s">
        <v>75</v>
      </c>
    </row>
    <row r="110" spans="1:65" s="2" customFormat="1" ht="16.5" customHeight="1">
      <c r="A110" s="38"/>
      <c r="B110" s="39"/>
      <c r="C110" s="239" t="s">
        <v>278</v>
      </c>
      <c r="D110" s="239" t="s">
        <v>231</v>
      </c>
      <c r="E110" s="240" t="s">
        <v>342</v>
      </c>
      <c r="F110" s="241" t="s">
        <v>343</v>
      </c>
      <c r="G110" s="242" t="s">
        <v>318</v>
      </c>
      <c r="H110" s="243">
        <v>233</v>
      </c>
      <c r="I110" s="244"/>
      <c r="J110" s="245">
        <f>ROUND(I110*H110,2)</f>
        <v>0</v>
      </c>
      <c r="K110" s="241" t="s">
        <v>198</v>
      </c>
      <c r="L110" s="246"/>
      <c r="M110" s="247" t="s">
        <v>19</v>
      </c>
      <c r="N110" s="248" t="s">
        <v>41</v>
      </c>
      <c r="O110" s="84"/>
      <c r="P110" s="224">
        <f>O110*H110</f>
        <v>0</v>
      </c>
      <c r="Q110" s="224">
        <v>0.0059</v>
      </c>
      <c r="R110" s="224">
        <f>Q110*H110</f>
        <v>1.3747</v>
      </c>
      <c r="S110" s="224">
        <v>0</v>
      </c>
      <c r="T110" s="22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6" t="s">
        <v>185</v>
      </c>
      <c r="AT110" s="226" t="s">
        <v>231</v>
      </c>
      <c r="AU110" s="226" t="s">
        <v>75</v>
      </c>
      <c r="AY110" s="17" t="s">
        <v>152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75</v>
      </c>
      <c r="BK110" s="227">
        <f>ROUND(I110*H110,2)</f>
        <v>0</v>
      </c>
      <c r="BL110" s="17" t="s">
        <v>168</v>
      </c>
      <c r="BM110" s="226" t="s">
        <v>344</v>
      </c>
    </row>
    <row r="111" spans="1:65" s="2" customFormat="1" ht="16.5" customHeight="1">
      <c r="A111" s="38"/>
      <c r="B111" s="39"/>
      <c r="C111" s="239" t="s">
        <v>8</v>
      </c>
      <c r="D111" s="239" t="s">
        <v>231</v>
      </c>
      <c r="E111" s="240" t="s">
        <v>345</v>
      </c>
      <c r="F111" s="241" t="s">
        <v>346</v>
      </c>
      <c r="G111" s="242" t="s">
        <v>224</v>
      </c>
      <c r="H111" s="243">
        <v>8.145</v>
      </c>
      <c r="I111" s="244"/>
      <c r="J111" s="245">
        <f>ROUND(I111*H111,2)</f>
        <v>0</v>
      </c>
      <c r="K111" s="241" t="s">
        <v>198</v>
      </c>
      <c r="L111" s="246"/>
      <c r="M111" s="247" t="s">
        <v>19</v>
      </c>
      <c r="N111" s="248" t="s">
        <v>41</v>
      </c>
      <c r="O111" s="84"/>
      <c r="P111" s="224">
        <f>O111*H111</f>
        <v>0</v>
      </c>
      <c r="Q111" s="224">
        <v>0.2</v>
      </c>
      <c r="R111" s="224">
        <f>Q111*H111</f>
        <v>1.629</v>
      </c>
      <c r="S111" s="224">
        <v>0</v>
      </c>
      <c r="T111" s="22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6" t="s">
        <v>185</v>
      </c>
      <c r="AT111" s="226" t="s">
        <v>231</v>
      </c>
      <c r="AU111" s="226" t="s">
        <v>75</v>
      </c>
      <c r="AY111" s="17" t="s">
        <v>152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75</v>
      </c>
      <c r="BK111" s="227">
        <f>ROUND(I111*H111,2)</f>
        <v>0</v>
      </c>
      <c r="BL111" s="17" t="s">
        <v>168</v>
      </c>
      <c r="BM111" s="226" t="s">
        <v>347</v>
      </c>
    </row>
    <row r="112" spans="1:65" s="2" customFormat="1" ht="16.5" customHeight="1">
      <c r="A112" s="38"/>
      <c r="B112" s="39"/>
      <c r="C112" s="215" t="s">
        <v>286</v>
      </c>
      <c r="D112" s="215" t="s">
        <v>155</v>
      </c>
      <c r="E112" s="216" t="s">
        <v>366</v>
      </c>
      <c r="F112" s="217" t="s">
        <v>367</v>
      </c>
      <c r="G112" s="218" t="s">
        <v>218</v>
      </c>
      <c r="H112" s="219">
        <v>81.45</v>
      </c>
      <c r="I112" s="220"/>
      <c r="J112" s="221">
        <f>ROUND(I112*H112,2)</f>
        <v>0</v>
      </c>
      <c r="K112" s="217" t="s">
        <v>198</v>
      </c>
      <c r="L112" s="44"/>
      <c r="M112" s="222" t="s">
        <v>19</v>
      </c>
      <c r="N112" s="223" t="s">
        <v>41</v>
      </c>
      <c r="O112" s="84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6" t="s">
        <v>168</v>
      </c>
      <c r="AT112" s="226" t="s">
        <v>155</v>
      </c>
      <c r="AU112" s="226" t="s">
        <v>75</v>
      </c>
      <c r="AY112" s="17" t="s">
        <v>152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75</v>
      </c>
      <c r="BK112" s="227">
        <f>ROUND(I112*H112,2)</f>
        <v>0</v>
      </c>
      <c r="BL112" s="17" t="s">
        <v>168</v>
      </c>
      <c r="BM112" s="226" t="s">
        <v>362</v>
      </c>
    </row>
    <row r="113" spans="1:47" s="2" customFormat="1" ht="12">
      <c r="A113" s="38"/>
      <c r="B113" s="39"/>
      <c r="C113" s="40"/>
      <c r="D113" s="235" t="s">
        <v>220</v>
      </c>
      <c r="E113" s="40"/>
      <c r="F113" s="236" t="s">
        <v>369</v>
      </c>
      <c r="G113" s="40"/>
      <c r="H113" s="40"/>
      <c r="I113" s="134"/>
      <c r="J113" s="40"/>
      <c r="K113" s="40"/>
      <c r="L113" s="44"/>
      <c r="M113" s="237"/>
      <c r="N113" s="238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220</v>
      </c>
      <c r="AU113" s="17" t="s">
        <v>75</v>
      </c>
    </row>
    <row r="114" spans="1:65" s="2" customFormat="1" ht="16.5" customHeight="1">
      <c r="A114" s="38"/>
      <c r="B114" s="39"/>
      <c r="C114" s="215" t="s">
        <v>290</v>
      </c>
      <c r="D114" s="215" t="s">
        <v>155</v>
      </c>
      <c r="E114" s="216" t="s">
        <v>371</v>
      </c>
      <c r="F114" s="217" t="s">
        <v>372</v>
      </c>
      <c r="G114" s="218" t="s">
        <v>218</v>
      </c>
      <c r="H114" s="219">
        <v>7578</v>
      </c>
      <c r="I114" s="220"/>
      <c r="J114" s="221">
        <f>ROUND(I114*H114,2)</f>
        <v>0</v>
      </c>
      <c r="K114" s="217" t="s">
        <v>198</v>
      </c>
      <c r="L114" s="44"/>
      <c r="M114" s="222" t="s">
        <v>19</v>
      </c>
      <c r="N114" s="223" t="s">
        <v>41</v>
      </c>
      <c r="O114" s="84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6" t="s">
        <v>168</v>
      </c>
      <c r="AT114" s="226" t="s">
        <v>155</v>
      </c>
      <c r="AU114" s="226" t="s">
        <v>75</v>
      </c>
      <c r="AY114" s="17" t="s">
        <v>152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7" t="s">
        <v>75</v>
      </c>
      <c r="BK114" s="227">
        <f>ROUND(I114*H114,2)</f>
        <v>0</v>
      </c>
      <c r="BL114" s="17" t="s">
        <v>168</v>
      </c>
      <c r="BM114" s="226" t="s">
        <v>422</v>
      </c>
    </row>
    <row r="115" spans="1:65" s="2" customFormat="1" ht="16.5" customHeight="1">
      <c r="A115" s="38"/>
      <c r="B115" s="39"/>
      <c r="C115" s="215" t="s">
        <v>365</v>
      </c>
      <c r="D115" s="215" t="s">
        <v>155</v>
      </c>
      <c r="E115" s="216" t="s">
        <v>374</v>
      </c>
      <c r="F115" s="217" t="s">
        <v>375</v>
      </c>
      <c r="G115" s="218" t="s">
        <v>224</v>
      </c>
      <c r="H115" s="219">
        <v>13.71</v>
      </c>
      <c r="I115" s="220"/>
      <c r="J115" s="221">
        <f>ROUND(I115*H115,2)</f>
        <v>0</v>
      </c>
      <c r="K115" s="217" t="s">
        <v>198</v>
      </c>
      <c r="L115" s="44"/>
      <c r="M115" s="222" t="s">
        <v>19</v>
      </c>
      <c r="N115" s="223" t="s">
        <v>41</v>
      </c>
      <c r="O115" s="84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6" t="s">
        <v>168</v>
      </c>
      <c r="AT115" s="226" t="s">
        <v>155</v>
      </c>
      <c r="AU115" s="226" t="s">
        <v>75</v>
      </c>
      <c r="AY115" s="17" t="s">
        <v>152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75</v>
      </c>
      <c r="BK115" s="227">
        <f>ROUND(I115*H115,2)</f>
        <v>0</v>
      </c>
      <c r="BL115" s="17" t="s">
        <v>168</v>
      </c>
      <c r="BM115" s="226" t="s">
        <v>368</v>
      </c>
    </row>
    <row r="116" spans="1:47" s="2" customFormat="1" ht="12">
      <c r="A116" s="38"/>
      <c r="B116" s="39"/>
      <c r="C116" s="40"/>
      <c r="D116" s="235" t="s">
        <v>220</v>
      </c>
      <c r="E116" s="40"/>
      <c r="F116" s="236" t="s">
        <v>377</v>
      </c>
      <c r="G116" s="40"/>
      <c r="H116" s="40"/>
      <c r="I116" s="134"/>
      <c r="J116" s="40"/>
      <c r="K116" s="40"/>
      <c r="L116" s="44"/>
      <c r="M116" s="237"/>
      <c r="N116" s="238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220</v>
      </c>
      <c r="AU116" s="17" t="s">
        <v>75</v>
      </c>
    </row>
    <row r="117" spans="1:65" s="2" customFormat="1" ht="16.5" customHeight="1">
      <c r="A117" s="38"/>
      <c r="B117" s="39"/>
      <c r="C117" s="215" t="s">
        <v>370</v>
      </c>
      <c r="D117" s="215" t="s">
        <v>155</v>
      </c>
      <c r="E117" s="216" t="s">
        <v>378</v>
      </c>
      <c r="F117" s="217" t="s">
        <v>379</v>
      </c>
      <c r="G117" s="218" t="s">
        <v>224</v>
      </c>
      <c r="H117" s="219">
        <v>13.71</v>
      </c>
      <c r="I117" s="220"/>
      <c r="J117" s="221">
        <f>ROUND(I117*H117,2)</f>
        <v>0</v>
      </c>
      <c r="K117" s="217" t="s">
        <v>198</v>
      </c>
      <c r="L117" s="44"/>
      <c r="M117" s="222" t="s">
        <v>19</v>
      </c>
      <c r="N117" s="223" t="s">
        <v>41</v>
      </c>
      <c r="O117" s="84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6" t="s">
        <v>168</v>
      </c>
      <c r="AT117" s="226" t="s">
        <v>155</v>
      </c>
      <c r="AU117" s="226" t="s">
        <v>75</v>
      </c>
      <c r="AY117" s="17" t="s">
        <v>152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7" t="s">
        <v>75</v>
      </c>
      <c r="BK117" s="227">
        <f>ROUND(I117*H117,2)</f>
        <v>0</v>
      </c>
      <c r="BL117" s="17" t="s">
        <v>168</v>
      </c>
      <c r="BM117" s="226" t="s">
        <v>373</v>
      </c>
    </row>
    <row r="118" spans="1:47" s="2" customFormat="1" ht="12">
      <c r="A118" s="38"/>
      <c r="B118" s="39"/>
      <c r="C118" s="40"/>
      <c r="D118" s="235" t="s">
        <v>220</v>
      </c>
      <c r="E118" s="40"/>
      <c r="F118" s="236" t="s">
        <v>377</v>
      </c>
      <c r="G118" s="40"/>
      <c r="H118" s="40"/>
      <c r="I118" s="134"/>
      <c r="J118" s="40"/>
      <c r="K118" s="40"/>
      <c r="L118" s="44"/>
      <c r="M118" s="237"/>
      <c r="N118" s="238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220</v>
      </c>
      <c r="AU118" s="17" t="s">
        <v>75</v>
      </c>
    </row>
    <row r="119" spans="1:63" s="12" customFormat="1" ht="25.9" customHeight="1">
      <c r="A119" s="12"/>
      <c r="B119" s="199"/>
      <c r="C119" s="200"/>
      <c r="D119" s="201" t="s">
        <v>69</v>
      </c>
      <c r="E119" s="202" t="s">
        <v>213</v>
      </c>
      <c r="F119" s="202" t="s">
        <v>381</v>
      </c>
      <c r="G119" s="200"/>
      <c r="H119" s="200"/>
      <c r="I119" s="203"/>
      <c r="J119" s="204">
        <f>BK119</f>
        <v>0</v>
      </c>
      <c r="K119" s="200"/>
      <c r="L119" s="205"/>
      <c r="M119" s="206"/>
      <c r="N119" s="207"/>
      <c r="O119" s="207"/>
      <c r="P119" s="208">
        <f>P120+P150</f>
        <v>0</v>
      </c>
      <c r="Q119" s="207"/>
      <c r="R119" s="208">
        <f>R120+R150</f>
        <v>44.927506220000005</v>
      </c>
      <c r="S119" s="207"/>
      <c r="T119" s="209">
        <f>T120+T150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0" t="s">
        <v>75</v>
      </c>
      <c r="AT119" s="211" t="s">
        <v>69</v>
      </c>
      <c r="AU119" s="211" t="s">
        <v>70</v>
      </c>
      <c r="AY119" s="210" t="s">
        <v>152</v>
      </c>
      <c r="BK119" s="212">
        <f>BK120+BK150</f>
        <v>0</v>
      </c>
    </row>
    <row r="120" spans="1:63" s="12" customFormat="1" ht="22.8" customHeight="1">
      <c r="A120" s="12"/>
      <c r="B120" s="199"/>
      <c r="C120" s="200"/>
      <c r="D120" s="201" t="s">
        <v>69</v>
      </c>
      <c r="E120" s="213" t="s">
        <v>164</v>
      </c>
      <c r="F120" s="213" t="s">
        <v>382</v>
      </c>
      <c r="G120" s="200"/>
      <c r="H120" s="200"/>
      <c r="I120" s="203"/>
      <c r="J120" s="214">
        <f>BK120</f>
        <v>0</v>
      </c>
      <c r="K120" s="200"/>
      <c r="L120" s="205"/>
      <c r="M120" s="206"/>
      <c r="N120" s="207"/>
      <c r="O120" s="207"/>
      <c r="P120" s="208">
        <f>SUM(P121:P149)</f>
        <v>0</v>
      </c>
      <c r="Q120" s="207"/>
      <c r="R120" s="208">
        <f>SUM(R121:R149)</f>
        <v>44.927506220000005</v>
      </c>
      <c r="S120" s="207"/>
      <c r="T120" s="209">
        <f>SUM(T121:T149)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0" t="s">
        <v>75</v>
      </c>
      <c r="AT120" s="211" t="s">
        <v>69</v>
      </c>
      <c r="AU120" s="211" t="s">
        <v>75</v>
      </c>
      <c r="AY120" s="210" t="s">
        <v>152</v>
      </c>
      <c r="BK120" s="212">
        <f>SUM(BK121:BK149)</f>
        <v>0</v>
      </c>
    </row>
    <row r="121" spans="1:65" s="2" customFormat="1" ht="16.5" customHeight="1">
      <c r="A121" s="38"/>
      <c r="B121" s="39"/>
      <c r="C121" s="239" t="s">
        <v>7</v>
      </c>
      <c r="D121" s="239" t="s">
        <v>231</v>
      </c>
      <c r="E121" s="240" t="s">
        <v>518</v>
      </c>
      <c r="F121" s="241" t="s">
        <v>519</v>
      </c>
      <c r="G121" s="242" t="s">
        <v>224</v>
      </c>
      <c r="H121" s="243">
        <v>55.5</v>
      </c>
      <c r="I121" s="244"/>
      <c r="J121" s="245">
        <f>ROUND(I121*H121,2)</f>
        <v>0</v>
      </c>
      <c r="K121" s="241" t="s">
        <v>198</v>
      </c>
      <c r="L121" s="246"/>
      <c r="M121" s="247" t="s">
        <v>19</v>
      </c>
      <c r="N121" s="248" t="s">
        <v>41</v>
      </c>
      <c r="O121" s="84"/>
      <c r="P121" s="224">
        <f>O121*H121</f>
        <v>0</v>
      </c>
      <c r="Q121" s="224">
        <v>0.65</v>
      </c>
      <c r="R121" s="224">
        <f>Q121*H121</f>
        <v>36.075</v>
      </c>
      <c r="S121" s="224">
        <v>0</v>
      </c>
      <c r="T121" s="22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6" t="s">
        <v>185</v>
      </c>
      <c r="AT121" s="226" t="s">
        <v>231</v>
      </c>
      <c r="AU121" s="226" t="s">
        <v>80</v>
      </c>
      <c r="AY121" s="17" t="s">
        <v>152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7" t="s">
        <v>75</v>
      </c>
      <c r="BK121" s="227">
        <f>ROUND(I121*H121,2)</f>
        <v>0</v>
      </c>
      <c r="BL121" s="17" t="s">
        <v>168</v>
      </c>
      <c r="BM121" s="226" t="s">
        <v>376</v>
      </c>
    </row>
    <row r="122" spans="1:65" s="2" customFormat="1" ht="21.75" customHeight="1">
      <c r="A122" s="38"/>
      <c r="B122" s="39"/>
      <c r="C122" s="215" t="s">
        <v>333</v>
      </c>
      <c r="D122" s="215" t="s">
        <v>155</v>
      </c>
      <c r="E122" s="216" t="s">
        <v>520</v>
      </c>
      <c r="F122" s="217" t="s">
        <v>521</v>
      </c>
      <c r="G122" s="218" t="s">
        <v>318</v>
      </c>
      <c r="H122" s="219">
        <v>311</v>
      </c>
      <c r="I122" s="220"/>
      <c r="J122" s="221">
        <f>ROUND(I122*H122,2)</f>
        <v>0</v>
      </c>
      <c r="K122" s="217" t="s">
        <v>198</v>
      </c>
      <c r="L122" s="44"/>
      <c r="M122" s="222" t="s">
        <v>19</v>
      </c>
      <c r="N122" s="223" t="s">
        <v>41</v>
      </c>
      <c r="O122" s="84"/>
      <c r="P122" s="224">
        <f>O122*H122</f>
        <v>0</v>
      </c>
      <c r="Q122" s="224">
        <v>2E-08</v>
      </c>
      <c r="R122" s="224">
        <f>Q122*H122</f>
        <v>6.22E-06</v>
      </c>
      <c r="S122" s="224">
        <v>0</v>
      </c>
      <c r="T122" s="22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6" t="s">
        <v>168</v>
      </c>
      <c r="AT122" s="226" t="s">
        <v>155</v>
      </c>
      <c r="AU122" s="226" t="s">
        <v>80</v>
      </c>
      <c r="AY122" s="17" t="s">
        <v>152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7" t="s">
        <v>75</v>
      </c>
      <c r="BK122" s="227">
        <f>ROUND(I122*H122,2)</f>
        <v>0</v>
      </c>
      <c r="BL122" s="17" t="s">
        <v>168</v>
      </c>
      <c r="BM122" s="226" t="s">
        <v>380</v>
      </c>
    </row>
    <row r="123" spans="1:47" s="2" customFormat="1" ht="12">
      <c r="A123" s="38"/>
      <c r="B123" s="39"/>
      <c r="C123" s="40"/>
      <c r="D123" s="235" t="s">
        <v>220</v>
      </c>
      <c r="E123" s="40"/>
      <c r="F123" s="236" t="s">
        <v>522</v>
      </c>
      <c r="G123" s="40"/>
      <c r="H123" s="40"/>
      <c r="I123" s="134"/>
      <c r="J123" s="40"/>
      <c r="K123" s="40"/>
      <c r="L123" s="44"/>
      <c r="M123" s="237"/>
      <c r="N123" s="238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220</v>
      </c>
      <c r="AU123" s="17" t="s">
        <v>80</v>
      </c>
    </row>
    <row r="124" spans="1:65" s="2" customFormat="1" ht="21.75" customHeight="1">
      <c r="A124" s="38"/>
      <c r="B124" s="39"/>
      <c r="C124" s="215" t="s">
        <v>383</v>
      </c>
      <c r="D124" s="215" t="s">
        <v>155</v>
      </c>
      <c r="E124" s="216" t="s">
        <v>523</v>
      </c>
      <c r="F124" s="217" t="s">
        <v>524</v>
      </c>
      <c r="G124" s="218" t="s">
        <v>318</v>
      </c>
      <c r="H124" s="219">
        <v>311</v>
      </c>
      <c r="I124" s="220"/>
      <c r="J124" s="221">
        <f>ROUND(I124*H124,2)</f>
        <v>0</v>
      </c>
      <c r="K124" s="217" t="s">
        <v>198</v>
      </c>
      <c r="L124" s="44"/>
      <c r="M124" s="222" t="s">
        <v>19</v>
      </c>
      <c r="N124" s="223" t="s">
        <v>41</v>
      </c>
      <c r="O124" s="84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6" t="s">
        <v>168</v>
      </c>
      <c r="AT124" s="226" t="s">
        <v>155</v>
      </c>
      <c r="AU124" s="226" t="s">
        <v>80</v>
      </c>
      <c r="AY124" s="17" t="s">
        <v>152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75</v>
      </c>
      <c r="BK124" s="227">
        <f>ROUND(I124*H124,2)</f>
        <v>0</v>
      </c>
      <c r="BL124" s="17" t="s">
        <v>168</v>
      </c>
      <c r="BM124" s="226" t="s">
        <v>386</v>
      </c>
    </row>
    <row r="125" spans="1:47" s="2" customFormat="1" ht="12">
      <c r="A125" s="38"/>
      <c r="B125" s="39"/>
      <c r="C125" s="40"/>
      <c r="D125" s="235" t="s">
        <v>220</v>
      </c>
      <c r="E125" s="40"/>
      <c r="F125" s="236" t="s">
        <v>522</v>
      </c>
      <c r="G125" s="40"/>
      <c r="H125" s="40"/>
      <c r="I125" s="134"/>
      <c r="J125" s="40"/>
      <c r="K125" s="40"/>
      <c r="L125" s="44"/>
      <c r="M125" s="237"/>
      <c r="N125" s="238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220</v>
      </c>
      <c r="AU125" s="17" t="s">
        <v>80</v>
      </c>
    </row>
    <row r="126" spans="1:65" s="2" customFormat="1" ht="16.5" customHeight="1">
      <c r="A126" s="38"/>
      <c r="B126" s="39"/>
      <c r="C126" s="215" t="s">
        <v>337</v>
      </c>
      <c r="D126" s="215" t="s">
        <v>155</v>
      </c>
      <c r="E126" s="216" t="s">
        <v>525</v>
      </c>
      <c r="F126" s="217" t="s">
        <v>526</v>
      </c>
      <c r="G126" s="218" t="s">
        <v>358</v>
      </c>
      <c r="H126" s="219">
        <v>1007</v>
      </c>
      <c r="I126" s="220"/>
      <c r="J126" s="221">
        <f>ROUND(I126*H126,2)</f>
        <v>0</v>
      </c>
      <c r="K126" s="217" t="s">
        <v>198</v>
      </c>
      <c r="L126" s="44"/>
      <c r="M126" s="222" t="s">
        <v>19</v>
      </c>
      <c r="N126" s="223" t="s">
        <v>41</v>
      </c>
      <c r="O126" s="84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6" t="s">
        <v>168</v>
      </c>
      <c r="AT126" s="226" t="s">
        <v>155</v>
      </c>
      <c r="AU126" s="226" t="s">
        <v>80</v>
      </c>
      <c r="AY126" s="17" t="s">
        <v>152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7" t="s">
        <v>75</v>
      </c>
      <c r="BK126" s="227">
        <f>ROUND(I126*H126,2)</f>
        <v>0</v>
      </c>
      <c r="BL126" s="17" t="s">
        <v>168</v>
      </c>
      <c r="BM126" s="226" t="s">
        <v>389</v>
      </c>
    </row>
    <row r="127" spans="1:47" s="2" customFormat="1" ht="12">
      <c r="A127" s="38"/>
      <c r="B127" s="39"/>
      <c r="C127" s="40"/>
      <c r="D127" s="235" t="s">
        <v>220</v>
      </c>
      <c r="E127" s="40"/>
      <c r="F127" s="236" t="s">
        <v>527</v>
      </c>
      <c r="G127" s="40"/>
      <c r="H127" s="40"/>
      <c r="I127" s="134"/>
      <c r="J127" s="40"/>
      <c r="K127" s="40"/>
      <c r="L127" s="44"/>
      <c r="M127" s="237"/>
      <c r="N127" s="238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220</v>
      </c>
      <c r="AU127" s="17" t="s">
        <v>80</v>
      </c>
    </row>
    <row r="128" spans="1:65" s="2" customFormat="1" ht="16.5" customHeight="1">
      <c r="A128" s="38"/>
      <c r="B128" s="39"/>
      <c r="C128" s="239" t="s">
        <v>390</v>
      </c>
      <c r="D128" s="239" t="s">
        <v>231</v>
      </c>
      <c r="E128" s="240" t="s">
        <v>528</v>
      </c>
      <c r="F128" s="241" t="s">
        <v>529</v>
      </c>
      <c r="G128" s="242" t="s">
        <v>358</v>
      </c>
      <c r="H128" s="243">
        <v>1007</v>
      </c>
      <c r="I128" s="244"/>
      <c r="J128" s="245">
        <f>ROUND(I128*H128,2)</f>
        <v>0</v>
      </c>
      <c r="K128" s="241" t="s">
        <v>19</v>
      </c>
      <c r="L128" s="246"/>
      <c r="M128" s="247" t="s">
        <v>19</v>
      </c>
      <c r="N128" s="248" t="s">
        <v>41</v>
      </c>
      <c r="O128" s="84"/>
      <c r="P128" s="224">
        <f>O128*H128</f>
        <v>0</v>
      </c>
      <c r="Q128" s="224">
        <v>0.0025</v>
      </c>
      <c r="R128" s="224">
        <f>Q128*H128</f>
        <v>2.5175</v>
      </c>
      <c r="S128" s="224">
        <v>0</v>
      </c>
      <c r="T128" s="22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6" t="s">
        <v>185</v>
      </c>
      <c r="AT128" s="226" t="s">
        <v>231</v>
      </c>
      <c r="AU128" s="226" t="s">
        <v>80</v>
      </c>
      <c r="AY128" s="17" t="s">
        <v>152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7" t="s">
        <v>75</v>
      </c>
      <c r="BK128" s="227">
        <f>ROUND(I128*H128,2)</f>
        <v>0</v>
      </c>
      <c r="BL128" s="17" t="s">
        <v>168</v>
      </c>
      <c r="BM128" s="226" t="s">
        <v>393</v>
      </c>
    </row>
    <row r="129" spans="1:65" s="2" customFormat="1" ht="16.5" customHeight="1">
      <c r="A129" s="38"/>
      <c r="B129" s="39"/>
      <c r="C129" s="239" t="s">
        <v>340</v>
      </c>
      <c r="D129" s="239" t="s">
        <v>231</v>
      </c>
      <c r="E129" s="240" t="s">
        <v>384</v>
      </c>
      <c r="F129" s="241" t="s">
        <v>385</v>
      </c>
      <c r="G129" s="242" t="s">
        <v>318</v>
      </c>
      <c r="H129" s="243">
        <v>12</v>
      </c>
      <c r="I129" s="244"/>
      <c r="J129" s="245">
        <f>ROUND(I129*H129,2)</f>
        <v>0</v>
      </c>
      <c r="K129" s="241" t="s">
        <v>19</v>
      </c>
      <c r="L129" s="246"/>
      <c r="M129" s="247" t="s">
        <v>19</v>
      </c>
      <c r="N129" s="248" t="s">
        <v>41</v>
      </c>
      <c r="O129" s="84"/>
      <c r="P129" s="224">
        <f>O129*H129</f>
        <v>0</v>
      </c>
      <c r="Q129" s="224">
        <v>0.007</v>
      </c>
      <c r="R129" s="224">
        <f>Q129*H129</f>
        <v>0.084</v>
      </c>
      <c r="S129" s="224">
        <v>0</v>
      </c>
      <c r="T129" s="22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6" t="s">
        <v>185</v>
      </c>
      <c r="AT129" s="226" t="s">
        <v>231</v>
      </c>
      <c r="AU129" s="226" t="s">
        <v>80</v>
      </c>
      <c r="AY129" s="17" t="s">
        <v>152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7" t="s">
        <v>75</v>
      </c>
      <c r="BK129" s="227">
        <f>ROUND(I129*H129,2)</f>
        <v>0</v>
      </c>
      <c r="BL129" s="17" t="s">
        <v>168</v>
      </c>
      <c r="BM129" s="226" t="s">
        <v>396</v>
      </c>
    </row>
    <row r="130" spans="1:65" s="2" customFormat="1" ht="16.5" customHeight="1">
      <c r="A130" s="38"/>
      <c r="B130" s="39"/>
      <c r="C130" s="239" t="s">
        <v>397</v>
      </c>
      <c r="D130" s="239" t="s">
        <v>231</v>
      </c>
      <c r="E130" s="240" t="s">
        <v>530</v>
      </c>
      <c r="F130" s="241" t="s">
        <v>531</v>
      </c>
      <c r="G130" s="242" t="s">
        <v>318</v>
      </c>
      <c r="H130" s="243">
        <v>12</v>
      </c>
      <c r="I130" s="244"/>
      <c r="J130" s="245">
        <f>ROUND(I130*H130,2)</f>
        <v>0</v>
      </c>
      <c r="K130" s="241" t="s">
        <v>19</v>
      </c>
      <c r="L130" s="246"/>
      <c r="M130" s="247" t="s">
        <v>19</v>
      </c>
      <c r="N130" s="248" t="s">
        <v>41</v>
      </c>
      <c r="O130" s="84"/>
      <c r="P130" s="224">
        <f>O130*H130</f>
        <v>0</v>
      </c>
      <c r="Q130" s="224">
        <v>0.007</v>
      </c>
      <c r="R130" s="224">
        <f>Q130*H130</f>
        <v>0.084</v>
      </c>
      <c r="S130" s="224">
        <v>0</v>
      </c>
      <c r="T130" s="22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6" t="s">
        <v>185</v>
      </c>
      <c r="AT130" s="226" t="s">
        <v>231</v>
      </c>
      <c r="AU130" s="226" t="s">
        <v>80</v>
      </c>
      <c r="AY130" s="17" t="s">
        <v>152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7" t="s">
        <v>75</v>
      </c>
      <c r="BK130" s="227">
        <f>ROUND(I130*H130,2)</f>
        <v>0</v>
      </c>
      <c r="BL130" s="17" t="s">
        <v>168</v>
      </c>
      <c r="BM130" s="226" t="s">
        <v>400</v>
      </c>
    </row>
    <row r="131" spans="1:65" s="2" customFormat="1" ht="16.5" customHeight="1">
      <c r="A131" s="38"/>
      <c r="B131" s="39"/>
      <c r="C131" s="239" t="s">
        <v>344</v>
      </c>
      <c r="D131" s="239" t="s">
        <v>231</v>
      </c>
      <c r="E131" s="240" t="s">
        <v>387</v>
      </c>
      <c r="F131" s="241" t="s">
        <v>388</v>
      </c>
      <c r="G131" s="242" t="s">
        <v>318</v>
      </c>
      <c r="H131" s="243">
        <v>42</v>
      </c>
      <c r="I131" s="244"/>
      <c r="J131" s="245">
        <f>ROUND(I131*H131,2)</f>
        <v>0</v>
      </c>
      <c r="K131" s="241" t="s">
        <v>19</v>
      </c>
      <c r="L131" s="246"/>
      <c r="M131" s="247" t="s">
        <v>19</v>
      </c>
      <c r="N131" s="248" t="s">
        <v>41</v>
      </c>
      <c r="O131" s="84"/>
      <c r="P131" s="224">
        <f>O131*H131</f>
        <v>0</v>
      </c>
      <c r="Q131" s="224">
        <v>0.007</v>
      </c>
      <c r="R131" s="224">
        <f>Q131*H131</f>
        <v>0.294</v>
      </c>
      <c r="S131" s="224">
        <v>0</v>
      </c>
      <c r="T131" s="22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6" t="s">
        <v>185</v>
      </c>
      <c r="AT131" s="226" t="s">
        <v>231</v>
      </c>
      <c r="AU131" s="226" t="s">
        <v>80</v>
      </c>
      <c r="AY131" s="17" t="s">
        <v>152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7" t="s">
        <v>75</v>
      </c>
      <c r="BK131" s="227">
        <f>ROUND(I131*H131,2)</f>
        <v>0</v>
      </c>
      <c r="BL131" s="17" t="s">
        <v>168</v>
      </c>
      <c r="BM131" s="226" t="s">
        <v>403</v>
      </c>
    </row>
    <row r="132" spans="1:65" s="2" customFormat="1" ht="16.5" customHeight="1">
      <c r="A132" s="38"/>
      <c r="B132" s="39"/>
      <c r="C132" s="239" t="s">
        <v>404</v>
      </c>
      <c r="D132" s="239" t="s">
        <v>231</v>
      </c>
      <c r="E132" s="240" t="s">
        <v>391</v>
      </c>
      <c r="F132" s="241" t="s">
        <v>392</v>
      </c>
      <c r="G132" s="242" t="s">
        <v>318</v>
      </c>
      <c r="H132" s="243">
        <v>21</v>
      </c>
      <c r="I132" s="244"/>
      <c r="J132" s="245">
        <f>ROUND(I132*H132,2)</f>
        <v>0</v>
      </c>
      <c r="K132" s="241" t="s">
        <v>19</v>
      </c>
      <c r="L132" s="246"/>
      <c r="M132" s="247" t="s">
        <v>19</v>
      </c>
      <c r="N132" s="248" t="s">
        <v>41</v>
      </c>
      <c r="O132" s="84"/>
      <c r="P132" s="224">
        <f>O132*H132</f>
        <v>0</v>
      </c>
      <c r="Q132" s="224">
        <v>0.007</v>
      </c>
      <c r="R132" s="224">
        <f>Q132*H132</f>
        <v>0.147</v>
      </c>
      <c r="S132" s="224">
        <v>0</v>
      </c>
      <c r="T132" s="22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6" t="s">
        <v>185</v>
      </c>
      <c r="AT132" s="226" t="s">
        <v>231</v>
      </c>
      <c r="AU132" s="226" t="s">
        <v>80</v>
      </c>
      <c r="AY132" s="17" t="s">
        <v>152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7" t="s">
        <v>75</v>
      </c>
      <c r="BK132" s="227">
        <f>ROUND(I132*H132,2)</f>
        <v>0</v>
      </c>
      <c r="BL132" s="17" t="s">
        <v>168</v>
      </c>
      <c r="BM132" s="226" t="s">
        <v>407</v>
      </c>
    </row>
    <row r="133" spans="1:65" s="2" customFormat="1" ht="16.5" customHeight="1">
      <c r="A133" s="38"/>
      <c r="B133" s="39"/>
      <c r="C133" s="239" t="s">
        <v>347</v>
      </c>
      <c r="D133" s="239" t="s">
        <v>231</v>
      </c>
      <c r="E133" s="240" t="s">
        <v>394</v>
      </c>
      <c r="F133" s="241" t="s">
        <v>395</v>
      </c>
      <c r="G133" s="242" t="s">
        <v>318</v>
      </c>
      <c r="H133" s="243">
        <v>21</v>
      </c>
      <c r="I133" s="244"/>
      <c r="J133" s="245">
        <f>ROUND(I133*H133,2)</f>
        <v>0</v>
      </c>
      <c r="K133" s="241" t="s">
        <v>19</v>
      </c>
      <c r="L133" s="246"/>
      <c r="M133" s="247" t="s">
        <v>19</v>
      </c>
      <c r="N133" s="248" t="s">
        <v>41</v>
      </c>
      <c r="O133" s="84"/>
      <c r="P133" s="224">
        <f>O133*H133</f>
        <v>0</v>
      </c>
      <c r="Q133" s="224">
        <v>0.007</v>
      </c>
      <c r="R133" s="224">
        <f>Q133*H133</f>
        <v>0.147</v>
      </c>
      <c r="S133" s="224">
        <v>0</v>
      </c>
      <c r="T133" s="22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6" t="s">
        <v>185</v>
      </c>
      <c r="AT133" s="226" t="s">
        <v>231</v>
      </c>
      <c r="AU133" s="226" t="s">
        <v>80</v>
      </c>
      <c r="AY133" s="17" t="s">
        <v>152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7" t="s">
        <v>75</v>
      </c>
      <c r="BK133" s="227">
        <f>ROUND(I133*H133,2)</f>
        <v>0</v>
      </c>
      <c r="BL133" s="17" t="s">
        <v>168</v>
      </c>
      <c r="BM133" s="226" t="s">
        <v>410</v>
      </c>
    </row>
    <row r="134" spans="1:65" s="2" customFormat="1" ht="16.5" customHeight="1">
      <c r="A134" s="38"/>
      <c r="B134" s="39"/>
      <c r="C134" s="239" t="s">
        <v>411</v>
      </c>
      <c r="D134" s="239" t="s">
        <v>231</v>
      </c>
      <c r="E134" s="240" t="s">
        <v>398</v>
      </c>
      <c r="F134" s="241" t="s">
        <v>399</v>
      </c>
      <c r="G134" s="242" t="s">
        <v>318</v>
      </c>
      <c r="H134" s="243">
        <v>33</v>
      </c>
      <c r="I134" s="244"/>
      <c r="J134" s="245">
        <f>ROUND(I134*H134,2)</f>
        <v>0</v>
      </c>
      <c r="K134" s="241" t="s">
        <v>19</v>
      </c>
      <c r="L134" s="246"/>
      <c r="M134" s="247" t="s">
        <v>19</v>
      </c>
      <c r="N134" s="248" t="s">
        <v>41</v>
      </c>
      <c r="O134" s="84"/>
      <c r="P134" s="224">
        <f>O134*H134</f>
        <v>0</v>
      </c>
      <c r="Q134" s="224">
        <v>0.007</v>
      </c>
      <c r="R134" s="224">
        <f>Q134*H134</f>
        <v>0.231</v>
      </c>
      <c r="S134" s="224">
        <v>0</v>
      </c>
      <c r="T134" s="22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6" t="s">
        <v>185</v>
      </c>
      <c r="AT134" s="226" t="s">
        <v>231</v>
      </c>
      <c r="AU134" s="226" t="s">
        <v>80</v>
      </c>
      <c r="AY134" s="17" t="s">
        <v>152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7" t="s">
        <v>75</v>
      </c>
      <c r="BK134" s="227">
        <f>ROUND(I134*H134,2)</f>
        <v>0</v>
      </c>
      <c r="BL134" s="17" t="s">
        <v>168</v>
      </c>
      <c r="BM134" s="226" t="s">
        <v>414</v>
      </c>
    </row>
    <row r="135" spans="1:65" s="2" customFormat="1" ht="16.5" customHeight="1">
      <c r="A135" s="38"/>
      <c r="B135" s="39"/>
      <c r="C135" s="239" t="s">
        <v>362</v>
      </c>
      <c r="D135" s="239" t="s">
        <v>231</v>
      </c>
      <c r="E135" s="240" t="s">
        <v>401</v>
      </c>
      <c r="F135" s="241" t="s">
        <v>402</v>
      </c>
      <c r="G135" s="242" t="s">
        <v>318</v>
      </c>
      <c r="H135" s="243">
        <v>33</v>
      </c>
      <c r="I135" s="244"/>
      <c r="J135" s="245">
        <f>ROUND(I135*H135,2)</f>
        <v>0</v>
      </c>
      <c r="K135" s="241" t="s">
        <v>19</v>
      </c>
      <c r="L135" s="246"/>
      <c r="M135" s="247" t="s">
        <v>19</v>
      </c>
      <c r="N135" s="248" t="s">
        <v>41</v>
      </c>
      <c r="O135" s="84"/>
      <c r="P135" s="224">
        <f>O135*H135</f>
        <v>0</v>
      </c>
      <c r="Q135" s="224">
        <v>0.007</v>
      </c>
      <c r="R135" s="224">
        <f>Q135*H135</f>
        <v>0.231</v>
      </c>
      <c r="S135" s="224">
        <v>0</v>
      </c>
      <c r="T135" s="22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6" t="s">
        <v>185</v>
      </c>
      <c r="AT135" s="226" t="s">
        <v>231</v>
      </c>
      <c r="AU135" s="226" t="s">
        <v>80</v>
      </c>
      <c r="AY135" s="17" t="s">
        <v>152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7" t="s">
        <v>75</v>
      </c>
      <c r="BK135" s="227">
        <f>ROUND(I135*H135,2)</f>
        <v>0</v>
      </c>
      <c r="BL135" s="17" t="s">
        <v>168</v>
      </c>
      <c r="BM135" s="226" t="s">
        <v>417</v>
      </c>
    </row>
    <row r="136" spans="1:65" s="2" customFormat="1" ht="16.5" customHeight="1">
      <c r="A136" s="38"/>
      <c r="B136" s="39"/>
      <c r="C136" s="239" t="s">
        <v>418</v>
      </c>
      <c r="D136" s="239" t="s">
        <v>231</v>
      </c>
      <c r="E136" s="240" t="s">
        <v>405</v>
      </c>
      <c r="F136" s="241" t="s">
        <v>406</v>
      </c>
      <c r="G136" s="242" t="s">
        <v>318</v>
      </c>
      <c r="H136" s="243">
        <v>20</v>
      </c>
      <c r="I136" s="244"/>
      <c r="J136" s="245">
        <f>ROUND(I136*H136,2)</f>
        <v>0</v>
      </c>
      <c r="K136" s="241" t="s">
        <v>19</v>
      </c>
      <c r="L136" s="246"/>
      <c r="M136" s="247" t="s">
        <v>19</v>
      </c>
      <c r="N136" s="248" t="s">
        <v>41</v>
      </c>
      <c r="O136" s="84"/>
      <c r="P136" s="224">
        <f>O136*H136</f>
        <v>0</v>
      </c>
      <c r="Q136" s="224">
        <v>0.007</v>
      </c>
      <c r="R136" s="224">
        <f>Q136*H136</f>
        <v>0.14</v>
      </c>
      <c r="S136" s="224">
        <v>0</v>
      </c>
      <c r="T136" s="22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6" t="s">
        <v>185</v>
      </c>
      <c r="AT136" s="226" t="s">
        <v>231</v>
      </c>
      <c r="AU136" s="226" t="s">
        <v>80</v>
      </c>
      <c r="AY136" s="17" t="s">
        <v>152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7" t="s">
        <v>75</v>
      </c>
      <c r="BK136" s="227">
        <f>ROUND(I136*H136,2)</f>
        <v>0</v>
      </c>
      <c r="BL136" s="17" t="s">
        <v>168</v>
      </c>
      <c r="BM136" s="226" t="s">
        <v>421</v>
      </c>
    </row>
    <row r="137" spans="1:65" s="2" customFormat="1" ht="16.5" customHeight="1">
      <c r="A137" s="38"/>
      <c r="B137" s="39"/>
      <c r="C137" s="239" t="s">
        <v>422</v>
      </c>
      <c r="D137" s="239" t="s">
        <v>231</v>
      </c>
      <c r="E137" s="240" t="s">
        <v>408</v>
      </c>
      <c r="F137" s="241" t="s">
        <v>409</v>
      </c>
      <c r="G137" s="242" t="s">
        <v>318</v>
      </c>
      <c r="H137" s="243">
        <v>12</v>
      </c>
      <c r="I137" s="244"/>
      <c r="J137" s="245">
        <f>ROUND(I137*H137,2)</f>
        <v>0</v>
      </c>
      <c r="K137" s="241" t="s">
        <v>19</v>
      </c>
      <c r="L137" s="246"/>
      <c r="M137" s="247" t="s">
        <v>19</v>
      </c>
      <c r="N137" s="248" t="s">
        <v>41</v>
      </c>
      <c r="O137" s="84"/>
      <c r="P137" s="224">
        <f>O137*H137</f>
        <v>0</v>
      </c>
      <c r="Q137" s="224">
        <v>0.007</v>
      </c>
      <c r="R137" s="224">
        <f>Q137*H137</f>
        <v>0.084</v>
      </c>
      <c r="S137" s="224">
        <v>0</v>
      </c>
      <c r="T137" s="22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6" t="s">
        <v>185</v>
      </c>
      <c r="AT137" s="226" t="s">
        <v>231</v>
      </c>
      <c r="AU137" s="226" t="s">
        <v>80</v>
      </c>
      <c r="AY137" s="17" t="s">
        <v>152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7" t="s">
        <v>75</v>
      </c>
      <c r="BK137" s="227">
        <f>ROUND(I137*H137,2)</f>
        <v>0</v>
      </c>
      <c r="BL137" s="17" t="s">
        <v>168</v>
      </c>
      <c r="BM137" s="226" t="s">
        <v>425</v>
      </c>
    </row>
    <row r="138" spans="1:65" s="2" customFormat="1" ht="16.5" customHeight="1">
      <c r="A138" s="38"/>
      <c r="B138" s="39"/>
      <c r="C138" s="239" t="s">
        <v>426</v>
      </c>
      <c r="D138" s="239" t="s">
        <v>231</v>
      </c>
      <c r="E138" s="240" t="s">
        <v>412</v>
      </c>
      <c r="F138" s="241" t="s">
        <v>413</v>
      </c>
      <c r="G138" s="242" t="s">
        <v>318</v>
      </c>
      <c r="H138" s="243">
        <v>27</v>
      </c>
      <c r="I138" s="244"/>
      <c r="J138" s="245">
        <f>ROUND(I138*H138,2)</f>
        <v>0</v>
      </c>
      <c r="K138" s="241" t="s">
        <v>19</v>
      </c>
      <c r="L138" s="246"/>
      <c r="M138" s="247" t="s">
        <v>19</v>
      </c>
      <c r="N138" s="248" t="s">
        <v>41</v>
      </c>
      <c r="O138" s="84"/>
      <c r="P138" s="224">
        <f>O138*H138</f>
        <v>0</v>
      </c>
      <c r="Q138" s="224">
        <v>0.007</v>
      </c>
      <c r="R138" s="224">
        <f>Q138*H138</f>
        <v>0.189</v>
      </c>
      <c r="S138" s="224">
        <v>0</v>
      </c>
      <c r="T138" s="22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6" t="s">
        <v>185</v>
      </c>
      <c r="AT138" s="226" t="s">
        <v>231</v>
      </c>
      <c r="AU138" s="226" t="s">
        <v>80</v>
      </c>
      <c r="AY138" s="17" t="s">
        <v>152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7" t="s">
        <v>75</v>
      </c>
      <c r="BK138" s="227">
        <f>ROUND(I138*H138,2)</f>
        <v>0</v>
      </c>
      <c r="BL138" s="17" t="s">
        <v>168</v>
      </c>
      <c r="BM138" s="226" t="s">
        <v>429</v>
      </c>
    </row>
    <row r="139" spans="1:65" s="2" customFormat="1" ht="16.5" customHeight="1">
      <c r="A139" s="38"/>
      <c r="B139" s="39"/>
      <c r="C139" s="239" t="s">
        <v>368</v>
      </c>
      <c r="D139" s="239" t="s">
        <v>231</v>
      </c>
      <c r="E139" s="240" t="s">
        <v>415</v>
      </c>
      <c r="F139" s="241" t="s">
        <v>416</v>
      </c>
      <c r="G139" s="242" t="s">
        <v>318</v>
      </c>
      <c r="H139" s="243">
        <v>55</v>
      </c>
      <c r="I139" s="244"/>
      <c r="J139" s="245">
        <f>ROUND(I139*H139,2)</f>
        <v>0</v>
      </c>
      <c r="K139" s="241" t="s">
        <v>19</v>
      </c>
      <c r="L139" s="246"/>
      <c r="M139" s="247" t="s">
        <v>19</v>
      </c>
      <c r="N139" s="248" t="s">
        <v>41</v>
      </c>
      <c r="O139" s="84"/>
      <c r="P139" s="224">
        <f>O139*H139</f>
        <v>0</v>
      </c>
      <c r="Q139" s="224">
        <v>0.007</v>
      </c>
      <c r="R139" s="224">
        <f>Q139*H139</f>
        <v>0.385</v>
      </c>
      <c r="S139" s="224">
        <v>0</v>
      </c>
      <c r="T139" s="22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6" t="s">
        <v>185</v>
      </c>
      <c r="AT139" s="226" t="s">
        <v>231</v>
      </c>
      <c r="AU139" s="226" t="s">
        <v>80</v>
      </c>
      <c r="AY139" s="17" t="s">
        <v>152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7" t="s">
        <v>75</v>
      </c>
      <c r="BK139" s="227">
        <f>ROUND(I139*H139,2)</f>
        <v>0</v>
      </c>
      <c r="BL139" s="17" t="s">
        <v>168</v>
      </c>
      <c r="BM139" s="226" t="s">
        <v>432</v>
      </c>
    </row>
    <row r="140" spans="1:65" s="2" customFormat="1" ht="16.5" customHeight="1">
      <c r="A140" s="38"/>
      <c r="B140" s="39"/>
      <c r="C140" s="239" t="s">
        <v>433</v>
      </c>
      <c r="D140" s="239" t="s">
        <v>231</v>
      </c>
      <c r="E140" s="240" t="s">
        <v>419</v>
      </c>
      <c r="F140" s="241" t="s">
        <v>420</v>
      </c>
      <c r="G140" s="242" t="s">
        <v>318</v>
      </c>
      <c r="H140" s="243">
        <v>77</v>
      </c>
      <c r="I140" s="244"/>
      <c r="J140" s="245">
        <f>ROUND(I140*H140,2)</f>
        <v>0</v>
      </c>
      <c r="K140" s="241" t="s">
        <v>19</v>
      </c>
      <c r="L140" s="246"/>
      <c r="M140" s="247" t="s">
        <v>19</v>
      </c>
      <c r="N140" s="248" t="s">
        <v>41</v>
      </c>
      <c r="O140" s="84"/>
      <c r="P140" s="224">
        <f>O140*H140</f>
        <v>0</v>
      </c>
      <c r="Q140" s="224">
        <v>0.007</v>
      </c>
      <c r="R140" s="224">
        <f>Q140*H140</f>
        <v>0.539</v>
      </c>
      <c r="S140" s="224">
        <v>0</v>
      </c>
      <c r="T140" s="22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6" t="s">
        <v>185</v>
      </c>
      <c r="AT140" s="226" t="s">
        <v>231</v>
      </c>
      <c r="AU140" s="226" t="s">
        <v>80</v>
      </c>
      <c r="AY140" s="17" t="s">
        <v>152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7" t="s">
        <v>75</v>
      </c>
      <c r="BK140" s="227">
        <f>ROUND(I140*H140,2)</f>
        <v>0</v>
      </c>
      <c r="BL140" s="17" t="s">
        <v>168</v>
      </c>
      <c r="BM140" s="226" t="s">
        <v>436</v>
      </c>
    </row>
    <row r="141" spans="1:65" s="2" customFormat="1" ht="16.5" customHeight="1">
      <c r="A141" s="38"/>
      <c r="B141" s="39"/>
      <c r="C141" s="239" t="s">
        <v>373</v>
      </c>
      <c r="D141" s="239" t="s">
        <v>231</v>
      </c>
      <c r="E141" s="240" t="s">
        <v>423</v>
      </c>
      <c r="F141" s="241" t="s">
        <v>424</v>
      </c>
      <c r="G141" s="242" t="s">
        <v>318</v>
      </c>
      <c r="H141" s="243">
        <v>50</v>
      </c>
      <c r="I141" s="244"/>
      <c r="J141" s="245">
        <f>ROUND(I141*H141,2)</f>
        <v>0</v>
      </c>
      <c r="K141" s="241" t="s">
        <v>19</v>
      </c>
      <c r="L141" s="246"/>
      <c r="M141" s="247" t="s">
        <v>19</v>
      </c>
      <c r="N141" s="248" t="s">
        <v>41</v>
      </c>
      <c r="O141" s="84"/>
      <c r="P141" s="224">
        <f>O141*H141</f>
        <v>0</v>
      </c>
      <c r="Q141" s="224">
        <v>0.007</v>
      </c>
      <c r="R141" s="224">
        <f>Q141*H141</f>
        <v>0.35000000000000003</v>
      </c>
      <c r="S141" s="224">
        <v>0</v>
      </c>
      <c r="T141" s="22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6" t="s">
        <v>185</v>
      </c>
      <c r="AT141" s="226" t="s">
        <v>231</v>
      </c>
      <c r="AU141" s="226" t="s">
        <v>80</v>
      </c>
      <c r="AY141" s="17" t="s">
        <v>152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7" t="s">
        <v>75</v>
      </c>
      <c r="BK141" s="227">
        <f>ROUND(I141*H141,2)</f>
        <v>0</v>
      </c>
      <c r="BL141" s="17" t="s">
        <v>168</v>
      </c>
      <c r="BM141" s="226" t="s">
        <v>439</v>
      </c>
    </row>
    <row r="142" spans="1:65" s="2" customFormat="1" ht="16.5" customHeight="1">
      <c r="A142" s="38"/>
      <c r="B142" s="39"/>
      <c r="C142" s="239" t="s">
        <v>440</v>
      </c>
      <c r="D142" s="239" t="s">
        <v>231</v>
      </c>
      <c r="E142" s="240" t="s">
        <v>427</v>
      </c>
      <c r="F142" s="241" t="s">
        <v>428</v>
      </c>
      <c r="G142" s="242" t="s">
        <v>318</v>
      </c>
      <c r="H142" s="243">
        <v>50</v>
      </c>
      <c r="I142" s="244"/>
      <c r="J142" s="245">
        <f>ROUND(I142*H142,2)</f>
        <v>0</v>
      </c>
      <c r="K142" s="241" t="s">
        <v>19</v>
      </c>
      <c r="L142" s="246"/>
      <c r="M142" s="247" t="s">
        <v>19</v>
      </c>
      <c r="N142" s="248" t="s">
        <v>41</v>
      </c>
      <c r="O142" s="84"/>
      <c r="P142" s="224">
        <f>O142*H142</f>
        <v>0</v>
      </c>
      <c r="Q142" s="224">
        <v>0.007</v>
      </c>
      <c r="R142" s="224">
        <f>Q142*H142</f>
        <v>0.35000000000000003</v>
      </c>
      <c r="S142" s="224">
        <v>0</v>
      </c>
      <c r="T142" s="22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6" t="s">
        <v>185</v>
      </c>
      <c r="AT142" s="226" t="s">
        <v>231</v>
      </c>
      <c r="AU142" s="226" t="s">
        <v>80</v>
      </c>
      <c r="AY142" s="17" t="s">
        <v>152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7" t="s">
        <v>75</v>
      </c>
      <c r="BK142" s="227">
        <f>ROUND(I142*H142,2)</f>
        <v>0</v>
      </c>
      <c r="BL142" s="17" t="s">
        <v>168</v>
      </c>
      <c r="BM142" s="226" t="s">
        <v>443</v>
      </c>
    </row>
    <row r="143" spans="1:65" s="2" customFormat="1" ht="16.5" customHeight="1">
      <c r="A143" s="38"/>
      <c r="B143" s="39"/>
      <c r="C143" s="239" t="s">
        <v>376</v>
      </c>
      <c r="D143" s="239" t="s">
        <v>231</v>
      </c>
      <c r="E143" s="240" t="s">
        <v>430</v>
      </c>
      <c r="F143" s="241" t="s">
        <v>431</v>
      </c>
      <c r="G143" s="242" t="s">
        <v>318</v>
      </c>
      <c r="H143" s="243">
        <v>55</v>
      </c>
      <c r="I143" s="244"/>
      <c r="J143" s="245">
        <f>ROUND(I143*H143,2)</f>
        <v>0</v>
      </c>
      <c r="K143" s="241" t="s">
        <v>19</v>
      </c>
      <c r="L143" s="246"/>
      <c r="M143" s="247" t="s">
        <v>19</v>
      </c>
      <c r="N143" s="248" t="s">
        <v>41</v>
      </c>
      <c r="O143" s="84"/>
      <c r="P143" s="224">
        <f>O143*H143</f>
        <v>0</v>
      </c>
      <c r="Q143" s="224">
        <v>0.007</v>
      </c>
      <c r="R143" s="224">
        <f>Q143*H143</f>
        <v>0.385</v>
      </c>
      <c r="S143" s="224">
        <v>0</v>
      </c>
      <c r="T143" s="22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6" t="s">
        <v>185</v>
      </c>
      <c r="AT143" s="226" t="s">
        <v>231</v>
      </c>
      <c r="AU143" s="226" t="s">
        <v>80</v>
      </c>
      <c r="AY143" s="17" t="s">
        <v>152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7" t="s">
        <v>75</v>
      </c>
      <c r="BK143" s="227">
        <f>ROUND(I143*H143,2)</f>
        <v>0</v>
      </c>
      <c r="BL143" s="17" t="s">
        <v>168</v>
      </c>
      <c r="BM143" s="226" t="s">
        <v>446</v>
      </c>
    </row>
    <row r="144" spans="1:65" s="2" customFormat="1" ht="16.5" customHeight="1">
      <c r="A144" s="38"/>
      <c r="B144" s="39"/>
      <c r="C144" s="239" t="s">
        <v>447</v>
      </c>
      <c r="D144" s="239" t="s">
        <v>231</v>
      </c>
      <c r="E144" s="240" t="s">
        <v>434</v>
      </c>
      <c r="F144" s="241" t="s">
        <v>435</v>
      </c>
      <c r="G144" s="242" t="s">
        <v>318</v>
      </c>
      <c r="H144" s="243">
        <v>105</v>
      </c>
      <c r="I144" s="244"/>
      <c r="J144" s="245">
        <f>ROUND(I144*H144,2)</f>
        <v>0</v>
      </c>
      <c r="K144" s="241" t="s">
        <v>19</v>
      </c>
      <c r="L144" s="246"/>
      <c r="M144" s="247" t="s">
        <v>19</v>
      </c>
      <c r="N144" s="248" t="s">
        <v>41</v>
      </c>
      <c r="O144" s="84"/>
      <c r="P144" s="224">
        <f>O144*H144</f>
        <v>0</v>
      </c>
      <c r="Q144" s="224">
        <v>0.007</v>
      </c>
      <c r="R144" s="224">
        <f>Q144*H144</f>
        <v>0.735</v>
      </c>
      <c r="S144" s="224">
        <v>0</v>
      </c>
      <c r="T144" s="22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6" t="s">
        <v>185</v>
      </c>
      <c r="AT144" s="226" t="s">
        <v>231</v>
      </c>
      <c r="AU144" s="226" t="s">
        <v>80</v>
      </c>
      <c r="AY144" s="17" t="s">
        <v>152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7" t="s">
        <v>75</v>
      </c>
      <c r="BK144" s="227">
        <f>ROUND(I144*H144,2)</f>
        <v>0</v>
      </c>
      <c r="BL144" s="17" t="s">
        <v>168</v>
      </c>
      <c r="BM144" s="226" t="s">
        <v>450</v>
      </c>
    </row>
    <row r="145" spans="1:65" s="2" customFormat="1" ht="16.5" customHeight="1">
      <c r="A145" s="38"/>
      <c r="B145" s="39"/>
      <c r="C145" s="239" t="s">
        <v>380</v>
      </c>
      <c r="D145" s="239" t="s">
        <v>231</v>
      </c>
      <c r="E145" s="240" t="s">
        <v>437</v>
      </c>
      <c r="F145" s="241" t="s">
        <v>438</v>
      </c>
      <c r="G145" s="242" t="s">
        <v>318</v>
      </c>
      <c r="H145" s="243">
        <v>55</v>
      </c>
      <c r="I145" s="244"/>
      <c r="J145" s="245">
        <f>ROUND(I145*H145,2)</f>
        <v>0</v>
      </c>
      <c r="K145" s="241" t="s">
        <v>19</v>
      </c>
      <c r="L145" s="246"/>
      <c r="M145" s="247" t="s">
        <v>19</v>
      </c>
      <c r="N145" s="248" t="s">
        <v>41</v>
      </c>
      <c r="O145" s="84"/>
      <c r="P145" s="224">
        <f>O145*H145</f>
        <v>0</v>
      </c>
      <c r="Q145" s="224">
        <v>0.007</v>
      </c>
      <c r="R145" s="224">
        <f>Q145*H145</f>
        <v>0.385</v>
      </c>
      <c r="S145" s="224">
        <v>0</v>
      </c>
      <c r="T145" s="22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6" t="s">
        <v>185</v>
      </c>
      <c r="AT145" s="226" t="s">
        <v>231</v>
      </c>
      <c r="AU145" s="226" t="s">
        <v>80</v>
      </c>
      <c r="AY145" s="17" t="s">
        <v>152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7" t="s">
        <v>75</v>
      </c>
      <c r="BK145" s="227">
        <f>ROUND(I145*H145,2)</f>
        <v>0</v>
      </c>
      <c r="BL145" s="17" t="s">
        <v>168</v>
      </c>
      <c r="BM145" s="226" t="s">
        <v>453</v>
      </c>
    </row>
    <row r="146" spans="1:65" s="2" customFormat="1" ht="16.5" customHeight="1">
      <c r="A146" s="38"/>
      <c r="B146" s="39"/>
      <c r="C146" s="239" t="s">
        <v>454</v>
      </c>
      <c r="D146" s="239" t="s">
        <v>231</v>
      </c>
      <c r="E146" s="240" t="s">
        <v>441</v>
      </c>
      <c r="F146" s="241" t="s">
        <v>442</v>
      </c>
      <c r="G146" s="242" t="s">
        <v>318</v>
      </c>
      <c r="H146" s="243">
        <v>50</v>
      </c>
      <c r="I146" s="244"/>
      <c r="J146" s="245">
        <f>ROUND(I146*H146,2)</f>
        <v>0</v>
      </c>
      <c r="K146" s="241" t="s">
        <v>19</v>
      </c>
      <c r="L146" s="246"/>
      <c r="M146" s="247" t="s">
        <v>19</v>
      </c>
      <c r="N146" s="248" t="s">
        <v>41</v>
      </c>
      <c r="O146" s="84"/>
      <c r="P146" s="224">
        <f>O146*H146</f>
        <v>0</v>
      </c>
      <c r="Q146" s="224">
        <v>0.007</v>
      </c>
      <c r="R146" s="224">
        <f>Q146*H146</f>
        <v>0.35000000000000003</v>
      </c>
      <c r="S146" s="224">
        <v>0</v>
      </c>
      <c r="T146" s="22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6" t="s">
        <v>185</v>
      </c>
      <c r="AT146" s="226" t="s">
        <v>231</v>
      </c>
      <c r="AU146" s="226" t="s">
        <v>80</v>
      </c>
      <c r="AY146" s="17" t="s">
        <v>152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7" t="s">
        <v>75</v>
      </c>
      <c r="BK146" s="227">
        <f>ROUND(I146*H146,2)</f>
        <v>0</v>
      </c>
      <c r="BL146" s="17" t="s">
        <v>168</v>
      </c>
      <c r="BM146" s="226" t="s">
        <v>455</v>
      </c>
    </row>
    <row r="147" spans="1:65" s="2" customFormat="1" ht="16.5" customHeight="1">
      <c r="A147" s="38"/>
      <c r="B147" s="39"/>
      <c r="C147" s="239" t="s">
        <v>386</v>
      </c>
      <c r="D147" s="239" t="s">
        <v>231</v>
      </c>
      <c r="E147" s="240" t="s">
        <v>444</v>
      </c>
      <c r="F147" s="241" t="s">
        <v>445</v>
      </c>
      <c r="G147" s="242" t="s">
        <v>318</v>
      </c>
      <c r="H147" s="243">
        <v>50</v>
      </c>
      <c r="I147" s="244"/>
      <c r="J147" s="245">
        <f>ROUND(I147*H147,2)</f>
        <v>0</v>
      </c>
      <c r="K147" s="241" t="s">
        <v>19</v>
      </c>
      <c r="L147" s="246"/>
      <c r="M147" s="247" t="s">
        <v>19</v>
      </c>
      <c r="N147" s="248" t="s">
        <v>41</v>
      </c>
      <c r="O147" s="84"/>
      <c r="P147" s="224">
        <f>O147*H147</f>
        <v>0</v>
      </c>
      <c r="Q147" s="224">
        <v>0.007</v>
      </c>
      <c r="R147" s="224">
        <f>Q147*H147</f>
        <v>0.35000000000000003</v>
      </c>
      <c r="S147" s="224">
        <v>0</v>
      </c>
      <c r="T147" s="22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6" t="s">
        <v>185</v>
      </c>
      <c r="AT147" s="226" t="s">
        <v>231</v>
      </c>
      <c r="AU147" s="226" t="s">
        <v>80</v>
      </c>
      <c r="AY147" s="17" t="s">
        <v>152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7" t="s">
        <v>75</v>
      </c>
      <c r="BK147" s="227">
        <f>ROUND(I147*H147,2)</f>
        <v>0</v>
      </c>
      <c r="BL147" s="17" t="s">
        <v>168</v>
      </c>
      <c r="BM147" s="226" t="s">
        <v>458</v>
      </c>
    </row>
    <row r="148" spans="1:65" s="2" customFormat="1" ht="16.5" customHeight="1">
      <c r="A148" s="38"/>
      <c r="B148" s="39"/>
      <c r="C148" s="239" t="s">
        <v>532</v>
      </c>
      <c r="D148" s="239" t="s">
        <v>231</v>
      </c>
      <c r="E148" s="240" t="s">
        <v>448</v>
      </c>
      <c r="F148" s="241" t="s">
        <v>449</v>
      </c>
      <c r="G148" s="242" t="s">
        <v>318</v>
      </c>
      <c r="H148" s="243">
        <v>55</v>
      </c>
      <c r="I148" s="244"/>
      <c r="J148" s="245">
        <f>ROUND(I148*H148,2)</f>
        <v>0</v>
      </c>
      <c r="K148" s="241" t="s">
        <v>19</v>
      </c>
      <c r="L148" s="246"/>
      <c r="M148" s="247" t="s">
        <v>19</v>
      </c>
      <c r="N148" s="248" t="s">
        <v>41</v>
      </c>
      <c r="O148" s="84"/>
      <c r="P148" s="224">
        <f>O148*H148</f>
        <v>0</v>
      </c>
      <c r="Q148" s="224">
        <v>0.007</v>
      </c>
      <c r="R148" s="224">
        <f>Q148*H148</f>
        <v>0.385</v>
      </c>
      <c r="S148" s="224">
        <v>0</v>
      </c>
      <c r="T148" s="22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6" t="s">
        <v>185</v>
      </c>
      <c r="AT148" s="226" t="s">
        <v>231</v>
      </c>
      <c r="AU148" s="226" t="s">
        <v>80</v>
      </c>
      <c r="AY148" s="17" t="s">
        <v>152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7" t="s">
        <v>75</v>
      </c>
      <c r="BK148" s="227">
        <f>ROUND(I148*H148,2)</f>
        <v>0</v>
      </c>
      <c r="BL148" s="17" t="s">
        <v>168</v>
      </c>
      <c r="BM148" s="226" t="s">
        <v>533</v>
      </c>
    </row>
    <row r="149" spans="1:65" s="2" customFormat="1" ht="16.5" customHeight="1">
      <c r="A149" s="38"/>
      <c r="B149" s="39"/>
      <c r="C149" s="239" t="s">
        <v>389</v>
      </c>
      <c r="D149" s="239" t="s">
        <v>231</v>
      </c>
      <c r="E149" s="240" t="s">
        <v>451</v>
      </c>
      <c r="F149" s="241" t="s">
        <v>452</v>
      </c>
      <c r="G149" s="242" t="s">
        <v>318</v>
      </c>
      <c r="H149" s="243">
        <v>70</v>
      </c>
      <c r="I149" s="244"/>
      <c r="J149" s="245">
        <f>ROUND(I149*H149,2)</f>
        <v>0</v>
      </c>
      <c r="K149" s="241" t="s">
        <v>19</v>
      </c>
      <c r="L149" s="246"/>
      <c r="M149" s="247" t="s">
        <v>19</v>
      </c>
      <c r="N149" s="248" t="s">
        <v>41</v>
      </c>
      <c r="O149" s="84"/>
      <c r="P149" s="224">
        <f>O149*H149</f>
        <v>0</v>
      </c>
      <c r="Q149" s="224">
        <v>0.007</v>
      </c>
      <c r="R149" s="224">
        <f>Q149*H149</f>
        <v>0.49</v>
      </c>
      <c r="S149" s="224">
        <v>0</v>
      </c>
      <c r="T149" s="22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6" t="s">
        <v>185</v>
      </c>
      <c r="AT149" s="226" t="s">
        <v>231</v>
      </c>
      <c r="AU149" s="226" t="s">
        <v>80</v>
      </c>
      <c r="AY149" s="17" t="s">
        <v>152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7" t="s">
        <v>75</v>
      </c>
      <c r="BK149" s="227">
        <f>ROUND(I149*H149,2)</f>
        <v>0</v>
      </c>
      <c r="BL149" s="17" t="s">
        <v>168</v>
      </c>
      <c r="BM149" s="226" t="s">
        <v>534</v>
      </c>
    </row>
    <row r="150" spans="1:63" s="12" customFormat="1" ht="22.8" customHeight="1">
      <c r="A150" s="12"/>
      <c r="B150" s="199"/>
      <c r="C150" s="200"/>
      <c r="D150" s="201" t="s">
        <v>69</v>
      </c>
      <c r="E150" s="213" t="s">
        <v>294</v>
      </c>
      <c r="F150" s="213" t="s">
        <v>295</v>
      </c>
      <c r="G150" s="200"/>
      <c r="H150" s="200"/>
      <c r="I150" s="203"/>
      <c r="J150" s="214">
        <f>BK150</f>
        <v>0</v>
      </c>
      <c r="K150" s="200"/>
      <c r="L150" s="205"/>
      <c r="M150" s="206"/>
      <c r="N150" s="207"/>
      <c r="O150" s="207"/>
      <c r="P150" s="208">
        <f>SUM(P151:P152)</f>
        <v>0</v>
      </c>
      <c r="Q150" s="207"/>
      <c r="R150" s="208">
        <f>SUM(R151:R152)</f>
        <v>0</v>
      </c>
      <c r="S150" s="207"/>
      <c r="T150" s="209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0" t="s">
        <v>75</v>
      </c>
      <c r="AT150" s="211" t="s">
        <v>69</v>
      </c>
      <c r="AU150" s="211" t="s">
        <v>75</v>
      </c>
      <c r="AY150" s="210" t="s">
        <v>152</v>
      </c>
      <c r="BK150" s="212">
        <f>SUM(BK151:BK152)</f>
        <v>0</v>
      </c>
    </row>
    <row r="151" spans="1:65" s="2" customFormat="1" ht="16.5" customHeight="1">
      <c r="A151" s="38"/>
      <c r="B151" s="39"/>
      <c r="C151" s="215" t="s">
        <v>535</v>
      </c>
      <c r="D151" s="215" t="s">
        <v>155</v>
      </c>
      <c r="E151" s="216" t="s">
        <v>297</v>
      </c>
      <c r="F151" s="217" t="s">
        <v>298</v>
      </c>
      <c r="G151" s="218" t="s">
        <v>299</v>
      </c>
      <c r="H151" s="219">
        <v>48.012</v>
      </c>
      <c r="I151" s="220"/>
      <c r="J151" s="221">
        <f>ROUND(I151*H151,2)</f>
        <v>0</v>
      </c>
      <c r="K151" s="217" t="s">
        <v>198</v>
      </c>
      <c r="L151" s="44"/>
      <c r="M151" s="222" t="s">
        <v>19</v>
      </c>
      <c r="N151" s="223" t="s">
        <v>41</v>
      </c>
      <c r="O151" s="84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6" t="s">
        <v>168</v>
      </c>
      <c r="AT151" s="226" t="s">
        <v>155</v>
      </c>
      <c r="AU151" s="226" t="s">
        <v>80</v>
      </c>
      <c r="AY151" s="17" t="s">
        <v>152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7" t="s">
        <v>75</v>
      </c>
      <c r="BK151" s="227">
        <f>ROUND(I151*H151,2)</f>
        <v>0</v>
      </c>
      <c r="BL151" s="17" t="s">
        <v>168</v>
      </c>
      <c r="BM151" s="226" t="s">
        <v>536</v>
      </c>
    </row>
    <row r="152" spans="1:65" s="2" customFormat="1" ht="21.75" customHeight="1">
      <c r="A152" s="38"/>
      <c r="B152" s="39"/>
      <c r="C152" s="215" t="s">
        <v>393</v>
      </c>
      <c r="D152" s="215" t="s">
        <v>155</v>
      </c>
      <c r="E152" s="216" t="s">
        <v>456</v>
      </c>
      <c r="F152" s="217" t="s">
        <v>457</v>
      </c>
      <c r="G152" s="218" t="s">
        <v>299</v>
      </c>
      <c r="H152" s="219">
        <v>48.012</v>
      </c>
      <c r="I152" s="220"/>
      <c r="J152" s="221">
        <f>ROUND(I152*H152,2)</f>
        <v>0</v>
      </c>
      <c r="K152" s="217" t="s">
        <v>198</v>
      </c>
      <c r="L152" s="44"/>
      <c r="M152" s="228" t="s">
        <v>19</v>
      </c>
      <c r="N152" s="229" t="s">
        <v>41</v>
      </c>
      <c r="O152" s="230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6" t="s">
        <v>168</v>
      </c>
      <c r="AT152" s="226" t="s">
        <v>155</v>
      </c>
      <c r="AU152" s="226" t="s">
        <v>80</v>
      </c>
      <c r="AY152" s="17" t="s">
        <v>152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7" t="s">
        <v>75</v>
      </c>
      <c r="BK152" s="227">
        <f>ROUND(I152*H152,2)</f>
        <v>0</v>
      </c>
      <c r="BL152" s="17" t="s">
        <v>168</v>
      </c>
      <c r="BM152" s="226" t="s">
        <v>537</v>
      </c>
    </row>
    <row r="153" spans="1:31" s="2" customFormat="1" ht="6.95" customHeight="1">
      <c r="A153" s="38"/>
      <c r="B153" s="59"/>
      <c r="C153" s="60"/>
      <c r="D153" s="60"/>
      <c r="E153" s="60"/>
      <c r="F153" s="60"/>
      <c r="G153" s="60"/>
      <c r="H153" s="60"/>
      <c r="I153" s="164"/>
      <c r="J153" s="60"/>
      <c r="K153" s="60"/>
      <c r="L153" s="44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sheetProtection password="CC35" sheet="1" objects="1" scenarios="1" formatColumns="0" formatRows="0" autoFilter="0"/>
  <autoFilter ref="C82:K15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Blaha, Ing.</dc:creator>
  <cp:keywords/>
  <dc:description/>
  <cp:lastModifiedBy>Josef Blaha, Ing.</cp:lastModifiedBy>
  <dcterms:created xsi:type="dcterms:W3CDTF">2020-06-15T04:41:56Z</dcterms:created>
  <dcterms:modified xsi:type="dcterms:W3CDTF">2020-06-15T04:42:16Z</dcterms:modified>
  <cp:category/>
  <cp:version/>
  <cp:contentType/>
  <cp:contentStatus/>
</cp:coreProperties>
</file>