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Horní Čermná\rozpočet_VV\2020\"/>
    </mc:Choice>
  </mc:AlternateContent>
  <bookViews>
    <workbookView xWindow="0" yWindow="0" windowWidth="0" windowHeight="0"/>
  </bookViews>
  <sheets>
    <sheet name="Rekapitulace stavby" sheetId="1" r:id="rId1"/>
    <sheet name="SO-001 - Ostatní a vedlej..." sheetId="2" r:id="rId2"/>
    <sheet name="SO-002 - Ostatní a vedlej..." sheetId="3" r:id="rId3"/>
    <sheet name="SO-1.1 - Hráz" sheetId="4" r:id="rId4"/>
    <sheet name="SO-1.2 - Sdružený objekt" sheetId="5" r:id="rId5"/>
    <sheet name="SO-2 - Mokřady 3, 4, zatr..." sheetId="6" r:id="rId6"/>
    <sheet name="SO-3 - Průlehy PEO 4, 5" sheetId="7" r:id="rId7"/>
    <sheet name="SO-5 - Polní cesta C35b,c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'SO-001 - Ostatní a vedlej...'!$C$79:$K$105</definedName>
    <definedName name="_xlnm.Print_Area" localSheetId="1">'SO-001 - Ostatní a vedlej...'!$C$4:$J$39,'SO-001 - Ostatní a vedlej...'!$C$45:$J$61,'SO-001 - Ostatní a vedlej...'!$C$67:$K$105</definedName>
    <definedName name="_xlnm.Print_Titles" localSheetId="1">'SO-001 - Ostatní a vedlej...'!$79:$79</definedName>
    <definedName name="_xlnm._FilterDatabase" localSheetId="2" hidden="1">'SO-002 - Ostatní a vedlej...'!$C$79:$K$97</definedName>
    <definedName name="_xlnm.Print_Area" localSheetId="2">'SO-002 - Ostatní a vedlej...'!$C$4:$J$39,'SO-002 - Ostatní a vedlej...'!$C$45:$J$61,'SO-002 - Ostatní a vedlej...'!$C$67:$K$97</definedName>
    <definedName name="_xlnm.Print_Titles" localSheetId="2">'SO-002 - Ostatní a vedlej...'!$79:$79</definedName>
    <definedName name="_xlnm._FilterDatabase" localSheetId="3" hidden="1">'SO-1.1 - Hráz'!$C$83:$K$216</definedName>
    <definedName name="_xlnm.Print_Area" localSheetId="3">'SO-1.1 - Hráz'!$C$4:$J$39,'SO-1.1 - Hráz'!$C$45:$J$65,'SO-1.1 - Hráz'!$C$71:$K$216</definedName>
    <definedName name="_xlnm.Print_Titles" localSheetId="3">'SO-1.1 - Hráz'!$83:$83</definedName>
    <definedName name="_xlnm._FilterDatabase" localSheetId="4" hidden="1">'SO-1.2 - Sdružený objekt'!$C$87:$K$337</definedName>
    <definedName name="_xlnm.Print_Area" localSheetId="4">'SO-1.2 - Sdružený objekt'!$C$4:$J$39,'SO-1.2 - Sdružený objekt'!$C$45:$J$69,'SO-1.2 - Sdružený objekt'!$C$75:$K$337</definedName>
    <definedName name="_xlnm.Print_Titles" localSheetId="4">'SO-1.2 - Sdružený objekt'!$87:$87</definedName>
    <definedName name="_xlnm._FilterDatabase" localSheetId="5" hidden="1">'SO-2 - Mokřady 3, 4, zatr...'!$C$82:$K$169</definedName>
    <definedName name="_xlnm.Print_Area" localSheetId="5">'SO-2 - Mokřady 3, 4, zatr...'!$C$4:$J$39,'SO-2 - Mokřady 3, 4, zatr...'!$C$45:$J$64,'SO-2 - Mokřady 3, 4, zatr...'!$C$70:$K$169</definedName>
    <definedName name="_xlnm.Print_Titles" localSheetId="5">'SO-2 - Mokřady 3, 4, zatr...'!$82:$82</definedName>
    <definedName name="_xlnm._FilterDatabase" localSheetId="6" hidden="1">'SO-3 - Průlehy PEO 4, 5'!$C$81:$K$161</definedName>
    <definedName name="_xlnm.Print_Area" localSheetId="6">'SO-3 - Průlehy PEO 4, 5'!$C$4:$J$39,'SO-3 - Průlehy PEO 4, 5'!$C$45:$J$63,'SO-3 - Průlehy PEO 4, 5'!$C$69:$K$161</definedName>
    <definedName name="_xlnm.Print_Titles" localSheetId="6">'SO-3 - Průlehy PEO 4, 5'!$81:$81</definedName>
    <definedName name="_xlnm._FilterDatabase" localSheetId="7" hidden="1">'SO-5 - Polní cesta C35b,c'!$C$85:$K$274</definedName>
    <definedName name="_xlnm.Print_Area" localSheetId="7">'SO-5 - Polní cesta C35b,c'!$C$4:$J$39,'SO-5 - Polní cesta C35b,c'!$C$45:$J$67,'SO-5 - Polní cesta C35b,c'!$C$73:$K$274</definedName>
    <definedName name="_xlnm.Print_Titles" localSheetId="7">'SO-5 - Polní cesta C35b,c'!$85:$85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273"/>
  <c r="BH273"/>
  <c r="BG273"/>
  <c r="BF273"/>
  <c r="T273"/>
  <c r="T272"/>
  <c r="R273"/>
  <c r="R272"/>
  <c r="P273"/>
  <c r="P272"/>
  <c r="BI267"/>
  <c r="BH267"/>
  <c r="BG267"/>
  <c r="BF267"/>
  <c r="T267"/>
  <c r="T266"/>
  <c r="R267"/>
  <c r="R266"/>
  <c r="P267"/>
  <c r="P266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04"/>
  <c r="BH204"/>
  <c r="BG204"/>
  <c r="BF204"/>
  <c r="T204"/>
  <c r="R204"/>
  <c r="P204"/>
  <c r="BI197"/>
  <c r="BH197"/>
  <c r="BG197"/>
  <c r="BF197"/>
  <c r="T197"/>
  <c r="R197"/>
  <c r="P197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89"/>
  <c r="BH89"/>
  <c r="BG89"/>
  <c r="BF89"/>
  <c r="T89"/>
  <c r="R89"/>
  <c r="P89"/>
  <c r="F80"/>
  <c r="E78"/>
  <c r="F52"/>
  <c r="E50"/>
  <c r="J24"/>
  <c r="E24"/>
  <c r="J83"/>
  <c r="J23"/>
  <c r="J21"/>
  <c r="E21"/>
  <c r="J54"/>
  <c r="J20"/>
  <c r="J18"/>
  <c r="E18"/>
  <c r="F83"/>
  <c r="J17"/>
  <c r="J15"/>
  <c r="E15"/>
  <c r="F82"/>
  <c r="J14"/>
  <c r="J12"/>
  <c r="J52"/>
  <c r="E7"/>
  <c r="E48"/>
  <c i="7" r="J37"/>
  <c r="J36"/>
  <c i="1" r="AY60"/>
  <c i="7" r="J35"/>
  <c i="1" r="AX60"/>
  <c i="7" r="BI160"/>
  <c r="BH160"/>
  <c r="BG160"/>
  <c r="BF160"/>
  <c r="T160"/>
  <c r="T159"/>
  <c r="R160"/>
  <c r="R159"/>
  <c r="P160"/>
  <c r="P159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F76"/>
  <c r="E74"/>
  <c r="F52"/>
  <c r="E50"/>
  <c r="J24"/>
  <c r="E24"/>
  <c r="J55"/>
  <c r="J23"/>
  <c r="J21"/>
  <c r="E21"/>
  <c r="J78"/>
  <c r="J20"/>
  <c r="J18"/>
  <c r="E18"/>
  <c r="F79"/>
  <c r="J17"/>
  <c r="J15"/>
  <c r="E15"/>
  <c r="F78"/>
  <c r="J14"/>
  <c r="J12"/>
  <c r="J52"/>
  <c r="E7"/>
  <c r="E72"/>
  <c i="6" r="J37"/>
  <c r="J36"/>
  <c i="1" r="AY59"/>
  <c i="6" r="J35"/>
  <c i="1" r="AX59"/>
  <c i="6"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55"/>
  <c r="J23"/>
  <c r="J21"/>
  <c r="E21"/>
  <c r="J79"/>
  <c r="J20"/>
  <c r="J18"/>
  <c r="E18"/>
  <c r="F55"/>
  <c r="J17"/>
  <c r="J15"/>
  <c r="E15"/>
  <c r="F79"/>
  <c r="J14"/>
  <c r="J12"/>
  <c r="J77"/>
  <c r="E7"/>
  <c r="E48"/>
  <c i="5" r="J37"/>
  <c r="J36"/>
  <c i="1" r="AY58"/>
  <c i="5" r="J35"/>
  <c i="1" r="AX58"/>
  <c i="5" r="BI335"/>
  <c r="BH335"/>
  <c r="BG335"/>
  <c r="BF335"/>
  <c r="T335"/>
  <c r="R335"/>
  <c r="P335"/>
  <c r="BI332"/>
  <c r="BH332"/>
  <c r="BG332"/>
  <c r="BF332"/>
  <c r="T332"/>
  <c r="R332"/>
  <c r="P332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5"/>
  <c r="BH245"/>
  <c r="BG245"/>
  <c r="BF245"/>
  <c r="T245"/>
  <c r="R245"/>
  <c r="P245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1"/>
  <c r="BH211"/>
  <c r="BG211"/>
  <c r="BF211"/>
  <c r="T211"/>
  <c r="R211"/>
  <c r="P211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F82"/>
  <c r="E80"/>
  <c r="F52"/>
  <c r="E50"/>
  <c r="J24"/>
  <c r="E24"/>
  <c r="J85"/>
  <c r="J23"/>
  <c r="J21"/>
  <c r="E21"/>
  <c r="J54"/>
  <c r="J20"/>
  <c r="J18"/>
  <c r="E18"/>
  <c r="F55"/>
  <c r="J17"/>
  <c r="J15"/>
  <c r="E15"/>
  <c r="F84"/>
  <c r="J14"/>
  <c r="J12"/>
  <c r="J52"/>
  <c r="E7"/>
  <c r="E48"/>
  <c i="4" r="J37"/>
  <c r="J36"/>
  <c i="1" r="AY57"/>
  <c i="4" r="J35"/>
  <c i="1" r="AX57"/>
  <c i="4"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55"/>
  <c r="J23"/>
  <c r="J21"/>
  <c r="E21"/>
  <c r="J80"/>
  <c r="J20"/>
  <c r="J18"/>
  <c r="E18"/>
  <c r="F81"/>
  <c r="J17"/>
  <c r="J15"/>
  <c r="E15"/>
  <c r="F80"/>
  <c r="J14"/>
  <c r="J12"/>
  <c r="J52"/>
  <c r="E7"/>
  <c r="E48"/>
  <c i="3" r="J37"/>
  <c r="J36"/>
  <c i="1" r="AY56"/>
  <c i="3" r="J35"/>
  <c i="1" r="AX56"/>
  <c i="3"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55"/>
  <c r="J17"/>
  <c r="J15"/>
  <c r="E15"/>
  <c r="F76"/>
  <c r="J14"/>
  <c r="J12"/>
  <c r="J52"/>
  <c r="E7"/>
  <c r="E48"/>
  <c i="2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55"/>
  <c r="J17"/>
  <c r="J15"/>
  <c r="E15"/>
  <c r="F76"/>
  <c r="J14"/>
  <c r="J12"/>
  <c r="J74"/>
  <c r="E7"/>
  <c r="E70"/>
  <c i="1" r="L50"/>
  <c r="AM50"/>
  <c r="AM49"/>
  <c r="L49"/>
  <c r="AM47"/>
  <c r="L47"/>
  <c r="L45"/>
  <c r="L44"/>
  <c i="8" r="J263"/>
  <c r="J234"/>
  <c r="BK220"/>
  <c r="J187"/>
  <c r="BK169"/>
  <c r="BK132"/>
  <c r="J108"/>
  <c i="7" r="J153"/>
  <c r="BK123"/>
  <c r="BK103"/>
  <c i="6" r="J168"/>
  <c r="J150"/>
  <c r="J136"/>
  <c r="J116"/>
  <c r="J101"/>
  <c i="5" r="BK335"/>
  <c r="BK316"/>
  <c r="J277"/>
  <c r="BK221"/>
  <c r="J196"/>
  <c r="J187"/>
  <c r="BK168"/>
  <c r="J146"/>
  <c i="4" r="J215"/>
  <c r="BK201"/>
  <c r="BK160"/>
  <c r="BK145"/>
  <c r="BK118"/>
  <c r="BK87"/>
  <c i="3" r="BK93"/>
  <c i="2" r="BK104"/>
  <c r="J97"/>
  <c r="BK82"/>
  <c i="8" r="BK204"/>
  <c r="J148"/>
  <c r="J117"/>
  <c r="BK96"/>
  <c i="7" r="BK143"/>
  <c r="BK90"/>
  <c i="6" r="BK161"/>
  <c r="BK144"/>
  <c r="BK104"/>
  <c i="5" r="J316"/>
  <c r="BK292"/>
  <c r="J274"/>
  <c r="J245"/>
  <c r="BK196"/>
  <c r="J111"/>
  <c i="4" r="BK211"/>
  <c r="BK175"/>
  <c r="J169"/>
  <c r="BK132"/>
  <c r="J93"/>
  <c i="3" r="BK84"/>
  <c i="1" r="AS54"/>
  <c i="8" r="BK177"/>
  <c r="J96"/>
  <c i="7" r="J123"/>
  <c r="J95"/>
  <c i="6" r="J144"/>
  <c r="BK130"/>
  <c r="BK107"/>
  <c r="BK98"/>
  <c i="5" r="J326"/>
  <c r="BK274"/>
  <c r="J234"/>
  <c r="J221"/>
  <c r="BK152"/>
  <c r="J116"/>
  <c i="4" r="J211"/>
  <c r="J204"/>
  <c r="BK178"/>
  <c r="BK148"/>
  <c r="J121"/>
  <c r="BK105"/>
  <c r="BK96"/>
  <c i="3" r="BK89"/>
  <c i="2" r="BK95"/>
  <c r="J84"/>
  <c i="8" r="BK247"/>
  <c r="BK224"/>
  <c r="J169"/>
  <c r="BK138"/>
  <c r="J114"/>
  <c i="7" r="J138"/>
  <c r="BK100"/>
  <c i="6" r="BK122"/>
  <c r="BK89"/>
  <c i="5" r="J320"/>
  <c r="BK284"/>
  <c r="BK256"/>
  <c r="J211"/>
  <c r="BK158"/>
  <c r="BK128"/>
  <c r="BK100"/>
  <c i="4" r="J190"/>
  <c r="J175"/>
  <c r="BK154"/>
  <c r="J132"/>
  <c r="BK90"/>
  <c i="3" r="J84"/>
  <c i="2" r="BK90"/>
  <c i="8" r="BK267"/>
  <c r="J255"/>
  <c r="J217"/>
  <c r="BK197"/>
  <c r="J174"/>
  <c r="J135"/>
  <c r="BK122"/>
  <c i="7" r="BK160"/>
  <c r="BK128"/>
  <c r="J113"/>
  <c i="6" r="BK158"/>
  <c r="BK147"/>
  <c r="BK132"/>
  <c r="BK110"/>
  <c r="J95"/>
  <c i="5" r="BK332"/>
  <c r="BK308"/>
  <c r="J292"/>
  <c r="BK234"/>
  <c r="J193"/>
  <c r="BK178"/>
  <c r="J158"/>
  <c r="BK111"/>
  <c r="BK91"/>
  <c i="4" r="BK204"/>
  <c r="J166"/>
  <c r="J148"/>
  <c r="BK121"/>
  <c r="BK99"/>
  <c i="2" r="J100"/>
  <c r="BK84"/>
  <c i="8" r="J220"/>
  <c r="BK166"/>
  <c r="J138"/>
  <c r="J105"/>
  <c i="7" r="BK138"/>
  <c r="BK118"/>
  <c i="6" r="J158"/>
  <c r="BK136"/>
  <c r="J119"/>
  <c i="5" r="BK295"/>
  <c r="J284"/>
  <c r="J264"/>
  <c r="J224"/>
  <c r="BK187"/>
  <c r="J135"/>
  <c i="4" r="J201"/>
  <c r="BK172"/>
  <c r="BK135"/>
  <c r="BK102"/>
  <c i="3" r="J93"/>
  <c i="2" r="J98"/>
  <c r="BK92"/>
  <c i="8" r="J260"/>
  <c r="BK234"/>
  <c r="J213"/>
  <c r="J166"/>
  <c r="J132"/>
  <c i="7" r="J160"/>
  <c i="6" r="BK168"/>
  <c r="J153"/>
  <c r="BK141"/>
  <c r="BK128"/>
  <c r="J110"/>
  <c r="BK101"/>
  <c r="BK86"/>
  <c i="5" r="BK305"/>
  <c r="BK253"/>
  <c r="J190"/>
  <c r="BK163"/>
  <c r="BK135"/>
  <c r="BK94"/>
  <c i="4" r="J193"/>
  <c r="BK169"/>
  <c r="BK157"/>
  <c r="BK126"/>
  <c r="BK109"/>
  <c r="BK93"/>
  <c i="3" r="J95"/>
  <c i="2" r="BK102"/>
  <c r="BK88"/>
  <c i="8" r="J267"/>
  <c r="BK239"/>
  <c r="J197"/>
  <c r="BK143"/>
  <c r="J122"/>
  <c r="BK99"/>
  <c i="7" r="BK113"/>
  <c i="6" r="J128"/>
  <c r="BK113"/>
  <c i="5" r="BK324"/>
  <c r="BK289"/>
  <c r="J259"/>
  <c r="BK231"/>
  <c r="J163"/>
  <c r="J138"/>
  <c r="J122"/>
  <c r="J97"/>
  <c i="4" r="J185"/>
  <c r="J172"/>
  <c r="BK151"/>
  <c r="J109"/>
  <c i="3" r="J89"/>
  <c i="2" r="J93"/>
  <c i="8" r="BK260"/>
  <c r="J239"/>
  <c r="J204"/>
  <c r="BK190"/>
  <c r="J177"/>
  <c r="BK158"/>
  <c r="BK111"/>
  <c r="J102"/>
  <c i="7" r="J118"/>
  <c r="BK108"/>
  <c r="BK95"/>
  <c i="6" r="BK153"/>
  <c r="BK138"/>
  <c r="J122"/>
  <c r="J86"/>
  <c i="5" r="J335"/>
  <c r="BK326"/>
  <c r="J302"/>
  <c r="BK281"/>
  <c r="BK245"/>
  <c r="BK184"/>
  <c r="J152"/>
  <c r="BK141"/>
  <c r="BK106"/>
  <c i="4" r="J208"/>
  <c r="J181"/>
  <c r="BK138"/>
  <c r="BK115"/>
  <c i="3" r="J96"/>
  <c r="J91"/>
  <c r="J86"/>
  <c i="2" r="BK98"/>
  <c i="8" r="BK250"/>
  <c r="BK161"/>
  <c r="J143"/>
  <c r="J111"/>
  <c r="BK102"/>
  <c i="7" r="BK153"/>
  <c r="J85"/>
  <c i="6" r="BK150"/>
  <c r="J134"/>
  <c r="J132"/>
  <c r="J92"/>
  <c i="5" r="J305"/>
  <c r="J281"/>
  <c r="J256"/>
  <c r="BK211"/>
  <c r="J184"/>
  <c r="BK131"/>
  <c r="BK103"/>
  <c i="4" r="BK166"/>
  <c r="J126"/>
  <c i="3" r="BK96"/>
  <c r="J82"/>
  <c i="2" r="BK97"/>
  <c r="J90"/>
  <c i="8" r="J247"/>
  <c r="BK229"/>
  <c r="J190"/>
  <c r="J153"/>
  <c r="J89"/>
  <c i="7" r="J148"/>
  <c r="BK85"/>
  <c i="6" r="J147"/>
  <c r="BK134"/>
  <c r="BK116"/>
  <c r="BK95"/>
  <c i="5" r="J324"/>
  <c r="J269"/>
  <c r="J231"/>
  <c r="BK202"/>
  <c r="J168"/>
  <c r="BK138"/>
  <c r="BK97"/>
  <c i="4" r="J198"/>
  <c r="J163"/>
  <c r="J138"/>
  <c r="J115"/>
  <c r="J102"/>
  <c r="J90"/>
  <c i="3" r="BK88"/>
  <c i="2" r="BK93"/>
  <c r="BK86"/>
  <c i="8" r="J250"/>
  <c r="J229"/>
  <c r="J158"/>
  <c r="BK135"/>
  <c r="BK117"/>
  <c i="7" r="J143"/>
  <c i="6" r="BK164"/>
  <c r="J107"/>
  <c i="5" r="J332"/>
  <c r="BK302"/>
  <c r="BK277"/>
  <c r="J237"/>
  <c r="BK193"/>
  <c r="BK146"/>
  <c r="J128"/>
  <c r="J103"/>
  <c i="4" r="BK198"/>
  <c r="J178"/>
  <c r="J157"/>
  <c r="BK142"/>
  <c r="J96"/>
  <c i="3" r="BK86"/>
  <c i="2" r="BK100"/>
  <c i="8" r="J273"/>
  <c r="J224"/>
  <c r="BK213"/>
  <c r="BK184"/>
  <c r="J161"/>
  <c r="BK127"/>
  <c r="BK105"/>
  <c i="7" r="BK148"/>
  <c r="J133"/>
  <c r="J100"/>
  <c r="J90"/>
  <c i="6" r="J141"/>
  <c r="J130"/>
  <c r="J113"/>
  <c r="J98"/>
  <c i="5" r="BK311"/>
  <c r="J298"/>
  <c r="BK259"/>
  <c r="BK218"/>
  <c r="BK190"/>
  <c r="BK173"/>
  <c r="BK116"/>
  <c r="J94"/>
  <c i="4" r="BK185"/>
  <c r="J151"/>
  <c r="J142"/>
  <c r="J105"/>
  <c i="3" r="J88"/>
  <c i="2" r="J102"/>
  <c r="J86"/>
  <c i="8" r="BK273"/>
  <c r="BK174"/>
  <c r="BK153"/>
  <c r="BK108"/>
  <c r="J99"/>
  <c i="7" r="BK133"/>
  <c r="J128"/>
  <c i="6" r="J164"/>
  <c r="J125"/>
  <c i="5" r="BK320"/>
  <c r="BK298"/>
  <c r="J289"/>
  <c r="BK269"/>
  <c r="J253"/>
  <c r="J202"/>
  <c r="BK122"/>
  <c r="J91"/>
  <c i="4" r="BK193"/>
  <c r="J154"/>
  <c r="J118"/>
  <c i="3" r="BK95"/>
  <c i="2" r="J95"/>
  <c i="8" r="BK263"/>
  <c r="BK255"/>
  <c r="BK244"/>
  <c r="BK217"/>
  <c r="J184"/>
  <c r="BK114"/>
  <c i="7" r="J108"/>
  <c i="6" r="J161"/>
  <c r="J138"/>
  <c r="BK119"/>
  <c r="J104"/>
  <c r="J89"/>
  <c i="5" r="J311"/>
  <c r="J295"/>
  <c r="BK237"/>
  <c r="BK224"/>
  <c r="J178"/>
  <c r="J141"/>
  <c r="J100"/>
  <c i="4" r="BK208"/>
  <c r="BK190"/>
  <c r="J160"/>
  <c r="J135"/>
  <c r="J112"/>
  <c r="J99"/>
  <c r="J87"/>
  <c i="3" r="BK82"/>
  <c i="2" r="J92"/>
  <c r="J82"/>
  <c i="8" r="J244"/>
  <c r="BK187"/>
  <c r="BK148"/>
  <c r="J127"/>
  <c r="BK89"/>
  <c i="7" r="J103"/>
  <c i="6" r="BK125"/>
  <c r="BK92"/>
  <c i="5" r="J308"/>
  <c r="BK264"/>
  <c r="J218"/>
  <c r="J173"/>
  <c r="J131"/>
  <c r="J106"/>
  <c i="4" r="BK215"/>
  <c r="BK181"/>
  <c r="BK163"/>
  <c r="J145"/>
  <c r="BK112"/>
  <c i="3" r="BK91"/>
  <c i="2" r="J104"/>
  <c r="J88"/>
  <c l="1" r="BK81"/>
  <c r="BK80"/>
  <c r="J80"/>
  <c i="3" r="P81"/>
  <c r="P80"/>
  <c i="1" r="AU56"/>
  <c i="4" r="P86"/>
  <c r="R189"/>
  <c r="R207"/>
  <c i="5" r="BK90"/>
  <c r="BK157"/>
  <c r="J157"/>
  <c r="J62"/>
  <c r="BK183"/>
  <c r="J183"/>
  <c r="J63"/>
  <c r="BK252"/>
  <c r="J252"/>
  <c r="J64"/>
  <c r="BK280"/>
  <c r="J280"/>
  <c r="J65"/>
  <c r="BK301"/>
  <c r="BK300"/>
  <c r="J300"/>
  <c r="J67"/>
  <c i="6" r="R85"/>
  <c r="P157"/>
  <c i="7" r="R84"/>
  <c r="R83"/>
  <c r="R82"/>
  <c i="8" r="R223"/>
  <c i="2" r="R81"/>
  <c r="R80"/>
  <c i="3" r="R81"/>
  <c r="R80"/>
  <c i="4" r="BK86"/>
  <c r="J86"/>
  <c r="J61"/>
  <c r="BK189"/>
  <c r="J189"/>
  <c r="J62"/>
  <c r="BK207"/>
  <c r="J207"/>
  <c r="J63"/>
  <c i="5" r="P90"/>
  <c r="P157"/>
  <c r="P183"/>
  <c r="T252"/>
  <c r="R280"/>
  <c r="T301"/>
  <c r="T300"/>
  <c i="6" r="BK85"/>
  <c r="J85"/>
  <c r="J61"/>
  <c r="BK157"/>
  <c r="J157"/>
  <c r="J62"/>
  <c i="7" r="BK84"/>
  <c i="8" r="P88"/>
  <c i="2" r="T81"/>
  <c r="T80"/>
  <c i="3" r="BK81"/>
  <c r="J81"/>
  <c r="J60"/>
  <c i="4" r="R86"/>
  <c r="R85"/>
  <c r="R84"/>
  <c r="P189"/>
  <c r="P207"/>
  <c i="5" r="T90"/>
  <c r="R157"/>
  <c r="R183"/>
  <c r="R252"/>
  <c r="P280"/>
  <c r="P301"/>
  <c r="P300"/>
  <c i="6" r="T85"/>
  <c r="T84"/>
  <c r="T83"/>
  <c r="T157"/>
  <c i="7" r="P84"/>
  <c r="P83"/>
  <c r="P82"/>
  <c i="1" r="AU60"/>
  <c i="8" r="R88"/>
  <c i="2" r="P81"/>
  <c r="P80"/>
  <c i="1" r="AU55"/>
  <c i="3" r="T81"/>
  <c r="T80"/>
  <c i="4" r="T86"/>
  <c r="T85"/>
  <c r="T84"/>
  <c r="T189"/>
  <c r="T207"/>
  <c i="5" r="R90"/>
  <c r="R89"/>
  <c r="T157"/>
  <c r="T183"/>
  <c r="P252"/>
  <c r="T280"/>
  <c r="R301"/>
  <c r="R300"/>
  <c i="6" r="P85"/>
  <c r="P84"/>
  <c r="P83"/>
  <c i="1" r="AU59"/>
  <c i="6" r="R157"/>
  <c i="7" r="T84"/>
  <c r="T83"/>
  <c r="T82"/>
  <c i="8" r="BK88"/>
  <c r="J88"/>
  <c r="J61"/>
  <c r="T88"/>
  <c r="BK216"/>
  <c r="J216"/>
  <c r="J63"/>
  <c r="P216"/>
  <c r="R216"/>
  <c r="T216"/>
  <c r="BK223"/>
  <c r="J223"/>
  <c r="J64"/>
  <c r="P223"/>
  <c r="T223"/>
  <c i="2" r="J54"/>
  <c r="J77"/>
  <c r="BE95"/>
  <c r="BE97"/>
  <c i="3" r="F54"/>
  <c r="E70"/>
  <c r="J77"/>
  <c r="BE96"/>
  <c i="4" r="F54"/>
  <c r="E74"/>
  <c r="J81"/>
  <c r="BE87"/>
  <c r="BE99"/>
  <c r="BE102"/>
  <c r="BE115"/>
  <c r="BE118"/>
  <c r="BE121"/>
  <c r="BE132"/>
  <c r="BE135"/>
  <c r="BE157"/>
  <c r="BE166"/>
  <c r="BE201"/>
  <c r="BE211"/>
  <c r="BE215"/>
  <c i="5" r="J55"/>
  <c r="J82"/>
  <c r="J84"/>
  <c r="BE91"/>
  <c r="BE106"/>
  <c r="BE122"/>
  <c r="BE135"/>
  <c r="BE178"/>
  <c r="BE184"/>
  <c r="BE187"/>
  <c r="BE196"/>
  <c r="BE221"/>
  <c r="BE245"/>
  <c r="BE269"/>
  <c r="BE295"/>
  <c r="BE298"/>
  <c r="BE305"/>
  <c r="BE311"/>
  <c r="BK297"/>
  <c r="J297"/>
  <c r="J66"/>
  <c i="6" r="J52"/>
  <c r="E73"/>
  <c r="J80"/>
  <c r="BE95"/>
  <c r="BE98"/>
  <c r="BE101"/>
  <c r="BE132"/>
  <c r="BE134"/>
  <c r="BE136"/>
  <c r="BE138"/>
  <c r="BE141"/>
  <c r="BE144"/>
  <c r="BE150"/>
  <c r="BE158"/>
  <c r="BE164"/>
  <c r="BE168"/>
  <c i="7" r="E48"/>
  <c r="F54"/>
  <c r="J76"/>
  <c r="J79"/>
  <c r="BE90"/>
  <c r="BE123"/>
  <c r="BE153"/>
  <c i="8" r="J55"/>
  <c r="J80"/>
  <c r="BE89"/>
  <c r="BE102"/>
  <c r="BE105"/>
  <c r="BE153"/>
  <c r="BE166"/>
  <c r="BE169"/>
  <c r="BE197"/>
  <c r="BE217"/>
  <c r="BE255"/>
  <c r="BE260"/>
  <c r="BE273"/>
  <c i="2" r="E48"/>
  <c r="F54"/>
  <c r="BE90"/>
  <c r="BE98"/>
  <c i="3" r="J54"/>
  <c r="J74"/>
  <c r="F77"/>
  <c r="BE84"/>
  <c r="BE91"/>
  <c r="BE93"/>
  <c r="BE95"/>
  <c i="4" r="F55"/>
  <c r="J78"/>
  <c r="BE142"/>
  <c r="BE151"/>
  <c r="BE163"/>
  <c r="BE198"/>
  <c r="BK214"/>
  <c r="J214"/>
  <c r="J64"/>
  <c i="5" r="F54"/>
  <c r="E78"/>
  <c r="F85"/>
  <c r="BE103"/>
  <c r="BE128"/>
  <c r="BE146"/>
  <c r="BE152"/>
  <c r="BE158"/>
  <c r="BE163"/>
  <c r="BE168"/>
  <c r="BE193"/>
  <c r="BE211"/>
  <c r="BE259"/>
  <c r="BE277"/>
  <c r="BE281"/>
  <c r="BE316"/>
  <c i="6" r="J54"/>
  <c r="BE110"/>
  <c r="BE122"/>
  <c r="BE130"/>
  <c r="BE147"/>
  <c r="BE153"/>
  <c r="BK167"/>
  <c r="J167"/>
  <c r="J63"/>
  <c i="7" r="J54"/>
  <c r="BE85"/>
  <c r="BE100"/>
  <c r="BE113"/>
  <c r="BE128"/>
  <c r="BE133"/>
  <c r="BE148"/>
  <c r="BK159"/>
  <c r="J159"/>
  <c r="J62"/>
  <c i="8" r="F54"/>
  <c r="J82"/>
  <c r="BE99"/>
  <c r="BE117"/>
  <c r="BE135"/>
  <c r="BE143"/>
  <c r="BE158"/>
  <c r="BE161"/>
  <c r="BE174"/>
  <c r="BE184"/>
  <c r="BE190"/>
  <c r="BE204"/>
  <c r="BE220"/>
  <c r="BE234"/>
  <c r="BE247"/>
  <c r="BE250"/>
  <c r="BE267"/>
  <c i="2" r="J52"/>
  <c r="F77"/>
  <c r="BE82"/>
  <c r="BE84"/>
  <c r="BE100"/>
  <c r="BE102"/>
  <c r="BE104"/>
  <c i="3" r="BE86"/>
  <c r="BE88"/>
  <c r="BE89"/>
  <c i="4" r="BE90"/>
  <c r="BE96"/>
  <c r="BE105"/>
  <c r="BE112"/>
  <c r="BE138"/>
  <c r="BE145"/>
  <c r="BE148"/>
  <c r="BE160"/>
  <c r="BE175"/>
  <c r="BE181"/>
  <c r="BE185"/>
  <c r="BE204"/>
  <c i="5" r="BE94"/>
  <c r="BE111"/>
  <c r="BE116"/>
  <c r="BE173"/>
  <c r="BE190"/>
  <c r="BE218"/>
  <c r="BE231"/>
  <c r="BE234"/>
  <c r="BE237"/>
  <c r="BE253"/>
  <c r="BE256"/>
  <c r="BE274"/>
  <c r="BE308"/>
  <c r="BE324"/>
  <c r="BE326"/>
  <c r="BE332"/>
  <c i="6" r="F80"/>
  <c r="BE86"/>
  <c r="BE107"/>
  <c r="BE113"/>
  <c r="BE119"/>
  <c r="BE128"/>
  <c i="7" r="BE95"/>
  <c r="BE103"/>
  <c r="BE108"/>
  <c r="BE160"/>
  <c i="8" r="E76"/>
  <c r="BE111"/>
  <c r="BE122"/>
  <c r="BE127"/>
  <c r="BE132"/>
  <c r="BE177"/>
  <c r="BE187"/>
  <c r="BE224"/>
  <c r="BE239"/>
  <c r="BE244"/>
  <c r="BE263"/>
  <c i="2" r="BE86"/>
  <c r="BE88"/>
  <c r="BE92"/>
  <c r="BE93"/>
  <c i="3" r="BE82"/>
  <c i="4" r="J54"/>
  <c r="BE93"/>
  <c r="BE109"/>
  <c r="BE126"/>
  <c r="BE154"/>
  <c r="BE169"/>
  <c r="BE172"/>
  <c r="BE178"/>
  <c r="BE190"/>
  <c r="BE193"/>
  <c r="BE208"/>
  <c i="5" r="BE97"/>
  <c r="BE100"/>
  <c r="BE131"/>
  <c r="BE138"/>
  <c r="BE141"/>
  <c r="BE202"/>
  <c r="BE224"/>
  <c r="BE264"/>
  <c r="BE284"/>
  <c r="BE289"/>
  <c r="BE292"/>
  <c r="BE302"/>
  <c r="BE320"/>
  <c r="BE335"/>
  <c i="6" r="F54"/>
  <c r="BE89"/>
  <c r="BE92"/>
  <c r="BE104"/>
  <c r="BE116"/>
  <c r="BE125"/>
  <c r="BE161"/>
  <c i="7" r="F55"/>
  <c r="BE118"/>
  <c r="BE138"/>
  <c r="BE143"/>
  <c i="8" r="F55"/>
  <c r="BE96"/>
  <c r="BE108"/>
  <c r="BE114"/>
  <c r="BE138"/>
  <c r="BE148"/>
  <c r="BE213"/>
  <c r="BE229"/>
  <c r="BK212"/>
  <c r="J212"/>
  <c r="J62"/>
  <c r="BK266"/>
  <c r="J266"/>
  <c r="J65"/>
  <c r="BK272"/>
  <c r="J272"/>
  <c r="J66"/>
  <c i="2" r="F34"/>
  <c i="1" r="BA55"/>
  <c i="6" r="J34"/>
  <c i="1" r="AW59"/>
  <c i="5" r="J34"/>
  <c i="1" r="AW58"/>
  <c i="8" r="F34"/>
  <c i="1" r="BA61"/>
  <c i="6" r="F37"/>
  <c i="1" r="BD59"/>
  <c i="6" r="F34"/>
  <c i="1" r="BA59"/>
  <c i="7" r="F35"/>
  <c i="1" r="BB60"/>
  <c i="7" r="F37"/>
  <c i="1" r="BD60"/>
  <c i="8" r="F37"/>
  <c i="1" r="BD61"/>
  <c i="6" r="F35"/>
  <c i="1" r="BB59"/>
  <c i="4" r="J34"/>
  <c i="1" r="AW57"/>
  <c i="3" r="F35"/>
  <c i="1" r="BB56"/>
  <c i="2" r="F37"/>
  <c i="1" r="BD55"/>
  <c i="5" r="F37"/>
  <c i="1" r="BD58"/>
  <c i="4" r="F36"/>
  <c i="1" r="BC57"/>
  <c i="4" r="F37"/>
  <c i="1" r="BD57"/>
  <c i="8" r="J34"/>
  <c i="1" r="AW61"/>
  <c i="2" r="F36"/>
  <c i="1" r="BC55"/>
  <c i="7" r="F36"/>
  <c i="1" r="BC60"/>
  <c i="4" r="F34"/>
  <c i="1" r="BA57"/>
  <c i="7" r="J34"/>
  <c i="1" r="AW60"/>
  <c i="4" r="F35"/>
  <c i="1" r="BB57"/>
  <c i="2" r="F35"/>
  <c i="1" r="BB55"/>
  <c i="2" r="J34"/>
  <c i="1" r="AW55"/>
  <c i="3" r="F34"/>
  <c i="1" r="BA56"/>
  <c i="6" r="F36"/>
  <c i="1" r="BC59"/>
  <c i="3" r="F36"/>
  <c i="1" r="BC56"/>
  <c i="8" r="F36"/>
  <c i="1" r="BC61"/>
  <c i="5" r="F36"/>
  <c i="1" r="BC58"/>
  <c i="2" r="J30"/>
  <c i="1" r="AG55"/>
  <c i="5" r="F34"/>
  <c i="1" r="BA58"/>
  <c i="5" r="F35"/>
  <c i="1" r="BB58"/>
  <c i="3" r="J34"/>
  <c i="1" r="AW56"/>
  <c i="3" r="F37"/>
  <c i="1" r="BD56"/>
  <c i="7" r="F34"/>
  <c i="1" r="BA60"/>
  <c i="8" r="F35"/>
  <c i="1" r="BB61"/>
  <c i="5" l="1" r="R88"/>
  <c r="P89"/>
  <c r="P88"/>
  <c i="1" r="AU58"/>
  <c i="7" r="BK83"/>
  <c r="J83"/>
  <c r="J60"/>
  <c i="6" r="R84"/>
  <c r="R83"/>
  <c i="8" r="R87"/>
  <c r="R86"/>
  <c i="5" r="T89"/>
  <c r="T88"/>
  <c i="8" r="P87"/>
  <c r="P86"/>
  <c i="1" r="AU61"/>
  <c i="8" r="T87"/>
  <c r="T86"/>
  <c i="5" r="BK89"/>
  <c r="J89"/>
  <c r="J60"/>
  <c i="4" r="P85"/>
  <c r="P84"/>
  <c i="1" r="AU57"/>
  <c i="2" r="J59"/>
  <c r="J81"/>
  <c r="J60"/>
  <c i="3" r="BK80"/>
  <c r="J80"/>
  <c r="J59"/>
  <c i="4" r="BK85"/>
  <c r="J85"/>
  <c r="J60"/>
  <c i="5" r="J90"/>
  <c r="J61"/>
  <c r="J301"/>
  <c r="J68"/>
  <c i="6" r="BK84"/>
  <c r="J84"/>
  <c r="J60"/>
  <c i="7" r="J84"/>
  <c r="J61"/>
  <c i="8" r="BK87"/>
  <c r="J87"/>
  <c r="J60"/>
  <c i="7" r="F33"/>
  <c i="1" r="AZ60"/>
  <c i="2" r="J33"/>
  <c i="1" r="AV55"/>
  <c r="AT55"/>
  <c r="BB54"/>
  <c r="AX54"/>
  <c i="6" r="J33"/>
  <c i="1" r="AV59"/>
  <c r="AT59"/>
  <c i="3" r="J33"/>
  <c i="1" r="AV56"/>
  <c r="AT56"/>
  <c r="BA54"/>
  <c r="AW54"/>
  <c r="AK30"/>
  <c r="BD54"/>
  <c r="W33"/>
  <c r="BC54"/>
  <c r="AY54"/>
  <c i="2" r="F33"/>
  <c i="1" r="AZ55"/>
  <c i="3" r="F33"/>
  <c i="1" r="AZ56"/>
  <c i="6" r="F33"/>
  <c i="1" r="AZ59"/>
  <c i="8" r="J33"/>
  <c i="1" r="AV61"/>
  <c r="AT61"/>
  <c i="4" r="F33"/>
  <c i="1" r="AZ57"/>
  <c i="8" r="F33"/>
  <c i="1" r="AZ61"/>
  <c i="4" r="J33"/>
  <c i="1" r="AV57"/>
  <c r="AT57"/>
  <c i="7" r="J33"/>
  <c i="1" r="AV60"/>
  <c r="AT60"/>
  <c i="5" r="J33"/>
  <c i="1" r="AV58"/>
  <c r="AT58"/>
  <c i="5" r="F33"/>
  <c i="1" r="AZ58"/>
  <c i="7" l="1" r="BK82"/>
  <c r="J82"/>
  <c i="4" r="BK84"/>
  <c r="J84"/>
  <c i="5" r="BK88"/>
  <c r="J88"/>
  <c i="8" r="BK86"/>
  <c r="J86"/>
  <c i="2" r="J39"/>
  <c i="6" r="BK83"/>
  <c r="J83"/>
  <c i="1" r="AN55"/>
  <c i="3" r="J30"/>
  <c i="1" r="AG56"/>
  <c r="AN56"/>
  <c i="5" r="J30"/>
  <c i="1" r="AG58"/>
  <c r="AN58"/>
  <c r="W32"/>
  <c i="4" r="J30"/>
  <c i="1" r="AG57"/>
  <c r="AN57"/>
  <c r="AZ54"/>
  <c r="W29"/>
  <c r="AU54"/>
  <c r="W30"/>
  <c r="W31"/>
  <c i="6" r="J30"/>
  <c i="1" r="AG59"/>
  <c r="AN59"/>
  <c i="7" r="J30"/>
  <c i="1" r="AG60"/>
  <c r="AN60"/>
  <c i="8" r="J30"/>
  <c i="1" r="AG61"/>
  <c r="AN61"/>
  <c i="4" l="1" r="J59"/>
  <c r="J39"/>
  <c i="6" r="J59"/>
  <c i="7" r="J39"/>
  <c i="8" r="J59"/>
  <c i="3" r="J39"/>
  <c i="5" r="J59"/>
  <c i="7" r="J59"/>
  <c i="8" r="J39"/>
  <c i="5" r="J39"/>
  <c i="6" r="J39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<sst xmlns="http://schemas.openxmlformats.org/spreadsheetml/2006/main">
  <si>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</si>
  <si>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</si>
  <si>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</si>
  <si>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</si>
  <si>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</si>
  <si>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{a4ff87ed-de9a-47c9-a119-3730810042f8}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</si>
  <si>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</si>
  <si>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</si>
  <si>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</si>
  <si>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</si>
  <si>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</si>
  <si>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</si>
  <si>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</si>
  <si>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</si>
  <si>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19vn/18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</si>
  <si>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</si>
  <si>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</si>
  <si>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v k.ú. Horní Čermná - Vodohospodářská část</t>
  </si>
  <si>
    <t>KSO:</t>
  </si>
  <si>
    <t>833 11</t>
  </si>
  <si>
    <t>CC-CZ:</t>
  </si>
  <si>
    <t/>
  </si>
  <si>
    <t>Místo:</t>
  </si>
  <si>
    <t xml:space="preserve"> </t>
  </si>
  <si>
    <t>Datum:</t>
  </si>
  <si>
    <t>18.11.2019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</si>
  <si>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</si>
  <si>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</si>
  <si>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</si>
  <si>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</si>
  <si>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</si>
  <si>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</si>
  <si>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</si>
  <si>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</si>
  <si>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</si>
  <si>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</si>
  <si>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</si>
  <si>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</si>
  <si>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</si>
  <si>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</si>
  <si>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</si>
  <si>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</si>
  <si>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</si>
  <si>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</si>
  <si>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</si>
  <si>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</si>
  <si>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</si>
  <si>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</si>
  <si>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</si>
  <si>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</si>
  <si>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</si>
  <si>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</si>
  <si>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</si>
  <si>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</si>
  <si>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</si>
  <si>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</si>
  <si>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</si>
  <si>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</si>
  <si>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</si>
  <si>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</si>
  <si>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</si>
  <si>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</si>
  <si>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</si>
  <si>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</si>
  <si>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</si>
  <si>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</si>
  <si>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</si>
  <si>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</si>
  <si>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</si>
  <si>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</si>
  <si>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</si>
  <si>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</si>
  <si>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</si>
  <si>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</si>
  <si>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</si>
  <si>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SO-001</t>
  </si>
  <si>
    <t>Ostatní a vedlejší náklady-SO-1 Poldr č.4</t>
  </si>
  <si>
    <t>STA</t>
  </si>
  <si>
    <t>1</t>
  </si>
  <si>
    <t>{bb10efeb-42f0-487c-8a30-3d7263f03227}</t>
  </si>
  <si>
    <t>2</t>
  </si>
  <si>
    <t>SO-002</t>
  </si>
  <si>
    <t>Ostatní a vedlejší náklady-SO-2, SO-3, SO-5</t>
  </si>
  <si>
    <t>{d300e493-ecff-4c2c-97a1-dc74323ebed2}</t>
  </si>
  <si>
    <t>SO-1.1</t>
  </si>
  <si>
    <t>Hráz</t>
  </si>
  <si>
    <t>{d85eb56a-2ac2-45dc-8927-ffb7d678d12d}</t>
  </si>
  <si>
    <t>SO-1.2</t>
  </si>
  <si>
    <t>Sdružený objekt</t>
  </si>
  <si>
    <t>{00ecbf71-bb05-4396-b890-cc945510d0e2}</t>
  </si>
  <si>
    <t>SO-2</t>
  </si>
  <si>
    <t>Mokřady 3, 4, zatravněná údolnice</t>
  </si>
  <si>
    <t>{fcdcad61-ad0a-480b-af78-2035aa9b93ab}</t>
  </si>
  <si>
    <t>SO-3</t>
  </si>
  <si>
    <t>Průlehy PEO 4, 5</t>
  </si>
  <si>
    <t>{44ff4d0e-1fca-4303-9a71-1a79aaa9fbf1}</t>
  </si>
  <si>
    <t>SO-5</t>
  </si>
  <si>
    <t>Polní cesta C35b,c</t>
  </si>
  <si>
    <t>{788bad28-3855-47a3-9abe-b6008d00e91f}</t>
  </si>
  <si>
    <t>KRYCÍ LIST SOUPISU PRACÍ</t>
  </si>
  <si>
    <t>Objekt:</t>
  </si>
  <si>
    <t>SO-001 - Ostatní a vedlejší náklady-SO-1 Poldr č.4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</si>
  <si>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</si>
  <si>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</si>
  <si>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</si>
  <si>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</si>
  <si>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</si>
  <si>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</si>
  <si>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</si>
  <si>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</si>
  <si>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</si>
  <si>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</si>
  <si>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</si>
  <si>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</si>
  <si>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</si>
  <si>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</si>
  <si>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</si>
  <si>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</si>
  <si>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</si>
  <si>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</si>
  <si>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</si>
  <si>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</si>
  <si>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</si>
  <si>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</si>
  <si>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</si>
  <si>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00000103</t>
  </si>
  <si>
    <t>Zařízení staveniště</t>
  </si>
  <si>
    <t>SOUBOR</t>
  </si>
  <si>
    <t>1947432501</t>
  </si>
  <si>
    <t>PP</t>
  </si>
  <si>
    <t>veškeré náklady spojené s vybudováním, provozem a odstraněním zařízení staveniště, včetně veškerých přípojek, přístupů, skládek a mezideponie
protokolární předání zpět majitelům pozemků
cedulky na hrázi (podmínka SP)</t>
  </si>
  <si>
    <t>00000105</t>
  </si>
  <si>
    <t>Základní archeologický výzkum</t>
  </si>
  <si>
    <t>kpl</t>
  </si>
  <si>
    <t>-267056943</t>
  </si>
  <si>
    <t>3</t>
  </si>
  <si>
    <t>00000106</t>
  </si>
  <si>
    <t>Dozor geologa</t>
  </si>
  <si>
    <t>685101904</t>
  </si>
  <si>
    <t>00000107</t>
  </si>
  <si>
    <t>Biologický dozor</t>
  </si>
  <si>
    <t>-737042147</t>
  </si>
  <si>
    <t>zajištění biologického dohledu po dobu stavby
včetně zajištění tranferu zvláště chráněných druhů mimo prostor stavby</t>
  </si>
  <si>
    <t>5</t>
  </si>
  <si>
    <t>00000108</t>
  </si>
  <si>
    <t>Dočasná dopravní opatření</t>
  </si>
  <si>
    <t>1657880877</t>
  </si>
  <si>
    <t>6</t>
  </si>
  <si>
    <t>00000109</t>
  </si>
  <si>
    <t>Geodetické vytyčení pozemků před stavbou, geodetické vytyčení stavby</t>
  </si>
  <si>
    <t>-1446787717</t>
  </si>
  <si>
    <t>7</t>
  </si>
  <si>
    <t>00000112</t>
  </si>
  <si>
    <t>Zřízení příjezdů a sjezdů, údržba dotčených komunikací, včetně uvedení všech povrchů do původního stavu a jejich protokolární předání</t>
  </si>
  <si>
    <t>952153255</t>
  </si>
  <si>
    <t>oprava poškození příjezdové komunikace nap.č.7965 (nezpevněno, část štěrk), p.č.7967 (nezpevněno), p.č.7975 (asfalt), celková délka 980 m (920 m nezpevněno, štěrk, 60 m asfalt)
spočívá v odstranění nerovností a vyjetých kolejí, doplnění, rozhrnutí a přehutnění štěrkodrti ŠD frakce 0/63 v tl. do 15 cm (přepokládaný rozsah 1/2 plochy: 920m*3,0m*0,5=1380 m2), oprava asfaltového povrchu (přepokládaný rozsah 1/2 plochy: 60m*3,0m*0,5=105 m2)</t>
  </si>
  <si>
    <t>8</t>
  </si>
  <si>
    <t>00000113</t>
  </si>
  <si>
    <t>Havarijní a povodňový plán stavby</t>
  </si>
  <si>
    <t>-1482220744</t>
  </si>
  <si>
    <t>9</t>
  </si>
  <si>
    <t>00000115</t>
  </si>
  <si>
    <t>Rozbory zemin a výkopového materiálu pro uložení na skládku</t>
  </si>
  <si>
    <t>-1117359336</t>
  </si>
  <si>
    <t>10</t>
  </si>
  <si>
    <t>00000116</t>
  </si>
  <si>
    <t>Kontrolní zkoušky těžených zemin do hráze</t>
  </si>
  <si>
    <t>-100984466</t>
  </si>
  <si>
    <t>11</t>
  </si>
  <si>
    <t>00000117</t>
  </si>
  <si>
    <t>Kontrola zhutnění zemin v hrázi</t>
  </si>
  <si>
    <t>-658503568</t>
  </si>
  <si>
    <t>12</t>
  </si>
  <si>
    <t>00000118</t>
  </si>
  <si>
    <t>Manipulační a provozní řád vodního díla</t>
  </si>
  <si>
    <t>-1294201928</t>
  </si>
  <si>
    <t>Aktualizace manipulačního a provozního řádu na základě návrhu v PD</t>
  </si>
  <si>
    <t>13</t>
  </si>
  <si>
    <t>00000120</t>
  </si>
  <si>
    <t>Zpracování dokumentace skutečného provedení stavby, včetně zaměření a geometrického plánu</t>
  </si>
  <si>
    <t>-923405372</t>
  </si>
  <si>
    <t>2 paré + 1 paré v elektronické podobě ve formátu dgn/dwg a SHP</t>
  </si>
  <si>
    <t>SO-002 - Ostatní a vedlejší náklady-SO-2, SO-3, SO-5</t>
  </si>
  <si>
    <t>1571522140</t>
  </si>
  <si>
    <t xml:space="preserve">veškeré náklady spojené s vybudováním, provozem a odstraněním zařízení staveniště, včetně veškerých přípojek, přístupů, skládek a mezideponie
protokolární předání zpět majitelům pozemků
</t>
  </si>
  <si>
    <t>1327557730</t>
  </si>
  <si>
    <t>1071883209</t>
  </si>
  <si>
    <t>-249197598</t>
  </si>
  <si>
    <t>00000110</t>
  </si>
  <si>
    <t>Vytýčení inženýrských sítí a zařízení</t>
  </si>
  <si>
    <t>1597180147</t>
  </si>
  <si>
    <t xml:space="preserve">včetně zajištění případné aktualizace vyjádření správců sítí, která pozbudou platnosti v období mezi předáním staveniště a vytyčením sítí 
včetně ručně kopaných sond
</t>
  </si>
  <si>
    <t>00000111</t>
  </si>
  <si>
    <t>Ochrana stávajících inženýrských sítí na staveništi</t>
  </si>
  <si>
    <t>1924763418</t>
  </si>
  <si>
    <t xml:space="preserve">kabel České radiokomunikace (SO-2)
kabel CETIN
</t>
  </si>
  <si>
    <t>143926877</t>
  </si>
  <si>
    <t>oprava poškození příjezdové komunikace na p.č.7974 (nezpevněno, část štěrk), celková délka 460 m
spočívá v odstranění nerovností a vyjetých kolejí, doplnění, rozhrnutí a přehutnění štěrkodrti ŠD frakce 0/63 v tl. do 15 cm (přepokládaný rozsah 1/2 plochy: 460m*3,0m*0,5=690 m2)</t>
  </si>
  <si>
    <t>2095004797</t>
  </si>
  <si>
    <t>Zpracování dokumentace skutečného provedení stavby, včetně zaměření (stavba+chráničky CETIN)</t>
  </si>
  <si>
    <t>1964189238</t>
  </si>
  <si>
    <t>SO-1.1 - Hráz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</si>
  <si>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</si>
  <si>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</si>
  <si>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</si>
  <si>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</si>
  <si>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</si>
  <si>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HSV</t>
  </si>
  <si>
    <t>Práce a dodávky HSV</t>
  </si>
  <si>
    <t>Zemní práce</t>
  </si>
  <si>
    <t>112201101</t>
  </si>
  <si>
    <t>Odstranění pařezů D do 300 mm</t>
  </si>
  <si>
    <t>kus</t>
  </si>
  <si>
    <t>CS ÚRS 2019 01</t>
  </si>
  <si>
    <t>2132762613</t>
  </si>
  <si>
    <t>Odstranění pařezů s jejich vykopáním, vytrháním nebo odstřelením, s přesekáním kořenů průměru přes 100 do 300 mm</t>
  </si>
  <si>
    <t>VV</t>
  </si>
  <si>
    <t>112201102</t>
  </si>
  <si>
    <t>Odstranění pařezů D do 500 mm</t>
  </si>
  <si>
    <t>-162009389</t>
  </si>
  <si>
    <t>Odstranění pařezů s jejich vykopáním, vytrháním nebo odstřelením, s přesekáním kořenů průměru přes 300 do 500 mm</t>
  </si>
  <si>
    <t>112211111</t>
  </si>
  <si>
    <t>Spálení pařezu D do 0,3 m</t>
  </si>
  <si>
    <t>1138046520</t>
  </si>
  <si>
    <t>Spálení pařezů na hromadách průměru přes 0,10 do 0,30 m</t>
  </si>
  <si>
    <t>112211112</t>
  </si>
  <si>
    <t>Spálení pařezu D do 0,5 m</t>
  </si>
  <si>
    <t>-1531193612</t>
  </si>
  <si>
    <t>Spálení pařezů na hromadách průměru přes 0,30 do 0,50 m</t>
  </si>
  <si>
    <t>121101103</t>
  </si>
  <si>
    <t>Sejmutí ornice s přemístěním na vzdálenost do 250 m</t>
  </si>
  <si>
    <t>m3</t>
  </si>
  <si>
    <t>1605134976</t>
  </si>
  <si>
    <t>Sejmutí ornice nebo lesní půdy s vodorovným přemístěním na hromady v místě upotřebení nebo na dočasné či trvalé skládky se složením, na vzdálenost přes 100 do 250 m</t>
  </si>
  <si>
    <t>532</t>
  </si>
  <si>
    <t>122201403</t>
  </si>
  <si>
    <t>Vykopávky v zemníku na suchu v hornině tř. 3 objem do 5000 m3</t>
  </si>
  <si>
    <t>-766703938</t>
  </si>
  <si>
    <t>Vykopávky v zemnících na suchu s přehozením výkopku na vzdálenost do 3 m nebo s naložením na dopravní prostředek v hornině tř. 3 přes 1 000 do 5 000 m3</t>
  </si>
  <si>
    <t>"zemina" 3148,3</t>
  </si>
  <si>
    <t>122201409</t>
  </si>
  <si>
    <t>Příplatek za lepivost u vykopávek v zemníku na suchu v hornině tř. 3</t>
  </si>
  <si>
    <t>-795991095</t>
  </si>
  <si>
    <t>Vykopávky v zemnících na suchu s přehozením výkopku na vzdálenost do 3 m nebo s naložením na dopravní prostředek v hornině tř. 3 Příplatek k cenám za lepivost horniny tř. 3</t>
  </si>
  <si>
    <t>3148,3*0,25</t>
  </si>
  <si>
    <t>Součet</t>
  </si>
  <si>
    <t>122301102</t>
  </si>
  <si>
    <t>Odkopávky a prokopávky nezapažené v hornině tř. 4 objem do 1000 m3</t>
  </si>
  <si>
    <t>472914197</t>
  </si>
  <si>
    <t>Odkopávky a prokopávky nezapažené s přehozením výkopku na vzdálenost do 3 m nebo s naložením na dopravní prostředek v hornině tř. 4 přes 100 do 1 000 m3</t>
  </si>
  <si>
    <t>420</t>
  </si>
  <si>
    <t>122301109</t>
  </si>
  <si>
    <t>Příplatek za lepivost u odkopávek nezapažených v hornině tř. 4</t>
  </si>
  <si>
    <t>-101126058</t>
  </si>
  <si>
    <t>Odkopávky a prokopávky nezapažené s přehozením výkopku na vzdálenost do 3 m nebo s naložením na dopravní prostředek v hornině tř. 4 Příplatek k cenám za lepivost horniny tř. 4</t>
  </si>
  <si>
    <t>420*0,3</t>
  </si>
  <si>
    <t>124303101</t>
  </si>
  <si>
    <t>Vykopávky do 1000 m3 pro koryta vodotečí v hornině tř. 4</t>
  </si>
  <si>
    <t>2028452972</t>
  </si>
  <si>
    <t>Vykopávky pro koryta vodotečí s přehozením výkopku na vzdálenost do 3 m nebo s naložením na dopravní prostředek v hornině tř. 4 do 1 000 m3</t>
  </si>
  <si>
    <t>76,4</t>
  </si>
  <si>
    <t>124303109</t>
  </si>
  <si>
    <t>Příplatek k vykopávkám pro koryta vodotečí v hornině tř. 4 za lepivost</t>
  </si>
  <si>
    <t>-1487293762</t>
  </si>
  <si>
    <t>Vykopávky pro koryta vodotečí s přehozením výkopku na vzdálenost do 3 m nebo s naložením na dopravní prostředek v hornině tř. 4 Příplatek k cenám za lepivost horniny tř. 4</t>
  </si>
  <si>
    <t>76,4*0,5</t>
  </si>
  <si>
    <t>162701105</t>
  </si>
  <si>
    <t>Vodorovné přemístění do 10000 m výkopku/sypaniny z horniny tř. 1 až 4</t>
  </si>
  <si>
    <t>-760004587</t>
  </si>
  <si>
    <t>Vodorovné přemístění výkopku nebo sypaniny po suchu na obvyklém dopravním prostředku, bez naložení výkopku, avšak se složením bez rozhrnutí z horniny tř. 1 až 4 na vzdálenost přes 9 000 do 10 000 m</t>
  </si>
  <si>
    <t>"nevhodná zemina" 270+76,4</t>
  </si>
  <si>
    <t>"zemina ze zemníku" 3148,3</t>
  </si>
  <si>
    <t>162701109</t>
  </si>
  <si>
    <t>Příplatek k vodorovnému přemístění výkopku/sypaniny z horniny tř. 1 až 4 ZKD 1000 m přes 10000 m</t>
  </si>
  <si>
    <t>-235225252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</si>
  <si>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</si>
  <si>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3494,7*10 'Přepočtené koeficientem množství</t>
  </si>
  <si>
    <t>14</t>
  </si>
  <si>
    <t>171103202</t>
  </si>
  <si>
    <t>Uložení sypanin z horniny tř. 1 až 4 do hrází nádrží se zhutněním 100 % PS C s příměsí jílu do 50 %</t>
  </si>
  <si>
    <t>777359259</t>
  </si>
  <si>
    <t>Uložení netříděných sypanin z hornin tř. 1 až 4 do zemních hrází pro jakoukoliv šířku koruny přehradních a jiných vodních nádrží se zhutněním do 100 % PS - koef. C s příměsí jílové hlíny přes 20 do 50 % objemu</t>
  </si>
  <si>
    <t>4800</t>
  </si>
  <si>
    <t>171201201</t>
  </si>
  <si>
    <t>Uložení sypaniny na skládky</t>
  </si>
  <si>
    <t>2023128781</t>
  </si>
  <si>
    <t>270+76,4</t>
  </si>
  <si>
    <t>16</t>
  </si>
  <si>
    <t>171201211</t>
  </si>
  <si>
    <t>Poplatek za uložení stavebního odpadu - zeminy a kameniva na skládce</t>
  </si>
  <si>
    <t>t</t>
  </si>
  <si>
    <t>1721595013</t>
  </si>
  <si>
    <t>Poplatek za uložení stavebního odpadu na skládce (skládkovné) zeminy a kameniva zatříděného do Katalogu odpadů pod kódem 170 504</t>
  </si>
  <si>
    <t>346,4*1,8 'Přepočtené koeficientem množství</t>
  </si>
  <si>
    <t>17</t>
  </si>
  <si>
    <t>181102302</t>
  </si>
  <si>
    <t>Úprava pláně v zářezech se zhutněním</t>
  </si>
  <si>
    <t>m2</t>
  </si>
  <si>
    <t>788166163</t>
  </si>
  <si>
    <t>Úprava pláně na stavbách dálnic strojně v zářezech mimo skalních se zhutněním</t>
  </si>
  <si>
    <t>1491,8</t>
  </si>
  <si>
    <t>18</t>
  </si>
  <si>
    <t>181202305</t>
  </si>
  <si>
    <t>Úprava pláně na násypech se zhutněním</t>
  </si>
  <si>
    <t>2007953826</t>
  </si>
  <si>
    <t>Úprava pláně na stavbách dálnic strojně na násypech se zhutněním</t>
  </si>
  <si>
    <t>31,2</t>
  </si>
  <si>
    <t>19</t>
  </si>
  <si>
    <t>181301102</t>
  </si>
  <si>
    <t>Rozprostření ornice tl vrstvy do 150 mm pl do 500 m2 v rovině nebo ve svahu do 1:5</t>
  </si>
  <si>
    <t>-1807683172</t>
  </si>
  <si>
    <t>Rozprostření a urovnání ornice v rovině nebo ve svahu sklonu do 1:5 při souvislé ploše do 500 m2, tl. vrstvy přes 100 do 150 mm</t>
  </si>
  <si>
    <t>20</t>
  </si>
  <si>
    <t>181411121</t>
  </si>
  <si>
    <t>Založení lučního trávníku výsevem plochy do 1000 m2 v rovině a ve svahu do 1:5</t>
  </si>
  <si>
    <t>-1673521717</t>
  </si>
  <si>
    <t>Založení trávníku na půdě předem připravené plochy do 1000 m2 výsevem včetně utažení lučního v rovině nebo na svahu do 1:5</t>
  </si>
  <si>
    <t>M</t>
  </si>
  <si>
    <t>005724720</t>
  </si>
  <si>
    <t>osivo směs travní krajinná-rovinná</t>
  </si>
  <si>
    <t>kg</t>
  </si>
  <si>
    <t>1123008123</t>
  </si>
  <si>
    <t>31,2*0,035</t>
  </si>
  <si>
    <t>22</t>
  </si>
  <si>
    <t>005724740</t>
  </si>
  <si>
    <t>osivo směs travní krajinná-svahová</t>
  </si>
  <si>
    <t>1471476007</t>
  </si>
  <si>
    <t>(718,3+503)*0,035</t>
  </si>
  <si>
    <t>23</t>
  </si>
  <si>
    <t>181451122</t>
  </si>
  <si>
    <t>Založení lučního trávníku výsevem plochy přes 1000 m2 ve svahu do 1:2</t>
  </si>
  <si>
    <t>-1482432350</t>
  </si>
  <si>
    <t>Založení trávníku na půdě předem připravené plochy přes 1000 m2 výsevem včetně utažení lučního na svahu přes 1:5 do 1:2</t>
  </si>
  <si>
    <t>718,3+503</t>
  </si>
  <si>
    <t>24</t>
  </si>
  <si>
    <t>182111111</t>
  </si>
  <si>
    <t>Zpevnění svahu jutovou, kokosovou nebo plastovou rohoží do 1:1</t>
  </si>
  <si>
    <t>1746710527</t>
  </si>
  <si>
    <t>Zpevnění svahu jutovou, kokosovou nebo plastovou rohoží na svahu přes 1:2 do 1:1</t>
  </si>
  <si>
    <t>25</t>
  </si>
  <si>
    <t>618940100</t>
  </si>
  <si>
    <t>síť kokosová (400 g/m2) 2x50m</t>
  </si>
  <si>
    <t>-1653765500</t>
  </si>
  <si>
    <t>(718,3+503)*1,15</t>
  </si>
  <si>
    <t>26</t>
  </si>
  <si>
    <t>182201101</t>
  </si>
  <si>
    <t>Svahování násypů</t>
  </si>
  <si>
    <t>1396881137</t>
  </si>
  <si>
    <t>Svahování trvalých svahů do projektovaných profilů s potřebným přemístěním výkopku při svahování násypů v jakékoliv hornině</t>
  </si>
  <si>
    <t>27</t>
  </si>
  <si>
    <t>182301132</t>
  </si>
  <si>
    <t>Rozprostření ornice pl přes 500 m2 ve svahu přes 1:5 tl vrstvy do 150 mm</t>
  </si>
  <si>
    <t>-784569749</t>
  </si>
  <si>
    <t>Rozprostření a urovnání ornice ve svahu sklonu přes 1:5 při souvislé ploše přes 500 m2, tl. vrstvy přes 100 do 150 mm</t>
  </si>
  <si>
    <t>28</t>
  </si>
  <si>
    <t>185804312</t>
  </si>
  <si>
    <t>Zalití rostlin vodou plocha přes 20 m2</t>
  </si>
  <si>
    <t>-277402495</t>
  </si>
  <si>
    <t>Zalití rostlin vodou plochy záhonů jednotlivě přes 20 m2</t>
  </si>
  <si>
    <t>(31,2+718,3+503)*0,015</t>
  </si>
  <si>
    <t>29</t>
  </si>
  <si>
    <t>185851121</t>
  </si>
  <si>
    <t>Dovoz vody pro zálivku rostlin za vzdálenost do 1000 m</t>
  </si>
  <si>
    <t>165948607</t>
  </si>
  <si>
    <t>Dovoz vody pro zálivku rostlin na vzdálenost do 1000 m</t>
  </si>
  <si>
    <t>30</t>
  </si>
  <si>
    <t>185851129</t>
  </si>
  <si>
    <t>Příplatek k dovozu vody pro zálivku rostlin do 1000 m ZKD 1000 m</t>
  </si>
  <si>
    <t>-2010325578</t>
  </si>
  <si>
    <t>Dovoz vody pro zálivku rostlin Příplatek k ceně za každých dalších i započatých 1000 m</t>
  </si>
  <si>
    <t>18,788*3 'Přepočtené koeficientem množství</t>
  </si>
  <si>
    <t>31</t>
  </si>
  <si>
    <t>R1-001</t>
  </si>
  <si>
    <t>Nákup zeminy</t>
  </si>
  <si>
    <t>1109347641</t>
  </si>
  <si>
    <t>zemina vhodná k násypu homogenní hráze</t>
  </si>
  <si>
    <t>3148,3</t>
  </si>
  <si>
    <t>3148,3*1,8 'Přepočtené koeficientem množství</t>
  </si>
  <si>
    <t>Vodorovné konstrukce</t>
  </si>
  <si>
    <t>32</t>
  </si>
  <si>
    <t>457531112</t>
  </si>
  <si>
    <t>Filtrační vrstvy z hrubého drceného kameniva bez zhutnění frakce od 16 až 63 do 32 až 63 mm</t>
  </si>
  <si>
    <t>889621807</t>
  </si>
  <si>
    <t>Filtrační vrstvy jakékoliv tloušťky a sklonu z hrubého drceného kameniva bez zhutnění, frakce od 16-63 do 32-63 mm</t>
  </si>
  <si>
    <t>"patní drén" 1,39*62,4</t>
  </si>
  <si>
    <t>33</t>
  </si>
  <si>
    <t>457542111</t>
  </si>
  <si>
    <t>Filtrační vrstvy ze štěrkodrti se zhutněním frakce od 0 až 22 do 0 až 63 mm</t>
  </si>
  <si>
    <t>380698666</t>
  </si>
  <si>
    <t>Filtrační vrstvy jakékoliv tloušťky a sklonu ze štěrkodrti se zhutněním do 10 pojezdů/m3, frakce od 0-22 do 0-63 mm</t>
  </si>
  <si>
    <t>"patní drén" 0,18*62,4</t>
  </si>
  <si>
    <t>612,8*0,15</t>
  </si>
  <si>
    <t>34</t>
  </si>
  <si>
    <t>462511270</t>
  </si>
  <si>
    <t>Zához z lomového kamene bez proštěrkování z terénu hmotnost do 200 kg</t>
  </si>
  <si>
    <t>130689397</t>
  </si>
  <si>
    <t>Zához z lomového kamene neupraveného záhozového bez proštěrkování z terénu, hmotnosti jednotlivých kamenů do 200 kg</t>
  </si>
  <si>
    <t>"patka" 1,18*62,4</t>
  </si>
  <si>
    <t>35</t>
  </si>
  <si>
    <t>462519002</t>
  </si>
  <si>
    <t>Příplatek za urovnání ploch záhozu z lomového kamene hmotnost do 200 kg</t>
  </si>
  <si>
    <t>-1091398944</t>
  </si>
  <si>
    <t>Zához z lomového kamene neupraveného záhozového Příplatek k cenám za urovnání viditelných ploch záhozu z kamene, hmotnosti jednotlivých kamenů do 200 kg</t>
  </si>
  <si>
    <t>1,9*62,4</t>
  </si>
  <si>
    <t>36</t>
  </si>
  <si>
    <t>464511122</t>
  </si>
  <si>
    <t>Pohoz z kamene záhozového hmotnosti do 200 kg z terénu</t>
  </si>
  <si>
    <t>-387996250</t>
  </si>
  <si>
    <t>Pohoz dna nebo svahů jakékoliv tloušťky z kamene záhozového z terénu, hmotnosti jednotlivých kamenů do 200 kg</t>
  </si>
  <si>
    <t>"kámen do 80 kg" 612,8*0,25</t>
  </si>
  <si>
    <t>Trubní vedení</t>
  </si>
  <si>
    <t>37</t>
  </si>
  <si>
    <t>871228111</t>
  </si>
  <si>
    <t>Kladení drenážního potrubí z tvrdého PVC průměru do 150 mm</t>
  </si>
  <si>
    <t>m</t>
  </si>
  <si>
    <t>428366386</t>
  </si>
  <si>
    <t>Kladení drenážního potrubí z plastických hmot do připravené rýhy z tvrdého PVC, průměru přes 90 do 150 mm</t>
  </si>
  <si>
    <t>62,4</t>
  </si>
  <si>
    <t>38</t>
  </si>
  <si>
    <t>28611225</t>
  </si>
  <si>
    <t>trubka PVC drenážní flexibilní D 160mm</t>
  </si>
  <si>
    <t>-376804707</t>
  </si>
  <si>
    <t>62,4*1,083</t>
  </si>
  <si>
    <t>998</t>
  </si>
  <si>
    <t>Přesun hmot</t>
  </si>
  <si>
    <t>39</t>
  </si>
  <si>
    <t>998321011</t>
  </si>
  <si>
    <t>Přesun hmot pro hráze přehradní zemní a kamenité</t>
  </si>
  <si>
    <t>1247604402</t>
  </si>
  <si>
    <t>Přesun hmot pro objekty hráze přehradní zemní a kamenité dopravní vzdálenost do 500 m</t>
  </si>
  <si>
    <t>SO-1.2 - Sdružený objekt</t>
  </si>
  <si>
    <t xml:space="preserve">    2 - Zakládání</t>
  </si>
  <si>
    <t xml:space="preserve">    3 - Svislé a kompletní konstrukce</t>
  </si>
  <si>
    <t xml:space="preserve">    9 - Ostatní konstrukce a práce-bourání</t>
  </si>
  <si>
    <t>PSV - Práce a dodávky PSV</t>
  </si>
  <si>
    <t xml:space="preserve">    767 - Konstrukce zámečnické</t>
  </si>
  <si>
    <t>115001105</t>
  </si>
  <si>
    <t>Převedení vody potrubím DN do 600</t>
  </si>
  <si>
    <t>-879313436</t>
  </si>
  <si>
    <t>Převedení vody potrubím průměru DN přes 300 do 600</t>
  </si>
  <si>
    <t>50</t>
  </si>
  <si>
    <t>115101201</t>
  </si>
  <si>
    <t>Čerpání vody na dopravní výšku do 10 m průměrný přítok do 500 l/min</t>
  </si>
  <si>
    <t>hod</t>
  </si>
  <si>
    <t>-710730965</t>
  </si>
  <si>
    <t>Čerpání vody na dopravní výšku do 10 m s uvažovaným průměrným přítokem do 500 l/min</t>
  </si>
  <si>
    <t>120</t>
  </si>
  <si>
    <t>115101301</t>
  </si>
  <si>
    <t>Pohotovost čerpací soupravy pro dopravní výšku do 10 m přítok do 500 l/min</t>
  </si>
  <si>
    <t>den</t>
  </si>
  <si>
    <t>-2008471605</t>
  </si>
  <si>
    <t>Pohotovost záložní čerpací soupravy pro dopravní výšku do 10 m s uvažovaným průměrným přítokem do 500 l/min</t>
  </si>
  <si>
    <t>122301101</t>
  </si>
  <si>
    <t>Odkopávky a prokopávky nezapažené v hornině tř. 4 objem do 100 m3</t>
  </si>
  <si>
    <t>-1720552801</t>
  </si>
  <si>
    <t>Odkopávky a prokopávky nezapažené s přehozením výkopku na vzdálenost do 3 m nebo s naložením na dopravní prostředek v hornině tř. 4 do 100 m3</t>
  </si>
  <si>
    <t>36,5</t>
  </si>
  <si>
    <t>-1350686061</t>
  </si>
  <si>
    <t>36,5*0,3</t>
  </si>
  <si>
    <t>233409205</t>
  </si>
  <si>
    <t>"vývar" ((21+25,2)*0,75)+25</t>
  </si>
  <si>
    <t>"koryto" (36,2+62,5)*0,75</t>
  </si>
  <si>
    <t>124303119</t>
  </si>
  <si>
    <t>Příplatek k vykopávkám pro koryta vodotečí v hornině tř. 4 v tekoucí vodě při LTM</t>
  </si>
  <si>
    <t>644459872</t>
  </si>
  <si>
    <t>Vykopávky pro koryta vodotečí Příplatek k cenám za vykopávky pro koryta vodotečí v tekoucí vodě při LTM v hornině tř. 4</t>
  </si>
  <si>
    <t>132301101</t>
  </si>
  <si>
    <t>Hloubení rýh š do 600 mm v hornině tř. 4 objemu do 100 m3</t>
  </si>
  <si>
    <t>1133470523</t>
  </si>
  <si>
    <t>Hloubení zapažených i nezapažených rýh šířky do 600 mm s urovnáním dna do předepsaného profilu a spádu v hornině tř. 4 do 100 m3</t>
  </si>
  <si>
    <t>"základ" 6*0,8*0,8</t>
  </si>
  <si>
    <t>"základ" 8*0,8*1,0</t>
  </si>
  <si>
    <t>"práh" 8*0,6*1,2</t>
  </si>
  <si>
    <t>132301192</t>
  </si>
  <si>
    <t>Příplatek za hloubení rýh pod vodou š do 600 mm při LTM v hornině tř. 4 objemu do 100 m3</t>
  </si>
  <si>
    <t>1316380853</t>
  </si>
  <si>
    <t>Hloubení zapažených i nezapažených rýh šířky do 600 mm s urovnáním dna do předepsaného profilu a spádu Příplatek k cenám za hloubení rýh v tekoucí vodě při lesnicko-technických melioracích (LTM) v hornině tř. 4 do 100 m3</t>
  </si>
  <si>
    <t>-290110623</t>
  </si>
  <si>
    <t>186,175</t>
  </si>
  <si>
    <t>-1127531010</t>
  </si>
  <si>
    <t>186,175*10 'Přepočtené koeficientem množství</t>
  </si>
  <si>
    <t>1148869912</t>
  </si>
  <si>
    <t>36,5+133,675+16</t>
  </si>
  <si>
    <t>-576834291</t>
  </si>
  <si>
    <t>181951101</t>
  </si>
  <si>
    <t>Úprava pláně v hornině tř. 1 až 4 bez zhutnění</t>
  </si>
  <si>
    <t>1397796681</t>
  </si>
  <si>
    <t>Úprava pláně vyrovnáním výškových rozdílů v hornině tř. 1 až 4 bez zhutnění</t>
  </si>
  <si>
    <t>"vývar" 21</t>
  </si>
  <si>
    <t>"koryto" 36,2</t>
  </si>
  <si>
    <t>181951102</t>
  </si>
  <si>
    <t>Úprava pláně v hornině tř. 1 až 4 se zhutněním</t>
  </si>
  <si>
    <t>-1176124464</t>
  </si>
  <si>
    <t>Úprava pláně vyrovnáním výškových rozdílů v hornině tř. 1 až 4 se zhutněním</t>
  </si>
  <si>
    <t>38,5</t>
  </si>
  <si>
    <t>"propust" 4,4*13,4</t>
  </si>
  <si>
    <t>"čelo" 6,2*0,9+8,2*1,0</t>
  </si>
  <si>
    <t>182101101</t>
  </si>
  <si>
    <t>Svahování v zářezech v hornině tř. 1 až 4</t>
  </si>
  <si>
    <t>-817383713</t>
  </si>
  <si>
    <t>Svahování trvalých svahů do projektovaných profilů s potřebným přemístěním výkopku při svahování v zářezech v hornině tř. 1 až 4</t>
  </si>
  <si>
    <t>"vývar" 36,2</t>
  </si>
  <si>
    <t>"koryto" 62,5</t>
  </si>
  <si>
    <t>Zakládání</t>
  </si>
  <si>
    <t>273321311</t>
  </si>
  <si>
    <t>Základové desky ze ŽB bez zvýšených nároků na prostředí tř. C 16/20</t>
  </si>
  <si>
    <t>1699648218</t>
  </si>
  <si>
    <t>Základy z betonu železového (bez výztuže) desky z betonu bez zvláštních nároků na prostředí tř. C 16/20</t>
  </si>
  <si>
    <t>38,5*0,1</t>
  </si>
  <si>
    <t>6,2*0,9*0,1+8,2*1,0*0,1</t>
  </si>
  <si>
    <t>273351121</t>
  </si>
  <si>
    <t>Zřízení bednění základových desek</t>
  </si>
  <si>
    <t>-1301406983</t>
  </si>
  <si>
    <t>Bednění základů desek zřízení</t>
  </si>
  <si>
    <t>19*0,1</t>
  </si>
  <si>
    <t>(6,2+0,45*2+0,9*2)*0,1+(8,2*2+1,0*2)*0,1</t>
  </si>
  <si>
    <t>273351122</t>
  </si>
  <si>
    <t>Odstranění bednění základových desek</t>
  </si>
  <si>
    <t>-1238190445</t>
  </si>
  <si>
    <t>Bednění základů desek odstranění</t>
  </si>
  <si>
    <t>273362021</t>
  </si>
  <si>
    <t>Výztuž základových desek svařovanými sítěmi Kari</t>
  </si>
  <si>
    <t>1497133757</t>
  </si>
  <si>
    <t>Výztuž základů desek ze svařovaných sítí z drátů typu KARI</t>
  </si>
  <si>
    <t>(38,5*0,00303)*1,05</t>
  </si>
  <si>
    <t>(6,2*0,9*0,00303+8,2*1,0*0,00303)*1,05</t>
  </si>
  <si>
    <t>274322611</t>
  </si>
  <si>
    <t>Základové pasy ze ŽB se zvýšenými nároky na prostředí tř. C 30/37</t>
  </si>
  <si>
    <t>-588333552</t>
  </si>
  <si>
    <t>Základy z betonu železového (bez výztuže) pasy z betonu se zvýšenými nároky na prostředí tř. C 30/37</t>
  </si>
  <si>
    <t>6*0,8*0,8</t>
  </si>
  <si>
    <t>8*0,8*1,0</t>
  </si>
  <si>
    <t>Svislé a kompletní konstrukce</t>
  </si>
  <si>
    <t>317321017</t>
  </si>
  <si>
    <t>Římsy opěrných zdí a valů ze ŽB tř. C 25/30</t>
  </si>
  <si>
    <t>1191766214</t>
  </si>
  <si>
    <t>Římsy opěrných zdí a valů z betonu železového tř. C 25/30</t>
  </si>
  <si>
    <t>6,2*0,6*0,1+8,2*0,6*0,1</t>
  </si>
  <si>
    <t>317351105</t>
  </si>
  <si>
    <t>Zřízení bednění říms a žlabových říms v do 6 m</t>
  </si>
  <si>
    <t>-2062795791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</si>
  <si>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</si>
  <si>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(6,2*2+0,6*2)*0,1+(8,2*2+0,6*2)*0,1</t>
  </si>
  <si>
    <t>317351106</t>
  </si>
  <si>
    <t>Odstranění bednění říms a žlabových říms v do 6 m</t>
  </si>
  <si>
    <t>-315670736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</si>
  <si>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</si>
  <si>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317361016</t>
  </si>
  <si>
    <t>Výztuž říms opěrných zdí a valů z betonářské oceli 10 505</t>
  </si>
  <si>
    <t>1758923413</t>
  </si>
  <si>
    <t>Výztuž říms opěrných zdí a valů z oceli 10 505 (R) nebo BSt 500</t>
  </si>
  <si>
    <t>(6,2*0,6+8,2*0,6)*0,0079</t>
  </si>
  <si>
    <t>321213345</t>
  </si>
  <si>
    <t>Zdivo nadzákladové z lomového kamene vodních staveb obkladní s vyspárováním</t>
  </si>
  <si>
    <t>105258908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</si>
  <si>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</si>
  <si>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23,2</t>
  </si>
  <si>
    <t>"čelo" 9,97*0,2</t>
  </si>
  <si>
    <t>"čelo" 15,25*0,2</t>
  </si>
  <si>
    <t>321321116</t>
  </si>
  <si>
    <t>Konstrukce vodních staveb ze ŽB mrazuvzdorného tř. C 30/37</t>
  </si>
  <si>
    <t>589078669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</si>
  <si>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</si>
  <si>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"přelivná hrana" 0,19*(11+5,65)</t>
  </si>
  <si>
    <t>"dno" 65,4*0,8</t>
  </si>
  <si>
    <t>3,17*24,6</t>
  </si>
  <si>
    <t>"štola" 3,28*25,2</t>
  </si>
  <si>
    <t>"čelo" 4,63</t>
  </si>
  <si>
    <t>"čelo" 7,63</t>
  </si>
  <si>
    <t>321351010</t>
  </si>
  <si>
    <t>Bednění konstrukcí vodních staveb rovinné - zřízení</t>
  </si>
  <si>
    <t>-764983032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</si>
  <si>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</si>
  <si>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96,5</t>
  </si>
  <si>
    <t>"štola" 2*27*2+2,7*25,2*2</t>
  </si>
  <si>
    <t>"čelo" 28,1</t>
  </si>
  <si>
    <t>"čelo" 36,5</t>
  </si>
  <si>
    <t>321351020</t>
  </si>
  <si>
    <t>Bednění konstrukcí vodních staveb válcově zakřivené - zřízení</t>
  </si>
  <si>
    <t>869567775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</si>
  <si>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</si>
  <si>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48,6</t>
  </si>
  <si>
    <t>321351030</t>
  </si>
  <si>
    <t>Bednění konstrukcí vodních staveb jinak zakřivené - zřízení</t>
  </si>
  <si>
    <t>1619034961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</si>
  <si>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jinak zakřivených než válcově</t>
  </si>
  <si>
    <t>"přelivná hrana" 1,0*21,0</t>
  </si>
  <si>
    <t>321352010</t>
  </si>
  <si>
    <t>Bednění konstrukcí vodních staveb rovinné - odstranění</t>
  </si>
  <si>
    <t>-351009074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</si>
  <si>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</si>
  <si>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321352020</t>
  </si>
  <si>
    <t>Bednění konstrukcí vodních staveb válcově zakřivené - odstranění</t>
  </si>
  <si>
    <t>-372209080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</si>
  <si>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</si>
  <si>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321352030</t>
  </si>
  <si>
    <t>Bednění konstrukcí vodních staveb jinak zakřivené - odstranění</t>
  </si>
  <si>
    <t>275090937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</si>
  <si>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jinak zakřivených než válcově</t>
  </si>
  <si>
    <t>321366111</t>
  </si>
  <si>
    <t>Výztuž železobetonových konstrukcí vodních staveb z oceli 10 505 D do 12 mm</t>
  </si>
  <si>
    <t>2044052593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</si>
  <si>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</si>
  <si>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"přelivná hrana" 0,2729</t>
  </si>
  <si>
    <t>2,6504</t>
  </si>
  <si>
    <t>"štola" 5,7464</t>
  </si>
  <si>
    <t>"čelo" 0,7*20*0,00617</t>
  </si>
  <si>
    <t>"čelo" 0,7*26*0,00617</t>
  </si>
  <si>
    <t>321368211</t>
  </si>
  <si>
    <t>Výztuž železobetonových konstrukcí vodních staveb ze svařovaných sítí</t>
  </si>
  <si>
    <t>-395443127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</si>
  <si>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</si>
  <si>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4,0575</t>
  </si>
  <si>
    <t>"štola" 5,1903</t>
  </si>
  <si>
    <t>"čelo" ((16,5*2)*0,005267)*1,05</t>
  </si>
  <si>
    <t>"čelo" ((23,3*2)*0,005267)*1,05</t>
  </si>
  <si>
    <t>451311541</t>
  </si>
  <si>
    <t>Podklad pro dlažbu z betonu prostého mrazuvzdorného tř. C 25/30 vrstva tl nad 200 do 250 mm</t>
  </si>
  <si>
    <t>1785309047</t>
  </si>
  <si>
    <t>Podklad z prostého betonu pod dlažbu pro prostředí s mrazovými cykly tř. C 25/30, ve vrstvě tl. přes 200 do 250 mm</t>
  </si>
  <si>
    <t>19,95</t>
  </si>
  <si>
    <t>452218142</t>
  </si>
  <si>
    <t>Zajišťovací práh z upraveného lomového kamene na cementovou maltu</t>
  </si>
  <si>
    <t>1770420369</t>
  </si>
  <si>
    <t>Zajišťovací práh z upraveného lomového kamene na dně a ve svahu melioračních kanálů, s patkami nebo bez patek s dlažbovitou úpravou viditelných ploch na cementovou maltu</t>
  </si>
  <si>
    <t>8*0,6*1,2</t>
  </si>
  <si>
    <t>457532111</t>
  </si>
  <si>
    <t>Filtrační vrstvy z hrubého drceného kameniva se zhutněním frakce od 4 až 8 do 22 až 32 mm</t>
  </si>
  <si>
    <t>1673564477</t>
  </si>
  <si>
    <t>Filtrační vrstvy jakékoliv tloušťky a sklonu z hrubého drceného kameniva se zhutněním do 10 pojezdů/m3, frakce od 4-8 do 22-32 mm</t>
  </si>
  <si>
    <t>"vývar" (21+25,2)*0,15</t>
  </si>
  <si>
    <t>"koryto" (36,2+62,5)*0,15</t>
  </si>
  <si>
    <t>462513161</t>
  </si>
  <si>
    <t>Zához z lomového kamene záhozového hmotnost kamenů do 500 kg bez výplně</t>
  </si>
  <si>
    <t>1426935611</t>
  </si>
  <si>
    <t>Zához z lomového kamene neupraveného provedený ze břehu nebo z lešení, do sucha nebo do vody záhozového, hmotnost jednotlivých kamenů přes 200 do 500 kg bez výplně mezer</t>
  </si>
  <si>
    <t>"vývar" (21+25,2)*0,6</t>
  </si>
  <si>
    <t>"koryto" (36,2+62,5)*0,6</t>
  </si>
  <si>
    <t>40</t>
  </si>
  <si>
    <t>462513169</t>
  </si>
  <si>
    <t>Příplatek za urovnání líce záhozu z lomového kamene záhozového do 500 kg</t>
  </si>
  <si>
    <t>1574207179</t>
  </si>
  <si>
    <t>Zához z lomového kamene neupraveného provedený ze břehu nebo z lešení, do sucha nebo do vody záhozového, hmotnost jednotlivých kamenů přes 200 do 500 kg Příplatek k ceně za urovnání líce záhozu</t>
  </si>
  <si>
    <t>"vývar" 21+25,2</t>
  </si>
  <si>
    <t>"koryto" 36,2+62,5</t>
  </si>
  <si>
    <t>41</t>
  </si>
  <si>
    <t>465513127</t>
  </si>
  <si>
    <t>Dlažba z lomového kamene na cementovou maltu s vyspárováním tl 200 mm</t>
  </si>
  <si>
    <t>1465984894</t>
  </si>
  <si>
    <t>Dlažba z lomového kamene lomařsky upraveného na cementovou maltu, s vyspárováním cementovou maltou, tl. kamene 200 mm</t>
  </si>
  <si>
    <t>6,2</t>
  </si>
  <si>
    <t>42</t>
  </si>
  <si>
    <t>465513227</t>
  </si>
  <si>
    <t>Dlažba z lomového kamene na cementovou maltu s vyspárováním tl 250 mm pro hydromeliorace</t>
  </si>
  <si>
    <t>689541885</t>
  </si>
  <si>
    <t>Dlažba z lomového kamene lomařsky upraveného na cementovou maltu, s vyspárováním cementovou maltou, tl. kamene 250 mm</t>
  </si>
  <si>
    <t>Ostatní konstrukce a práce-bourání</t>
  </si>
  <si>
    <t>43</t>
  </si>
  <si>
    <t>939941111</t>
  </si>
  <si>
    <t>Zřízení těsnění pracovní spáry ocelovým plechem ve dně</t>
  </si>
  <si>
    <t>-1709799661</t>
  </si>
  <si>
    <t>4,8</t>
  </si>
  <si>
    <t>44</t>
  </si>
  <si>
    <t>939941112</t>
  </si>
  <si>
    <t>Zřízení těsnění pracovní spáry ocelovým plechem mezi dnem a stěnou</t>
  </si>
  <si>
    <t>561003113</t>
  </si>
  <si>
    <t>16,7</t>
  </si>
  <si>
    <t>"štola" 25,2*4</t>
  </si>
  <si>
    <t>45</t>
  </si>
  <si>
    <t>939941113</t>
  </si>
  <si>
    <t>Zřízení těsnění pracovní spáry ocelovým plechem ve stěně</t>
  </si>
  <si>
    <t>744223988</t>
  </si>
  <si>
    <t>2,55*2</t>
  </si>
  <si>
    <t>46</t>
  </si>
  <si>
    <t>R93001</t>
  </si>
  <si>
    <t>BK těsnicí plech 160 x 0,6 x 2500 mm s oboustranně nanesenou lepicí bitumenovou vrstvou včetně svorek</t>
  </si>
  <si>
    <t>1171845164</t>
  </si>
  <si>
    <t>4,8+(16,7+25,2*4)+5,1</t>
  </si>
  <si>
    <t>47</t>
  </si>
  <si>
    <t>R93002</t>
  </si>
  <si>
    <t>Vodočetná lať</t>
  </si>
  <si>
    <t>1778826132</t>
  </si>
  <si>
    <t>Vodočetná lať
ocelový plech tl. 1,5 mm, smalt
délka 14,5 m
vč. montáže a dopravy</t>
  </si>
  <si>
    <t>48</t>
  </si>
  <si>
    <t>1355102847</t>
  </si>
  <si>
    <t>PSV</t>
  </si>
  <si>
    <t>Práce a dodávky PSV</t>
  </si>
  <si>
    <t>767</t>
  </si>
  <si>
    <t>Konstrukce zámečnické</t>
  </si>
  <si>
    <t>49</t>
  </si>
  <si>
    <t>14011018</t>
  </si>
  <si>
    <t>trubka ocelová bezešvá hladká jakost 11 353 38x2,6mm</t>
  </si>
  <si>
    <t>186558238</t>
  </si>
  <si>
    <t>"zábradlí" 13,8</t>
  </si>
  <si>
    <t>767161119</t>
  </si>
  <si>
    <t>Montáž zábradlí rovného z trubek do zdi hmotnosti přes 45 kg</t>
  </si>
  <si>
    <t>-1135920153</t>
  </si>
  <si>
    <t>Montáž zábradlí rovného z trubek nebo tenkostěnných profilů do zdiva, hmotnosti 1 m zábradlí přes 45 kg</t>
  </si>
  <si>
    <t>4,3+2*6,8</t>
  </si>
  <si>
    <t>51</t>
  </si>
  <si>
    <t>767995113</t>
  </si>
  <si>
    <t>Montáž atypických zámečnických konstrukcí hmotnosti do 20 kg</t>
  </si>
  <si>
    <t>-1566975233</t>
  </si>
  <si>
    <t>Montáž ostatních atypických zámečnických konstrukcí hmotnosti přes 10 do 20 kg</t>
  </si>
  <si>
    <t>(2*1,26+1,62)*3,76</t>
  </si>
  <si>
    <t>52</t>
  </si>
  <si>
    <t>767995114</t>
  </si>
  <si>
    <t>Montáž atypických zámečnických konstrukcí hmotnosti do 50 kg</t>
  </si>
  <si>
    <t>901455911</t>
  </si>
  <si>
    <t>Montáž ostatních atypických zámečnických konstrukcí hmotnosti přes 20 do 50 kg</t>
  </si>
  <si>
    <t>"vodící drážky" ((2,4*2+1,62)*5,47)*3</t>
  </si>
  <si>
    <t>"zábradlí" 13,8*3,55</t>
  </si>
  <si>
    <t>53</t>
  </si>
  <si>
    <t>130104240</t>
  </si>
  <si>
    <t>úhelník ocelový rovnostranný jakost 11 375 60x60x6mm</t>
  </si>
  <si>
    <t>2036208091</t>
  </si>
  <si>
    <t>P</t>
  </si>
  <si>
    <t>Poznámka k položce:_x000d_
Hmotnost: 5,47 kg/m</t>
  </si>
  <si>
    <t>"vodící drážky" ((2,4*2+1,62)*0,00547)*3</t>
  </si>
  <si>
    <t>54</t>
  </si>
  <si>
    <t>13010508</t>
  </si>
  <si>
    <t>úhelník ocelový nerovnostranný jakost 11 375 60x40x5mm</t>
  </si>
  <si>
    <t>1530715912</t>
  </si>
  <si>
    <t>Poznámka k položce:_x000d_
Hmotnost: 3,76 kg/m</t>
  </si>
  <si>
    <t>(2*1,26+1,62)*0,00376</t>
  </si>
  <si>
    <t>55</t>
  </si>
  <si>
    <t>998767101</t>
  </si>
  <si>
    <t>Přesun hmot tonážní pro zámečnické konstrukce v objektech v do 6 m</t>
  </si>
  <si>
    <t>-2083035249</t>
  </si>
  <si>
    <t>Přesun hmot pro zámečnické konstrukce stanovený z hmotnosti přesunovaného materiálu vodorovná dopravní vzdálenost do 50 m v objektech výšky do 6 m</t>
  </si>
  <si>
    <t>56</t>
  </si>
  <si>
    <t>R767001</t>
  </si>
  <si>
    <t>Žárové zinkování</t>
  </si>
  <si>
    <t>73872158</t>
  </si>
  <si>
    <t>57</t>
  </si>
  <si>
    <t>R767002</t>
  </si>
  <si>
    <t>Lávka ocelová</t>
  </si>
  <si>
    <t>1509488423</t>
  </si>
  <si>
    <t>Lávka délky 12,4 m, oboustranné zábradlí z oc. trubek
pochůzí rošty</t>
  </si>
  <si>
    <t>58</t>
  </si>
  <si>
    <t>R767003</t>
  </si>
  <si>
    <t>rošt podlahový lisovaný žárově zinkovaný velikost 30/3mm 1500x750mm</t>
  </si>
  <si>
    <t>332681321</t>
  </si>
  <si>
    <t>SO-2 - Mokřady 3, 4, zatravněná údolnice</t>
  </si>
  <si>
    <t>121101102</t>
  </si>
  <si>
    <t>Sejmutí ornice s přemístěním na vzdálenost do 100 m</t>
  </si>
  <si>
    <t>-1496845054</t>
  </si>
  <si>
    <t>Sejmutí ornice nebo lesní půdy s vodorovným přemístěním na hromady v místě upotřebení nebo na dočasné či trvalé skládky se složením, na vzdálenost přes 50 do 100 m</t>
  </si>
  <si>
    <t>(365+290)*0,2</t>
  </si>
  <si>
    <t>122201102</t>
  </si>
  <si>
    <t>Odkopávky a prokopávky nezapažené v hornině tř. 3 objem do 1000 m3</t>
  </si>
  <si>
    <t>-1891296539</t>
  </si>
  <si>
    <t>Odkopávky a prokopávky nezapažené s přehozením výkopku na vzdálenost do 3 m nebo s naložením na dopravní prostředek v hornině tř. 3 přes 100 do 1 000 m3</t>
  </si>
  <si>
    <t>207+176</t>
  </si>
  <si>
    <t>122201109</t>
  </si>
  <si>
    <t>Příplatek za lepivost u odkopávek v hornině tř. 1 až 3</t>
  </si>
  <si>
    <t>-292315895</t>
  </si>
  <si>
    <t>Odkopávky a prokopávky nezapažené s přehozením výkopku na vzdálenost do 3 m nebo s naložením na dopravní prostředek v hornině tř. 3 Příplatek k cenám za lepivost horniny tř. 3</t>
  </si>
  <si>
    <t>(207+176)*0,25</t>
  </si>
  <si>
    <t>162601102</t>
  </si>
  <si>
    <t>Vodorovné přemístění do 5000 m výkopku/sypaniny z horniny tř. 1 až 4</t>
  </si>
  <si>
    <t>130249002</t>
  </si>
  <si>
    <t>Vodorovné přemístění výkopku nebo sypaniny po suchu na obvyklém dopravním prostředku, bez naložení výkopku, avšak se složením bez rozhrnutí z horniny tř. 1 až 4 na vzdálenost přes 4 000 do 5 000 m</t>
  </si>
  <si>
    <t>383</t>
  </si>
  <si>
    <t>171201101</t>
  </si>
  <si>
    <t>Uložení sypaniny do násypů nezhutněných</t>
  </si>
  <si>
    <t>680167093</t>
  </si>
  <si>
    <t>Uložení sypaniny do násypů s rozprostřením sypaniny ve vrstvách a s hrubým urovnáním nezhutněných z jakýchkoliv hornin</t>
  </si>
  <si>
    <t>181151311</t>
  </si>
  <si>
    <t>Plošná úprava terénu přes 500 m2 zemina tř 1 až 4 nerovnosti do 100 mm v rovinně a svahu do 1:5</t>
  </si>
  <si>
    <t>602076744</t>
  </si>
  <si>
    <t>Plošná úprava terénu v zemině tř. 1 až 4 s urovnáním povrchu bez doplnění ornice souvislé plochy přes 500 m2 při nerovnostech terénu přes 50 do 100 mm v rovině nebo na svahu do 1:5</t>
  </si>
  <si>
    <t>9890</t>
  </si>
  <si>
    <t>00572472</t>
  </si>
  <si>
    <t>1287973271</t>
  </si>
  <si>
    <t>9890*0,035</t>
  </si>
  <si>
    <t>-2144172477</t>
  </si>
  <si>
    <t>1841077368</t>
  </si>
  <si>
    <t>280+230</t>
  </si>
  <si>
    <t>182301123</t>
  </si>
  <si>
    <t>Rozprostření ornice pl do 500 m2 ve svahu přes 1:5 tl vrstvy do 200 mm</t>
  </si>
  <si>
    <t>293084029</t>
  </si>
  <si>
    <t>Rozprostření a urovnání ornice ve svahu sklonu přes 1:5 při souvislé ploše do 500 m2, tl. vrstvy přes 150 do 200 mm</t>
  </si>
  <si>
    <t>85+60</t>
  </si>
  <si>
    <t>183551114</t>
  </si>
  <si>
    <t>Úprava půdy první orbou hl do 0,3 m ploch do 5 ha sklonu přes 5°</t>
  </si>
  <si>
    <t>ha</t>
  </si>
  <si>
    <t>-184074574</t>
  </si>
  <si>
    <t>Úprava zemědělské půdy - orba první hl. do 0,30 m, na ploše jednotlivě do 5 ha, o sklonu přes 5°</t>
  </si>
  <si>
    <t>0,989</t>
  </si>
  <si>
    <t>185803211</t>
  </si>
  <si>
    <t>Uválcování trávníku v rovině a svahu do 1:5</t>
  </si>
  <si>
    <t>259370115</t>
  </si>
  <si>
    <t>Uválcování trávníku v rovině nebo na svahu do 1:5</t>
  </si>
  <si>
    <t>183101114</t>
  </si>
  <si>
    <t>Hloubení jamek bez výměny půdy zeminy tř 1 až 4 objem do 0,125 m3 v rovině a svahu do 1:5</t>
  </si>
  <si>
    <t>1324389316</t>
  </si>
  <si>
    <t>Hloubení jamek pro vysazování rostlin v zemině tř.1 až 4 bez výměny půdy v rovině nebo na svahu do 1:5, objemu přes 0,05 do 0,125 m3</t>
  </si>
  <si>
    <t>13+12+15+9+6</t>
  </si>
  <si>
    <t>184004722</t>
  </si>
  <si>
    <t>Sazenice keřů bez balu v nad 250 do 600 do jamky D 350 mm hl 350 mm</t>
  </si>
  <si>
    <t>1832505382</t>
  </si>
  <si>
    <t>Výsadba sazenic bez vykopání jamek a bez donesení hlíny keřů bez balu, výšky přes 250 do 600 mm, do jamky o průměru 350 mm, hl. 350 mm</t>
  </si>
  <si>
    <t>R18009</t>
  </si>
  <si>
    <t>Kalina obecná, 2-3 výhony, min. 40 - 60 cm</t>
  </si>
  <si>
    <t>-485563646</t>
  </si>
  <si>
    <t>R18010</t>
  </si>
  <si>
    <t>Svída krvavá, 2-3 výhony, min. 40 - 60 cm</t>
  </si>
  <si>
    <t>-512521496</t>
  </si>
  <si>
    <t>R18011</t>
  </si>
  <si>
    <t>Brslen evropský, 2-3 výhony, min. 40 - 60 cm</t>
  </si>
  <si>
    <t>486768504</t>
  </si>
  <si>
    <t>R18012</t>
  </si>
  <si>
    <t>Líska obecná, 2-3 výhony, min. 40 - 60 cm</t>
  </si>
  <si>
    <t>2145200364</t>
  </si>
  <si>
    <t>R18013</t>
  </si>
  <si>
    <t>Růže šípková, 2-3 výhony, min. 40 - 60 cm</t>
  </si>
  <si>
    <t>-1813951057</t>
  </si>
  <si>
    <t>184813121</t>
  </si>
  <si>
    <t>Ochrana dřevin před okusem mechanicky pletivem v rovině a svahu do 1:5</t>
  </si>
  <si>
    <t>-1781420420</t>
  </si>
  <si>
    <t>Ochrana dřevin před okusem zvěří mechanicky v rovině nebo ve svahu do 1:5, pletivem, výšky do 2 m</t>
  </si>
  <si>
    <t>184813133</t>
  </si>
  <si>
    <t>Ochrana listnatých dřevin do 70 cm před okusem chemickým nátěrem v rovině a svahu do 1:5</t>
  </si>
  <si>
    <t>100 kus</t>
  </si>
  <si>
    <t>417522131</t>
  </si>
  <si>
    <t>Ochrana dřevin před okusem zvěří chemicky nátěrem, v rovině nebo ve svahu do 1:5 listnatých, výšky do 70 cm</t>
  </si>
  <si>
    <t>184814113</t>
  </si>
  <si>
    <t>Okopání kolem sazenic v ploše 0,5x0,5 m v zemině tř 3</t>
  </si>
  <si>
    <t>-1066895416</t>
  </si>
  <si>
    <t>Okopání okolo sazenic hloubky do 0,10 m, na ploše 0,50 x 0,50 m v zemině tř. 3</t>
  </si>
  <si>
    <t>-1830429305</t>
  </si>
  <si>
    <t>9890*0,015</t>
  </si>
  <si>
    <t>1952232737</t>
  </si>
  <si>
    <t>433806312</t>
  </si>
  <si>
    <t>148,35*3 'Přepočtené koeficientem množství</t>
  </si>
  <si>
    <t>-1933778079</t>
  </si>
  <si>
    <t>(28*0,15)*2</t>
  </si>
  <si>
    <t>462512162</t>
  </si>
  <si>
    <t>Zához z lomového kamene záhozového hmotnost kamenů do 200 kg oživený</t>
  </si>
  <si>
    <t>970712243</t>
  </si>
  <si>
    <t>Zához z lomového kamene neupraveného provedený ze břehu nebo z lešení, do sucha nebo do vody záhozového, hmotnost jednotlivých kamenů do 200 kg oživený, s výplní mezer zeminou a výsadbou vrbových řízků</t>
  </si>
  <si>
    <t>(28*0,5)*2</t>
  </si>
  <si>
    <t>462512169</t>
  </si>
  <si>
    <t>Příplatek za urovnání líce záhozu z lomového kamene záhozového do 200 kg</t>
  </si>
  <si>
    <t>-555579452</t>
  </si>
  <si>
    <t>Zához z lomového kamene neupraveného provedený ze břehu nebo z lešení, do sucha nebo do vody záhozového, hmotnost jednotlivých kamenů do 200 kg Příplatek k ceně za urovnání líce záhozu</t>
  </si>
  <si>
    <t>28*2</t>
  </si>
  <si>
    <t>998315011</t>
  </si>
  <si>
    <t>Přesun hmot pro břehové ochranné porosty</t>
  </si>
  <si>
    <t>1771111432</t>
  </si>
  <si>
    <t>Přesun hmot pro porosty ochranné včetně břehových jakéhokoliv rozsahu dopravní vzdálenost do 100 m</t>
  </si>
  <si>
    <t>SO-3 - Průlehy PEO 4, 5</t>
  </si>
  <si>
    <t>-1309874594</t>
  </si>
  <si>
    <t>"průleh4" 3115*0,2</t>
  </si>
  <si>
    <t>"průleh5" 1370*0,2</t>
  </si>
  <si>
    <t>1119331865</t>
  </si>
  <si>
    <t>"průleh4" 556</t>
  </si>
  <si>
    <t>"průleh5" 256</t>
  </si>
  <si>
    <t>-1545977499</t>
  </si>
  <si>
    <t>"průleh4" 556*0,25</t>
  </si>
  <si>
    <t>"průleh5" 256*0,25</t>
  </si>
  <si>
    <t>-1984575208</t>
  </si>
  <si>
    <t>812</t>
  </si>
  <si>
    <t>-87038882</t>
  </si>
  <si>
    <t>1490780400</t>
  </si>
  <si>
    <t>"průleh4" 2301</t>
  </si>
  <si>
    <t>"průleh5" 1150</t>
  </si>
  <si>
    <t>1729654562</t>
  </si>
  <si>
    <t>"průleh4" (3115+2301)*0,035</t>
  </si>
  <si>
    <t>"průleh5" (1370+1150)*0,035</t>
  </si>
  <si>
    <t>-186895164</t>
  </si>
  <si>
    <t>"průleh4" 3115+2301</t>
  </si>
  <si>
    <t>"průleh5" 1370+1150</t>
  </si>
  <si>
    <t>-479338620</t>
  </si>
  <si>
    <t>"průleh4" 3115</t>
  </si>
  <si>
    <t>"průleh5" 1370</t>
  </si>
  <si>
    <t>1875875363</t>
  </si>
  <si>
    <t>-288430155</t>
  </si>
  <si>
    <t>"průleh4" 0,2301</t>
  </si>
  <si>
    <t>"průleh5" 0,1150</t>
  </si>
  <si>
    <t>-517846522</t>
  </si>
  <si>
    <t>1568368621</t>
  </si>
  <si>
    <t>"průleh4" (3115+2301)*0,015</t>
  </si>
  <si>
    <t>"průleh5" (1370+1370)*0,015</t>
  </si>
  <si>
    <t>-1014580827</t>
  </si>
  <si>
    <t>-1265566092</t>
  </si>
  <si>
    <t>122,34*3 'Přepočtené koeficientem množství</t>
  </si>
  <si>
    <t>1416627539</t>
  </si>
  <si>
    <t>SO-5 - Polní cesta C35b,c</t>
  </si>
  <si>
    <t xml:space="preserve">    5 - Komunikace</t>
  </si>
  <si>
    <t xml:space="preserve">    9 - Ostatní konstrukce a práce, bourání</t>
  </si>
  <si>
    <t>-1564330396</t>
  </si>
  <si>
    <t>"C35b-zatravňovací vrstva" (1576,5+201,1)*0,035</t>
  </si>
  <si>
    <t>"C35b" (343,6+405,6)*0,035</t>
  </si>
  <si>
    <t>"C35c-zatravňovací vrstva" 462,7*0,035</t>
  </si>
  <si>
    <t>"C35c" 84,8*0,03</t>
  </si>
  <si>
    <t>-734968183</t>
  </si>
  <si>
    <t>"C35b" 191,3*0,035</t>
  </si>
  <si>
    <t>111201101</t>
  </si>
  <si>
    <t>Odstranění křovin a stromů průměru kmene do 100 mm i s kořeny z celkové plochy do 1000 m2</t>
  </si>
  <si>
    <t>148051772</t>
  </si>
  <si>
    <t>Odstranění křovin a stromů s odstraněním kořenů průměru kmene do 100 mm do sklonu terénu 1 : 5, při celkové ploše do 1 000 m2</t>
  </si>
  <si>
    <t>240</t>
  </si>
  <si>
    <t>111201401</t>
  </si>
  <si>
    <t>Spálení křovin a stromů průměru kmene do 100 mm</t>
  </si>
  <si>
    <t>-390831952</t>
  </si>
  <si>
    <t>Spálení odstraněných křovin a stromů na hromadách průměru kmene do 100 mm pro jakoukoliv plochu</t>
  </si>
  <si>
    <t>174139093</t>
  </si>
  <si>
    <t>999391462</t>
  </si>
  <si>
    <t>-188149856</t>
  </si>
  <si>
    <t>650462163</t>
  </si>
  <si>
    <t>548648865</t>
  </si>
  <si>
    <t>"C35b" (330*4,75)*0,3+(422,43*4,75)*0,2</t>
  </si>
  <si>
    <t>"C35c" 329,1*0,2</t>
  </si>
  <si>
    <t>122202202</t>
  </si>
  <si>
    <t>Odkopávky a prokopávky nezapažené pro silnice objemu do 1000 m3 v hornině tř. 3</t>
  </si>
  <si>
    <t>-1347250746</t>
  </si>
  <si>
    <t>Odkopávky a prokopávky nezapažené pro silnice s přemístěním výkopku v příčných profilech na vzdálenost do 15 m nebo s naložením na dopravní prostředek v hornině tř. 3 přes 100 do 1 000 m3</t>
  </si>
  <si>
    <t>"C35b" 338,6</t>
  </si>
  <si>
    <t>"C35c" 37,5</t>
  </si>
  <si>
    <t>122202209</t>
  </si>
  <si>
    <t>Příplatek k odkopávkám a prokopávkám pro silnice v hornině tř. 3 za lepivost</t>
  </si>
  <si>
    <t>1041384538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</si>
  <si>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</si>
  <si>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"C35b" 338,6*0,25</t>
  </si>
  <si>
    <t>"C35c" 37,5*0,25</t>
  </si>
  <si>
    <t>162301101</t>
  </si>
  <si>
    <t>Vodorovné přemístění do 500 m výkopku/sypaniny z horniny tř. 1 až 4</t>
  </si>
  <si>
    <t>-1910898721</t>
  </si>
  <si>
    <t>Vodorovné přemístění výkopku nebo sypaniny po suchu na obvyklém dopravním prostředku, bez naložení výkopku, avšak se složením bez rozhrnutí z horniny tř. 1 až 4 na vzdálenost přes 50 do 500 m</t>
  </si>
  <si>
    <t>"C35c" 30,1</t>
  </si>
  <si>
    <t>162301102</t>
  </si>
  <si>
    <t>Vodorovné přemístění do 1000 m výkopku/sypaniny z horniny tř. 1 až 4</t>
  </si>
  <si>
    <t>-657196165</t>
  </si>
  <si>
    <t>Vodorovné přemístění výkopku nebo sypaniny po suchu na obvyklém dopravním prostředku, bez naložení výkopku, avšak se složením bez rozhrnutí z horniny tř. 1 až 4 na vzdálenost přes 500 do 1 000 m</t>
  </si>
  <si>
    <t>"C35b" 276,6</t>
  </si>
  <si>
    <t>171101102</t>
  </si>
  <si>
    <t>Uložení sypaniny z hornin soudržných do násypů zhutněných na 96 % PS</t>
  </si>
  <si>
    <t>761039459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</si>
  <si>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</si>
  <si>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"C35b" 62</t>
  </si>
  <si>
    <t>"C35c" 7,4</t>
  </si>
  <si>
    <t>2052098139</t>
  </si>
  <si>
    <t>-1715023659</t>
  </si>
  <si>
    <t>"C35b" 1208+1891</t>
  </si>
  <si>
    <t>"C35c" 293,1+261,1</t>
  </si>
  <si>
    <t>-140219848</t>
  </si>
  <si>
    <t>"C35b" 343,6+405,6</t>
  </si>
  <si>
    <t>"C35c" 84,8</t>
  </si>
  <si>
    <t>662993031</t>
  </si>
  <si>
    <t>"C35b-zatravňovací vrstva" 302</t>
  </si>
  <si>
    <t>181301103</t>
  </si>
  <si>
    <t>Rozprostření ornice tl vrstvy do 200 mm pl do 500 m2 v rovině nebo ve svahu do 1:5</t>
  </si>
  <si>
    <t>1222022428</t>
  </si>
  <si>
    <t>Rozprostření a urovnání ornice v rovině nebo ve svahu sklonu do 1:5 při souvislé ploše do 500 m2, tl. vrstvy přes 150 do 200 mm</t>
  </si>
  <si>
    <t>"C35b" 405,6</t>
  </si>
  <si>
    <t>181301105</t>
  </si>
  <si>
    <t>Rozprostření ornice tl vrstvy do 300 mm pl do 500 m2 v rovině nebo ve svahu do 1:5</t>
  </si>
  <si>
    <t>-1428630253</t>
  </si>
  <si>
    <t>Rozprostření a urovnání ornice v rovině nebo ve svahu sklonu do 1:5 při souvislé ploše do 500 m2, tl. vrstvy přes 250 do 300 mm</t>
  </si>
  <si>
    <t>"C35b" 343,6</t>
  </si>
  <si>
    <t>181301111</t>
  </si>
  <si>
    <t>Rozprostření ornice tl vrstvy do 100 mm pl přes 500 m2 v rovině nebo ve svahu do 1:5</t>
  </si>
  <si>
    <t>164610214</t>
  </si>
  <si>
    <t>Rozprostření a urovnání ornice v rovině nebo ve svahu sklonu do 1:5 při souvislé ploše přes 500 m2, tl. vrstvy do 100 mm</t>
  </si>
  <si>
    <t>"C35b-zatravňovací vrstva" 1576,5</t>
  </si>
  <si>
    <t>"C35c-zatravňovací vrstva" 462,7</t>
  </si>
  <si>
    <t>181411123</t>
  </si>
  <si>
    <t>Založení lučního trávníku výsevem plochy do 1000 m2 ve svahu do 1:1</t>
  </si>
  <si>
    <t>65304847</t>
  </si>
  <si>
    <t>Založení trávníku na půdě předem připravené plochy do 1000 m2 výsevem včetně utažení lučního na svahu přes 1:2 do 1:1</t>
  </si>
  <si>
    <t>"C35b" 191,3</t>
  </si>
  <si>
    <t>181451121</t>
  </si>
  <si>
    <t>Založení lučního trávníku výsevem plochy přes 1000 m2 v rovině a ve svahu do 1:5</t>
  </si>
  <si>
    <t>-640152939</t>
  </si>
  <si>
    <t>Založení trávníku na půdě předem připravené plochy přes 1000 m2 výsevem včetně utažení lučního v rovině nebo na svahu do 1:5</t>
  </si>
  <si>
    <t>"C35b-zatravňovací vrstva" 1576,5+201,1</t>
  </si>
  <si>
    <t>-1603723307</t>
  </si>
  <si>
    <t>182301121</t>
  </si>
  <si>
    <t>Rozprostření ornice pl do 500 m2 ve svahu přes 1:5 tl vrstvy do 100 mm</t>
  </si>
  <si>
    <t>-1034666629</t>
  </si>
  <si>
    <t>Rozprostření a urovnání ornice ve svahu sklonu přes 1:5 při souvislé ploše do 500 m2, tl. vrstvy do 100 mm</t>
  </si>
  <si>
    <t>359197992</t>
  </si>
  <si>
    <t>"C35b-zatravňovací vrstva" (1576,5+302)*0,015</t>
  </si>
  <si>
    <t>"C35b" (343,6+405,6)*0,015</t>
  </si>
  <si>
    <t>"C35b" 191,3*0,015</t>
  </si>
  <si>
    <t>"C35c-zatravňovací vrstva" 462,7*0,015</t>
  </si>
  <si>
    <t>-995470894</t>
  </si>
  <si>
    <t>-1110073686</t>
  </si>
  <si>
    <t>49,227*3 'Přepočtené koeficientem množství</t>
  </si>
  <si>
    <t>212752213</t>
  </si>
  <si>
    <t>Trativod z drenážních trubek plastových flexibilních D do 160 mm včetně lože otevřený výkop</t>
  </si>
  <si>
    <t>1295502057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</si>
  <si>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</si>
  <si>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"C35b" 305</t>
  </si>
  <si>
    <t>321321115</t>
  </si>
  <si>
    <t>Konstrukce vodních staveb ze ŽB mrazuvzdorného tř. C 25/30</t>
  </si>
  <si>
    <t>1456261240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</si>
  <si>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</si>
  <si>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"C35b-prahy" (3*0,5*1)*14</t>
  </si>
  <si>
    <t>1666355108</t>
  </si>
  <si>
    <t>"C35b-prahy" (7,8*0,005267)*14</t>
  </si>
  <si>
    <t>Komunikace</t>
  </si>
  <si>
    <t>585301700</t>
  </si>
  <si>
    <t>vápno nehašené CL 90-Q pro úpravu zemin standardní</t>
  </si>
  <si>
    <t>-1704030011</t>
  </si>
  <si>
    <t>"C35b" (1208+1891)*0,0189</t>
  </si>
  <si>
    <t>"C35c" 214,6*0,0189</t>
  </si>
  <si>
    <t>561041121</t>
  </si>
  <si>
    <t>Zřízení podkladu ze zeminy upravené vápnem, cementem, směsnými pojivy tl 300 mm plochy do 5000 m2</t>
  </si>
  <si>
    <t>-439703175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</si>
  <si>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</si>
  <si>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"C35c" 214,6</t>
  </si>
  <si>
    <t>564752111</t>
  </si>
  <si>
    <t>Podklad z vibrovaného štěrku VŠ tl 150 mm</t>
  </si>
  <si>
    <t>-216149529</t>
  </si>
  <si>
    <t>Podklad nebo kryt z vibrovaného štěrku VŠ s rozprostřením, vlhčením a zhutněním, po zhutnění tl. 150 mm</t>
  </si>
  <si>
    <t>"C35b" 1760,3</t>
  </si>
  <si>
    <t>"C35c" 271,9+243,4</t>
  </si>
  <si>
    <t>564851111</t>
  </si>
  <si>
    <t>Podklad ze štěrkodrtě ŠD tl 150 mm</t>
  </si>
  <si>
    <t>-1978686196</t>
  </si>
  <si>
    <t>Podklad ze štěrkodrti ŠD s rozprostřením a zhutněním, po zhutnění tl. 150 mm</t>
  </si>
  <si>
    <t>"C35b" 1891,8</t>
  </si>
  <si>
    <t>"C35c" 293,1+262,1</t>
  </si>
  <si>
    <t>564861111</t>
  </si>
  <si>
    <t>Podklad ze štěrkodrtě ŠD tl 200 mm</t>
  </si>
  <si>
    <t>1186980164</t>
  </si>
  <si>
    <t>Podklad ze štěrkodrti ŠD s rozprostřením a zhutněním, po zhutnění tl. 200 mm</t>
  </si>
  <si>
    <t>"C35b" 1208</t>
  </si>
  <si>
    <t>569831111</t>
  </si>
  <si>
    <t>Zpevnění krajnic štěrkodrtí tl 100 mm</t>
  </si>
  <si>
    <t>-746780535</t>
  </si>
  <si>
    <t>Zpevnění krajnic nebo komunikací pro pěší s rozprostřením a zhutněním, po zhutnění štěrkodrtí tl. 100 mm</t>
  </si>
  <si>
    <t>"C35b" 302*0,25*2</t>
  </si>
  <si>
    <t>584121111</t>
  </si>
  <si>
    <t>Osazení silničních dílců z ŽB do lože z kameniva těženého tl 40 mm plochy do 200 m2</t>
  </si>
  <si>
    <t>-1731690851</t>
  </si>
  <si>
    <t>Osazení silničních dílců ze železového betonu s podkladem z kameniva těženého do tl. 40 mm jakéhokoliv druhu a velikosti, na plochu jednotlivě přes 50 do 200 m2</t>
  </si>
  <si>
    <t>"C35b" 681</t>
  </si>
  <si>
    <t>"C35c" 6</t>
  </si>
  <si>
    <t>59381009</t>
  </si>
  <si>
    <t>panel silniční 3,00x1,00x0,15m</t>
  </si>
  <si>
    <t>833029757</t>
  </si>
  <si>
    <t>"C35b, ztratné 10%" 227*1,01</t>
  </si>
  <si>
    <t>"C35c, ztratné 10%" 2*1,01</t>
  </si>
  <si>
    <t>597311121</t>
  </si>
  <si>
    <t>Svodnice ocelová š 120 mm kotvená do sypaniny</t>
  </si>
  <si>
    <t>2085722018</t>
  </si>
  <si>
    <t>Svodnice vody ocelová šířky 120 mm, kotvená do sypaniny</t>
  </si>
  <si>
    <t>9*6</t>
  </si>
  <si>
    <t>599441111</t>
  </si>
  <si>
    <t>Vyplnění spár mezi silničními dílci drobným kamenivem těženým</t>
  </si>
  <si>
    <t>1605627088</t>
  </si>
  <si>
    <t>Vyplnění spár mezi silničními dílci jakékoliv tloušťky kamenivem těženým</t>
  </si>
  <si>
    <t>"C35b" 308</t>
  </si>
  <si>
    <t>Ostatní konstrukce a práce, bourání</t>
  </si>
  <si>
    <t>R90004</t>
  </si>
  <si>
    <t>Statická zatěžovací zkouška dle TKP</t>
  </si>
  <si>
    <t>ks</t>
  </si>
  <si>
    <t>1920103375</t>
  </si>
  <si>
    <t>"C35b" 8</t>
  </si>
  <si>
    <t>"C35c" 2</t>
  </si>
  <si>
    <t>998225111</t>
  </si>
  <si>
    <t>Přesun hmot pro pozemní komunikace s krytem z kamene, monolitickým betonovým nebo živičným</t>
  </si>
  <si>
    <t>892563777</t>
  </si>
  <si>
    <t>Přesun hmot pro komunikace s krytem z kameniva, monolitickým betonovým nebo živičným dopravní vzdálenost do 200 m jakékoliv délky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</si>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</sst>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19vn/18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Společná zařízení v k.ú. Horní Čermná - Vodohospodářská část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18.11.2019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ROUND(SUM(AG55:AG61),2)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ROUND(SUM(AS55:AS61),2)</f>
        <v>0</v>
      </c>
      <c r="AT54" s="106">
        <f>ROUND(SUM(AV54:AW54),2)</f>
        <v>0</v>
      </c>
      <c r="AU54" s="107">
        <f>ROUND(SUM(AU55:AU61),5)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ROUND(SUM(AZ55:AZ61),2)</f>
        <v>0</v>
      </c>
      <c r="BA54" s="106">
        <f>ROUND(SUM(BA55:BA61),2)</f>
        <v>0</v>
      </c>
      <c r="BB54" s="106">
        <f>ROUND(SUM(BB55:BB61),2)</f>
        <v>0</v>
      </c>
      <c r="BC54" s="106">
        <f>ROUND(SUM(BC55:BC61),2)</f>
        <v>0</v>
      </c>
      <c r="BD54" s="108">
        <f>ROUND(SUM(BD55:BD61),2)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24.7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'SO-001 - Ostatní a vedlej...'!J30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'SO-001 - Ostatní a vedlej...'!P80</f>
        <v>0</v>
      </c>
      <c r="AV55" s="120">
        <f>'SO-001 - Ostatní a vedlej...'!J33</f>
        <v>0</v>
      </c>
      <c r="AW55" s="120">
        <f>'SO-001 - Ostatní a vedlej...'!J34</f>
        <v>0</v>
      </c>
      <c r="AX55" s="120">
        <f>'SO-001 - Ostatní a vedlej...'!J35</f>
        <v>0</v>
      </c>
      <c r="AY55" s="120">
        <f>'SO-001 - Ostatní a vedlej...'!J36</f>
        <v>0</v>
      </c>
      <c r="AZ55" s="120">
        <f>'SO-001 - Ostatní a vedlej...'!F33</f>
        <v>0</v>
      </c>
      <c r="BA55" s="120">
        <f>'SO-001 - Ostatní a vedlej...'!F34</f>
        <v>0</v>
      </c>
      <c r="BB55" s="120">
        <f>'SO-001 - Ostatní a vedlej...'!F35</f>
        <v>0</v>
      </c>
      <c r="BC55" s="120">
        <f>'SO-001 - Ostatní a vedlej...'!F36</f>
        <v>0</v>
      </c>
      <c r="BD55" s="122">
        <f>'SO-001 - Ostatní a vedlej...'!F37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21</v>
      </c>
      <c r="CM55" s="123" t="s">
        <v>80</v>
      </c>
    </row>
    <row r="56" s="7" customFormat="1" ht="24.7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'SO-002 - Ostatní a vedlej...'!J30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'SO-002 - Ostatní a vedlej...'!P80</f>
        <v>0</v>
      </c>
      <c r="AV56" s="120">
        <f>'SO-002 - Ostatní a vedlej...'!J33</f>
        <v>0</v>
      </c>
      <c r="AW56" s="120">
        <f>'SO-002 - Ostatní a vedlej...'!J34</f>
        <v>0</v>
      </c>
      <c r="AX56" s="120">
        <f>'SO-002 - Ostatní a vedlej...'!J35</f>
        <v>0</v>
      </c>
      <c r="AY56" s="120">
        <f>'SO-002 - Ostatní a vedlej...'!J36</f>
        <v>0</v>
      </c>
      <c r="AZ56" s="120">
        <f>'SO-002 - Ostatní a vedlej...'!F33</f>
        <v>0</v>
      </c>
      <c r="BA56" s="120">
        <f>'SO-002 - Ostatní a vedlej...'!F34</f>
        <v>0</v>
      </c>
      <c r="BB56" s="120">
        <f>'SO-002 - Ostatní a vedlej...'!F35</f>
        <v>0</v>
      </c>
      <c r="BC56" s="120">
        <f>'SO-002 - Ostatní a vedlej...'!F36</f>
        <v>0</v>
      </c>
      <c r="BD56" s="122">
        <f>'SO-002 - Ostatní a vedlej...'!F37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21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'SO-1.1 - Hráz'!J30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'SO-1.1 - Hráz'!P84</f>
        <v>0</v>
      </c>
      <c r="AV57" s="120">
        <f>'SO-1.1 - Hráz'!J33</f>
        <v>0</v>
      </c>
      <c r="AW57" s="120">
        <f>'SO-1.1 - Hráz'!J34</f>
        <v>0</v>
      </c>
      <c r="AX57" s="120">
        <f>'SO-1.1 - Hráz'!J35</f>
        <v>0</v>
      </c>
      <c r="AY57" s="120">
        <f>'SO-1.1 - Hráz'!J36</f>
        <v>0</v>
      </c>
      <c r="AZ57" s="120">
        <f>'SO-1.1 - Hráz'!F33</f>
        <v>0</v>
      </c>
      <c r="BA57" s="120">
        <f>'SO-1.1 - Hráz'!F34</f>
        <v>0</v>
      </c>
      <c r="BB57" s="120">
        <f>'SO-1.1 - Hráz'!F35</f>
        <v>0</v>
      </c>
      <c r="BC57" s="120">
        <f>'SO-1.1 - Hráz'!F36</f>
        <v>0</v>
      </c>
      <c r="BD57" s="122">
        <f>'SO-1.1 - Hráz'!F37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21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'SO-1.2 - Sdružený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'SO-1.2 - Sdružený objekt'!P88</f>
        <v>0</v>
      </c>
      <c r="AV58" s="120">
        <f>'SO-1.2 - Sdružený objekt'!J33</f>
        <v>0</v>
      </c>
      <c r="AW58" s="120">
        <f>'SO-1.2 - Sdružený objekt'!J34</f>
        <v>0</v>
      </c>
      <c r="AX58" s="120">
        <f>'SO-1.2 - Sdružený objekt'!J35</f>
        <v>0</v>
      </c>
      <c r="AY58" s="120">
        <f>'SO-1.2 - Sdružený objekt'!J36</f>
        <v>0</v>
      </c>
      <c r="AZ58" s="120">
        <f>'SO-1.2 - Sdružený objekt'!F33</f>
        <v>0</v>
      </c>
      <c r="BA58" s="120">
        <f>'SO-1.2 - Sdružený objekt'!F34</f>
        <v>0</v>
      </c>
      <c r="BB58" s="120">
        <f>'SO-1.2 - Sdružený objekt'!F35</f>
        <v>0</v>
      </c>
      <c r="BC58" s="120">
        <f>'SO-1.2 - Sdružený objekt'!F36</f>
        <v>0</v>
      </c>
      <c r="BD58" s="122">
        <f>'SO-1.2 - Sdružený objekt'!F37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21</v>
      </c>
      <c r="CM58" s="123" t="s">
        <v>80</v>
      </c>
    </row>
    <row r="59" s="7" customFormat="1" ht="16.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'SO-2 - Mokřady 3, 4, zatr...'!J30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'SO-2 - Mokřady 3, 4, zatr...'!P83</f>
        <v>0</v>
      </c>
      <c r="AV59" s="120">
        <f>'SO-2 - Mokřady 3, 4, zatr...'!J33</f>
        <v>0</v>
      </c>
      <c r="AW59" s="120">
        <f>'SO-2 - Mokřady 3, 4, zatr...'!J34</f>
        <v>0</v>
      </c>
      <c r="AX59" s="120">
        <f>'SO-2 - Mokřady 3, 4, zatr...'!J35</f>
        <v>0</v>
      </c>
      <c r="AY59" s="120">
        <f>'SO-2 - Mokřady 3, 4, zatr...'!J36</f>
        <v>0</v>
      </c>
      <c r="AZ59" s="120">
        <f>'SO-2 - Mokřady 3, 4, zatr...'!F33</f>
        <v>0</v>
      </c>
      <c r="BA59" s="120">
        <f>'SO-2 - Mokřady 3, 4, zatr...'!F34</f>
        <v>0</v>
      </c>
      <c r="BB59" s="120">
        <f>'SO-2 - Mokřady 3, 4, zatr...'!F35</f>
        <v>0</v>
      </c>
      <c r="BC59" s="120">
        <f>'SO-2 - Mokřady 3, 4, zatr...'!F36</f>
        <v>0</v>
      </c>
      <c r="BD59" s="122">
        <f>'SO-2 - Mokřady 3, 4, zatr...'!F37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21</v>
      </c>
      <c r="CM59" s="123" t="s">
        <v>80</v>
      </c>
    </row>
    <row r="60" s="7" customFormat="1" ht="16.5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'SO-3 - Průlehy PEO 4, 5'!J30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19">
        <v>0</v>
      </c>
      <c r="AT60" s="120">
        <f>ROUND(SUM(AV60:AW60),2)</f>
        <v>0</v>
      </c>
      <c r="AU60" s="121">
        <f>'SO-3 - Průlehy PEO 4, 5'!P82</f>
        <v>0</v>
      </c>
      <c r="AV60" s="120">
        <f>'SO-3 - Průlehy PEO 4, 5'!J33</f>
        <v>0</v>
      </c>
      <c r="AW60" s="120">
        <f>'SO-3 - Průlehy PEO 4, 5'!J34</f>
        <v>0</v>
      </c>
      <c r="AX60" s="120">
        <f>'SO-3 - Průlehy PEO 4, 5'!J35</f>
        <v>0</v>
      </c>
      <c r="AY60" s="120">
        <f>'SO-3 - Průlehy PEO 4, 5'!J36</f>
        <v>0</v>
      </c>
      <c r="AZ60" s="120">
        <f>'SO-3 - Průlehy PEO 4, 5'!F33</f>
        <v>0</v>
      </c>
      <c r="BA60" s="120">
        <f>'SO-3 - Průlehy PEO 4, 5'!F34</f>
        <v>0</v>
      </c>
      <c r="BB60" s="120">
        <f>'SO-3 - Průlehy PEO 4, 5'!F35</f>
        <v>0</v>
      </c>
      <c r="BC60" s="120">
        <f>'SO-3 - Průlehy PEO 4, 5'!F36</f>
        <v>0</v>
      </c>
      <c r="BD60" s="122">
        <f>'SO-3 - Průlehy PEO 4, 5'!F37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21</v>
      </c>
      <c r="CM60" s="123" t="s">
        <v>80</v>
      </c>
    </row>
    <row r="61" s="7" customFormat="1" ht="16.5" customHeight="1">
      <c r="A61" s="111" t="s">
        <v>74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'SO-5 - Polní cesta C35b,c'!J30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77</v>
      </c>
      <c r="AR61" s="118"/>
      <c r="AS61" s="124">
        <v>0</v>
      </c>
      <c r="AT61" s="125">
        <f>ROUND(SUM(AV61:AW61),2)</f>
        <v>0</v>
      </c>
      <c r="AU61" s="126">
        <f>'SO-5 - Polní cesta C35b,c'!P86</f>
        <v>0</v>
      </c>
      <c r="AV61" s="125">
        <f>'SO-5 - Polní cesta C35b,c'!J33</f>
        <v>0</v>
      </c>
      <c r="AW61" s="125">
        <f>'SO-5 - Polní cesta C35b,c'!J34</f>
        <v>0</v>
      </c>
      <c r="AX61" s="125">
        <f>'SO-5 - Polní cesta C35b,c'!J35</f>
        <v>0</v>
      </c>
      <c r="AY61" s="125">
        <f>'SO-5 - Polní cesta C35b,c'!J36</f>
        <v>0</v>
      </c>
      <c r="AZ61" s="125">
        <f>'SO-5 - Polní cesta C35b,c'!F33</f>
        <v>0</v>
      </c>
      <c r="BA61" s="125">
        <f>'SO-5 - Polní cesta C35b,c'!F34</f>
        <v>0</v>
      </c>
      <c r="BB61" s="125">
        <f>'SO-5 - Polní cesta C35b,c'!F35</f>
        <v>0</v>
      </c>
      <c r="BC61" s="125">
        <f>'SO-5 - Polní cesta C35b,c'!F36</f>
        <v>0</v>
      </c>
      <c r="BD61" s="127">
        <f>'SO-5 - Polní cesta C35b,c'!F37</f>
        <v>0</v>
      </c>
      <c r="BE61" s="7"/>
      <c r="BT61" s="123" t="s">
        <v>78</v>
      </c>
      <c r="BV61" s="123" t="s">
        <v>72</v>
      </c>
      <c r="BW61" s="123" t="s">
        <v>98</v>
      </c>
      <c r="BX61" s="123" t="s">
        <v>5</v>
      </c>
      <c r="CL61" s="123" t="s">
        <v>21</v>
      </c>
      <c r="CM61" s="123" t="s">
        <v>80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3QTAOXtE8AtFjDCOuS3w894eFGFndAMrC8E7B3bFNybdKDAOGlIUhYkeINs8sz1WK8kJBGG9YzcWrBeTwGseaw==" hashValue="RYVufcwW9epsPYAA+sqRPLYowfcZ4zIgnjXIZecJnoejaT50VXK3My2XiOLgy1qxNxsIjyIMsw+6Aj4ZphmOF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01 - Ostatní a vedlej...'!C2" display="/"/>
    <hyperlink ref="A56" location="'SO-002 - Ostatní a vedlej...'!C2" display="/"/>
    <hyperlink ref="A57" location="'SO-1.1 - Hráz'!C2" display="/"/>
    <hyperlink ref="A58" location="'SO-1.2 - Sdružený objekt'!C2" display="/"/>
    <hyperlink ref="A59" location="'SO-2 - Mokřady 3, 4, zatr...'!C2" display="/"/>
    <hyperlink ref="A60" location="'SO-3 - Průlehy PEO 4, 5'!C2" display="/"/>
    <hyperlink ref="A61" location="'SO-5 - Polní cesta C35b,c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Společná zařízení v k.ú. Horní Čermná - Vodohospodářská část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21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18.11.2019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27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ROUND((SUM(BE80:BE105)),  2)</f>
        <v>0</v>
      </c>
      <c r="G33" s="38"/>
      <c r="H33" s="38"/>
      <c r="I33" s="148">
        <v>0.20999999999999999</v>
      </c>
      <c r="J33" s="147">
        <f>ROUND(((SUM(BE80:BE105))*I33),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ROUND((SUM(BF80:BF105)),  2)</f>
        <v>0</v>
      </c>
      <c r="G34" s="38"/>
      <c r="H34" s="38"/>
      <c r="I34" s="148">
        <v>0.14999999999999999</v>
      </c>
      <c r="J34" s="147">
        <f>ROUND(((SUM(BF80:BF105))*I34),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ROUND((SUM(BG80:BG105)),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ROUND((SUM(BH80:BH105)),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ROUND((SUM(BI80:BI105)),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Společná zařízení v k.ú. Horní Čermná - Vodohospodářská část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SO-001 - Ostatní a vedlejší náklady-SO-1 Poldr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18.11.2019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107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Společná zařízení v k.ú. Horní Čermná - Vodohospodářská část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SO-001 - Ostatní a vedlejší náklady-SO-1 Poldr č.4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 xml:space="preserve"> </v>
      </c>
      <c r="G74" s="40"/>
      <c r="H74" s="40"/>
      <c r="I74" s="32" t="s">
        <v>24</v>
      </c>
      <c r="J74" s="72" t="str">
        <f>IF(J12="","",J12)</f>
        <v>18.11.2019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108</v>
      </c>
      <c r="D79" s="174" t="s">
        <v>55</v>
      </c>
      <c r="E79" s="174" t="s">
        <v>51</v>
      </c>
      <c r="F79" s="174" t="s">
        <v>52</v>
      </c>
      <c r="G79" s="174" t="s">
        <v>109</v>
      </c>
      <c r="H79" s="174" t="s">
        <v>110</v>
      </c>
      <c r="I79" s="174" t="s">
        <v>111</v>
      </c>
      <c r="J79" s="174" t="s">
        <v>104</v>
      </c>
      <c r="K79" s="175" t="s">
        <v>112</v>
      </c>
      <c r="L79" s="176"/>
      <c r="M79" s="92" t="s">
        <v>21</v>
      </c>
      <c r="N79" s="93" t="s">
        <v>40</v>
      </c>
      <c r="O79" s="93" t="s">
        <v>113</v>
      </c>
      <c r="P79" s="93" t="s">
        <v>114</v>
      </c>
      <c r="Q79" s="93" t="s">
        <v>115</v>
      </c>
      <c r="R79" s="93" t="s">
        <v>116</v>
      </c>
      <c r="S79" s="93" t="s">
        <v>117</v>
      </c>
      <c r="T79" s="94" t="s">
        <v>118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119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105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120</v>
      </c>
      <c r="F81" s="185" t="s">
        <v>121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SUM(P82:P105)</f>
        <v>0</v>
      </c>
      <c r="Q81" s="190"/>
      <c r="R81" s="191">
        <f>SUM(R82:R105)</f>
        <v>0</v>
      </c>
      <c r="S81" s="190"/>
      <c r="T81" s="192">
        <f>SUM(T82:T105)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122</v>
      </c>
      <c r="AT81" s="194" t="s">
        <v>69</v>
      </c>
      <c r="AU81" s="194" t="s">
        <v>70</v>
      </c>
      <c r="AY81" s="193" t="s">
        <v>123</v>
      </c>
      <c r="BK81" s="195">
        <f>SUM(BK82:BK105)</f>
        <v>0</v>
      </c>
    </row>
    <row r="82" s="2" customFormat="1" ht="24.15" customHeight="1">
      <c r="A82" s="38"/>
      <c r="B82" s="39"/>
      <c r="C82" s="196" t="s">
        <v>78</v>
      </c>
      <c r="D82" s="196" t="s">
        <v>124</v>
      </c>
      <c r="E82" s="197" t="s">
        <v>125</v>
      </c>
      <c r="F82" s="198" t="s">
        <v>126</v>
      </c>
      <c r="G82" s="199" t="s">
        <v>127</v>
      </c>
      <c r="H82" s="200">
        <v>1</v>
      </c>
      <c r="I82" s="201"/>
      <c r="J82" s="202">
        <f>ROUND(I82*H82,2)</f>
        <v>0</v>
      </c>
      <c r="K82" s="198" t="s">
        <v>21</v>
      </c>
      <c r="L82" s="44"/>
      <c r="M82" s="203" t="s">
        <v>21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122</v>
      </c>
      <c r="AT82" s="207" t="s">
        <v>124</v>
      </c>
      <c r="AU82" s="207" t="s">
        <v>78</v>
      </c>
      <c r="AY82" s="17" t="s">
        <v>123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78</v>
      </c>
      <c r="BK82" s="208">
        <f>ROUND(I82*H82,2)</f>
        <v>0</v>
      </c>
      <c r="BL82" s="17" t="s">
        <v>122</v>
      </c>
      <c r="BM82" s="207" t="s">
        <v>128</v>
      </c>
    </row>
    <row r="83" s="2" customFormat="1">
      <c r="A83" s="38"/>
      <c r="B83" s="39"/>
      <c r="C83" s="40"/>
      <c r="D83" s="209" t="s">
        <v>129</v>
      </c>
      <c r="E83" s="40"/>
      <c r="F83" s="210" t="s">
        <v>130</v>
      </c>
      <c r="G83" s="40"/>
      <c r="H83" s="40"/>
      <c r="I83" s="211"/>
      <c r="J83" s="40"/>
      <c r="K83" s="40"/>
      <c r="L83" s="44"/>
      <c r="M83" s="212"/>
      <c r="N83" s="21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129</v>
      </c>
      <c r="AU83" s="17" t="s">
        <v>78</v>
      </c>
    </row>
    <row r="84" s="2" customFormat="1" ht="14.4" customHeight="1">
      <c r="A84" s="38"/>
      <c r="B84" s="39"/>
      <c r="C84" s="196" t="s">
        <v>80</v>
      </c>
      <c r="D84" s="196" t="s">
        <v>124</v>
      </c>
      <c r="E84" s="197" t="s">
        <v>131</v>
      </c>
      <c r="F84" s="198" t="s">
        <v>132</v>
      </c>
      <c r="G84" s="199" t="s">
        <v>133</v>
      </c>
      <c r="H84" s="200">
        <v>1</v>
      </c>
      <c r="I84" s="201"/>
      <c r="J84" s="202">
        <f>ROUND(I84*H84,2)</f>
        <v>0</v>
      </c>
      <c r="K84" s="198" t="s">
        <v>21</v>
      </c>
      <c r="L84" s="44"/>
      <c r="M84" s="203" t="s">
        <v>21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122</v>
      </c>
      <c r="AT84" s="207" t="s">
        <v>124</v>
      </c>
      <c r="AU84" s="207" t="s">
        <v>78</v>
      </c>
      <c r="AY84" s="17" t="s">
        <v>123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122</v>
      </c>
      <c r="BM84" s="207" t="s">
        <v>134</v>
      </c>
    </row>
    <row r="85" s="2" customFormat="1">
      <c r="A85" s="38"/>
      <c r="B85" s="39"/>
      <c r="C85" s="40"/>
      <c r="D85" s="209" t="s">
        <v>129</v>
      </c>
      <c r="E85" s="40"/>
      <c r="F85" s="210" t="s">
        <v>132</v>
      </c>
      <c r="G85" s="40"/>
      <c r="H85" s="40"/>
      <c r="I85" s="211"/>
      <c r="J85" s="40"/>
      <c r="K85" s="40"/>
      <c r="L85" s="44"/>
      <c r="M85" s="212"/>
      <c r="N85" s="21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129</v>
      </c>
      <c r="AU85" s="17" t="s">
        <v>78</v>
      </c>
    </row>
    <row r="86" s="2" customFormat="1" ht="14.4" customHeight="1">
      <c r="A86" s="38"/>
      <c r="B86" s="39"/>
      <c r="C86" s="196" t="s">
        <v>135</v>
      </c>
      <c r="D86" s="196" t="s">
        <v>124</v>
      </c>
      <c r="E86" s="197" t="s">
        <v>136</v>
      </c>
      <c r="F86" s="198" t="s">
        <v>137</v>
      </c>
      <c r="G86" s="199" t="s">
        <v>133</v>
      </c>
      <c r="H86" s="200">
        <v>1</v>
      </c>
      <c r="I86" s="201"/>
      <c r="J86" s="202">
        <f>ROUND(I86*H86,2)</f>
        <v>0</v>
      </c>
      <c r="K86" s="198" t="s">
        <v>21</v>
      </c>
      <c r="L86" s="44"/>
      <c r="M86" s="203" t="s">
        <v>21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122</v>
      </c>
      <c r="AT86" s="207" t="s">
        <v>124</v>
      </c>
      <c r="AU86" s="207" t="s">
        <v>78</v>
      </c>
      <c r="AY86" s="17" t="s">
        <v>123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122</v>
      </c>
      <c r="BM86" s="207" t="s">
        <v>138</v>
      </c>
    </row>
    <row r="87" s="2" customFormat="1">
      <c r="A87" s="38"/>
      <c r="B87" s="39"/>
      <c r="C87" s="40"/>
      <c r="D87" s="209" t="s">
        <v>129</v>
      </c>
      <c r="E87" s="40"/>
      <c r="F87" s="210" t="s">
        <v>137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129</v>
      </c>
      <c r="AU87" s="17" t="s">
        <v>78</v>
      </c>
    </row>
    <row r="88" s="2" customFormat="1" ht="14.4" customHeight="1">
      <c r="A88" s="38"/>
      <c r="B88" s="39"/>
      <c r="C88" s="196" t="s">
        <v>122</v>
      </c>
      <c r="D88" s="196" t="s">
        <v>124</v>
      </c>
      <c r="E88" s="197" t="s">
        <v>139</v>
      </c>
      <c r="F88" s="198" t="s">
        <v>140</v>
      </c>
      <c r="G88" s="199" t="s">
        <v>133</v>
      </c>
      <c r="H88" s="200">
        <v>1</v>
      </c>
      <c r="I88" s="201"/>
      <c r="J88" s="202">
        <f>ROUND(I88*H88,2)</f>
        <v>0</v>
      </c>
      <c r="K88" s="198" t="s">
        <v>21</v>
      </c>
      <c r="L88" s="44"/>
      <c r="M88" s="203" t="s">
        <v>21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122</v>
      </c>
      <c r="AT88" s="207" t="s">
        <v>124</v>
      </c>
      <c r="AU88" s="207" t="s">
        <v>78</v>
      </c>
      <c r="AY88" s="17" t="s">
        <v>123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78</v>
      </c>
      <c r="BK88" s="208">
        <f>ROUND(I88*H88,2)</f>
        <v>0</v>
      </c>
      <c r="BL88" s="17" t="s">
        <v>122</v>
      </c>
      <c r="BM88" s="207" t="s">
        <v>141</v>
      </c>
    </row>
    <row r="89" s="2" customFormat="1">
      <c r="A89" s="38"/>
      <c r="B89" s="39"/>
      <c r="C89" s="40"/>
      <c r="D89" s="209" t="s">
        <v>129</v>
      </c>
      <c r="E89" s="40"/>
      <c r="F89" s="210" t="s">
        <v>142</v>
      </c>
      <c r="G89" s="40"/>
      <c r="H89" s="40"/>
      <c r="I89" s="211"/>
      <c r="J89" s="40"/>
      <c r="K89" s="40"/>
      <c r="L89" s="44"/>
      <c r="M89" s="212"/>
      <c r="N89" s="21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78</v>
      </c>
    </row>
    <row r="90" s="2" customFormat="1" ht="14.4" customHeight="1">
      <c r="A90" s="38"/>
      <c r="B90" s="39"/>
      <c r="C90" s="196" t="s">
        <v>143</v>
      </c>
      <c r="D90" s="196" t="s">
        <v>124</v>
      </c>
      <c r="E90" s="197" t="s">
        <v>144</v>
      </c>
      <c r="F90" s="198" t="s">
        <v>145</v>
      </c>
      <c r="G90" s="199" t="s">
        <v>133</v>
      </c>
      <c r="H90" s="200">
        <v>1</v>
      </c>
      <c r="I90" s="201"/>
      <c r="J90" s="202">
        <f>ROUND(I90*H90,2)</f>
        <v>0</v>
      </c>
      <c r="K90" s="198" t="s">
        <v>21</v>
      </c>
      <c r="L90" s="44"/>
      <c r="M90" s="203" t="s">
        <v>21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122</v>
      </c>
      <c r="AT90" s="207" t="s">
        <v>124</v>
      </c>
      <c r="AU90" s="207" t="s">
        <v>78</v>
      </c>
      <c r="AY90" s="17" t="s">
        <v>123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78</v>
      </c>
      <c r="BK90" s="208">
        <f>ROUND(I90*H90,2)</f>
        <v>0</v>
      </c>
      <c r="BL90" s="17" t="s">
        <v>122</v>
      </c>
      <c r="BM90" s="207" t="s">
        <v>146</v>
      </c>
    </row>
    <row r="91" s="2" customFormat="1">
      <c r="A91" s="38"/>
      <c r="B91" s="39"/>
      <c r="C91" s="40"/>
      <c r="D91" s="209" t="s">
        <v>129</v>
      </c>
      <c r="E91" s="40"/>
      <c r="F91" s="210" t="s">
        <v>145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129</v>
      </c>
      <c r="AU91" s="17" t="s">
        <v>78</v>
      </c>
    </row>
    <row r="92" s="2" customFormat="1" ht="14.4" customHeight="1">
      <c r="A92" s="38"/>
      <c r="B92" s="39"/>
      <c r="C92" s="196" t="s">
        <v>147</v>
      </c>
      <c r="D92" s="196" t="s">
        <v>124</v>
      </c>
      <c r="E92" s="197" t="s">
        <v>148</v>
      </c>
      <c r="F92" s="198" t="s">
        <v>149</v>
      </c>
      <c r="G92" s="199" t="s">
        <v>133</v>
      </c>
      <c r="H92" s="200">
        <v>1</v>
      </c>
      <c r="I92" s="201"/>
      <c r="J92" s="202">
        <f>ROUND(I92*H92,2)</f>
        <v>0</v>
      </c>
      <c r="K92" s="198" t="s">
        <v>21</v>
      </c>
      <c r="L92" s="44"/>
      <c r="M92" s="203" t="s">
        <v>21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122</v>
      </c>
      <c r="AT92" s="207" t="s">
        <v>124</v>
      </c>
      <c r="AU92" s="207" t="s">
        <v>78</v>
      </c>
      <c r="AY92" s="17" t="s">
        <v>123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122</v>
      </c>
      <c r="BM92" s="207" t="s">
        <v>150</v>
      </c>
    </row>
    <row r="93" s="2" customFormat="1" ht="24.15" customHeight="1">
      <c r="A93" s="38"/>
      <c r="B93" s="39"/>
      <c r="C93" s="196" t="s">
        <v>151</v>
      </c>
      <c r="D93" s="196" t="s">
        <v>124</v>
      </c>
      <c r="E93" s="197" t="s">
        <v>152</v>
      </c>
      <c r="F93" s="198" t="s">
        <v>153</v>
      </c>
      <c r="G93" s="199" t="s">
        <v>133</v>
      </c>
      <c r="H93" s="200">
        <v>1</v>
      </c>
      <c r="I93" s="201"/>
      <c r="J93" s="202">
        <f>ROUND(I93*H93,2)</f>
        <v>0</v>
      </c>
      <c r="K93" s="198" t="s">
        <v>21</v>
      </c>
      <c r="L93" s="44"/>
      <c r="M93" s="203" t="s">
        <v>21</v>
      </c>
      <c r="N93" s="204" t="s">
        <v>41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122</v>
      </c>
      <c r="AT93" s="207" t="s">
        <v>124</v>
      </c>
      <c r="AU93" s="207" t="s">
        <v>78</v>
      </c>
      <c r="AY93" s="17" t="s">
        <v>123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122</v>
      </c>
      <c r="BM93" s="207" t="s">
        <v>154</v>
      </c>
    </row>
    <row r="94" s="2" customFormat="1">
      <c r="A94" s="38"/>
      <c r="B94" s="39"/>
      <c r="C94" s="40"/>
      <c r="D94" s="209" t="s">
        <v>129</v>
      </c>
      <c r="E94" s="40"/>
      <c r="F94" s="210" t="s">
        <v>155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78</v>
      </c>
    </row>
    <row r="95" s="2" customFormat="1" ht="14.4" customHeight="1">
      <c r="A95" s="38"/>
      <c r="B95" s="39"/>
      <c r="C95" s="196" t="s">
        <v>156</v>
      </c>
      <c r="D95" s="196" t="s">
        <v>124</v>
      </c>
      <c r="E95" s="197" t="s">
        <v>157</v>
      </c>
      <c r="F95" s="198" t="s">
        <v>158</v>
      </c>
      <c r="G95" s="199" t="s">
        <v>133</v>
      </c>
      <c r="H95" s="200">
        <v>1</v>
      </c>
      <c r="I95" s="201"/>
      <c r="J95" s="202">
        <f>ROUND(I95*H95,2)</f>
        <v>0</v>
      </c>
      <c r="K95" s="198" t="s">
        <v>21</v>
      </c>
      <c r="L95" s="44"/>
      <c r="M95" s="203" t="s">
        <v>21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122</v>
      </c>
      <c r="AT95" s="207" t="s">
        <v>124</v>
      </c>
      <c r="AU95" s="207" t="s">
        <v>78</v>
      </c>
      <c r="AY95" s="17" t="s">
        <v>123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122</v>
      </c>
      <c r="BM95" s="207" t="s">
        <v>159</v>
      </c>
    </row>
    <row r="96" s="2" customFormat="1">
      <c r="A96" s="38"/>
      <c r="B96" s="39"/>
      <c r="C96" s="40"/>
      <c r="D96" s="209" t="s">
        <v>129</v>
      </c>
      <c r="E96" s="40"/>
      <c r="F96" s="210" t="s">
        <v>158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78</v>
      </c>
    </row>
    <row r="97" s="2" customFormat="1" ht="14.4" customHeight="1">
      <c r="A97" s="38"/>
      <c r="B97" s="39"/>
      <c r="C97" s="196" t="s">
        <v>160</v>
      </c>
      <c r="D97" s="196" t="s">
        <v>124</v>
      </c>
      <c r="E97" s="197" t="s">
        <v>161</v>
      </c>
      <c r="F97" s="198" t="s">
        <v>162</v>
      </c>
      <c r="G97" s="199" t="s">
        <v>133</v>
      </c>
      <c r="H97" s="200">
        <v>1</v>
      </c>
      <c r="I97" s="201"/>
      <c r="J97" s="202">
        <f>ROUND(I97*H97,2)</f>
        <v>0</v>
      </c>
      <c r="K97" s="198" t="s">
        <v>21</v>
      </c>
      <c r="L97" s="44"/>
      <c r="M97" s="203" t="s">
        <v>21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122</v>
      </c>
      <c r="AT97" s="207" t="s">
        <v>124</v>
      </c>
      <c r="AU97" s="207" t="s">
        <v>78</v>
      </c>
      <c r="AY97" s="17" t="s">
        <v>123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122</v>
      </c>
      <c r="BM97" s="207" t="s">
        <v>163</v>
      </c>
    </row>
    <row r="98" s="2" customFormat="1" ht="14.4" customHeight="1">
      <c r="A98" s="38"/>
      <c r="B98" s="39"/>
      <c r="C98" s="196" t="s">
        <v>164</v>
      </c>
      <c r="D98" s="196" t="s">
        <v>124</v>
      </c>
      <c r="E98" s="197" t="s">
        <v>165</v>
      </c>
      <c r="F98" s="198" t="s">
        <v>166</v>
      </c>
      <c r="G98" s="199" t="s">
        <v>133</v>
      </c>
      <c r="H98" s="200">
        <v>1</v>
      </c>
      <c r="I98" s="201"/>
      <c r="J98" s="202">
        <f>ROUND(I98*H98,2)</f>
        <v>0</v>
      </c>
      <c r="K98" s="198" t="s">
        <v>21</v>
      </c>
      <c r="L98" s="44"/>
      <c r="M98" s="203" t="s">
        <v>21</v>
      </c>
      <c r="N98" s="204" t="s">
        <v>41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122</v>
      </c>
      <c r="AT98" s="207" t="s">
        <v>124</v>
      </c>
      <c r="AU98" s="207" t="s">
        <v>78</v>
      </c>
      <c r="AY98" s="17" t="s">
        <v>123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122</v>
      </c>
      <c r="BM98" s="207" t="s">
        <v>167</v>
      </c>
    </row>
    <row r="99" s="2" customFormat="1">
      <c r="A99" s="38"/>
      <c r="B99" s="39"/>
      <c r="C99" s="40"/>
      <c r="D99" s="209" t="s">
        <v>129</v>
      </c>
      <c r="E99" s="40"/>
      <c r="F99" s="210" t="s">
        <v>166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78</v>
      </c>
    </row>
    <row r="100" s="2" customFormat="1" ht="14.4" customHeight="1">
      <c r="A100" s="38"/>
      <c r="B100" s="39"/>
      <c r="C100" s="196" t="s">
        <v>168</v>
      </c>
      <c r="D100" s="196" t="s">
        <v>124</v>
      </c>
      <c r="E100" s="197" t="s">
        <v>169</v>
      </c>
      <c r="F100" s="198" t="s">
        <v>170</v>
      </c>
      <c r="G100" s="199" t="s">
        <v>133</v>
      </c>
      <c r="H100" s="200">
        <v>1</v>
      </c>
      <c r="I100" s="201"/>
      <c r="J100" s="202">
        <f>ROUND(I100*H100,2)</f>
        <v>0</v>
      </c>
      <c r="K100" s="198" t="s">
        <v>21</v>
      </c>
      <c r="L100" s="44"/>
      <c r="M100" s="203" t="s">
        <v>21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122</v>
      </c>
      <c r="AT100" s="207" t="s">
        <v>124</v>
      </c>
      <c r="AU100" s="207" t="s">
        <v>78</v>
      </c>
      <c r="AY100" s="17" t="s">
        <v>123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122</v>
      </c>
      <c r="BM100" s="207" t="s">
        <v>171</v>
      </c>
    </row>
    <row r="101" s="2" customFormat="1">
      <c r="A101" s="38"/>
      <c r="B101" s="39"/>
      <c r="C101" s="40"/>
      <c r="D101" s="209" t="s">
        <v>129</v>
      </c>
      <c r="E101" s="40"/>
      <c r="F101" s="210" t="s">
        <v>170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78</v>
      </c>
    </row>
    <row r="102" s="2" customFormat="1" ht="14.4" customHeight="1">
      <c r="A102" s="38"/>
      <c r="B102" s="39"/>
      <c r="C102" s="196" t="s">
        <v>172</v>
      </c>
      <c r="D102" s="196" t="s">
        <v>124</v>
      </c>
      <c r="E102" s="197" t="s">
        <v>173</v>
      </c>
      <c r="F102" s="198" t="s">
        <v>174</v>
      </c>
      <c r="G102" s="199" t="s">
        <v>133</v>
      </c>
      <c r="H102" s="200">
        <v>1</v>
      </c>
      <c r="I102" s="201"/>
      <c r="J102" s="202">
        <f>ROUND(I102*H102,2)</f>
        <v>0</v>
      </c>
      <c r="K102" s="198" t="s">
        <v>21</v>
      </c>
      <c r="L102" s="44"/>
      <c r="M102" s="203" t="s">
        <v>21</v>
      </c>
      <c r="N102" s="204" t="s">
        <v>41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122</v>
      </c>
      <c r="AT102" s="207" t="s">
        <v>124</v>
      </c>
      <c r="AU102" s="207" t="s">
        <v>78</v>
      </c>
      <c r="AY102" s="17" t="s">
        <v>123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78</v>
      </c>
      <c r="BK102" s="208">
        <f>ROUND(I102*H102,2)</f>
        <v>0</v>
      </c>
      <c r="BL102" s="17" t="s">
        <v>122</v>
      </c>
      <c r="BM102" s="207" t="s">
        <v>175</v>
      </c>
    </row>
    <row r="103" s="2" customFormat="1">
      <c r="A103" s="38"/>
      <c r="B103" s="39"/>
      <c r="C103" s="40"/>
      <c r="D103" s="209" t="s">
        <v>129</v>
      </c>
      <c r="E103" s="40"/>
      <c r="F103" s="210" t="s">
        <v>176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78</v>
      </c>
    </row>
    <row r="104" s="2" customFormat="1" ht="14.4" customHeight="1">
      <c r="A104" s="38"/>
      <c r="B104" s="39"/>
      <c r="C104" s="196" t="s">
        <v>177</v>
      </c>
      <c r="D104" s="196" t="s">
        <v>124</v>
      </c>
      <c r="E104" s="197" t="s">
        <v>178</v>
      </c>
      <c r="F104" s="198" t="s">
        <v>179</v>
      </c>
      <c r="G104" s="199" t="s">
        <v>133</v>
      </c>
      <c r="H104" s="200">
        <v>1</v>
      </c>
      <c r="I104" s="201"/>
      <c r="J104" s="202">
        <f>ROUND(I104*H104,2)</f>
        <v>0</v>
      </c>
      <c r="K104" s="198" t="s">
        <v>21</v>
      </c>
      <c r="L104" s="44"/>
      <c r="M104" s="203" t="s">
        <v>21</v>
      </c>
      <c r="N104" s="204" t="s">
        <v>41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122</v>
      </c>
      <c r="AT104" s="207" t="s">
        <v>124</v>
      </c>
      <c r="AU104" s="207" t="s">
        <v>78</v>
      </c>
      <c r="AY104" s="17" t="s">
        <v>123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78</v>
      </c>
      <c r="BK104" s="208">
        <f>ROUND(I104*H104,2)</f>
        <v>0</v>
      </c>
      <c r="BL104" s="17" t="s">
        <v>122</v>
      </c>
      <c r="BM104" s="207" t="s">
        <v>180</v>
      </c>
    </row>
    <row r="105" s="2" customFormat="1">
      <c r="A105" s="38"/>
      <c r="B105" s="39"/>
      <c r="C105" s="40"/>
      <c r="D105" s="209" t="s">
        <v>129</v>
      </c>
      <c r="E105" s="40"/>
      <c r="F105" s="210" t="s">
        <v>181</v>
      </c>
      <c r="G105" s="40"/>
      <c r="H105" s="40"/>
      <c r="I105" s="211"/>
      <c r="J105" s="40"/>
      <c r="K105" s="40"/>
      <c r="L105" s="44"/>
      <c r="M105" s="214"/>
      <c r="N105" s="215"/>
      <c r="O105" s="216"/>
      <c r="P105" s="216"/>
      <c r="Q105" s="216"/>
      <c r="R105" s="216"/>
      <c r="S105" s="216"/>
      <c r="T105" s="217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129</v>
      </c>
      <c r="AU105" s="17" t="s">
        <v>78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xOOH+m4waqsr0Lj5/Q/3OVOTb5xS0W6CvWDhFjr0SwmXj6LQMSDQilGmvDfrppUnW4J6x2agCX8eTjc770QEPA==" hashValue="ItTkPgexDGXPzyU8JxE2PBuFsB5ZfSMovGe+5G5b7wPqNRIbeVk/ARNot/WaxO1MXHyOl6ZQbWfNYCLmhl7Odw==" algorithmName="SHA-512" password="CC35"/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Společná zařízení v k.ú. Horní Čermná - Vodohospodářská část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21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18.11.2019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27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ROUND((SUM(BE80:BE97)),  2)</f>
        <v>0</v>
      </c>
      <c r="G33" s="38"/>
      <c r="H33" s="38"/>
      <c r="I33" s="148">
        <v>0.20999999999999999</v>
      </c>
      <c r="J33" s="147">
        <f>ROUND(((SUM(BE80:BE97))*I33),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ROUND((SUM(BF80:BF97)),  2)</f>
        <v>0</v>
      </c>
      <c r="G34" s="38"/>
      <c r="H34" s="38"/>
      <c r="I34" s="148">
        <v>0.14999999999999999</v>
      </c>
      <c r="J34" s="147">
        <f>ROUND(((SUM(BF80:BF97))*I34),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Společná zařízení v k.ú. Horní Čermná - Vodohospodářská část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SO-002 - Ostatní a vedlejší náklady-SO-2, SO-3, SO-5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18.11.2019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107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Společná zařízení v k.ú. Horní Čermná - Vodohospodářská část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SO-002 - Ostatní a vedlejší náklady-SO-2, SO-3, SO-5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 xml:space="preserve"> </v>
      </c>
      <c r="G74" s="40"/>
      <c r="H74" s="40"/>
      <c r="I74" s="32" t="s">
        <v>24</v>
      </c>
      <c r="J74" s="72" t="str">
        <f>IF(J12="","",J12)</f>
        <v>18.11.2019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108</v>
      </c>
      <c r="D79" s="174" t="s">
        <v>55</v>
      </c>
      <c r="E79" s="174" t="s">
        <v>51</v>
      </c>
      <c r="F79" s="174" t="s">
        <v>52</v>
      </c>
      <c r="G79" s="174" t="s">
        <v>109</v>
      </c>
      <c r="H79" s="174" t="s">
        <v>110</v>
      </c>
      <c r="I79" s="174" t="s">
        <v>111</v>
      </c>
      <c r="J79" s="174" t="s">
        <v>104</v>
      </c>
      <c r="K79" s="175" t="s">
        <v>112</v>
      </c>
      <c r="L79" s="176"/>
      <c r="M79" s="92" t="s">
        <v>21</v>
      </c>
      <c r="N79" s="93" t="s">
        <v>40</v>
      </c>
      <c r="O79" s="93" t="s">
        <v>113</v>
      </c>
      <c r="P79" s="93" t="s">
        <v>114</v>
      </c>
      <c r="Q79" s="93" t="s">
        <v>115</v>
      </c>
      <c r="R79" s="93" t="s">
        <v>116</v>
      </c>
      <c r="S79" s="93" t="s">
        <v>117</v>
      </c>
      <c r="T79" s="94" t="s">
        <v>118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119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105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120</v>
      </c>
      <c r="F81" s="185" t="s">
        <v>121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SUM(P82:P97)</f>
        <v>0</v>
      </c>
      <c r="Q81" s="190"/>
      <c r="R81" s="191">
        <f>SUM(R82:R97)</f>
        <v>0</v>
      </c>
      <c r="S81" s="190"/>
      <c r="T81" s="192">
        <f>SUM(T82:T97)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122</v>
      </c>
      <c r="AT81" s="194" t="s">
        <v>69</v>
      </c>
      <c r="AU81" s="194" t="s">
        <v>70</v>
      </c>
      <c r="AY81" s="193" t="s">
        <v>123</v>
      </c>
      <c r="BK81" s="195">
        <f>SUM(BK82:BK97)</f>
        <v>0</v>
      </c>
    </row>
    <row r="82" s="2" customFormat="1" ht="24.15" customHeight="1">
      <c r="A82" s="38"/>
      <c r="B82" s="39"/>
      <c r="C82" s="196" t="s">
        <v>78</v>
      </c>
      <c r="D82" s="196" t="s">
        <v>124</v>
      </c>
      <c r="E82" s="197" t="s">
        <v>125</v>
      </c>
      <c r="F82" s="198" t="s">
        <v>126</v>
      </c>
      <c r="G82" s="199" t="s">
        <v>127</v>
      </c>
      <c r="H82" s="200">
        <v>1</v>
      </c>
      <c r="I82" s="201"/>
      <c r="J82" s="202">
        <f>ROUND(I82*H82,2)</f>
        <v>0</v>
      </c>
      <c r="K82" s="198" t="s">
        <v>21</v>
      </c>
      <c r="L82" s="44"/>
      <c r="M82" s="203" t="s">
        <v>21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122</v>
      </c>
      <c r="AT82" s="207" t="s">
        <v>124</v>
      </c>
      <c r="AU82" s="207" t="s">
        <v>78</v>
      </c>
      <c r="AY82" s="17" t="s">
        <v>123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78</v>
      </c>
      <c r="BK82" s="208">
        <f>ROUND(I82*H82,2)</f>
        <v>0</v>
      </c>
      <c r="BL82" s="17" t="s">
        <v>122</v>
      </c>
      <c r="BM82" s="207" t="s">
        <v>183</v>
      </c>
    </row>
    <row r="83" s="2" customFormat="1">
      <c r="A83" s="38"/>
      <c r="B83" s="39"/>
      <c r="C83" s="40"/>
      <c r="D83" s="209" t="s">
        <v>129</v>
      </c>
      <c r="E83" s="40"/>
      <c r="F83" s="210" t="s">
        <v>184</v>
      </c>
      <c r="G83" s="40"/>
      <c r="H83" s="40"/>
      <c r="I83" s="211"/>
      <c r="J83" s="40"/>
      <c r="K83" s="40"/>
      <c r="L83" s="44"/>
      <c r="M83" s="212"/>
      <c r="N83" s="21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129</v>
      </c>
      <c r="AU83" s="17" t="s">
        <v>78</v>
      </c>
    </row>
    <row r="84" s="2" customFormat="1" ht="14.4" customHeight="1">
      <c r="A84" s="38"/>
      <c r="B84" s="39"/>
      <c r="C84" s="196" t="s">
        <v>80</v>
      </c>
      <c r="D84" s="196" t="s">
        <v>124</v>
      </c>
      <c r="E84" s="197" t="s">
        <v>131</v>
      </c>
      <c r="F84" s="198" t="s">
        <v>132</v>
      </c>
      <c r="G84" s="199" t="s">
        <v>133</v>
      </c>
      <c r="H84" s="200">
        <v>1</v>
      </c>
      <c r="I84" s="201"/>
      <c r="J84" s="202">
        <f>ROUND(I84*H84,2)</f>
        <v>0</v>
      </c>
      <c r="K84" s="198" t="s">
        <v>21</v>
      </c>
      <c r="L84" s="44"/>
      <c r="M84" s="203" t="s">
        <v>21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122</v>
      </c>
      <c r="AT84" s="207" t="s">
        <v>124</v>
      </c>
      <c r="AU84" s="207" t="s">
        <v>78</v>
      </c>
      <c r="AY84" s="17" t="s">
        <v>123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122</v>
      </c>
      <c r="BM84" s="207" t="s">
        <v>185</v>
      </c>
    </row>
    <row r="85" s="2" customFormat="1">
      <c r="A85" s="38"/>
      <c r="B85" s="39"/>
      <c r="C85" s="40"/>
      <c r="D85" s="209" t="s">
        <v>129</v>
      </c>
      <c r="E85" s="40"/>
      <c r="F85" s="210" t="s">
        <v>132</v>
      </c>
      <c r="G85" s="40"/>
      <c r="H85" s="40"/>
      <c r="I85" s="211"/>
      <c r="J85" s="40"/>
      <c r="K85" s="40"/>
      <c r="L85" s="44"/>
      <c r="M85" s="212"/>
      <c r="N85" s="21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129</v>
      </c>
      <c r="AU85" s="17" t="s">
        <v>78</v>
      </c>
    </row>
    <row r="86" s="2" customFormat="1" ht="14.4" customHeight="1">
      <c r="A86" s="38"/>
      <c r="B86" s="39"/>
      <c r="C86" s="196" t="s">
        <v>135</v>
      </c>
      <c r="D86" s="196" t="s">
        <v>124</v>
      </c>
      <c r="E86" s="197" t="s">
        <v>144</v>
      </c>
      <c r="F86" s="198" t="s">
        <v>145</v>
      </c>
      <c r="G86" s="199" t="s">
        <v>133</v>
      </c>
      <c r="H86" s="200">
        <v>1</v>
      </c>
      <c r="I86" s="201"/>
      <c r="J86" s="202">
        <f>ROUND(I86*H86,2)</f>
        <v>0</v>
      </c>
      <c r="K86" s="198" t="s">
        <v>21</v>
      </c>
      <c r="L86" s="44"/>
      <c r="M86" s="203" t="s">
        <v>21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122</v>
      </c>
      <c r="AT86" s="207" t="s">
        <v>124</v>
      </c>
      <c r="AU86" s="207" t="s">
        <v>78</v>
      </c>
      <c r="AY86" s="17" t="s">
        <v>123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122</v>
      </c>
      <c r="BM86" s="207" t="s">
        <v>186</v>
      </c>
    </row>
    <row r="87" s="2" customFormat="1">
      <c r="A87" s="38"/>
      <c r="B87" s="39"/>
      <c r="C87" s="40"/>
      <c r="D87" s="209" t="s">
        <v>129</v>
      </c>
      <c r="E87" s="40"/>
      <c r="F87" s="210" t="s">
        <v>145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129</v>
      </c>
      <c r="AU87" s="17" t="s">
        <v>78</v>
      </c>
    </row>
    <row r="88" s="2" customFormat="1" ht="14.4" customHeight="1">
      <c r="A88" s="38"/>
      <c r="B88" s="39"/>
      <c r="C88" s="196" t="s">
        <v>122</v>
      </c>
      <c r="D88" s="196" t="s">
        <v>124</v>
      </c>
      <c r="E88" s="197" t="s">
        <v>148</v>
      </c>
      <c r="F88" s="198" t="s">
        <v>149</v>
      </c>
      <c r="G88" s="199" t="s">
        <v>133</v>
      </c>
      <c r="H88" s="200">
        <v>1</v>
      </c>
      <c r="I88" s="201"/>
      <c r="J88" s="202">
        <f>ROUND(I88*H88,2)</f>
        <v>0</v>
      </c>
      <c r="K88" s="198" t="s">
        <v>21</v>
      </c>
      <c r="L88" s="44"/>
      <c r="M88" s="203" t="s">
        <v>21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122</v>
      </c>
      <c r="AT88" s="207" t="s">
        <v>124</v>
      </c>
      <c r="AU88" s="207" t="s">
        <v>78</v>
      </c>
      <c r="AY88" s="17" t="s">
        <v>123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78</v>
      </c>
      <c r="BK88" s="208">
        <f>ROUND(I88*H88,2)</f>
        <v>0</v>
      </c>
      <c r="BL88" s="17" t="s">
        <v>122</v>
      </c>
      <c r="BM88" s="207" t="s">
        <v>187</v>
      </c>
    </row>
    <row r="89" s="2" customFormat="1" ht="14.4" customHeight="1">
      <c r="A89" s="38"/>
      <c r="B89" s="39"/>
      <c r="C89" s="196" t="s">
        <v>143</v>
      </c>
      <c r="D89" s="196" t="s">
        <v>124</v>
      </c>
      <c r="E89" s="197" t="s">
        <v>188</v>
      </c>
      <c r="F89" s="198" t="s">
        <v>189</v>
      </c>
      <c r="G89" s="199" t="s">
        <v>133</v>
      </c>
      <c r="H89" s="200">
        <v>1</v>
      </c>
      <c r="I89" s="201"/>
      <c r="J89" s="202">
        <f>ROUND(I89*H89,2)</f>
        <v>0</v>
      </c>
      <c r="K89" s="198" t="s">
        <v>21</v>
      </c>
      <c r="L89" s="44"/>
      <c r="M89" s="203" t="s">
        <v>21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122</v>
      </c>
      <c r="AT89" s="207" t="s">
        <v>124</v>
      </c>
      <c r="AU89" s="207" t="s">
        <v>78</v>
      </c>
      <c r="AY89" s="17" t="s">
        <v>123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122</v>
      </c>
      <c r="BM89" s="207" t="s">
        <v>190</v>
      </c>
    </row>
    <row r="90" s="2" customFormat="1">
      <c r="A90" s="38"/>
      <c r="B90" s="39"/>
      <c r="C90" s="40"/>
      <c r="D90" s="209" t="s">
        <v>129</v>
      </c>
      <c r="E90" s="40"/>
      <c r="F90" s="210" t="s">
        <v>191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78</v>
      </c>
    </row>
    <row r="91" s="2" customFormat="1" ht="14.4" customHeight="1">
      <c r="A91" s="38"/>
      <c r="B91" s="39"/>
      <c r="C91" s="196" t="s">
        <v>147</v>
      </c>
      <c r="D91" s="196" t="s">
        <v>124</v>
      </c>
      <c r="E91" s="197" t="s">
        <v>192</v>
      </c>
      <c r="F91" s="198" t="s">
        <v>193</v>
      </c>
      <c r="G91" s="199" t="s">
        <v>133</v>
      </c>
      <c r="H91" s="200">
        <v>1</v>
      </c>
      <c r="I91" s="201"/>
      <c r="J91" s="202">
        <f>ROUND(I91*H91,2)</f>
        <v>0</v>
      </c>
      <c r="K91" s="198" t="s">
        <v>21</v>
      </c>
      <c r="L91" s="44"/>
      <c r="M91" s="203" t="s">
        <v>21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122</v>
      </c>
      <c r="AT91" s="207" t="s">
        <v>124</v>
      </c>
      <c r="AU91" s="207" t="s">
        <v>78</v>
      </c>
      <c r="AY91" s="17" t="s">
        <v>123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122</v>
      </c>
      <c r="BM91" s="207" t="s">
        <v>194</v>
      </c>
    </row>
    <row r="92" s="2" customFormat="1">
      <c r="A92" s="38"/>
      <c r="B92" s="39"/>
      <c r="C92" s="40"/>
      <c r="D92" s="209" t="s">
        <v>129</v>
      </c>
      <c r="E92" s="40"/>
      <c r="F92" s="210" t="s">
        <v>195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78</v>
      </c>
    </row>
    <row r="93" s="2" customFormat="1" ht="24.15" customHeight="1">
      <c r="A93" s="38"/>
      <c r="B93" s="39"/>
      <c r="C93" s="196" t="s">
        <v>151</v>
      </c>
      <c r="D93" s="196" t="s">
        <v>124</v>
      </c>
      <c r="E93" s="197" t="s">
        <v>152</v>
      </c>
      <c r="F93" s="198" t="s">
        <v>153</v>
      </c>
      <c r="G93" s="199" t="s">
        <v>133</v>
      </c>
      <c r="H93" s="200">
        <v>1</v>
      </c>
      <c r="I93" s="201"/>
      <c r="J93" s="202">
        <f>ROUND(I93*H93,2)</f>
        <v>0</v>
      </c>
      <c r="K93" s="198" t="s">
        <v>21</v>
      </c>
      <c r="L93" s="44"/>
      <c r="M93" s="203" t="s">
        <v>21</v>
      </c>
      <c r="N93" s="204" t="s">
        <v>41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122</v>
      </c>
      <c r="AT93" s="207" t="s">
        <v>124</v>
      </c>
      <c r="AU93" s="207" t="s">
        <v>78</v>
      </c>
      <c r="AY93" s="17" t="s">
        <v>123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122</v>
      </c>
      <c r="BM93" s="207" t="s">
        <v>196</v>
      </c>
    </row>
    <row r="94" s="2" customFormat="1">
      <c r="A94" s="38"/>
      <c r="B94" s="39"/>
      <c r="C94" s="40"/>
      <c r="D94" s="209" t="s">
        <v>129</v>
      </c>
      <c r="E94" s="40"/>
      <c r="F94" s="210" t="s">
        <v>197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78</v>
      </c>
    </row>
    <row r="95" s="2" customFormat="1" ht="14.4" customHeight="1">
      <c r="A95" s="38"/>
      <c r="B95" s="39"/>
      <c r="C95" s="196" t="s">
        <v>156</v>
      </c>
      <c r="D95" s="196" t="s">
        <v>124</v>
      </c>
      <c r="E95" s="197" t="s">
        <v>161</v>
      </c>
      <c r="F95" s="198" t="s">
        <v>162</v>
      </c>
      <c r="G95" s="199" t="s">
        <v>133</v>
      </c>
      <c r="H95" s="200">
        <v>1</v>
      </c>
      <c r="I95" s="201"/>
      <c r="J95" s="202">
        <f>ROUND(I95*H95,2)</f>
        <v>0</v>
      </c>
      <c r="K95" s="198" t="s">
        <v>21</v>
      </c>
      <c r="L95" s="44"/>
      <c r="M95" s="203" t="s">
        <v>21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122</v>
      </c>
      <c r="AT95" s="207" t="s">
        <v>124</v>
      </c>
      <c r="AU95" s="207" t="s">
        <v>78</v>
      </c>
      <c r="AY95" s="17" t="s">
        <v>123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122</v>
      </c>
      <c r="BM95" s="207" t="s">
        <v>198</v>
      </c>
    </row>
    <row r="96" s="2" customFormat="1" ht="14.4" customHeight="1">
      <c r="A96" s="38"/>
      <c r="B96" s="39"/>
      <c r="C96" s="196" t="s">
        <v>160</v>
      </c>
      <c r="D96" s="196" t="s">
        <v>124</v>
      </c>
      <c r="E96" s="197" t="s">
        <v>178</v>
      </c>
      <c r="F96" s="198" t="s">
        <v>199</v>
      </c>
      <c r="G96" s="199" t="s">
        <v>133</v>
      </c>
      <c r="H96" s="200">
        <v>1</v>
      </c>
      <c r="I96" s="201"/>
      <c r="J96" s="202">
        <f>ROUND(I96*H96,2)</f>
        <v>0</v>
      </c>
      <c r="K96" s="198" t="s">
        <v>21</v>
      </c>
      <c r="L96" s="44"/>
      <c r="M96" s="203" t="s">
        <v>21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122</v>
      </c>
      <c r="AT96" s="207" t="s">
        <v>124</v>
      </c>
      <c r="AU96" s="207" t="s">
        <v>78</v>
      </c>
      <c r="AY96" s="17" t="s">
        <v>123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122</v>
      </c>
      <c r="BM96" s="207" t="s">
        <v>200</v>
      </c>
    </row>
    <row r="97" s="2" customFormat="1">
      <c r="A97" s="38"/>
      <c r="B97" s="39"/>
      <c r="C97" s="40"/>
      <c r="D97" s="209" t="s">
        <v>129</v>
      </c>
      <c r="E97" s="40"/>
      <c r="F97" s="210" t="s">
        <v>181</v>
      </c>
      <c r="G97" s="40"/>
      <c r="H97" s="40"/>
      <c r="I97" s="211"/>
      <c r="J97" s="40"/>
      <c r="K97" s="40"/>
      <c r="L97" s="44"/>
      <c r="M97" s="214"/>
      <c r="N97" s="215"/>
      <c r="O97" s="216"/>
      <c r="P97" s="216"/>
      <c r="Q97" s="216"/>
      <c r="R97" s="216"/>
      <c r="S97" s="216"/>
      <c r="T97" s="217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78</v>
      </c>
    </row>
    <row r="98" s="2" customFormat="1" ht="6.96" customHeight="1">
      <c r="A98" s="38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44"/>
      <c r="M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</sheetData>
  <sheetProtection sheet="1" autoFilter="0" formatColumns="0" formatRows="0" objects="1" scenarios="1" spinCount="100000" saltValue="rXAhNInoEl9gmJWtySmVPbTrOsfGk2KBu/GA1X2T1/nR1/ppng18JIZZcPIOCN9lRWXVdoLdHQqk7z/cp35tuQ==" hashValue="Ug3AD5iXAf3hu6wBzhaUl6OWmciSJ7avdL5POA/3261SsBJFmDrMf991ZJfigXybDobDArGLTatcuiT6TZQcnQ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Společná zařízení v k.ú. Horní Čermná - Vodohospodářská část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21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18.11.2019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27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ROUND((SUM(BE84:BE216)),  2)</f>
        <v>0</v>
      </c>
      <c r="G33" s="38"/>
      <c r="H33" s="38"/>
      <c r="I33" s="148">
        <v>0.20999999999999999</v>
      </c>
      <c r="J33" s="147">
        <f>ROUND(((SUM(BE84:BE216))*I33),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ROUND((SUM(BF84:BF216)),  2)</f>
        <v>0</v>
      </c>
      <c r="G34" s="38"/>
      <c r="H34" s="38"/>
      <c r="I34" s="148">
        <v>0.14999999999999999</v>
      </c>
      <c r="J34" s="147">
        <f>ROUND(((SUM(BF84:BF216))*I34),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ROUND((SUM(BG84:BG216)),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ROUND((SUM(BH84:BH216)),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ROUND((SUM(BI84:BI216)),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Společná zařízení v k.ú. Horní Čermná - Vodohospodářská část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SO-1.1 - Hráz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18.11.2019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202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203</v>
      </c>
      <c r="E61" s="221"/>
      <c r="F61" s="221"/>
      <c r="G61" s="221"/>
      <c r="H61" s="221"/>
      <c r="I61" s="221"/>
      <c r="J61" s="222">
        <f>J86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204</v>
      </c>
      <c r="E62" s="221"/>
      <c r="F62" s="221"/>
      <c r="G62" s="221"/>
      <c r="H62" s="221"/>
      <c r="I62" s="221"/>
      <c r="J62" s="222">
        <f>J189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205</v>
      </c>
      <c r="E63" s="221"/>
      <c r="F63" s="221"/>
      <c r="G63" s="221"/>
      <c r="H63" s="221"/>
      <c r="I63" s="221"/>
      <c r="J63" s="222">
        <f>J207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8"/>
      <c r="C64" s="219"/>
      <c r="D64" s="220" t="s">
        <v>206</v>
      </c>
      <c r="E64" s="221"/>
      <c r="F64" s="221"/>
      <c r="G64" s="221"/>
      <c r="H64" s="221"/>
      <c r="I64" s="221"/>
      <c r="J64" s="222">
        <f>J214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Společná zařízení v k.ú. Horní Čermná - Vodohospodářská část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SO-1.1 - Hráz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 xml:space="preserve"> </v>
      </c>
      <c r="G78" s="40"/>
      <c r="H78" s="40"/>
      <c r="I78" s="32" t="s">
        <v>24</v>
      </c>
      <c r="J78" s="72" t="str">
        <f>IF(J12="","",J12)</f>
        <v>18.11.2019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26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108</v>
      </c>
      <c r="D83" s="174" t="s">
        <v>55</v>
      </c>
      <c r="E83" s="174" t="s">
        <v>51</v>
      </c>
      <c r="F83" s="174" t="s">
        <v>52</v>
      </c>
      <c r="G83" s="174" t="s">
        <v>109</v>
      </c>
      <c r="H83" s="174" t="s">
        <v>110</v>
      </c>
      <c r="I83" s="174" t="s">
        <v>111</v>
      </c>
      <c r="J83" s="174" t="s">
        <v>104</v>
      </c>
      <c r="K83" s="175" t="s">
        <v>112</v>
      </c>
      <c r="L83" s="176"/>
      <c r="M83" s="92" t="s">
        <v>21</v>
      </c>
      <c r="N83" s="93" t="s">
        <v>40</v>
      </c>
      <c r="O83" s="93" t="s">
        <v>113</v>
      </c>
      <c r="P83" s="93" t="s">
        <v>114</v>
      </c>
      <c r="Q83" s="93" t="s">
        <v>115</v>
      </c>
      <c r="R83" s="93" t="s">
        <v>116</v>
      </c>
      <c r="S83" s="93" t="s">
        <v>117</v>
      </c>
      <c r="T83" s="94" t="s">
        <v>118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119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868.21691462000001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105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207</v>
      </c>
      <c r="F85" s="185" t="s">
        <v>208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P86+P189+P207+P214</f>
        <v>0</v>
      </c>
      <c r="Q85" s="190"/>
      <c r="R85" s="191">
        <f>R86+R189+R207+R214</f>
        <v>868.21691462000001</v>
      </c>
      <c r="S85" s="190"/>
      <c r="T85" s="192">
        <f>T86+T189+T207+T214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123</v>
      </c>
      <c r="BK85" s="195">
        <f>BK86+BK189+BK207+BK214</f>
        <v>0</v>
      </c>
    </row>
    <row r="86" s="11" customFormat="1" ht="22.8" customHeight="1">
      <c r="A86" s="11"/>
      <c r="B86" s="182"/>
      <c r="C86" s="183"/>
      <c r="D86" s="184" t="s">
        <v>69</v>
      </c>
      <c r="E86" s="224" t="s">
        <v>78</v>
      </c>
      <c r="F86" s="224" t="s">
        <v>209</v>
      </c>
      <c r="G86" s="183"/>
      <c r="H86" s="183"/>
      <c r="I86" s="186"/>
      <c r="J86" s="225">
        <f>BK86</f>
        <v>0</v>
      </c>
      <c r="K86" s="183"/>
      <c r="L86" s="188"/>
      <c r="M86" s="189"/>
      <c r="N86" s="190"/>
      <c r="O86" s="190"/>
      <c r="P86" s="191">
        <f>SUM(P87:P188)</f>
        <v>0</v>
      </c>
      <c r="Q86" s="190"/>
      <c r="R86" s="191">
        <f>SUM(R87:R188)</f>
        <v>0.61385600000000007</v>
      </c>
      <c r="S86" s="190"/>
      <c r="T86" s="192">
        <f>SUM(T87:T188)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123</v>
      </c>
      <c r="BK86" s="195">
        <f>SUM(BK87:BK188)</f>
        <v>0</v>
      </c>
    </row>
    <row r="87" s="2" customFormat="1" ht="14.4" customHeight="1">
      <c r="A87" s="38"/>
      <c r="B87" s="39"/>
      <c r="C87" s="196" t="s">
        <v>78</v>
      </c>
      <c r="D87" s="196" t="s">
        <v>124</v>
      </c>
      <c r="E87" s="197" t="s">
        <v>210</v>
      </c>
      <c r="F87" s="198" t="s">
        <v>211</v>
      </c>
      <c r="G87" s="199" t="s">
        <v>212</v>
      </c>
      <c r="H87" s="200">
        <v>13</v>
      </c>
      <c r="I87" s="201"/>
      <c r="J87" s="202">
        <f>ROUND(I87*H87,2)</f>
        <v>0</v>
      </c>
      <c r="K87" s="198" t="s">
        <v>213</v>
      </c>
      <c r="L87" s="44"/>
      <c r="M87" s="203" t="s">
        <v>21</v>
      </c>
      <c r="N87" s="204" t="s">
        <v>41</v>
      </c>
      <c r="O87" s="84"/>
      <c r="P87" s="205">
        <f>O87*H87</f>
        <v>0</v>
      </c>
      <c r="Q87" s="205">
        <v>5.0000000000000002E-05</v>
      </c>
      <c r="R87" s="205">
        <f>Q87*H87</f>
        <v>0.00065000000000000008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122</v>
      </c>
      <c r="AT87" s="207" t="s">
        <v>124</v>
      </c>
      <c r="AU87" s="207" t="s">
        <v>80</v>
      </c>
      <c r="AY87" s="17" t="s">
        <v>123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122</v>
      </c>
      <c r="BM87" s="207" t="s">
        <v>214</v>
      </c>
    </row>
    <row r="88" s="2" customFormat="1">
      <c r="A88" s="38"/>
      <c r="B88" s="39"/>
      <c r="C88" s="40"/>
      <c r="D88" s="209" t="s">
        <v>129</v>
      </c>
      <c r="E88" s="40"/>
      <c r="F88" s="210" t="s">
        <v>215</v>
      </c>
      <c r="G88" s="40"/>
      <c r="H88" s="40"/>
      <c r="I88" s="211"/>
      <c r="J88" s="40"/>
      <c r="K88" s="40"/>
      <c r="L88" s="44"/>
      <c r="M88" s="212"/>
      <c r="N88" s="21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80</v>
      </c>
    </row>
    <row r="89" s="13" customFormat="1">
      <c r="A89" s="13"/>
      <c r="B89" s="226"/>
      <c r="C89" s="227"/>
      <c r="D89" s="209" t="s">
        <v>216</v>
      </c>
      <c r="E89" s="228" t="s">
        <v>21</v>
      </c>
      <c r="F89" s="229" t="s">
        <v>177</v>
      </c>
      <c r="G89" s="227"/>
      <c r="H89" s="230">
        <v>13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216</v>
      </c>
      <c r="AU89" s="236" t="s">
        <v>80</v>
      </c>
      <c r="AV89" s="13" t="s">
        <v>80</v>
      </c>
      <c r="AW89" s="13" t="s">
        <v>32</v>
      </c>
      <c r="AX89" s="13" t="s">
        <v>78</v>
      </c>
      <c r="AY89" s="236" t="s">
        <v>123</v>
      </c>
    </row>
    <row r="90" s="2" customFormat="1" ht="14.4" customHeight="1">
      <c r="A90" s="38"/>
      <c r="B90" s="39"/>
      <c r="C90" s="196" t="s">
        <v>80</v>
      </c>
      <c r="D90" s="196" t="s">
        <v>124</v>
      </c>
      <c r="E90" s="197" t="s">
        <v>217</v>
      </c>
      <c r="F90" s="198" t="s">
        <v>218</v>
      </c>
      <c r="G90" s="199" t="s">
        <v>212</v>
      </c>
      <c r="H90" s="200">
        <v>7</v>
      </c>
      <c r="I90" s="201"/>
      <c r="J90" s="202">
        <f>ROUND(I90*H90,2)</f>
        <v>0</v>
      </c>
      <c r="K90" s="198" t="s">
        <v>213</v>
      </c>
      <c r="L90" s="44"/>
      <c r="M90" s="203" t="s">
        <v>21</v>
      </c>
      <c r="N90" s="204" t="s">
        <v>41</v>
      </c>
      <c r="O90" s="84"/>
      <c r="P90" s="205">
        <f>O90*H90</f>
        <v>0</v>
      </c>
      <c r="Q90" s="205">
        <v>5.0000000000000002E-05</v>
      </c>
      <c r="R90" s="205">
        <f>Q90*H90</f>
        <v>0.00035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122</v>
      </c>
      <c r="AT90" s="207" t="s">
        <v>124</v>
      </c>
      <c r="AU90" s="207" t="s">
        <v>80</v>
      </c>
      <c r="AY90" s="17" t="s">
        <v>123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78</v>
      </c>
      <c r="BK90" s="208">
        <f>ROUND(I90*H90,2)</f>
        <v>0</v>
      </c>
      <c r="BL90" s="17" t="s">
        <v>122</v>
      </c>
      <c r="BM90" s="207" t="s">
        <v>219</v>
      </c>
    </row>
    <row r="91" s="2" customFormat="1">
      <c r="A91" s="38"/>
      <c r="B91" s="39"/>
      <c r="C91" s="40"/>
      <c r="D91" s="209" t="s">
        <v>129</v>
      </c>
      <c r="E91" s="40"/>
      <c r="F91" s="210" t="s">
        <v>220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129</v>
      </c>
      <c r="AU91" s="17" t="s">
        <v>80</v>
      </c>
    </row>
    <row r="92" s="13" customFormat="1">
      <c r="A92" s="13"/>
      <c r="B92" s="226"/>
      <c r="C92" s="227"/>
      <c r="D92" s="209" t="s">
        <v>216</v>
      </c>
      <c r="E92" s="228" t="s">
        <v>21</v>
      </c>
      <c r="F92" s="229" t="s">
        <v>151</v>
      </c>
      <c r="G92" s="227"/>
      <c r="H92" s="230">
        <v>7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216</v>
      </c>
      <c r="AU92" s="236" t="s">
        <v>80</v>
      </c>
      <c r="AV92" s="13" t="s">
        <v>80</v>
      </c>
      <c r="AW92" s="13" t="s">
        <v>32</v>
      </c>
      <c r="AX92" s="13" t="s">
        <v>78</v>
      </c>
      <c r="AY92" s="236" t="s">
        <v>123</v>
      </c>
    </row>
    <row r="93" s="2" customFormat="1" ht="14.4" customHeight="1">
      <c r="A93" s="38"/>
      <c r="B93" s="39"/>
      <c r="C93" s="196" t="s">
        <v>135</v>
      </c>
      <c r="D93" s="196" t="s">
        <v>124</v>
      </c>
      <c r="E93" s="197" t="s">
        <v>221</v>
      </c>
      <c r="F93" s="198" t="s">
        <v>222</v>
      </c>
      <c r="G93" s="199" t="s">
        <v>212</v>
      </c>
      <c r="H93" s="200">
        <v>13</v>
      </c>
      <c r="I93" s="201"/>
      <c r="J93" s="202">
        <f>ROUND(I93*H93,2)</f>
        <v>0</v>
      </c>
      <c r="K93" s="198" t="s">
        <v>213</v>
      </c>
      <c r="L93" s="44"/>
      <c r="M93" s="203" t="s">
        <v>21</v>
      </c>
      <c r="N93" s="204" t="s">
        <v>41</v>
      </c>
      <c r="O93" s="84"/>
      <c r="P93" s="205">
        <f>O93*H93</f>
        <v>0</v>
      </c>
      <c r="Q93" s="205">
        <v>0.00027</v>
      </c>
      <c r="R93" s="205">
        <f>Q93*H93</f>
        <v>0.0035100000000000001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122</v>
      </c>
      <c r="AT93" s="207" t="s">
        <v>124</v>
      </c>
      <c r="AU93" s="207" t="s">
        <v>80</v>
      </c>
      <c r="AY93" s="17" t="s">
        <v>123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122</v>
      </c>
      <c r="BM93" s="207" t="s">
        <v>223</v>
      </c>
    </row>
    <row r="94" s="2" customFormat="1">
      <c r="A94" s="38"/>
      <c r="B94" s="39"/>
      <c r="C94" s="40"/>
      <c r="D94" s="209" t="s">
        <v>129</v>
      </c>
      <c r="E94" s="40"/>
      <c r="F94" s="210" t="s">
        <v>224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80</v>
      </c>
    </row>
    <row r="95" s="13" customFormat="1">
      <c r="A95" s="13"/>
      <c r="B95" s="226"/>
      <c r="C95" s="227"/>
      <c r="D95" s="209" t="s">
        <v>216</v>
      </c>
      <c r="E95" s="228" t="s">
        <v>21</v>
      </c>
      <c r="F95" s="229" t="s">
        <v>177</v>
      </c>
      <c r="G95" s="227"/>
      <c r="H95" s="230">
        <v>13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216</v>
      </c>
      <c r="AU95" s="236" t="s">
        <v>80</v>
      </c>
      <c r="AV95" s="13" t="s">
        <v>80</v>
      </c>
      <c r="AW95" s="13" t="s">
        <v>32</v>
      </c>
      <c r="AX95" s="13" t="s">
        <v>78</v>
      </c>
      <c r="AY95" s="236" t="s">
        <v>123</v>
      </c>
    </row>
    <row r="96" s="2" customFormat="1" ht="14.4" customHeight="1">
      <c r="A96" s="38"/>
      <c r="B96" s="39"/>
      <c r="C96" s="196" t="s">
        <v>122</v>
      </c>
      <c r="D96" s="196" t="s">
        <v>124</v>
      </c>
      <c r="E96" s="197" t="s">
        <v>225</v>
      </c>
      <c r="F96" s="198" t="s">
        <v>226</v>
      </c>
      <c r="G96" s="199" t="s">
        <v>212</v>
      </c>
      <c r="H96" s="200">
        <v>7</v>
      </c>
      <c r="I96" s="201"/>
      <c r="J96" s="202">
        <f>ROUND(I96*H96,2)</f>
        <v>0</v>
      </c>
      <c r="K96" s="198" t="s">
        <v>213</v>
      </c>
      <c r="L96" s="44"/>
      <c r="M96" s="203" t="s">
        <v>21</v>
      </c>
      <c r="N96" s="204" t="s">
        <v>41</v>
      </c>
      <c r="O96" s="84"/>
      <c r="P96" s="205">
        <f>O96*H96</f>
        <v>0</v>
      </c>
      <c r="Q96" s="205">
        <v>0.00052999999999999998</v>
      </c>
      <c r="R96" s="205">
        <f>Q96*H96</f>
        <v>0.0037099999999999998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122</v>
      </c>
      <c r="AT96" s="207" t="s">
        <v>124</v>
      </c>
      <c r="AU96" s="207" t="s">
        <v>80</v>
      </c>
      <c r="AY96" s="17" t="s">
        <v>123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122</v>
      </c>
      <c r="BM96" s="207" t="s">
        <v>227</v>
      </c>
    </row>
    <row r="97" s="2" customFormat="1">
      <c r="A97" s="38"/>
      <c r="B97" s="39"/>
      <c r="C97" s="40"/>
      <c r="D97" s="209" t="s">
        <v>129</v>
      </c>
      <c r="E97" s="40"/>
      <c r="F97" s="210" t="s">
        <v>228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80</v>
      </c>
    </row>
    <row r="98" s="13" customFormat="1">
      <c r="A98" s="13"/>
      <c r="B98" s="226"/>
      <c r="C98" s="227"/>
      <c r="D98" s="209" t="s">
        <v>216</v>
      </c>
      <c r="E98" s="228" t="s">
        <v>21</v>
      </c>
      <c r="F98" s="229" t="s">
        <v>151</v>
      </c>
      <c r="G98" s="227"/>
      <c r="H98" s="230">
        <v>7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216</v>
      </c>
      <c r="AU98" s="236" t="s">
        <v>80</v>
      </c>
      <c r="AV98" s="13" t="s">
        <v>80</v>
      </c>
      <c r="AW98" s="13" t="s">
        <v>32</v>
      </c>
      <c r="AX98" s="13" t="s">
        <v>78</v>
      </c>
      <c r="AY98" s="236" t="s">
        <v>123</v>
      </c>
    </row>
    <row r="99" s="2" customFormat="1" ht="14.4" customHeight="1">
      <c r="A99" s="38"/>
      <c r="B99" s="39"/>
      <c r="C99" s="196" t="s">
        <v>143</v>
      </c>
      <c r="D99" s="196" t="s">
        <v>124</v>
      </c>
      <c r="E99" s="197" t="s">
        <v>229</v>
      </c>
      <c r="F99" s="198" t="s">
        <v>230</v>
      </c>
      <c r="G99" s="199" t="s">
        <v>231</v>
      </c>
      <c r="H99" s="200">
        <v>532</v>
      </c>
      <c r="I99" s="201"/>
      <c r="J99" s="202">
        <f>ROUND(I99*H99,2)</f>
        <v>0</v>
      </c>
      <c r="K99" s="198" t="s">
        <v>213</v>
      </c>
      <c r="L99" s="44"/>
      <c r="M99" s="203" t="s">
        <v>21</v>
      </c>
      <c r="N99" s="204" t="s">
        <v>41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122</v>
      </c>
      <c r="AT99" s="207" t="s">
        <v>124</v>
      </c>
      <c r="AU99" s="207" t="s">
        <v>80</v>
      </c>
      <c r="AY99" s="17" t="s">
        <v>123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122</v>
      </c>
      <c r="BM99" s="207" t="s">
        <v>232</v>
      </c>
    </row>
    <row r="100" s="2" customFormat="1">
      <c r="A100" s="38"/>
      <c r="B100" s="39"/>
      <c r="C100" s="40"/>
      <c r="D100" s="209" t="s">
        <v>129</v>
      </c>
      <c r="E100" s="40"/>
      <c r="F100" s="210" t="s">
        <v>233</v>
      </c>
      <c r="G100" s="40"/>
      <c r="H100" s="40"/>
      <c r="I100" s="211"/>
      <c r="J100" s="40"/>
      <c r="K100" s="40"/>
      <c r="L100" s="44"/>
      <c r="M100" s="212"/>
      <c r="N100" s="21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80</v>
      </c>
    </row>
    <row r="101" s="13" customFormat="1">
      <c r="A101" s="13"/>
      <c r="B101" s="226"/>
      <c r="C101" s="227"/>
      <c r="D101" s="209" t="s">
        <v>216</v>
      </c>
      <c r="E101" s="228" t="s">
        <v>21</v>
      </c>
      <c r="F101" s="229" t="s">
        <v>234</v>
      </c>
      <c r="G101" s="227"/>
      <c r="H101" s="230">
        <v>532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216</v>
      </c>
      <c r="AU101" s="236" t="s">
        <v>80</v>
      </c>
      <c r="AV101" s="13" t="s">
        <v>80</v>
      </c>
      <c r="AW101" s="13" t="s">
        <v>32</v>
      </c>
      <c r="AX101" s="13" t="s">
        <v>78</v>
      </c>
      <c r="AY101" s="236" t="s">
        <v>123</v>
      </c>
    </row>
    <row r="102" s="2" customFormat="1" ht="14.4" customHeight="1">
      <c r="A102" s="38"/>
      <c r="B102" s="39"/>
      <c r="C102" s="196" t="s">
        <v>147</v>
      </c>
      <c r="D102" s="196" t="s">
        <v>124</v>
      </c>
      <c r="E102" s="197" t="s">
        <v>235</v>
      </c>
      <c r="F102" s="198" t="s">
        <v>236</v>
      </c>
      <c r="G102" s="199" t="s">
        <v>231</v>
      </c>
      <c r="H102" s="200">
        <v>3148.3000000000002</v>
      </c>
      <c r="I102" s="201"/>
      <c r="J102" s="202">
        <f>ROUND(I102*H102,2)</f>
        <v>0</v>
      </c>
      <c r="K102" s="198" t="s">
        <v>213</v>
      </c>
      <c r="L102" s="44"/>
      <c r="M102" s="203" t="s">
        <v>21</v>
      </c>
      <c r="N102" s="204" t="s">
        <v>41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122</v>
      </c>
      <c r="AT102" s="207" t="s">
        <v>124</v>
      </c>
      <c r="AU102" s="207" t="s">
        <v>80</v>
      </c>
      <c r="AY102" s="17" t="s">
        <v>123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78</v>
      </c>
      <c r="BK102" s="208">
        <f>ROUND(I102*H102,2)</f>
        <v>0</v>
      </c>
      <c r="BL102" s="17" t="s">
        <v>122</v>
      </c>
      <c r="BM102" s="207" t="s">
        <v>237</v>
      </c>
    </row>
    <row r="103" s="2" customFormat="1">
      <c r="A103" s="38"/>
      <c r="B103" s="39"/>
      <c r="C103" s="40"/>
      <c r="D103" s="209" t="s">
        <v>129</v>
      </c>
      <c r="E103" s="40"/>
      <c r="F103" s="210" t="s">
        <v>238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80</v>
      </c>
    </row>
    <row r="104" s="13" customFormat="1">
      <c r="A104" s="13"/>
      <c r="B104" s="226"/>
      <c r="C104" s="227"/>
      <c r="D104" s="209" t="s">
        <v>216</v>
      </c>
      <c r="E104" s="228" t="s">
        <v>21</v>
      </c>
      <c r="F104" s="229" t="s">
        <v>239</v>
      </c>
      <c r="G104" s="227"/>
      <c r="H104" s="230">
        <v>3148.3000000000002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216</v>
      </c>
      <c r="AU104" s="236" t="s">
        <v>80</v>
      </c>
      <c r="AV104" s="13" t="s">
        <v>80</v>
      </c>
      <c r="AW104" s="13" t="s">
        <v>32</v>
      </c>
      <c r="AX104" s="13" t="s">
        <v>78</v>
      </c>
      <c r="AY104" s="236" t="s">
        <v>123</v>
      </c>
    </row>
    <row r="105" s="2" customFormat="1" ht="14.4" customHeight="1">
      <c r="A105" s="38"/>
      <c r="B105" s="39"/>
      <c r="C105" s="196" t="s">
        <v>151</v>
      </c>
      <c r="D105" s="196" t="s">
        <v>124</v>
      </c>
      <c r="E105" s="197" t="s">
        <v>240</v>
      </c>
      <c r="F105" s="198" t="s">
        <v>241</v>
      </c>
      <c r="G105" s="199" t="s">
        <v>231</v>
      </c>
      <c r="H105" s="200">
        <v>787.07500000000005</v>
      </c>
      <c r="I105" s="201"/>
      <c r="J105" s="202">
        <f>ROUND(I105*H105,2)</f>
        <v>0</v>
      </c>
      <c r="K105" s="198" t="s">
        <v>213</v>
      </c>
      <c r="L105" s="44"/>
      <c r="M105" s="203" t="s">
        <v>21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122</v>
      </c>
      <c r="AT105" s="207" t="s">
        <v>124</v>
      </c>
      <c r="AU105" s="207" t="s">
        <v>80</v>
      </c>
      <c r="AY105" s="17" t="s">
        <v>123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122</v>
      </c>
      <c r="BM105" s="207" t="s">
        <v>242</v>
      </c>
    </row>
    <row r="106" s="2" customFormat="1">
      <c r="A106" s="38"/>
      <c r="B106" s="39"/>
      <c r="C106" s="40"/>
      <c r="D106" s="209" t="s">
        <v>129</v>
      </c>
      <c r="E106" s="40"/>
      <c r="F106" s="210" t="s">
        <v>243</v>
      </c>
      <c r="G106" s="40"/>
      <c r="H106" s="40"/>
      <c r="I106" s="211"/>
      <c r="J106" s="40"/>
      <c r="K106" s="40"/>
      <c r="L106" s="44"/>
      <c r="M106" s="212"/>
      <c r="N106" s="21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129</v>
      </c>
      <c r="AU106" s="17" t="s">
        <v>80</v>
      </c>
    </row>
    <row r="107" s="13" customFormat="1">
      <c r="A107" s="13"/>
      <c r="B107" s="226"/>
      <c r="C107" s="227"/>
      <c r="D107" s="209" t="s">
        <v>216</v>
      </c>
      <c r="E107" s="228" t="s">
        <v>21</v>
      </c>
      <c r="F107" s="229" t="s">
        <v>244</v>
      </c>
      <c r="G107" s="227"/>
      <c r="H107" s="230">
        <v>787.07500000000005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216</v>
      </c>
      <c r="AU107" s="236" t="s">
        <v>80</v>
      </c>
      <c r="AV107" s="13" t="s">
        <v>80</v>
      </c>
      <c r="AW107" s="13" t="s">
        <v>32</v>
      </c>
      <c r="AX107" s="13" t="s">
        <v>70</v>
      </c>
      <c r="AY107" s="236" t="s">
        <v>123</v>
      </c>
    </row>
    <row r="108" s="14" customFormat="1">
      <c r="A108" s="14"/>
      <c r="B108" s="237"/>
      <c r="C108" s="238"/>
      <c r="D108" s="209" t="s">
        <v>216</v>
      </c>
      <c r="E108" s="239" t="s">
        <v>21</v>
      </c>
      <c r="F108" s="240" t="s">
        <v>245</v>
      </c>
      <c r="G108" s="238"/>
      <c r="H108" s="241">
        <v>787.07500000000005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216</v>
      </c>
      <c r="AU108" s="247" t="s">
        <v>80</v>
      </c>
      <c r="AV108" s="14" t="s">
        <v>122</v>
      </c>
      <c r="AW108" s="14" t="s">
        <v>32</v>
      </c>
      <c r="AX108" s="14" t="s">
        <v>78</v>
      </c>
      <c r="AY108" s="247" t="s">
        <v>123</v>
      </c>
    </row>
    <row r="109" s="2" customFormat="1" ht="14.4" customHeight="1">
      <c r="A109" s="38"/>
      <c r="B109" s="39"/>
      <c r="C109" s="196" t="s">
        <v>156</v>
      </c>
      <c r="D109" s="196" t="s">
        <v>124</v>
      </c>
      <c r="E109" s="197" t="s">
        <v>246</v>
      </c>
      <c r="F109" s="198" t="s">
        <v>247</v>
      </c>
      <c r="G109" s="199" t="s">
        <v>231</v>
      </c>
      <c r="H109" s="200">
        <v>420</v>
      </c>
      <c r="I109" s="201"/>
      <c r="J109" s="202">
        <f>ROUND(I109*H109,2)</f>
        <v>0</v>
      </c>
      <c r="K109" s="198" t="s">
        <v>213</v>
      </c>
      <c r="L109" s="44"/>
      <c r="M109" s="203" t="s">
        <v>21</v>
      </c>
      <c r="N109" s="204" t="s">
        <v>41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122</v>
      </c>
      <c r="AT109" s="207" t="s">
        <v>124</v>
      </c>
      <c r="AU109" s="207" t="s">
        <v>80</v>
      </c>
      <c r="AY109" s="17" t="s">
        <v>123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122</v>
      </c>
      <c r="BM109" s="207" t="s">
        <v>248</v>
      </c>
    </row>
    <row r="110" s="2" customFormat="1">
      <c r="A110" s="38"/>
      <c r="B110" s="39"/>
      <c r="C110" s="40"/>
      <c r="D110" s="209" t="s">
        <v>129</v>
      </c>
      <c r="E110" s="40"/>
      <c r="F110" s="210" t="s">
        <v>249</v>
      </c>
      <c r="G110" s="40"/>
      <c r="H110" s="40"/>
      <c r="I110" s="211"/>
      <c r="J110" s="40"/>
      <c r="K110" s="40"/>
      <c r="L110" s="44"/>
      <c r="M110" s="212"/>
      <c r="N110" s="21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129</v>
      </c>
      <c r="AU110" s="17" t="s">
        <v>80</v>
      </c>
    </row>
    <row r="111" s="13" customFormat="1">
      <c r="A111" s="13"/>
      <c r="B111" s="226"/>
      <c r="C111" s="227"/>
      <c r="D111" s="209" t="s">
        <v>216</v>
      </c>
      <c r="E111" s="228" t="s">
        <v>21</v>
      </c>
      <c r="F111" s="229" t="s">
        <v>250</v>
      </c>
      <c r="G111" s="227"/>
      <c r="H111" s="230">
        <v>420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216</v>
      </c>
      <c r="AU111" s="236" t="s">
        <v>80</v>
      </c>
      <c r="AV111" s="13" t="s">
        <v>80</v>
      </c>
      <c r="AW111" s="13" t="s">
        <v>32</v>
      </c>
      <c r="AX111" s="13" t="s">
        <v>78</v>
      </c>
      <c r="AY111" s="236" t="s">
        <v>123</v>
      </c>
    </row>
    <row r="112" s="2" customFormat="1" ht="14.4" customHeight="1">
      <c r="A112" s="38"/>
      <c r="B112" s="39"/>
      <c r="C112" s="196" t="s">
        <v>160</v>
      </c>
      <c r="D112" s="196" t="s">
        <v>124</v>
      </c>
      <c r="E112" s="197" t="s">
        <v>251</v>
      </c>
      <c r="F112" s="198" t="s">
        <v>252</v>
      </c>
      <c r="G112" s="199" t="s">
        <v>231</v>
      </c>
      <c r="H112" s="200">
        <v>126</v>
      </c>
      <c r="I112" s="201"/>
      <c r="J112" s="202">
        <f>ROUND(I112*H112,2)</f>
        <v>0</v>
      </c>
      <c r="K112" s="198" t="s">
        <v>213</v>
      </c>
      <c r="L112" s="44"/>
      <c r="M112" s="203" t="s">
        <v>21</v>
      </c>
      <c r="N112" s="204" t="s">
        <v>41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122</v>
      </c>
      <c r="AT112" s="207" t="s">
        <v>124</v>
      </c>
      <c r="AU112" s="207" t="s">
        <v>80</v>
      </c>
      <c r="AY112" s="17" t="s">
        <v>123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78</v>
      </c>
      <c r="BK112" s="208">
        <f>ROUND(I112*H112,2)</f>
        <v>0</v>
      </c>
      <c r="BL112" s="17" t="s">
        <v>122</v>
      </c>
      <c r="BM112" s="207" t="s">
        <v>253</v>
      </c>
    </row>
    <row r="113" s="2" customFormat="1">
      <c r="A113" s="38"/>
      <c r="B113" s="39"/>
      <c r="C113" s="40"/>
      <c r="D113" s="209" t="s">
        <v>129</v>
      </c>
      <c r="E113" s="40"/>
      <c r="F113" s="210" t="s">
        <v>254</v>
      </c>
      <c r="G113" s="40"/>
      <c r="H113" s="40"/>
      <c r="I113" s="211"/>
      <c r="J113" s="40"/>
      <c r="K113" s="40"/>
      <c r="L113" s="44"/>
      <c r="M113" s="212"/>
      <c r="N113" s="21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129</v>
      </c>
      <c r="AU113" s="17" t="s">
        <v>80</v>
      </c>
    </row>
    <row r="114" s="13" customFormat="1">
      <c r="A114" s="13"/>
      <c r="B114" s="226"/>
      <c r="C114" s="227"/>
      <c r="D114" s="209" t="s">
        <v>216</v>
      </c>
      <c r="E114" s="228" t="s">
        <v>21</v>
      </c>
      <c r="F114" s="229" t="s">
        <v>255</v>
      </c>
      <c r="G114" s="227"/>
      <c r="H114" s="230">
        <v>126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216</v>
      </c>
      <c r="AU114" s="236" t="s">
        <v>80</v>
      </c>
      <c r="AV114" s="13" t="s">
        <v>80</v>
      </c>
      <c r="AW114" s="13" t="s">
        <v>32</v>
      </c>
      <c r="AX114" s="13" t="s">
        <v>78</v>
      </c>
      <c r="AY114" s="236" t="s">
        <v>123</v>
      </c>
    </row>
    <row r="115" s="2" customFormat="1" ht="14.4" customHeight="1">
      <c r="A115" s="38"/>
      <c r="B115" s="39"/>
      <c r="C115" s="196" t="s">
        <v>164</v>
      </c>
      <c r="D115" s="196" t="s">
        <v>124</v>
      </c>
      <c r="E115" s="197" t="s">
        <v>256</v>
      </c>
      <c r="F115" s="198" t="s">
        <v>257</v>
      </c>
      <c r="G115" s="199" t="s">
        <v>231</v>
      </c>
      <c r="H115" s="200">
        <v>76.400000000000006</v>
      </c>
      <c r="I115" s="201"/>
      <c r="J115" s="202">
        <f>ROUND(I115*H115,2)</f>
        <v>0</v>
      </c>
      <c r="K115" s="198" t="s">
        <v>213</v>
      </c>
      <c r="L115" s="44"/>
      <c r="M115" s="203" t="s">
        <v>21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122</v>
      </c>
      <c r="AT115" s="207" t="s">
        <v>124</v>
      </c>
      <c r="AU115" s="207" t="s">
        <v>80</v>
      </c>
      <c r="AY115" s="17" t="s">
        <v>123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122</v>
      </c>
      <c r="BM115" s="207" t="s">
        <v>258</v>
      </c>
    </row>
    <row r="116" s="2" customFormat="1">
      <c r="A116" s="38"/>
      <c r="B116" s="39"/>
      <c r="C116" s="40"/>
      <c r="D116" s="209" t="s">
        <v>129</v>
      </c>
      <c r="E116" s="40"/>
      <c r="F116" s="210" t="s">
        <v>259</v>
      </c>
      <c r="G116" s="40"/>
      <c r="H116" s="40"/>
      <c r="I116" s="211"/>
      <c r="J116" s="40"/>
      <c r="K116" s="40"/>
      <c r="L116" s="44"/>
      <c r="M116" s="212"/>
      <c r="N116" s="21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129</v>
      </c>
      <c r="AU116" s="17" t="s">
        <v>80</v>
      </c>
    </row>
    <row r="117" s="13" customFormat="1">
      <c r="A117" s="13"/>
      <c r="B117" s="226"/>
      <c r="C117" s="227"/>
      <c r="D117" s="209" t="s">
        <v>216</v>
      </c>
      <c r="E117" s="228" t="s">
        <v>21</v>
      </c>
      <c r="F117" s="229" t="s">
        <v>260</v>
      </c>
      <c r="G117" s="227"/>
      <c r="H117" s="230">
        <v>76.400000000000006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216</v>
      </c>
      <c r="AU117" s="236" t="s">
        <v>80</v>
      </c>
      <c r="AV117" s="13" t="s">
        <v>80</v>
      </c>
      <c r="AW117" s="13" t="s">
        <v>32</v>
      </c>
      <c r="AX117" s="13" t="s">
        <v>78</v>
      </c>
      <c r="AY117" s="236" t="s">
        <v>123</v>
      </c>
    </row>
    <row r="118" s="2" customFormat="1" ht="14.4" customHeight="1">
      <c r="A118" s="38"/>
      <c r="B118" s="39"/>
      <c r="C118" s="196" t="s">
        <v>168</v>
      </c>
      <c r="D118" s="196" t="s">
        <v>124</v>
      </c>
      <c r="E118" s="197" t="s">
        <v>261</v>
      </c>
      <c r="F118" s="198" t="s">
        <v>262</v>
      </c>
      <c r="G118" s="199" t="s">
        <v>231</v>
      </c>
      <c r="H118" s="200">
        <v>38.200000000000003</v>
      </c>
      <c r="I118" s="201"/>
      <c r="J118" s="202">
        <f>ROUND(I118*H118,2)</f>
        <v>0</v>
      </c>
      <c r="K118" s="198" t="s">
        <v>213</v>
      </c>
      <c r="L118" s="44"/>
      <c r="M118" s="203" t="s">
        <v>21</v>
      </c>
      <c r="N118" s="204" t="s">
        <v>41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122</v>
      </c>
      <c r="AT118" s="207" t="s">
        <v>124</v>
      </c>
      <c r="AU118" s="207" t="s">
        <v>80</v>
      </c>
      <c r="AY118" s="17" t="s">
        <v>123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122</v>
      </c>
      <c r="BM118" s="207" t="s">
        <v>263</v>
      </c>
    </row>
    <row r="119" s="2" customFormat="1">
      <c r="A119" s="38"/>
      <c r="B119" s="39"/>
      <c r="C119" s="40"/>
      <c r="D119" s="209" t="s">
        <v>129</v>
      </c>
      <c r="E119" s="40"/>
      <c r="F119" s="210" t="s">
        <v>264</v>
      </c>
      <c r="G119" s="40"/>
      <c r="H119" s="40"/>
      <c r="I119" s="211"/>
      <c r="J119" s="40"/>
      <c r="K119" s="40"/>
      <c r="L119" s="44"/>
      <c r="M119" s="212"/>
      <c r="N119" s="21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80</v>
      </c>
    </row>
    <row r="120" s="13" customFormat="1">
      <c r="A120" s="13"/>
      <c r="B120" s="226"/>
      <c r="C120" s="227"/>
      <c r="D120" s="209" t="s">
        <v>216</v>
      </c>
      <c r="E120" s="228" t="s">
        <v>21</v>
      </c>
      <c r="F120" s="229" t="s">
        <v>265</v>
      </c>
      <c r="G120" s="227"/>
      <c r="H120" s="230">
        <v>38.200000000000003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216</v>
      </c>
      <c r="AU120" s="236" t="s">
        <v>80</v>
      </c>
      <c r="AV120" s="13" t="s">
        <v>80</v>
      </c>
      <c r="AW120" s="13" t="s">
        <v>32</v>
      </c>
      <c r="AX120" s="13" t="s">
        <v>78</v>
      </c>
      <c r="AY120" s="236" t="s">
        <v>123</v>
      </c>
    </row>
    <row r="121" s="2" customFormat="1" ht="14.4" customHeight="1">
      <c r="A121" s="38"/>
      <c r="B121" s="39"/>
      <c r="C121" s="196" t="s">
        <v>172</v>
      </c>
      <c r="D121" s="196" t="s">
        <v>124</v>
      </c>
      <c r="E121" s="197" t="s">
        <v>266</v>
      </c>
      <c r="F121" s="198" t="s">
        <v>267</v>
      </c>
      <c r="G121" s="199" t="s">
        <v>231</v>
      </c>
      <c r="H121" s="200">
        <v>3494.6999999999998</v>
      </c>
      <c r="I121" s="201"/>
      <c r="J121" s="202">
        <f>ROUND(I121*H121,2)</f>
        <v>0</v>
      </c>
      <c r="K121" s="198" t="s">
        <v>213</v>
      </c>
      <c r="L121" s="44"/>
      <c r="M121" s="203" t="s">
        <v>21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122</v>
      </c>
      <c r="AT121" s="207" t="s">
        <v>124</v>
      </c>
      <c r="AU121" s="207" t="s">
        <v>80</v>
      </c>
      <c r="AY121" s="17" t="s">
        <v>123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122</v>
      </c>
      <c r="BM121" s="207" t="s">
        <v>268</v>
      </c>
    </row>
    <row r="122" s="2" customFormat="1">
      <c r="A122" s="38"/>
      <c r="B122" s="39"/>
      <c r="C122" s="40"/>
      <c r="D122" s="209" t="s">
        <v>129</v>
      </c>
      <c r="E122" s="40"/>
      <c r="F122" s="210" t="s">
        <v>269</v>
      </c>
      <c r="G122" s="40"/>
      <c r="H122" s="40"/>
      <c r="I122" s="211"/>
      <c r="J122" s="40"/>
      <c r="K122" s="40"/>
      <c r="L122" s="44"/>
      <c r="M122" s="212"/>
      <c r="N122" s="21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80</v>
      </c>
    </row>
    <row r="123" s="13" customFormat="1">
      <c r="A123" s="13"/>
      <c r="B123" s="226"/>
      <c r="C123" s="227"/>
      <c r="D123" s="209" t="s">
        <v>216</v>
      </c>
      <c r="E123" s="228" t="s">
        <v>21</v>
      </c>
      <c r="F123" s="229" t="s">
        <v>270</v>
      </c>
      <c r="G123" s="227"/>
      <c r="H123" s="230">
        <v>346.39999999999998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216</v>
      </c>
      <c r="AU123" s="236" t="s">
        <v>80</v>
      </c>
      <c r="AV123" s="13" t="s">
        <v>80</v>
      </c>
      <c r="AW123" s="13" t="s">
        <v>32</v>
      </c>
      <c r="AX123" s="13" t="s">
        <v>70</v>
      </c>
      <c r="AY123" s="236" t="s">
        <v>123</v>
      </c>
    </row>
    <row r="124" s="13" customFormat="1">
      <c r="A124" s="13"/>
      <c r="B124" s="226"/>
      <c r="C124" s="227"/>
      <c r="D124" s="209" t="s">
        <v>216</v>
      </c>
      <c r="E124" s="228" t="s">
        <v>21</v>
      </c>
      <c r="F124" s="229" t="s">
        <v>271</v>
      </c>
      <c r="G124" s="227"/>
      <c r="H124" s="230">
        <v>3148.3000000000002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216</v>
      </c>
      <c r="AU124" s="236" t="s">
        <v>80</v>
      </c>
      <c r="AV124" s="13" t="s">
        <v>80</v>
      </c>
      <c r="AW124" s="13" t="s">
        <v>32</v>
      </c>
      <c r="AX124" s="13" t="s">
        <v>70</v>
      </c>
      <c r="AY124" s="236" t="s">
        <v>123</v>
      </c>
    </row>
    <row r="125" s="14" customFormat="1">
      <c r="A125" s="14"/>
      <c r="B125" s="237"/>
      <c r="C125" s="238"/>
      <c r="D125" s="209" t="s">
        <v>216</v>
      </c>
      <c r="E125" s="239" t="s">
        <v>21</v>
      </c>
      <c r="F125" s="240" t="s">
        <v>245</v>
      </c>
      <c r="G125" s="238"/>
      <c r="H125" s="241">
        <v>3494.7000000000003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216</v>
      </c>
      <c r="AU125" s="247" t="s">
        <v>80</v>
      </c>
      <c r="AV125" s="14" t="s">
        <v>122</v>
      </c>
      <c r="AW125" s="14" t="s">
        <v>32</v>
      </c>
      <c r="AX125" s="14" t="s">
        <v>78</v>
      </c>
      <c r="AY125" s="247" t="s">
        <v>123</v>
      </c>
    </row>
    <row r="126" s="2" customFormat="1" ht="14.4" customHeight="1">
      <c r="A126" s="38"/>
      <c r="B126" s="39"/>
      <c r="C126" s="196" t="s">
        <v>177</v>
      </c>
      <c r="D126" s="196" t="s">
        <v>124</v>
      </c>
      <c r="E126" s="197" t="s">
        <v>272</v>
      </c>
      <c r="F126" s="198" t="s">
        <v>273</v>
      </c>
      <c r="G126" s="199" t="s">
        <v>231</v>
      </c>
      <c r="H126" s="200">
        <v>34947</v>
      </c>
      <c r="I126" s="201"/>
      <c r="J126" s="202">
        <f>ROUND(I126*H126,2)</f>
        <v>0</v>
      </c>
      <c r="K126" s="198" t="s">
        <v>213</v>
      </c>
      <c r="L126" s="44"/>
      <c r="M126" s="203" t="s">
        <v>21</v>
      </c>
      <c r="N126" s="204" t="s">
        <v>41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122</v>
      </c>
      <c r="AT126" s="207" t="s">
        <v>124</v>
      </c>
      <c r="AU126" s="207" t="s">
        <v>80</v>
      </c>
      <c r="AY126" s="17" t="s">
        <v>123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122</v>
      </c>
      <c r="BM126" s="207" t="s">
        <v>274</v>
      </c>
    </row>
    <row r="127" s="2" customFormat="1">
      <c r="A127" s="38"/>
      <c r="B127" s="39"/>
      <c r="C127" s="40"/>
      <c r="D127" s="209" t="s">
        <v>129</v>
      </c>
      <c r="E127" s="40"/>
      <c r="F127" s="210" t="s">
        <v>275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80</v>
      </c>
    </row>
    <row r="128" s="13" customFormat="1">
      <c r="A128" s="13"/>
      <c r="B128" s="226"/>
      <c r="C128" s="227"/>
      <c r="D128" s="209" t="s">
        <v>216</v>
      </c>
      <c r="E128" s="228" t="s">
        <v>21</v>
      </c>
      <c r="F128" s="229" t="s">
        <v>270</v>
      </c>
      <c r="G128" s="227"/>
      <c r="H128" s="230">
        <v>346.39999999999998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216</v>
      </c>
      <c r="AU128" s="236" t="s">
        <v>80</v>
      </c>
      <c r="AV128" s="13" t="s">
        <v>80</v>
      </c>
      <c r="AW128" s="13" t="s">
        <v>32</v>
      </c>
      <c r="AX128" s="13" t="s">
        <v>70</v>
      </c>
      <c r="AY128" s="236" t="s">
        <v>123</v>
      </c>
    </row>
    <row r="129" s="13" customFormat="1">
      <c r="A129" s="13"/>
      <c r="B129" s="226"/>
      <c r="C129" s="227"/>
      <c r="D129" s="209" t="s">
        <v>216</v>
      </c>
      <c r="E129" s="228" t="s">
        <v>21</v>
      </c>
      <c r="F129" s="229" t="s">
        <v>271</v>
      </c>
      <c r="G129" s="227"/>
      <c r="H129" s="230">
        <v>3148.3000000000002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216</v>
      </c>
      <c r="AU129" s="236" t="s">
        <v>80</v>
      </c>
      <c r="AV129" s="13" t="s">
        <v>80</v>
      </c>
      <c r="AW129" s="13" t="s">
        <v>32</v>
      </c>
      <c r="AX129" s="13" t="s">
        <v>70</v>
      </c>
      <c r="AY129" s="236" t="s">
        <v>123</v>
      </c>
    </row>
    <row r="130" s="14" customFormat="1">
      <c r="A130" s="14"/>
      <c r="B130" s="237"/>
      <c r="C130" s="238"/>
      <c r="D130" s="209" t="s">
        <v>216</v>
      </c>
      <c r="E130" s="239" t="s">
        <v>21</v>
      </c>
      <c r="F130" s="240" t="s">
        <v>245</v>
      </c>
      <c r="G130" s="238"/>
      <c r="H130" s="241">
        <v>3494.7000000000003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216</v>
      </c>
      <c r="AU130" s="247" t="s">
        <v>80</v>
      </c>
      <c r="AV130" s="14" t="s">
        <v>122</v>
      </c>
      <c r="AW130" s="14" t="s">
        <v>32</v>
      </c>
      <c r="AX130" s="14" t="s">
        <v>78</v>
      </c>
      <c r="AY130" s="247" t="s">
        <v>123</v>
      </c>
    </row>
    <row r="131" s="13" customFormat="1">
      <c r="A131" s="13"/>
      <c r="B131" s="226"/>
      <c r="C131" s="227"/>
      <c r="D131" s="209" t="s">
        <v>216</v>
      </c>
      <c r="E131" s="227"/>
      <c r="F131" s="229" t="s">
        <v>276</v>
      </c>
      <c r="G131" s="227"/>
      <c r="H131" s="230">
        <v>34947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216</v>
      </c>
      <c r="AU131" s="236" t="s">
        <v>80</v>
      </c>
      <c r="AV131" s="13" t="s">
        <v>80</v>
      </c>
      <c r="AW131" s="13" t="s">
        <v>4</v>
      </c>
      <c r="AX131" s="13" t="s">
        <v>78</v>
      </c>
      <c r="AY131" s="236" t="s">
        <v>123</v>
      </c>
    </row>
    <row r="132" s="2" customFormat="1" ht="14.4" customHeight="1">
      <c r="A132" s="38"/>
      <c r="B132" s="39"/>
      <c r="C132" s="196" t="s">
        <v>277</v>
      </c>
      <c r="D132" s="196" t="s">
        <v>124</v>
      </c>
      <c r="E132" s="197" t="s">
        <v>278</v>
      </c>
      <c r="F132" s="198" t="s">
        <v>279</v>
      </c>
      <c r="G132" s="199" t="s">
        <v>231</v>
      </c>
      <c r="H132" s="200">
        <v>4800</v>
      </c>
      <c r="I132" s="201"/>
      <c r="J132" s="202">
        <f>ROUND(I132*H132,2)</f>
        <v>0</v>
      </c>
      <c r="K132" s="198" t="s">
        <v>213</v>
      </c>
      <c r="L132" s="44"/>
      <c r="M132" s="203" t="s">
        <v>21</v>
      </c>
      <c r="N132" s="204" t="s">
        <v>41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122</v>
      </c>
      <c r="AT132" s="207" t="s">
        <v>124</v>
      </c>
      <c r="AU132" s="207" t="s">
        <v>80</v>
      </c>
      <c r="AY132" s="17" t="s">
        <v>123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78</v>
      </c>
      <c r="BK132" s="208">
        <f>ROUND(I132*H132,2)</f>
        <v>0</v>
      </c>
      <c r="BL132" s="17" t="s">
        <v>122</v>
      </c>
      <c r="BM132" s="207" t="s">
        <v>280</v>
      </c>
    </row>
    <row r="133" s="2" customFormat="1">
      <c r="A133" s="38"/>
      <c r="B133" s="39"/>
      <c r="C133" s="40"/>
      <c r="D133" s="209" t="s">
        <v>129</v>
      </c>
      <c r="E133" s="40"/>
      <c r="F133" s="210" t="s">
        <v>281</v>
      </c>
      <c r="G133" s="40"/>
      <c r="H133" s="40"/>
      <c r="I133" s="211"/>
      <c r="J133" s="40"/>
      <c r="K133" s="40"/>
      <c r="L133" s="44"/>
      <c r="M133" s="212"/>
      <c r="N133" s="21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80</v>
      </c>
    </row>
    <row r="134" s="13" customFormat="1">
      <c r="A134" s="13"/>
      <c r="B134" s="226"/>
      <c r="C134" s="227"/>
      <c r="D134" s="209" t="s">
        <v>216</v>
      </c>
      <c r="E134" s="228" t="s">
        <v>21</v>
      </c>
      <c r="F134" s="229" t="s">
        <v>282</v>
      </c>
      <c r="G134" s="227"/>
      <c r="H134" s="230">
        <v>4800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216</v>
      </c>
      <c r="AU134" s="236" t="s">
        <v>80</v>
      </c>
      <c r="AV134" s="13" t="s">
        <v>80</v>
      </c>
      <c r="AW134" s="13" t="s">
        <v>32</v>
      </c>
      <c r="AX134" s="13" t="s">
        <v>78</v>
      </c>
      <c r="AY134" s="236" t="s">
        <v>123</v>
      </c>
    </row>
    <row r="135" s="2" customFormat="1" ht="14.4" customHeight="1">
      <c r="A135" s="38"/>
      <c r="B135" s="39"/>
      <c r="C135" s="196" t="s">
        <v>8</v>
      </c>
      <c r="D135" s="196" t="s">
        <v>124</v>
      </c>
      <c r="E135" s="197" t="s">
        <v>283</v>
      </c>
      <c r="F135" s="198" t="s">
        <v>284</v>
      </c>
      <c r="G135" s="199" t="s">
        <v>231</v>
      </c>
      <c r="H135" s="200">
        <v>346.39999999999998</v>
      </c>
      <c r="I135" s="201"/>
      <c r="J135" s="202">
        <f>ROUND(I135*H135,2)</f>
        <v>0</v>
      </c>
      <c r="K135" s="198" t="s">
        <v>213</v>
      </c>
      <c r="L135" s="44"/>
      <c r="M135" s="203" t="s">
        <v>21</v>
      </c>
      <c r="N135" s="204" t="s">
        <v>41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122</v>
      </c>
      <c r="AT135" s="207" t="s">
        <v>124</v>
      </c>
      <c r="AU135" s="207" t="s">
        <v>80</v>
      </c>
      <c r="AY135" s="17" t="s">
        <v>123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78</v>
      </c>
      <c r="BK135" s="208">
        <f>ROUND(I135*H135,2)</f>
        <v>0</v>
      </c>
      <c r="BL135" s="17" t="s">
        <v>122</v>
      </c>
      <c r="BM135" s="207" t="s">
        <v>285</v>
      </c>
    </row>
    <row r="136" s="2" customFormat="1">
      <c r="A136" s="38"/>
      <c r="B136" s="39"/>
      <c r="C136" s="40"/>
      <c r="D136" s="209" t="s">
        <v>129</v>
      </c>
      <c r="E136" s="40"/>
      <c r="F136" s="210" t="s">
        <v>284</v>
      </c>
      <c r="G136" s="40"/>
      <c r="H136" s="40"/>
      <c r="I136" s="211"/>
      <c r="J136" s="40"/>
      <c r="K136" s="40"/>
      <c r="L136" s="44"/>
      <c r="M136" s="212"/>
      <c r="N136" s="21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80</v>
      </c>
    </row>
    <row r="137" s="13" customFormat="1">
      <c r="A137" s="13"/>
      <c r="B137" s="226"/>
      <c r="C137" s="227"/>
      <c r="D137" s="209" t="s">
        <v>216</v>
      </c>
      <c r="E137" s="228" t="s">
        <v>21</v>
      </c>
      <c r="F137" s="229" t="s">
        <v>286</v>
      </c>
      <c r="G137" s="227"/>
      <c r="H137" s="230">
        <v>346.39999999999998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216</v>
      </c>
      <c r="AU137" s="236" t="s">
        <v>80</v>
      </c>
      <c r="AV137" s="13" t="s">
        <v>80</v>
      </c>
      <c r="AW137" s="13" t="s">
        <v>32</v>
      </c>
      <c r="AX137" s="13" t="s">
        <v>78</v>
      </c>
      <c r="AY137" s="236" t="s">
        <v>123</v>
      </c>
    </row>
    <row r="138" s="2" customFormat="1" ht="14.4" customHeight="1">
      <c r="A138" s="38"/>
      <c r="B138" s="39"/>
      <c r="C138" s="196" t="s">
        <v>287</v>
      </c>
      <c r="D138" s="196" t="s">
        <v>124</v>
      </c>
      <c r="E138" s="197" t="s">
        <v>288</v>
      </c>
      <c r="F138" s="198" t="s">
        <v>289</v>
      </c>
      <c r="G138" s="199" t="s">
        <v>290</v>
      </c>
      <c r="H138" s="200">
        <v>623.51999999999998</v>
      </c>
      <c r="I138" s="201"/>
      <c r="J138" s="202">
        <f>ROUND(I138*H138,2)</f>
        <v>0</v>
      </c>
      <c r="K138" s="198" t="s">
        <v>213</v>
      </c>
      <c r="L138" s="44"/>
      <c r="M138" s="203" t="s">
        <v>21</v>
      </c>
      <c r="N138" s="204" t="s">
        <v>41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122</v>
      </c>
      <c r="AT138" s="207" t="s">
        <v>124</v>
      </c>
      <c r="AU138" s="207" t="s">
        <v>80</v>
      </c>
      <c r="AY138" s="17" t="s">
        <v>123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78</v>
      </c>
      <c r="BK138" s="208">
        <f>ROUND(I138*H138,2)</f>
        <v>0</v>
      </c>
      <c r="BL138" s="17" t="s">
        <v>122</v>
      </c>
      <c r="BM138" s="207" t="s">
        <v>291</v>
      </c>
    </row>
    <row r="139" s="2" customFormat="1">
      <c r="A139" s="38"/>
      <c r="B139" s="39"/>
      <c r="C139" s="40"/>
      <c r="D139" s="209" t="s">
        <v>129</v>
      </c>
      <c r="E139" s="40"/>
      <c r="F139" s="210" t="s">
        <v>292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80</v>
      </c>
    </row>
    <row r="140" s="13" customFormat="1">
      <c r="A140" s="13"/>
      <c r="B140" s="226"/>
      <c r="C140" s="227"/>
      <c r="D140" s="209" t="s">
        <v>216</v>
      </c>
      <c r="E140" s="228" t="s">
        <v>21</v>
      </c>
      <c r="F140" s="229" t="s">
        <v>286</v>
      </c>
      <c r="G140" s="227"/>
      <c r="H140" s="230">
        <v>346.39999999999998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216</v>
      </c>
      <c r="AU140" s="236" t="s">
        <v>80</v>
      </c>
      <c r="AV140" s="13" t="s">
        <v>80</v>
      </c>
      <c r="AW140" s="13" t="s">
        <v>32</v>
      </c>
      <c r="AX140" s="13" t="s">
        <v>78</v>
      </c>
      <c r="AY140" s="236" t="s">
        <v>123</v>
      </c>
    </row>
    <row r="141" s="13" customFormat="1">
      <c r="A141" s="13"/>
      <c r="B141" s="226"/>
      <c r="C141" s="227"/>
      <c r="D141" s="209" t="s">
        <v>216</v>
      </c>
      <c r="E141" s="227"/>
      <c r="F141" s="229" t="s">
        <v>293</v>
      </c>
      <c r="G141" s="227"/>
      <c r="H141" s="230">
        <v>623.51999999999998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216</v>
      </c>
      <c r="AU141" s="236" t="s">
        <v>80</v>
      </c>
      <c r="AV141" s="13" t="s">
        <v>80</v>
      </c>
      <c r="AW141" s="13" t="s">
        <v>4</v>
      </c>
      <c r="AX141" s="13" t="s">
        <v>78</v>
      </c>
      <c r="AY141" s="236" t="s">
        <v>123</v>
      </c>
    </row>
    <row r="142" s="2" customFormat="1" ht="14.4" customHeight="1">
      <c r="A142" s="38"/>
      <c r="B142" s="39"/>
      <c r="C142" s="196" t="s">
        <v>294</v>
      </c>
      <c r="D142" s="196" t="s">
        <v>124</v>
      </c>
      <c r="E142" s="197" t="s">
        <v>295</v>
      </c>
      <c r="F142" s="198" t="s">
        <v>296</v>
      </c>
      <c r="G142" s="199" t="s">
        <v>297</v>
      </c>
      <c r="H142" s="200">
        <v>1491.8</v>
      </c>
      <c r="I142" s="201"/>
      <c r="J142" s="202">
        <f>ROUND(I142*H142,2)</f>
        <v>0</v>
      </c>
      <c r="K142" s="198" t="s">
        <v>213</v>
      </c>
      <c r="L142" s="44"/>
      <c r="M142" s="203" t="s">
        <v>21</v>
      </c>
      <c r="N142" s="204" t="s">
        <v>41</v>
      </c>
      <c r="O142" s="84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7" t="s">
        <v>122</v>
      </c>
      <c r="AT142" s="207" t="s">
        <v>124</v>
      </c>
      <c r="AU142" s="207" t="s">
        <v>80</v>
      </c>
      <c r="AY142" s="17" t="s">
        <v>123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7" t="s">
        <v>78</v>
      </c>
      <c r="BK142" s="208">
        <f>ROUND(I142*H142,2)</f>
        <v>0</v>
      </c>
      <c r="BL142" s="17" t="s">
        <v>122</v>
      </c>
      <c r="BM142" s="207" t="s">
        <v>298</v>
      </c>
    </row>
    <row r="143" s="2" customFormat="1">
      <c r="A143" s="38"/>
      <c r="B143" s="39"/>
      <c r="C143" s="40"/>
      <c r="D143" s="209" t="s">
        <v>129</v>
      </c>
      <c r="E143" s="40"/>
      <c r="F143" s="210" t="s">
        <v>299</v>
      </c>
      <c r="G143" s="40"/>
      <c r="H143" s="40"/>
      <c r="I143" s="211"/>
      <c r="J143" s="40"/>
      <c r="K143" s="40"/>
      <c r="L143" s="44"/>
      <c r="M143" s="212"/>
      <c r="N143" s="21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80</v>
      </c>
    </row>
    <row r="144" s="13" customFormat="1">
      <c r="A144" s="13"/>
      <c r="B144" s="226"/>
      <c r="C144" s="227"/>
      <c r="D144" s="209" t="s">
        <v>216</v>
      </c>
      <c r="E144" s="228" t="s">
        <v>21</v>
      </c>
      <c r="F144" s="229" t="s">
        <v>300</v>
      </c>
      <c r="G144" s="227"/>
      <c r="H144" s="230">
        <v>1491.8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216</v>
      </c>
      <c r="AU144" s="236" t="s">
        <v>80</v>
      </c>
      <c r="AV144" s="13" t="s">
        <v>80</v>
      </c>
      <c r="AW144" s="13" t="s">
        <v>32</v>
      </c>
      <c r="AX144" s="13" t="s">
        <v>78</v>
      </c>
      <c r="AY144" s="236" t="s">
        <v>123</v>
      </c>
    </row>
    <row r="145" s="2" customFormat="1" ht="14.4" customHeight="1">
      <c r="A145" s="38"/>
      <c r="B145" s="39"/>
      <c r="C145" s="196" t="s">
        <v>301</v>
      </c>
      <c r="D145" s="196" t="s">
        <v>124</v>
      </c>
      <c r="E145" s="197" t="s">
        <v>302</v>
      </c>
      <c r="F145" s="198" t="s">
        <v>303</v>
      </c>
      <c r="G145" s="199" t="s">
        <v>297</v>
      </c>
      <c r="H145" s="200">
        <v>31.199999999999999</v>
      </c>
      <c r="I145" s="201"/>
      <c r="J145" s="202">
        <f>ROUND(I145*H145,2)</f>
        <v>0</v>
      </c>
      <c r="K145" s="198" t="s">
        <v>213</v>
      </c>
      <c r="L145" s="44"/>
      <c r="M145" s="203" t="s">
        <v>21</v>
      </c>
      <c r="N145" s="204" t="s">
        <v>41</v>
      </c>
      <c r="O145" s="84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7" t="s">
        <v>122</v>
      </c>
      <c r="AT145" s="207" t="s">
        <v>124</v>
      </c>
      <c r="AU145" s="207" t="s">
        <v>80</v>
      </c>
      <c r="AY145" s="17" t="s">
        <v>123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7" t="s">
        <v>78</v>
      </c>
      <c r="BK145" s="208">
        <f>ROUND(I145*H145,2)</f>
        <v>0</v>
      </c>
      <c r="BL145" s="17" t="s">
        <v>122</v>
      </c>
      <c r="BM145" s="207" t="s">
        <v>304</v>
      </c>
    </row>
    <row r="146" s="2" customFormat="1">
      <c r="A146" s="38"/>
      <c r="B146" s="39"/>
      <c r="C146" s="40"/>
      <c r="D146" s="209" t="s">
        <v>129</v>
      </c>
      <c r="E146" s="40"/>
      <c r="F146" s="210" t="s">
        <v>305</v>
      </c>
      <c r="G146" s="40"/>
      <c r="H146" s="40"/>
      <c r="I146" s="211"/>
      <c r="J146" s="40"/>
      <c r="K146" s="40"/>
      <c r="L146" s="44"/>
      <c r="M146" s="212"/>
      <c r="N146" s="21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80</v>
      </c>
    </row>
    <row r="147" s="13" customFormat="1">
      <c r="A147" s="13"/>
      <c r="B147" s="226"/>
      <c r="C147" s="227"/>
      <c r="D147" s="209" t="s">
        <v>216</v>
      </c>
      <c r="E147" s="228" t="s">
        <v>21</v>
      </c>
      <c r="F147" s="229" t="s">
        <v>306</v>
      </c>
      <c r="G147" s="227"/>
      <c r="H147" s="230">
        <v>31.199999999999999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216</v>
      </c>
      <c r="AU147" s="236" t="s">
        <v>80</v>
      </c>
      <c r="AV147" s="13" t="s">
        <v>80</v>
      </c>
      <c r="AW147" s="13" t="s">
        <v>32</v>
      </c>
      <c r="AX147" s="13" t="s">
        <v>78</v>
      </c>
      <c r="AY147" s="236" t="s">
        <v>123</v>
      </c>
    </row>
    <row r="148" s="2" customFormat="1" ht="14.4" customHeight="1">
      <c r="A148" s="38"/>
      <c r="B148" s="39"/>
      <c r="C148" s="196" t="s">
        <v>307</v>
      </c>
      <c r="D148" s="196" t="s">
        <v>124</v>
      </c>
      <c r="E148" s="197" t="s">
        <v>308</v>
      </c>
      <c r="F148" s="198" t="s">
        <v>309</v>
      </c>
      <c r="G148" s="199" t="s">
        <v>297</v>
      </c>
      <c r="H148" s="200">
        <v>31.199999999999999</v>
      </c>
      <c r="I148" s="201"/>
      <c r="J148" s="202">
        <f>ROUND(I148*H148,2)</f>
        <v>0</v>
      </c>
      <c r="K148" s="198" t="s">
        <v>213</v>
      </c>
      <c r="L148" s="44"/>
      <c r="M148" s="203" t="s">
        <v>21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122</v>
      </c>
      <c r="AT148" s="207" t="s">
        <v>124</v>
      </c>
      <c r="AU148" s="207" t="s">
        <v>80</v>
      </c>
      <c r="AY148" s="17" t="s">
        <v>123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122</v>
      </c>
      <c r="BM148" s="207" t="s">
        <v>310</v>
      </c>
    </row>
    <row r="149" s="2" customFormat="1">
      <c r="A149" s="38"/>
      <c r="B149" s="39"/>
      <c r="C149" s="40"/>
      <c r="D149" s="209" t="s">
        <v>129</v>
      </c>
      <c r="E149" s="40"/>
      <c r="F149" s="210" t="s">
        <v>311</v>
      </c>
      <c r="G149" s="40"/>
      <c r="H149" s="40"/>
      <c r="I149" s="211"/>
      <c r="J149" s="40"/>
      <c r="K149" s="40"/>
      <c r="L149" s="44"/>
      <c r="M149" s="212"/>
      <c r="N149" s="21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80</v>
      </c>
    </row>
    <row r="150" s="13" customFormat="1">
      <c r="A150" s="13"/>
      <c r="B150" s="226"/>
      <c r="C150" s="227"/>
      <c r="D150" s="209" t="s">
        <v>216</v>
      </c>
      <c r="E150" s="228" t="s">
        <v>21</v>
      </c>
      <c r="F150" s="229" t="s">
        <v>306</v>
      </c>
      <c r="G150" s="227"/>
      <c r="H150" s="230">
        <v>31.199999999999999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216</v>
      </c>
      <c r="AU150" s="236" t="s">
        <v>80</v>
      </c>
      <c r="AV150" s="13" t="s">
        <v>80</v>
      </c>
      <c r="AW150" s="13" t="s">
        <v>32</v>
      </c>
      <c r="AX150" s="13" t="s">
        <v>78</v>
      </c>
      <c r="AY150" s="236" t="s">
        <v>123</v>
      </c>
    </row>
    <row r="151" s="2" customFormat="1" ht="14.4" customHeight="1">
      <c r="A151" s="38"/>
      <c r="B151" s="39"/>
      <c r="C151" s="196" t="s">
        <v>312</v>
      </c>
      <c r="D151" s="196" t="s">
        <v>124</v>
      </c>
      <c r="E151" s="197" t="s">
        <v>313</v>
      </c>
      <c r="F151" s="198" t="s">
        <v>314</v>
      </c>
      <c r="G151" s="199" t="s">
        <v>297</v>
      </c>
      <c r="H151" s="200">
        <v>31.199999999999999</v>
      </c>
      <c r="I151" s="201"/>
      <c r="J151" s="202">
        <f>ROUND(I151*H151,2)</f>
        <v>0</v>
      </c>
      <c r="K151" s="198" t="s">
        <v>213</v>
      </c>
      <c r="L151" s="44"/>
      <c r="M151" s="203" t="s">
        <v>21</v>
      </c>
      <c r="N151" s="204" t="s">
        <v>41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122</v>
      </c>
      <c r="AT151" s="207" t="s">
        <v>124</v>
      </c>
      <c r="AU151" s="207" t="s">
        <v>80</v>
      </c>
      <c r="AY151" s="17" t="s">
        <v>123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7" t="s">
        <v>78</v>
      </c>
      <c r="BK151" s="208">
        <f>ROUND(I151*H151,2)</f>
        <v>0</v>
      </c>
      <c r="BL151" s="17" t="s">
        <v>122</v>
      </c>
      <c r="BM151" s="207" t="s">
        <v>315</v>
      </c>
    </row>
    <row r="152" s="2" customFormat="1">
      <c r="A152" s="38"/>
      <c r="B152" s="39"/>
      <c r="C152" s="40"/>
      <c r="D152" s="209" t="s">
        <v>129</v>
      </c>
      <c r="E152" s="40"/>
      <c r="F152" s="210" t="s">
        <v>316</v>
      </c>
      <c r="G152" s="40"/>
      <c r="H152" s="40"/>
      <c r="I152" s="211"/>
      <c r="J152" s="40"/>
      <c r="K152" s="40"/>
      <c r="L152" s="44"/>
      <c r="M152" s="212"/>
      <c r="N152" s="21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80</v>
      </c>
    </row>
    <row r="153" s="13" customFormat="1">
      <c r="A153" s="13"/>
      <c r="B153" s="226"/>
      <c r="C153" s="227"/>
      <c r="D153" s="209" t="s">
        <v>216</v>
      </c>
      <c r="E153" s="228" t="s">
        <v>21</v>
      </c>
      <c r="F153" s="229" t="s">
        <v>306</v>
      </c>
      <c r="G153" s="227"/>
      <c r="H153" s="230">
        <v>31.199999999999999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216</v>
      </c>
      <c r="AU153" s="236" t="s">
        <v>80</v>
      </c>
      <c r="AV153" s="13" t="s">
        <v>80</v>
      </c>
      <c r="AW153" s="13" t="s">
        <v>32</v>
      </c>
      <c r="AX153" s="13" t="s">
        <v>78</v>
      </c>
      <c r="AY153" s="236" t="s">
        <v>123</v>
      </c>
    </row>
    <row r="154" s="2" customFormat="1" ht="14.4" customHeight="1">
      <c r="A154" s="38"/>
      <c r="B154" s="39"/>
      <c r="C154" s="248" t="s">
        <v>7</v>
      </c>
      <c r="D154" s="248" t="s">
        <v>317</v>
      </c>
      <c r="E154" s="249" t="s">
        <v>318</v>
      </c>
      <c r="F154" s="250" t="s">
        <v>319</v>
      </c>
      <c r="G154" s="251" t="s">
        <v>320</v>
      </c>
      <c r="H154" s="252">
        <v>1.0920000000000001</v>
      </c>
      <c r="I154" s="253"/>
      <c r="J154" s="254">
        <f>ROUND(I154*H154,2)</f>
        <v>0</v>
      </c>
      <c r="K154" s="250" t="s">
        <v>213</v>
      </c>
      <c r="L154" s="255"/>
      <c r="M154" s="256" t="s">
        <v>21</v>
      </c>
      <c r="N154" s="257" t="s">
        <v>41</v>
      </c>
      <c r="O154" s="84"/>
      <c r="P154" s="205">
        <f>O154*H154</f>
        <v>0</v>
      </c>
      <c r="Q154" s="205">
        <v>0.001</v>
      </c>
      <c r="R154" s="205">
        <f>Q154*H154</f>
        <v>0.0010920000000000001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156</v>
      </c>
      <c r="AT154" s="207" t="s">
        <v>317</v>
      </c>
      <c r="AU154" s="207" t="s">
        <v>80</v>
      </c>
      <c r="AY154" s="17" t="s">
        <v>123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78</v>
      </c>
      <c r="BK154" s="208">
        <f>ROUND(I154*H154,2)</f>
        <v>0</v>
      </c>
      <c r="BL154" s="17" t="s">
        <v>122</v>
      </c>
      <c r="BM154" s="207" t="s">
        <v>321</v>
      </c>
    </row>
    <row r="155" s="2" customFormat="1">
      <c r="A155" s="38"/>
      <c r="B155" s="39"/>
      <c r="C155" s="40"/>
      <c r="D155" s="209" t="s">
        <v>129</v>
      </c>
      <c r="E155" s="40"/>
      <c r="F155" s="210" t="s">
        <v>319</v>
      </c>
      <c r="G155" s="40"/>
      <c r="H155" s="40"/>
      <c r="I155" s="211"/>
      <c r="J155" s="40"/>
      <c r="K155" s="40"/>
      <c r="L155" s="44"/>
      <c r="M155" s="212"/>
      <c r="N155" s="21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80</v>
      </c>
    </row>
    <row r="156" s="13" customFormat="1">
      <c r="A156" s="13"/>
      <c r="B156" s="226"/>
      <c r="C156" s="227"/>
      <c r="D156" s="209" t="s">
        <v>216</v>
      </c>
      <c r="E156" s="228" t="s">
        <v>21</v>
      </c>
      <c r="F156" s="229" t="s">
        <v>322</v>
      </c>
      <c r="G156" s="227"/>
      <c r="H156" s="230">
        <v>1.0920000000000001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216</v>
      </c>
      <c r="AU156" s="236" t="s">
        <v>80</v>
      </c>
      <c r="AV156" s="13" t="s">
        <v>80</v>
      </c>
      <c r="AW156" s="13" t="s">
        <v>32</v>
      </c>
      <c r="AX156" s="13" t="s">
        <v>78</v>
      </c>
      <c r="AY156" s="236" t="s">
        <v>123</v>
      </c>
    </row>
    <row r="157" s="2" customFormat="1" ht="14.4" customHeight="1">
      <c r="A157" s="38"/>
      <c r="B157" s="39"/>
      <c r="C157" s="248" t="s">
        <v>323</v>
      </c>
      <c r="D157" s="248" t="s">
        <v>317</v>
      </c>
      <c r="E157" s="249" t="s">
        <v>324</v>
      </c>
      <c r="F157" s="250" t="s">
        <v>325</v>
      </c>
      <c r="G157" s="251" t="s">
        <v>320</v>
      </c>
      <c r="H157" s="252">
        <v>42.746000000000002</v>
      </c>
      <c r="I157" s="253"/>
      <c r="J157" s="254">
        <f>ROUND(I157*H157,2)</f>
        <v>0</v>
      </c>
      <c r="K157" s="250" t="s">
        <v>213</v>
      </c>
      <c r="L157" s="255"/>
      <c r="M157" s="256" t="s">
        <v>21</v>
      </c>
      <c r="N157" s="257" t="s">
        <v>41</v>
      </c>
      <c r="O157" s="84"/>
      <c r="P157" s="205">
        <f>O157*H157</f>
        <v>0</v>
      </c>
      <c r="Q157" s="205">
        <v>0.001</v>
      </c>
      <c r="R157" s="205">
        <f>Q157*H157</f>
        <v>0.042746000000000006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156</v>
      </c>
      <c r="AT157" s="207" t="s">
        <v>317</v>
      </c>
      <c r="AU157" s="207" t="s">
        <v>80</v>
      </c>
      <c r="AY157" s="17" t="s">
        <v>123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78</v>
      </c>
      <c r="BK157" s="208">
        <f>ROUND(I157*H157,2)</f>
        <v>0</v>
      </c>
      <c r="BL157" s="17" t="s">
        <v>122</v>
      </c>
      <c r="BM157" s="207" t="s">
        <v>326</v>
      </c>
    </row>
    <row r="158" s="2" customFormat="1">
      <c r="A158" s="38"/>
      <c r="B158" s="39"/>
      <c r="C158" s="40"/>
      <c r="D158" s="209" t="s">
        <v>129</v>
      </c>
      <c r="E158" s="40"/>
      <c r="F158" s="210" t="s">
        <v>325</v>
      </c>
      <c r="G158" s="40"/>
      <c r="H158" s="40"/>
      <c r="I158" s="211"/>
      <c r="J158" s="40"/>
      <c r="K158" s="40"/>
      <c r="L158" s="44"/>
      <c r="M158" s="212"/>
      <c r="N158" s="21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80</v>
      </c>
    </row>
    <row r="159" s="13" customFormat="1">
      <c r="A159" s="13"/>
      <c r="B159" s="226"/>
      <c r="C159" s="227"/>
      <c r="D159" s="209" t="s">
        <v>216</v>
      </c>
      <c r="E159" s="228" t="s">
        <v>21</v>
      </c>
      <c r="F159" s="229" t="s">
        <v>327</v>
      </c>
      <c r="G159" s="227"/>
      <c r="H159" s="230">
        <v>42.746000000000002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216</v>
      </c>
      <c r="AU159" s="236" t="s">
        <v>80</v>
      </c>
      <c r="AV159" s="13" t="s">
        <v>80</v>
      </c>
      <c r="AW159" s="13" t="s">
        <v>32</v>
      </c>
      <c r="AX159" s="13" t="s">
        <v>78</v>
      </c>
      <c r="AY159" s="236" t="s">
        <v>123</v>
      </c>
    </row>
    <row r="160" s="2" customFormat="1" ht="14.4" customHeight="1">
      <c r="A160" s="38"/>
      <c r="B160" s="39"/>
      <c r="C160" s="196" t="s">
        <v>328</v>
      </c>
      <c r="D160" s="196" t="s">
        <v>124</v>
      </c>
      <c r="E160" s="197" t="s">
        <v>329</v>
      </c>
      <c r="F160" s="198" t="s">
        <v>330</v>
      </c>
      <c r="G160" s="199" t="s">
        <v>297</v>
      </c>
      <c r="H160" s="200">
        <v>1221.3</v>
      </c>
      <c r="I160" s="201"/>
      <c r="J160" s="202">
        <f>ROUND(I160*H160,2)</f>
        <v>0</v>
      </c>
      <c r="K160" s="198" t="s">
        <v>213</v>
      </c>
      <c r="L160" s="44"/>
      <c r="M160" s="203" t="s">
        <v>21</v>
      </c>
      <c r="N160" s="204" t="s">
        <v>41</v>
      </c>
      <c r="O160" s="84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122</v>
      </c>
      <c r="AT160" s="207" t="s">
        <v>124</v>
      </c>
      <c r="AU160" s="207" t="s">
        <v>80</v>
      </c>
      <c r="AY160" s="17" t="s">
        <v>123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78</v>
      </c>
      <c r="BK160" s="208">
        <f>ROUND(I160*H160,2)</f>
        <v>0</v>
      </c>
      <c r="BL160" s="17" t="s">
        <v>122</v>
      </c>
      <c r="BM160" s="207" t="s">
        <v>331</v>
      </c>
    </row>
    <row r="161" s="2" customFormat="1">
      <c r="A161" s="38"/>
      <c r="B161" s="39"/>
      <c r="C161" s="40"/>
      <c r="D161" s="209" t="s">
        <v>129</v>
      </c>
      <c r="E161" s="40"/>
      <c r="F161" s="210" t="s">
        <v>332</v>
      </c>
      <c r="G161" s="40"/>
      <c r="H161" s="40"/>
      <c r="I161" s="211"/>
      <c r="J161" s="40"/>
      <c r="K161" s="40"/>
      <c r="L161" s="44"/>
      <c r="M161" s="212"/>
      <c r="N161" s="21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80</v>
      </c>
    </row>
    <row r="162" s="13" customFormat="1">
      <c r="A162" s="13"/>
      <c r="B162" s="226"/>
      <c r="C162" s="227"/>
      <c r="D162" s="209" t="s">
        <v>216</v>
      </c>
      <c r="E162" s="228" t="s">
        <v>21</v>
      </c>
      <c r="F162" s="229" t="s">
        <v>333</v>
      </c>
      <c r="G162" s="227"/>
      <c r="H162" s="230">
        <v>1221.3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216</v>
      </c>
      <c r="AU162" s="236" t="s">
        <v>80</v>
      </c>
      <c r="AV162" s="13" t="s">
        <v>80</v>
      </c>
      <c r="AW162" s="13" t="s">
        <v>32</v>
      </c>
      <c r="AX162" s="13" t="s">
        <v>78</v>
      </c>
      <c r="AY162" s="236" t="s">
        <v>123</v>
      </c>
    </row>
    <row r="163" s="2" customFormat="1" ht="14.4" customHeight="1">
      <c r="A163" s="38"/>
      <c r="B163" s="39"/>
      <c r="C163" s="196" t="s">
        <v>334</v>
      </c>
      <c r="D163" s="196" t="s">
        <v>124</v>
      </c>
      <c r="E163" s="197" t="s">
        <v>335</v>
      </c>
      <c r="F163" s="198" t="s">
        <v>336</v>
      </c>
      <c r="G163" s="199" t="s">
        <v>297</v>
      </c>
      <c r="H163" s="200">
        <v>1221.3</v>
      </c>
      <c r="I163" s="201"/>
      <c r="J163" s="202">
        <f>ROUND(I163*H163,2)</f>
        <v>0</v>
      </c>
      <c r="K163" s="198" t="s">
        <v>213</v>
      </c>
      <c r="L163" s="44"/>
      <c r="M163" s="203" t="s">
        <v>21</v>
      </c>
      <c r="N163" s="204" t="s">
        <v>41</v>
      </c>
      <c r="O163" s="84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7" t="s">
        <v>122</v>
      </c>
      <c r="AT163" s="207" t="s">
        <v>124</v>
      </c>
      <c r="AU163" s="207" t="s">
        <v>80</v>
      </c>
      <c r="AY163" s="17" t="s">
        <v>123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78</v>
      </c>
      <c r="BK163" s="208">
        <f>ROUND(I163*H163,2)</f>
        <v>0</v>
      </c>
      <c r="BL163" s="17" t="s">
        <v>122</v>
      </c>
      <c r="BM163" s="207" t="s">
        <v>337</v>
      </c>
    </row>
    <row r="164" s="2" customFormat="1">
      <c r="A164" s="38"/>
      <c r="B164" s="39"/>
      <c r="C164" s="40"/>
      <c r="D164" s="209" t="s">
        <v>129</v>
      </c>
      <c r="E164" s="40"/>
      <c r="F164" s="210" t="s">
        <v>338</v>
      </c>
      <c r="G164" s="40"/>
      <c r="H164" s="40"/>
      <c r="I164" s="211"/>
      <c r="J164" s="40"/>
      <c r="K164" s="40"/>
      <c r="L164" s="44"/>
      <c r="M164" s="212"/>
      <c r="N164" s="21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80</v>
      </c>
    </row>
    <row r="165" s="13" customFormat="1">
      <c r="A165" s="13"/>
      <c r="B165" s="226"/>
      <c r="C165" s="227"/>
      <c r="D165" s="209" t="s">
        <v>216</v>
      </c>
      <c r="E165" s="228" t="s">
        <v>21</v>
      </c>
      <c r="F165" s="229" t="s">
        <v>333</v>
      </c>
      <c r="G165" s="227"/>
      <c r="H165" s="230">
        <v>1221.3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216</v>
      </c>
      <c r="AU165" s="236" t="s">
        <v>80</v>
      </c>
      <c r="AV165" s="13" t="s">
        <v>80</v>
      </c>
      <c r="AW165" s="13" t="s">
        <v>32</v>
      </c>
      <c r="AX165" s="13" t="s">
        <v>78</v>
      </c>
      <c r="AY165" s="236" t="s">
        <v>123</v>
      </c>
    </row>
    <row r="166" s="2" customFormat="1" ht="14.4" customHeight="1">
      <c r="A166" s="38"/>
      <c r="B166" s="39"/>
      <c r="C166" s="248" t="s">
        <v>339</v>
      </c>
      <c r="D166" s="248" t="s">
        <v>317</v>
      </c>
      <c r="E166" s="249" t="s">
        <v>340</v>
      </c>
      <c r="F166" s="250" t="s">
        <v>341</v>
      </c>
      <c r="G166" s="251" t="s">
        <v>297</v>
      </c>
      <c r="H166" s="252">
        <v>1404.4949999999999</v>
      </c>
      <c r="I166" s="253"/>
      <c r="J166" s="254">
        <f>ROUND(I166*H166,2)</f>
        <v>0</v>
      </c>
      <c r="K166" s="250" t="s">
        <v>213</v>
      </c>
      <c r="L166" s="255"/>
      <c r="M166" s="256" t="s">
        <v>21</v>
      </c>
      <c r="N166" s="257" t="s">
        <v>41</v>
      </c>
      <c r="O166" s="84"/>
      <c r="P166" s="205">
        <f>O166*H166</f>
        <v>0</v>
      </c>
      <c r="Q166" s="205">
        <v>0.00040000000000000002</v>
      </c>
      <c r="R166" s="205">
        <f>Q166*H166</f>
        <v>0.56179800000000002</v>
      </c>
      <c r="S166" s="205">
        <v>0</v>
      </c>
      <c r="T166" s="20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7" t="s">
        <v>156</v>
      </c>
      <c r="AT166" s="207" t="s">
        <v>317</v>
      </c>
      <c r="AU166" s="207" t="s">
        <v>80</v>
      </c>
      <c r="AY166" s="17" t="s">
        <v>123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78</v>
      </c>
      <c r="BK166" s="208">
        <f>ROUND(I166*H166,2)</f>
        <v>0</v>
      </c>
      <c r="BL166" s="17" t="s">
        <v>122</v>
      </c>
      <c r="BM166" s="207" t="s">
        <v>342</v>
      </c>
    </row>
    <row r="167" s="2" customFormat="1">
      <c r="A167" s="38"/>
      <c r="B167" s="39"/>
      <c r="C167" s="40"/>
      <c r="D167" s="209" t="s">
        <v>129</v>
      </c>
      <c r="E167" s="40"/>
      <c r="F167" s="210" t="s">
        <v>341</v>
      </c>
      <c r="G167" s="40"/>
      <c r="H167" s="40"/>
      <c r="I167" s="211"/>
      <c r="J167" s="40"/>
      <c r="K167" s="40"/>
      <c r="L167" s="44"/>
      <c r="M167" s="212"/>
      <c r="N167" s="21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80</v>
      </c>
    </row>
    <row r="168" s="13" customFormat="1">
      <c r="A168" s="13"/>
      <c r="B168" s="226"/>
      <c r="C168" s="227"/>
      <c r="D168" s="209" t="s">
        <v>216</v>
      </c>
      <c r="E168" s="228" t="s">
        <v>21</v>
      </c>
      <c r="F168" s="229" t="s">
        <v>343</v>
      </c>
      <c r="G168" s="227"/>
      <c r="H168" s="230">
        <v>1404.4949999999999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216</v>
      </c>
      <c r="AU168" s="236" t="s">
        <v>80</v>
      </c>
      <c r="AV168" s="13" t="s">
        <v>80</v>
      </c>
      <c r="AW168" s="13" t="s">
        <v>32</v>
      </c>
      <c r="AX168" s="13" t="s">
        <v>78</v>
      </c>
      <c r="AY168" s="236" t="s">
        <v>123</v>
      </c>
    </row>
    <row r="169" s="2" customFormat="1" ht="14.4" customHeight="1">
      <c r="A169" s="38"/>
      <c r="B169" s="39"/>
      <c r="C169" s="196" t="s">
        <v>344</v>
      </c>
      <c r="D169" s="196" t="s">
        <v>124</v>
      </c>
      <c r="E169" s="197" t="s">
        <v>345</v>
      </c>
      <c r="F169" s="198" t="s">
        <v>346</v>
      </c>
      <c r="G169" s="199" t="s">
        <v>297</v>
      </c>
      <c r="H169" s="200">
        <v>1221.3</v>
      </c>
      <c r="I169" s="201"/>
      <c r="J169" s="202">
        <f>ROUND(I169*H169,2)</f>
        <v>0</v>
      </c>
      <c r="K169" s="198" t="s">
        <v>213</v>
      </c>
      <c r="L169" s="44"/>
      <c r="M169" s="203" t="s">
        <v>21</v>
      </c>
      <c r="N169" s="204" t="s">
        <v>41</v>
      </c>
      <c r="O169" s="84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122</v>
      </c>
      <c r="AT169" s="207" t="s">
        <v>124</v>
      </c>
      <c r="AU169" s="207" t="s">
        <v>80</v>
      </c>
      <c r="AY169" s="17" t="s">
        <v>123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78</v>
      </c>
      <c r="BK169" s="208">
        <f>ROUND(I169*H169,2)</f>
        <v>0</v>
      </c>
      <c r="BL169" s="17" t="s">
        <v>122</v>
      </c>
      <c r="BM169" s="207" t="s">
        <v>347</v>
      </c>
    </row>
    <row r="170" s="2" customFormat="1">
      <c r="A170" s="38"/>
      <c r="B170" s="39"/>
      <c r="C170" s="40"/>
      <c r="D170" s="209" t="s">
        <v>129</v>
      </c>
      <c r="E170" s="40"/>
      <c r="F170" s="210" t="s">
        <v>348</v>
      </c>
      <c r="G170" s="40"/>
      <c r="H170" s="40"/>
      <c r="I170" s="211"/>
      <c r="J170" s="40"/>
      <c r="K170" s="40"/>
      <c r="L170" s="44"/>
      <c r="M170" s="212"/>
      <c r="N170" s="21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80</v>
      </c>
    </row>
    <row r="171" s="13" customFormat="1">
      <c r="A171" s="13"/>
      <c r="B171" s="226"/>
      <c r="C171" s="227"/>
      <c r="D171" s="209" t="s">
        <v>216</v>
      </c>
      <c r="E171" s="228" t="s">
        <v>21</v>
      </c>
      <c r="F171" s="229" t="s">
        <v>333</v>
      </c>
      <c r="G171" s="227"/>
      <c r="H171" s="230">
        <v>1221.3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216</v>
      </c>
      <c r="AU171" s="236" t="s">
        <v>80</v>
      </c>
      <c r="AV171" s="13" t="s">
        <v>80</v>
      </c>
      <c r="AW171" s="13" t="s">
        <v>32</v>
      </c>
      <c r="AX171" s="13" t="s">
        <v>78</v>
      </c>
      <c r="AY171" s="236" t="s">
        <v>123</v>
      </c>
    </row>
    <row r="172" s="2" customFormat="1" ht="14.4" customHeight="1">
      <c r="A172" s="38"/>
      <c r="B172" s="39"/>
      <c r="C172" s="196" t="s">
        <v>349</v>
      </c>
      <c r="D172" s="196" t="s">
        <v>124</v>
      </c>
      <c r="E172" s="197" t="s">
        <v>350</v>
      </c>
      <c r="F172" s="198" t="s">
        <v>351</v>
      </c>
      <c r="G172" s="199" t="s">
        <v>297</v>
      </c>
      <c r="H172" s="200">
        <v>1221.3</v>
      </c>
      <c r="I172" s="201"/>
      <c r="J172" s="202">
        <f>ROUND(I172*H172,2)</f>
        <v>0</v>
      </c>
      <c r="K172" s="198" t="s">
        <v>213</v>
      </c>
      <c r="L172" s="44"/>
      <c r="M172" s="203" t="s">
        <v>21</v>
      </c>
      <c r="N172" s="204" t="s">
        <v>41</v>
      </c>
      <c r="O172" s="84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7" t="s">
        <v>122</v>
      </c>
      <c r="AT172" s="207" t="s">
        <v>124</v>
      </c>
      <c r="AU172" s="207" t="s">
        <v>80</v>
      </c>
      <c r="AY172" s="17" t="s">
        <v>123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7" t="s">
        <v>78</v>
      </c>
      <c r="BK172" s="208">
        <f>ROUND(I172*H172,2)</f>
        <v>0</v>
      </c>
      <c r="BL172" s="17" t="s">
        <v>122</v>
      </c>
      <c r="BM172" s="207" t="s">
        <v>352</v>
      </c>
    </row>
    <row r="173" s="2" customFormat="1">
      <c r="A173" s="38"/>
      <c r="B173" s="39"/>
      <c r="C173" s="40"/>
      <c r="D173" s="209" t="s">
        <v>129</v>
      </c>
      <c r="E173" s="40"/>
      <c r="F173" s="210" t="s">
        <v>353</v>
      </c>
      <c r="G173" s="40"/>
      <c r="H173" s="40"/>
      <c r="I173" s="211"/>
      <c r="J173" s="40"/>
      <c r="K173" s="40"/>
      <c r="L173" s="44"/>
      <c r="M173" s="212"/>
      <c r="N173" s="21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80</v>
      </c>
    </row>
    <row r="174" s="13" customFormat="1">
      <c r="A174" s="13"/>
      <c r="B174" s="226"/>
      <c r="C174" s="227"/>
      <c r="D174" s="209" t="s">
        <v>216</v>
      </c>
      <c r="E174" s="228" t="s">
        <v>21</v>
      </c>
      <c r="F174" s="229" t="s">
        <v>333</v>
      </c>
      <c r="G174" s="227"/>
      <c r="H174" s="230">
        <v>1221.3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216</v>
      </c>
      <c r="AU174" s="236" t="s">
        <v>80</v>
      </c>
      <c r="AV174" s="13" t="s">
        <v>80</v>
      </c>
      <c r="AW174" s="13" t="s">
        <v>32</v>
      </c>
      <c r="AX174" s="13" t="s">
        <v>78</v>
      </c>
      <c r="AY174" s="236" t="s">
        <v>123</v>
      </c>
    </row>
    <row r="175" s="2" customFormat="1" ht="14.4" customHeight="1">
      <c r="A175" s="38"/>
      <c r="B175" s="39"/>
      <c r="C175" s="196" t="s">
        <v>354</v>
      </c>
      <c r="D175" s="196" t="s">
        <v>124</v>
      </c>
      <c r="E175" s="197" t="s">
        <v>355</v>
      </c>
      <c r="F175" s="198" t="s">
        <v>356</v>
      </c>
      <c r="G175" s="199" t="s">
        <v>231</v>
      </c>
      <c r="H175" s="200">
        <v>18.788</v>
      </c>
      <c r="I175" s="201"/>
      <c r="J175" s="202">
        <f>ROUND(I175*H175,2)</f>
        <v>0</v>
      </c>
      <c r="K175" s="198" t="s">
        <v>21</v>
      </c>
      <c r="L175" s="44"/>
      <c r="M175" s="203" t="s">
        <v>21</v>
      </c>
      <c r="N175" s="204" t="s">
        <v>41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122</v>
      </c>
      <c r="AT175" s="207" t="s">
        <v>124</v>
      </c>
      <c r="AU175" s="207" t="s">
        <v>80</v>
      </c>
      <c r="AY175" s="17" t="s">
        <v>123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78</v>
      </c>
      <c r="BK175" s="208">
        <f>ROUND(I175*H175,2)</f>
        <v>0</v>
      </c>
      <c r="BL175" s="17" t="s">
        <v>122</v>
      </c>
      <c r="BM175" s="207" t="s">
        <v>357</v>
      </c>
    </row>
    <row r="176" s="2" customFormat="1">
      <c r="A176" s="38"/>
      <c r="B176" s="39"/>
      <c r="C176" s="40"/>
      <c r="D176" s="209" t="s">
        <v>129</v>
      </c>
      <c r="E176" s="40"/>
      <c r="F176" s="210" t="s">
        <v>358</v>
      </c>
      <c r="G176" s="40"/>
      <c r="H176" s="40"/>
      <c r="I176" s="211"/>
      <c r="J176" s="40"/>
      <c r="K176" s="40"/>
      <c r="L176" s="44"/>
      <c r="M176" s="212"/>
      <c r="N176" s="21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80</v>
      </c>
    </row>
    <row r="177" s="13" customFormat="1">
      <c r="A177" s="13"/>
      <c r="B177" s="226"/>
      <c r="C177" s="227"/>
      <c r="D177" s="209" t="s">
        <v>216</v>
      </c>
      <c r="E177" s="228" t="s">
        <v>21</v>
      </c>
      <c r="F177" s="229" t="s">
        <v>359</v>
      </c>
      <c r="G177" s="227"/>
      <c r="H177" s="230">
        <v>18.788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216</v>
      </c>
      <c r="AU177" s="236" t="s">
        <v>80</v>
      </c>
      <c r="AV177" s="13" t="s">
        <v>80</v>
      </c>
      <c r="AW177" s="13" t="s">
        <v>32</v>
      </c>
      <c r="AX177" s="13" t="s">
        <v>78</v>
      </c>
      <c r="AY177" s="236" t="s">
        <v>123</v>
      </c>
    </row>
    <row r="178" s="2" customFormat="1" ht="14.4" customHeight="1">
      <c r="A178" s="38"/>
      <c r="B178" s="39"/>
      <c r="C178" s="196" t="s">
        <v>360</v>
      </c>
      <c r="D178" s="196" t="s">
        <v>124</v>
      </c>
      <c r="E178" s="197" t="s">
        <v>361</v>
      </c>
      <c r="F178" s="198" t="s">
        <v>362</v>
      </c>
      <c r="G178" s="199" t="s">
        <v>231</v>
      </c>
      <c r="H178" s="200">
        <v>18.788</v>
      </c>
      <c r="I178" s="201"/>
      <c r="J178" s="202">
        <f>ROUND(I178*H178,2)</f>
        <v>0</v>
      </c>
      <c r="K178" s="198" t="s">
        <v>213</v>
      </c>
      <c r="L178" s="44"/>
      <c r="M178" s="203" t="s">
        <v>21</v>
      </c>
      <c r="N178" s="204" t="s">
        <v>41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122</v>
      </c>
      <c r="AT178" s="207" t="s">
        <v>124</v>
      </c>
      <c r="AU178" s="207" t="s">
        <v>80</v>
      </c>
      <c r="AY178" s="17" t="s">
        <v>123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78</v>
      </c>
      <c r="BK178" s="208">
        <f>ROUND(I178*H178,2)</f>
        <v>0</v>
      </c>
      <c r="BL178" s="17" t="s">
        <v>122</v>
      </c>
      <c r="BM178" s="207" t="s">
        <v>363</v>
      </c>
    </row>
    <row r="179" s="2" customFormat="1">
      <c r="A179" s="38"/>
      <c r="B179" s="39"/>
      <c r="C179" s="40"/>
      <c r="D179" s="209" t="s">
        <v>129</v>
      </c>
      <c r="E179" s="40"/>
      <c r="F179" s="210" t="s">
        <v>364</v>
      </c>
      <c r="G179" s="40"/>
      <c r="H179" s="40"/>
      <c r="I179" s="211"/>
      <c r="J179" s="40"/>
      <c r="K179" s="40"/>
      <c r="L179" s="44"/>
      <c r="M179" s="212"/>
      <c r="N179" s="21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80</v>
      </c>
    </row>
    <row r="180" s="13" customFormat="1">
      <c r="A180" s="13"/>
      <c r="B180" s="226"/>
      <c r="C180" s="227"/>
      <c r="D180" s="209" t="s">
        <v>216</v>
      </c>
      <c r="E180" s="228" t="s">
        <v>21</v>
      </c>
      <c r="F180" s="229" t="s">
        <v>359</v>
      </c>
      <c r="G180" s="227"/>
      <c r="H180" s="230">
        <v>18.788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216</v>
      </c>
      <c r="AU180" s="236" t="s">
        <v>80</v>
      </c>
      <c r="AV180" s="13" t="s">
        <v>80</v>
      </c>
      <c r="AW180" s="13" t="s">
        <v>32</v>
      </c>
      <c r="AX180" s="13" t="s">
        <v>78</v>
      </c>
      <c r="AY180" s="236" t="s">
        <v>123</v>
      </c>
    </row>
    <row r="181" s="2" customFormat="1" ht="14.4" customHeight="1">
      <c r="A181" s="38"/>
      <c r="B181" s="39"/>
      <c r="C181" s="196" t="s">
        <v>365</v>
      </c>
      <c r="D181" s="196" t="s">
        <v>124</v>
      </c>
      <c r="E181" s="197" t="s">
        <v>366</v>
      </c>
      <c r="F181" s="198" t="s">
        <v>367</v>
      </c>
      <c r="G181" s="199" t="s">
        <v>231</v>
      </c>
      <c r="H181" s="200">
        <v>56.363999999999997</v>
      </c>
      <c r="I181" s="201"/>
      <c r="J181" s="202">
        <f>ROUND(I181*H181,2)</f>
        <v>0</v>
      </c>
      <c r="K181" s="198" t="s">
        <v>213</v>
      </c>
      <c r="L181" s="44"/>
      <c r="M181" s="203" t="s">
        <v>21</v>
      </c>
      <c r="N181" s="204" t="s">
        <v>41</v>
      </c>
      <c r="O181" s="84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7" t="s">
        <v>122</v>
      </c>
      <c r="AT181" s="207" t="s">
        <v>124</v>
      </c>
      <c r="AU181" s="207" t="s">
        <v>80</v>
      </c>
      <c r="AY181" s="17" t="s">
        <v>123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7" t="s">
        <v>78</v>
      </c>
      <c r="BK181" s="208">
        <f>ROUND(I181*H181,2)</f>
        <v>0</v>
      </c>
      <c r="BL181" s="17" t="s">
        <v>122</v>
      </c>
      <c r="BM181" s="207" t="s">
        <v>368</v>
      </c>
    </row>
    <row r="182" s="2" customFormat="1">
      <c r="A182" s="38"/>
      <c r="B182" s="39"/>
      <c r="C182" s="40"/>
      <c r="D182" s="209" t="s">
        <v>129</v>
      </c>
      <c r="E182" s="40"/>
      <c r="F182" s="210" t="s">
        <v>369</v>
      </c>
      <c r="G182" s="40"/>
      <c r="H182" s="40"/>
      <c r="I182" s="211"/>
      <c r="J182" s="40"/>
      <c r="K182" s="40"/>
      <c r="L182" s="44"/>
      <c r="M182" s="212"/>
      <c r="N182" s="21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80</v>
      </c>
    </row>
    <row r="183" s="13" customFormat="1">
      <c r="A183" s="13"/>
      <c r="B183" s="226"/>
      <c r="C183" s="227"/>
      <c r="D183" s="209" t="s">
        <v>216</v>
      </c>
      <c r="E183" s="228" t="s">
        <v>21</v>
      </c>
      <c r="F183" s="229" t="s">
        <v>359</v>
      </c>
      <c r="G183" s="227"/>
      <c r="H183" s="230">
        <v>18.788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216</v>
      </c>
      <c r="AU183" s="236" t="s">
        <v>80</v>
      </c>
      <c r="AV183" s="13" t="s">
        <v>80</v>
      </c>
      <c r="AW183" s="13" t="s">
        <v>32</v>
      </c>
      <c r="AX183" s="13" t="s">
        <v>78</v>
      </c>
      <c r="AY183" s="236" t="s">
        <v>123</v>
      </c>
    </row>
    <row r="184" s="13" customFormat="1">
      <c r="A184" s="13"/>
      <c r="B184" s="226"/>
      <c r="C184" s="227"/>
      <c r="D184" s="209" t="s">
        <v>216</v>
      </c>
      <c r="E184" s="227"/>
      <c r="F184" s="229" t="s">
        <v>370</v>
      </c>
      <c r="G184" s="227"/>
      <c r="H184" s="230">
        <v>56.363999999999997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216</v>
      </c>
      <c r="AU184" s="236" t="s">
        <v>80</v>
      </c>
      <c r="AV184" s="13" t="s">
        <v>80</v>
      </c>
      <c r="AW184" s="13" t="s">
        <v>4</v>
      </c>
      <c r="AX184" s="13" t="s">
        <v>78</v>
      </c>
      <c r="AY184" s="236" t="s">
        <v>123</v>
      </c>
    </row>
    <row r="185" s="2" customFormat="1" ht="14.4" customHeight="1">
      <c r="A185" s="38"/>
      <c r="B185" s="39"/>
      <c r="C185" s="196" t="s">
        <v>371</v>
      </c>
      <c r="D185" s="196" t="s">
        <v>124</v>
      </c>
      <c r="E185" s="197" t="s">
        <v>372</v>
      </c>
      <c r="F185" s="198" t="s">
        <v>373</v>
      </c>
      <c r="G185" s="199" t="s">
        <v>290</v>
      </c>
      <c r="H185" s="200">
        <v>5666.9399999999996</v>
      </c>
      <c r="I185" s="201"/>
      <c r="J185" s="202">
        <f>ROUND(I185*H185,2)</f>
        <v>0</v>
      </c>
      <c r="K185" s="198" t="s">
        <v>21</v>
      </c>
      <c r="L185" s="44"/>
      <c r="M185" s="203" t="s">
        <v>21</v>
      </c>
      <c r="N185" s="204" t="s">
        <v>41</v>
      </c>
      <c r="O185" s="84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122</v>
      </c>
      <c r="AT185" s="207" t="s">
        <v>124</v>
      </c>
      <c r="AU185" s="207" t="s">
        <v>80</v>
      </c>
      <c r="AY185" s="17" t="s">
        <v>123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78</v>
      </c>
      <c r="BK185" s="208">
        <f>ROUND(I185*H185,2)</f>
        <v>0</v>
      </c>
      <c r="BL185" s="17" t="s">
        <v>122</v>
      </c>
      <c r="BM185" s="207" t="s">
        <v>374</v>
      </c>
    </row>
    <row r="186" s="2" customFormat="1">
      <c r="A186" s="38"/>
      <c r="B186" s="39"/>
      <c r="C186" s="40"/>
      <c r="D186" s="209" t="s">
        <v>129</v>
      </c>
      <c r="E186" s="40"/>
      <c r="F186" s="210" t="s">
        <v>375</v>
      </c>
      <c r="G186" s="40"/>
      <c r="H186" s="40"/>
      <c r="I186" s="211"/>
      <c r="J186" s="40"/>
      <c r="K186" s="40"/>
      <c r="L186" s="44"/>
      <c r="M186" s="212"/>
      <c r="N186" s="21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80</v>
      </c>
    </row>
    <row r="187" s="13" customFormat="1">
      <c r="A187" s="13"/>
      <c r="B187" s="226"/>
      <c r="C187" s="227"/>
      <c r="D187" s="209" t="s">
        <v>216</v>
      </c>
      <c r="E187" s="228" t="s">
        <v>21</v>
      </c>
      <c r="F187" s="229" t="s">
        <v>376</v>
      </c>
      <c r="G187" s="227"/>
      <c r="H187" s="230">
        <v>3148.3000000000002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216</v>
      </c>
      <c r="AU187" s="236" t="s">
        <v>80</v>
      </c>
      <c r="AV187" s="13" t="s">
        <v>80</v>
      </c>
      <c r="AW187" s="13" t="s">
        <v>32</v>
      </c>
      <c r="AX187" s="13" t="s">
        <v>78</v>
      </c>
      <c r="AY187" s="236" t="s">
        <v>123</v>
      </c>
    </row>
    <row r="188" s="13" customFormat="1">
      <c r="A188" s="13"/>
      <c r="B188" s="226"/>
      <c r="C188" s="227"/>
      <c r="D188" s="209" t="s">
        <v>216</v>
      </c>
      <c r="E188" s="227"/>
      <c r="F188" s="229" t="s">
        <v>377</v>
      </c>
      <c r="G188" s="227"/>
      <c r="H188" s="230">
        <v>5666.9399999999996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216</v>
      </c>
      <c r="AU188" s="236" t="s">
        <v>80</v>
      </c>
      <c r="AV188" s="13" t="s">
        <v>80</v>
      </c>
      <c r="AW188" s="13" t="s">
        <v>4</v>
      </c>
      <c r="AX188" s="13" t="s">
        <v>78</v>
      </c>
      <c r="AY188" s="236" t="s">
        <v>123</v>
      </c>
    </row>
    <row r="189" s="11" customFormat="1" ht="22.8" customHeight="1">
      <c r="A189" s="11"/>
      <c r="B189" s="182"/>
      <c r="C189" s="183"/>
      <c r="D189" s="184" t="s">
        <v>69</v>
      </c>
      <c r="E189" s="224" t="s">
        <v>122</v>
      </c>
      <c r="F189" s="224" t="s">
        <v>378</v>
      </c>
      <c r="G189" s="183"/>
      <c r="H189" s="183"/>
      <c r="I189" s="186"/>
      <c r="J189" s="225">
        <f>BK189</f>
        <v>0</v>
      </c>
      <c r="K189" s="183"/>
      <c r="L189" s="188"/>
      <c r="M189" s="189"/>
      <c r="N189" s="190"/>
      <c r="O189" s="190"/>
      <c r="P189" s="191">
        <f>SUM(P190:P206)</f>
        <v>0</v>
      </c>
      <c r="Q189" s="190"/>
      <c r="R189" s="191">
        <f>SUM(R190:R206)</f>
        <v>867.52601856000001</v>
      </c>
      <c r="S189" s="190"/>
      <c r="T189" s="192">
        <f>SUM(T190:T206)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3" t="s">
        <v>78</v>
      </c>
      <c r="AT189" s="194" t="s">
        <v>69</v>
      </c>
      <c r="AU189" s="194" t="s">
        <v>78</v>
      </c>
      <c r="AY189" s="193" t="s">
        <v>123</v>
      </c>
      <c r="BK189" s="195">
        <f>SUM(BK190:BK206)</f>
        <v>0</v>
      </c>
    </row>
    <row r="190" s="2" customFormat="1" ht="14.4" customHeight="1">
      <c r="A190" s="38"/>
      <c r="B190" s="39"/>
      <c r="C190" s="196" t="s">
        <v>379</v>
      </c>
      <c r="D190" s="196" t="s">
        <v>124</v>
      </c>
      <c r="E190" s="197" t="s">
        <v>380</v>
      </c>
      <c r="F190" s="198" t="s">
        <v>381</v>
      </c>
      <c r="G190" s="199" t="s">
        <v>231</v>
      </c>
      <c r="H190" s="200">
        <v>86.736000000000004</v>
      </c>
      <c r="I190" s="201"/>
      <c r="J190" s="202">
        <f>ROUND(I190*H190,2)</f>
        <v>0</v>
      </c>
      <c r="K190" s="198" t="s">
        <v>213</v>
      </c>
      <c r="L190" s="44"/>
      <c r="M190" s="203" t="s">
        <v>21</v>
      </c>
      <c r="N190" s="204" t="s">
        <v>41</v>
      </c>
      <c r="O190" s="84"/>
      <c r="P190" s="205">
        <f>O190*H190</f>
        <v>0</v>
      </c>
      <c r="Q190" s="205">
        <v>1.8899999999999999</v>
      </c>
      <c r="R190" s="205">
        <f>Q190*H190</f>
        <v>163.93104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122</v>
      </c>
      <c r="AT190" s="207" t="s">
        <v>124</v>
      </c>
      <c r="AU190" s="207" t="s">
        <v>80</v>
      </c>
      <c r="AY190" s="17" t="s">
        <v>123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122</v>
      </c>
      <c r="BM190" s="207" t="s">
        <v>382</v>
      </c>
    </row>
    <row r="191" s="2" customFormat="1">
      <c r="A191" s="38"/>
      <c r="B191" s="39"/>
      <c r="C191" s="40"/>
      <c r="D191" s="209" t="s">
        <v>129</v>
      </c>
      <c r="E191" s="40"/>
      <c r="F191" s="210" t="s">
        <v>383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80</v>
      </c>
    </row>
    <row r="192" s="13" customFormat="1">
      <c r="A192" s="13"/>
      <c r="B192" s="226"/>
      <c r="C192" s="227"/>
      <c r="D192" s="209" t="s">
        <v>216</v>
      </c>
      <c r="E192" s="228" t="s">
        <v>21</v>
      </c>
      <c r="F192" s="229" t="s">
        <v>384</v>
      </c>
      <c r="G192" s="227"/>
      <c r="H192" s="230">
        <v>86.736000000000004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216</v>
      </c>
      <c r="AU192" s="236" t="s">
        <v>80</v>
      </c>
      <c r="AV192" s="13" t="s">
        <v>80</v>
      </c>
      <c r="AW192" s="13" t="s">
        <v>32</v>
      </c>
      <c r="AX192" s="13" t="s">
        <v>78</v>
      </c>
      <c r="AY192" s="236" t="s">
        <v>123</v>
      </c>
    </row>
    <row r="193" s="2" customFormat="1" ht="14.4" customHeight="1">
      <c r="A193" s="38"/>
      <c r="B193" s="39"/>
      <c r="C193" s="196" t="s">
        <v>385</v>
      </c>
      <c r="D193" s="196" t="s">
        <v>124</v>
      </c>
      <c r="E193" s="197" t="s">
        <v>386</v>
      </c>
      <c r="F193" s="198" t="s">
        <v>387</v>
      </c>
      <c r="G193" s="199" t="s">
        <v>231</v>
      </c>
      <c r="H193" s="200">
        <v>103.152</v>
      </c>
      <c r="I193" s="201"/>
      <c r="J193" s="202">
        <f>ROUND(I193*H193,2)</f>
        <v>0</v>
      </c>
      <c r="K193" s="198" t="s">
        <v>213</v>
      </c>
      <c r="L193" s="44"/>
      <c r="M193" s="203" t="s">
        <v>21</v>
      </c>
      <c r="N193" s="204" t="s">
        <v>41</v>
      </c>
      <c r="O193" s="84"/>
      <c r="P193" s="205">
        <f>O193*H193</f>
        <v>0</v>
      </c>
      <c r="Q193" s="205">
        <v>2.25</v>
      </c>
      <c r="R193" s="205">
        <f>Q193*H193</f>
        <v>232.09200000000001</v>
      </c>
      <c r="S193" s="205">
        <v>0</v>
      </c>
      <c r="T193" s="20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7" t="s">
        <v>122</v>
      </c>
      <c r="AT193" s="207" t="s">
        <v>124</v>
      </c>
      <c r="AU193" s="207" t="s">
        <v>80</v>
      </c>
      <c r="AY193" s="17" t="s">
        <v>123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78</v>
      </c>
      <c r="BK193" s="208">
        <f>ROUND(I193*H193,2)</f>
        <v>0</v>
      </c>
      <c r="BL193" s="17" t="s">
        <v>122</v>
      </c>
      <c r="BM193" s="207" t="s">
        <v>388</v>
      </c>
    </row>
    <row r="194" s="2" customFormat="1">
      <c r="A194" s="38"/>
      <c r="B194" s="39"/>
      <c r="C194" s="40"/>
      <c r="D194" s="209" t="s">
        <v>129</v>
      </c>
      <c r="E194" s="40"/>
      <c r="F194" s="210" t="s">
        <v>389</v>
      </c>
      <c r="G194" s="40"/>
      <c r="H194" s="40"/>
      <c r="I194" s="211"/>
      <c r="J194" s="40"/>
      <c r="K194" s="40"/>
      <c r="L194" s="44"/>
      <c r="M194" s="212"/>
      <c r="N194" s="21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80</v>
      </c>
    </row>
    <row r="195" s="13" customFormat="1">
      <c r="A195" s="13"/>
      <c r="B195" s="226"/>
      <c r="C195" s="227"/>
      <c r="D195" s="209" t="s">
        <v>216</v>
      </c>
      <c r="E195" s="228" t="s">
        <v>21</v>
      </c>
      <c r="F195" s="229" t="s">
        <v>390</v>
      </c>
      <c r="G195" s="227"/>
      <c r="H195" s="230">
        <v>11.231999999999999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216</v>
      </c>
      <c r="AU195" s="236" t="s">
        <v>80</v>
      </c>
      <c r="AV195" s="13" t="s">
        <v>80</v>
      </c>
      <c r="AW195" s="13" t="s">
        <v>32</v>
      </c>
      <c r="AX195" s="13" t="s">
        <v>70</v>
      </c>
      <c r="AY195" s="236" t="s">
        <v>123</v>
      </c>
    </row>
    <row r="196" s="13" customFormat="1">
      <c r="A196" s="13"/>
      <c r="B196" s="226"/>
      <c r="C196" s="227"/>
      <c r="D196" s="209" t="s">
        <v>216</v>
      </c>
      <c r="E196" s="228" t="s">
        <v>21</v>
      </c>
      <c r="F196" s="229" t="s">
        <v>391</v>
      </c>
      <c r="G196" s="227"/>
      <c r="H196" s="230">
        <v>91.920000000000002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216</v>
      </c>
      <c r="AU196" s="236" t="s">
        <v>80</v>
      </c>
      <c r="AV196" s="13" t="s">
        <v>80</v>
      </c>
      <c r="AW196" s="13" t="s">
        <v>32</v>
      </c>
      <c r="AX196" s="13" t="s">
        <v>70</v>
      </c>
      <c r="AY196" s="236" t="s">
        <v>123</v>
      </c>
    </row>
    <row r="197" s="14" customFormat="1">
      <c r="A197" s="14"/>
      <c r="B197" s="237"/>
      <c r="C197" s="238"/>
      <c r="D197" s="209" t="s">
        <v>216</v>
      </c>
      <c r="E197" s="239" t="s">
        <v>21</v>
      </c>
      <c r="F197" s="240" t="s">
        <v>245</v>
      </c>
      <c r="G197" s="238"/>
      <c r="H197" s="241">
        <v>103.152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216</v>
      </c>
      <c r="AU197" s="247" t="s">
        <v>80</v>
      </c>
      <c r="AV197" s="14" t="s">
        <v>122</v>
      </c>
      <c r="AW197" s="14" t="s">
        <v>32</v>
      </c>
      <c r="AX197" s="14" t="s">
        <v>78</v>
      </c>
      <c r="AY197" s="247" t="s">
        <v>123</v>
      </c>
    </row>
    <row r="198" s="2" customFormat="1" ht="14.4" customHeight="1">
      <c r="A198" s="38"/>
      <c r="B198" s="39"/>
      <c r="C198" s="196" t="s">
        <v>392</v>
      </c>
      <c r="D198" s="196" t="s">
        <v>124</v>
      </c>
      <c r="E198" s="197" t="s">
        <v>393</v>
      </c>
      <c r="F198" s="198" t="s">
        <v>394</v>
      </c>
      <c r="G198" s="199" t="s">
        <v>231</v>
      </c>
      <c r="H198" s="200">
        <v>73.632000000000005</v>
      </c>
      <c r="I198" s="201"/>
      <c r="J198" s="202">
        <f>ROUND(I198*H198,2)</f>
        <v>0</v>
      </c>
      <c r="K198" s="198" t="s">
        <v>213</v>
      </c>
      <c r="L198" s="44"/>
      <c r="M198" s="203" t="s">
        <v>21</v>
      </c>
      <c r="N198" s="204" t="s">
        <v>41</v>
      </c>
      <c r="O198" s="84"/>
      <c r="P198" s="205">
        <f>O198*H198</f>
        <v>0</v>
      </c>
      <c r="Q198" s="205">
        <v>2.13408</v>
      </c>
      <c r="R198" s="205">
        <f>Q198*H198</f>
        <v>157.13657856</v>
      </c>
      <c r="S198" s="205">
        <v>0</v>
      </c>
      <c r="T198" s="20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7" t="s">
        <v>122</v>
      </c>
      <c r="AT198" s="207" t="s">
        <v>124</v>
      </c>
      <c r="AU198" s="207" t="s">
        <v>80</v>
      </c>
      <c r="AY198" s="17" t="s">
        <v>123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7" t="s">
        <v>78</v>
      </c>
      <c r="BK198" s="208">
        <f>ROUND(I198*H198,2)</f>
        <v>0</v>
      </c>
      <c r="BL198" s="17" t="s">
        <v>122</v>
      </c>
      <c r="BM198" s="207" t="s">
        <v>395</v>
      </c>
    </row>
    <row r="199" s="2" customFormat="1">
      <c r="A199" s="38"/>
      <c r="B199" s="39"/>
      <c r="C199" s="40"/>
      <c r="D199" s="209" t="s">
        <v>129</v>
      </c>
      <c r="E199" s="40"/>
      <c r="F199" s="210" t="s">
        <v>396</v>
      </c>
      <c r="G199" s="40"/>
      <c r="H199" s="40"/>
      <c r="I199" s="211"/>
      <c r="J199" s="40"/>
      <c r="K199" s="40"/>
      <c r="L199" s="44"/>
      <c r="M199" s="212"/>
      <c r="N199" s="21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80</v>
      </c>
    </row>
    <row r="200" s="13" customFormat="1">
      <c r="A200" s="13"/>
      <c r="B200" s="226"/>
      <c r="C200" s="227"/>
      <c r="D200" s="209" t="s">
        <v>216</v>
      </c>
      <c r="E200" s="228" t="s">
        <v>21</v>
      </c>
      <c r="F200" s="229" t="s">
        <v>397</v>
      </c>
      <c r="G200" s="227"/>
      <c r="H200" s="230">
        <v>73.632000000000005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216</v>
      </c>
      <c r="AU200" s="236" t="s">
        <v>80</v>
      </c>
      <c r="AV200" s="13" t="s">
        <v>80</v>
      </c>
      <c r="AW200" s="13" t="s">
        <v>32</v>
      </c>
      <c r="AX200" s="13" t="s">
        <v>78</v>
      </c>
      <c r="AY200" s="236" t="s">
        <v>123</v>
      </c>
    </row>
    <row r="201" s="2" customFormat="1" ht="14.4" customHeight="1">
      <c r="A201" s="38"/>
      <c r="B201" s="39"/>
      <c r="C201" s="196" t="s">
        <v>398</v>
      </c>
      <c r="D201" s="196" t="s">
        <v>124</v>
      </c>
      <c r="E201" s="197" t="s">
        <v>399</v>
      </c>
      <c r="F201" s="198" t="s">
        <v>400</v>
      </c>
      <c r="G201" s="199" t="s">
        <v>297</v>
      </c>
      <c r="H201" s="200">
        <v>118.56</v>
      </c>
      <c r="I201" s="201"/>
      <c r="J201" s="202">
        <f>ROUND(I201*H201,2)</f>
        <v>0</v>
      </c>
      <c r="K201" s="198" t="s">
        <v>213</v>
      </c>
      <c r="L201" s="44"/>
      <c r="M201" s="203" t="s">
        <v>21</v>
      </c>
      <c r="N201" s="204" t="s">
        <v>41</v>
      </c>
      <c r="O201" s="84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122</v>
      </c>
      <c r="AT201" s="207" t="s">
        <v>124</v>
      </c>
      <c r="AU201" s="207" t="s">
        <v>80</v>
      </c>
      <c r="AY201" s="17" t="s">
        <v>123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78</v>
      </c>
      <c r="BK201" s="208">
        <f>ROUND(I201*H201,2)</f>
        <v>0</v>
      </c>
      <c r="BL201" s="17" t="s">
        <v>122</v>
      </c>
      <c r="BM201" s="207" t="s">
        <v>401</v>
      </c>
    </row>
    <row r="202" s="2" customFormat="1">
      <c r="A202" s="38"/>
      <c r="B202" s="39"/>
      <c r="C202" s="40"/>
      <c r="D202" s="209" t="s">
        <v>129</v>
      </c>
      <c r="E202" s="40"/>
      <c r="F202" s="210" t="s">
        <v>402</v>
      </c>
      <c r="G202" s="40"/>
      <c r="H202" s="40"/>
      <c r="I202" s="211"/>
      <c r="J202" s="40"/>
      <c r="K202" s="40"/>
      <c r="L202" s="44"/>
      <c r="M202" s="212"/>
      <c r="N202" s="21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129</v>
      </c>
      <c r="AU202" s="17" t="s">
        <v>80</v>
      </c>
    </row>
    <row r="203" s="13" customFormat="1">
      <c r="A203" s="13"/>
      <c r="B203" s="226"/>
      <c r="C203" s="227"/>
      <c r="D203" s="209" t="s">
        <v>216</v>
      </c>
      <c r="E203" s="228" t="s">
        <v>21</v>
      </c>
      <c r="F203" s="229" t="s">
        <v>403</v>
      </c>
      <c r="G203" s="227"/>
      <c r="H203" s="230">
        <v>118.56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216</v>
      </c>
      <c r="AU203" s="236" t="s">
        <v>80</v>
      </c>
      <c r="AV203" s="13" t="s">
        <v>80</v>
      </c>
      <c r="AW203" s="13" t="s">
        <v>32</v>
      </c>
      <c r="AX203" s="13" t="s">
        <v>78</v>
      </c>
      <c r="AY203" s="236" t="s">
        <v>123</v>
      </c>
    </row>
    <row r="204" s="2" customFormat="1" ht="14.4" customHeight="1">
      <c r="A204" s="38"/>
      <c r="B204" s="39"/>
      <c r="C204" s="196" t="s">
        <v>404</v>
      </c>
      <c r="D204" s="196" t="s">
        <v>124</v>
      </c>
      <c r="E204" s="197" t="s">
        <v>405</v>
      </c>
      <c r="F204" s="198" t="s">
        <v>406</v>
      </c>
      <c r="G204" s="199" t="s">
        <v>231</v>
      </c>
      <c r="H204" s="200">
        <v>153.19999999999999</v>
      </c>
      <c r="I204" s="201"/>
      <c r="J204" s="202">
        <f>ROUND(I204*H204,2)</f>
        <v>0</v>
      </c>
      <c r="K204" s="198" t="s">
        <v>213</v>
      </c>
      <c r="L204" s="44"/>
      <c r="M204" s="203" t="s">
        <v>21</v>
      </c>
      <c r="N204" s="204" t="s">
        <v>41</v>
      </c>
      <c r="O204" s="84"/>
      <c r="P204" s="205">
        <f>O204*H204</f>
        <v>0</v>
      </c>
      <c r="Q204" s="205">
        <v>2.052</v>
      </c>
      <c r="R204" s="205">
        <f>Q204*H204</f>
        <v>314.3664</v>
      </c>
      <c r="S204" s="205">
        <v>0</v>
      </c>
      <c r="T204" s="20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7" t="s">
        <v>122</v>
      </c>
      <c r="AT204" s="207" t="s">
        <v>124</v>
      </c>
      <c r="AU204" s="207" t="s">
        <v>80</v>
      </c>
      <c r="AY204" s="17" t="s">
        <v>123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7" t="s">
        <v>78</v>
      </c>
      <c r="BK204" s="208">
        <f>ROUND(I204*H204,2)</f>
        <v>0</v>
      </c>
      <c r="BL204" s="17" t="s">
        <v>122</v>
      </c>
      <c r="BM204" s="207" t="s">
        <v>407</v>
      </c>
    </row>
    <row r="205" s="2" customFormat="1">
      <c r="A205" s="38"/>
      <c r="B205" s="39"/>
      <c r="C205" s="40"/>
      <c r="D205" s="209" t="s">
        <v>129</v>
      </c>
      <c r="E205" s="40"/>
      <c r="F205" s="210" t="s">
        <v>408</v>
      </c>
      <c r="G205" s="40"/>
      <c r="H205" s="40"/>
      <c r="I205" s="211"/>
      <c r="J205" s="40"/>
      <c r="K205" s="40"/>
      <c r="L205" s="44"/>
      <c r="M205" s="212"/>
      <c r="N205" s="21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129</v>
      </c>
      <c r="AU205" s="17" t="s">
        <v>80</v>
      </c>
    </row>
    <row r="206" s="13" customFormat="1">
      <c r="A206" s="13"/>
      <c r="B206" s="226"/>
      <c r="C206" s="227"/>
      <c r="D206" s="209" t="s">
        <v>216</v>
      </c>
      <c r="E206" s="228" t="s">
        <v>21</v>
      </c>
      <c r="F206" s="229" t="s">
        <v>409</v>
      </c>
      <c r="G206" s="227"/>
      <c r="H206" s="230">
        <v>153.19999999999999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216</v>
      </c>
      <c r="AU206" s="236" t="s">
        <v>80</v>
      </c>
      <c r="AV206" s="13" t="s">
        <v>80</v>
      </c>
      <c r="AW206" s="13" t="s">
        <v>32</v>
      </c>
      <c r="AX206" s="13" t="s">
        <v>78</v>
      </c>
      <c r="AY206" s="236" t="s">
        <v>123</v>
      </c>
    </row>
    <row r="207" s="11" customFormat="1" ht="22.8" customHeight="1">
      <c r="A207" s="11"/>
      <c r="B207" s="182"/>
      <c r="C207" s="183"/>
      <c r="D207" s="184" t="s">
        <v>69</v>
      </c>
      <c r="E207" s="224" t="s">
        <v>156</v>
      </c>
      <c r="F207" s="224" t="s">
        <v>410</v>
      </c>
      <c r="G207" s="183"/>
      <c r="H207" s="183"/>
      <c r="I207" s="186"/>
      <c r="J207" s="225">
        <f>BK207</f>
        <v>0</v>
      </c>
      <c r="K207" s="183"/>
      <c r="L207" s="188"/>
      <c r="M207" s="189"/>
      <c r="N207" s="190"/>
      <c r="O207" s="190"/>
      <c r="P207" s="191">
        <f>SUM(P208:P213)</f>
        <v>0</v>
      </c>
      <c r="Q207" s="190"/>
      <c r="R207" s="191">
        <f>SUM(R208:R213)</f>
        <v>0.077040059999999994</v>
      </c>
      <c r="S207" s="190"/>
      <c r="T207" s="192">
        <f>SUM(T208:T213)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3" t="s">
        <v>78</v>
      </c>
      <c r="AT207" s="194" t="s">
        <v>69</v>
      </c>
      <c r="AU207" s="194" t="s">
        <v>78</v>
      </c>
      <c r="AY207" s="193" t="s">
        <v>123</v>
      </c>
      <c r="BK207" s="195">
        <f>SUM(BK208:BK213)</f>
        <v>0</v>
      </c>
    </row>
    <row r="208" s="2" customFormat="1" ht="14.4" customHeight="1">
      <c r="A208" s="38"/>
      <c r="B208" s="39"/>
      <c r="C208" s="196" t="s">
        <v>411</v>
      </c>
      <c r="D208" s="196" t="s">
        <v>124</v>
      </c>
      <c r="E208" s="197" t="s">
        <v>412</v>
      </c>
      <c r="F208" s="198" t="s">
        <v>413</v>
      </c>
      <c r="G208" s="199" t="s">
        <v>414</v>
      </c>
      <c r="H208" s="200">
        <v>62.399999999999999</v>
      </c>
      <c r="I208" s="201"/>
      <c r="J208" s="202">
        <f>ROUND(I208*H208,2)</f>
        <v>0</v>
      </c>
      <c r="K208" s="198" t="s">
        <v>213</v>
      </c>
      <c r="L208" s="44"/>
      <c r="M208" s="203" t="s">
        <v>21</v>
      </c>
      <c r="N208" s="204" t="s">
        <v>41</v>
      </c>
      <c r="O208" s="84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122</v>
      </c>
      <c r="AT208" s="207" t="s">
        <v>124</v>
      </c>
      <c r="AU208" s="207" t="s">
        <v>80</v>
      </c>
      <c r="AY208" s="17" t="s">
        <v>123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78</v>
      </c>
      <c r="BK208" s="208">
        <f>ROUND(I208*H208,2)</f>
        <v>0</v>
      </c>
      <c r="BL208" s="17" t="s">
        <v>122</v>
      </c>
      <c r="BM208" s="207" t="s">
        <v>415</v>
      </c>
    </row>
    <row r="209" s="2" customFormat="1">
      <c r="A209" s="38"/>
      <c r="B209" s="39"/>
      <c r="C209" s="40"/>
      <c r="D209" s="209" t="s">
        <v>129</v>
      </c>
      <c r="E209" s="40"/>
      <c r="F209" s="210" t="s">
        <v>416</v>
      </c>
      <c r="G209" s="40"/>
      <c r="H209" s="40"/>
      <c r="I209" s="211"/>
      <c r="J209" s="40"/>
      <c r="K209" s="40"/>
      <c r="L209" s="44"/>
      <c r="M209" s="212"/>
      <c r="N209" s="21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129</v>
      </c>
      <c r="AU209" s="17" t="s">
        <v>80</v>
      </c>
    </row>
    <row r="210" s="13" customFormat="1">
      <c r="A210" s="13"/>
      <c r="B210" s="226"/>
      <c r="C210" s="227"/>
      <c r="D210" s="209" t="s">
        <v>216</v>
      </c>
      <c r="E210" s="228" t="s">
        <v>21</v>
      </c>
      <c r="F210" s="229" t="s">
        <v>417</v>
      </c>
      <c r="G210" s="227"/>
      <c r="H210" s="230">
        <v>62.399999999999999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216</v>
      </c>
      <c r="AU210" s="236" t="s">
        <v>80</v>
      </c>
      <c r="AV210" s="13" t="s">
        <v>80</v>
      </c>
      <c r="AW210" s="13" t="s">
        <v>32</v>
      </c>
      <c r="AX210" s="13" t="s">
        <v>78</v>
      </c>
      <c r="AY210" s="236" t="s">
        <v>123</v>
      </c>
    </row>
    <row r="211" s="2" customFormat="1" ht="14.4" customHeight="1">
      <c r="A211" s="38"/>
      <c r="B211" s="39"/>
      <c r="C211" s="248" t="s">
        <v>418</v>
      </c>
      <c r="D211" s="248" t="s">
        <v>317</v>
      </c>
      <c r="E211" s="249" t="s">
        <v>419</v>
      </c>
      <c r="F211" s="250" t="s">
        <v>420</v>
      </c>
      <c r="G211" s="251" t="s">
        <v>414</v>
      </c>
      <c r="H211" s="252">
        <v>67.578999999999994</v>
      </c>
      <c r="I211" s="253"/>
      <c r="J211" s="254">
        <f>ROUND(I211*H211,2)</f>
        <v>0</v>
      </c>
      <c r="K211" s="250" t="s">
        <v>213</v>
      </c>
      <c r="L211" s="255"/>
      <c r="M211" s="256" t="s">
        <v>21</v>
      </c>
      <c r="N211" s="257" t="s">
        <v>41</v>
      </c>
      <c r="O211" s="84"/>
      <c r="P211" s="205">
        <f>O211*H211</f>
        <v>0</v>
      </c>
      <c r="Q211" s="205">
        <v>0.00114</v>
      </c>
      <c r="R211" s="205">
        <f>Q211*H211</f>
        <v>0.077040059999999994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156</v>
      </c>
      <c r="AT211" s="207" t="s">
        <v>317</v>
      </c>
      <c r="AU211" s="207" t="s">
        <v>80</v>
      </c>
      <c r="AY211" s="17" t="s">
        <v>123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78</v>
      </c>
      <c r="BK211" s="208">
        <f>ROUND(I211*H211,2)</f>
        <v>0</v>
      </c>
      <c r="BL211" s="17" t="s">
        <v>122</v>
      </c>
      <c r="BM211" s="207" t="s">
        <v>421</v>
      </c>
    </row>
    <row r="212" s="2" customFormat="1">
      <c r="A212" s="38"/>
      <c r="B212" s="39"/>
      <c r="C212" s="40"/>
      <c r="D212" s="209" t="s">
        <v>129</v>
      </c>
      <c r="E212" s="40"/>
      <c r="F212" s="210" t="s">
        <v>420</v>
      </c>
      <c r="G212" s="40"/>
      <c r="H212" s="40"/>
      <c r="I212" s="211"/>
      <c r="J212" s="40"/>
      <c r="K212" s="40"/>
      <c r="L212" s="44"/>
      <c r="M212" s="212"/>
      <c r="N212" s="21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80</v>
      </c>
    </row>
    <row r="213" s="13" customFormat="1">
      <c r="A213" s="13"/>
      <c r="B213" s="226"/>
      <c r="C213" s="227"/>
      <c r="D213" s="209" t="s">
        <v>216</v>
      </c>
      <c r="E213" s="228" t="s">
        <v>21</v>
      </c>
      <c r="F213" s="229" t="s">
        <v>422</v>
      </c>
      <c r="G213" s="227"/>
      <c r="H213" s="230">
        <v>67.578999999999994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216</v>
      </c>
      <c r="AU213" s="236" t="s">
        <v>80</v>
      </c>
      <c r="AV213" s="13" t="s">
        <v>80</v>
      </c>
      <c r="AW213" s="13" t="s">
        <v>32</v>
      </c>
      <c r="AX213" s="13" t="s">
        <v>78</v>
      </c>
      <c r="AY213" s="236" t="s">
        <v>123</v>
      </c>
    </row>
    <row r="214" s="11" customFormat="1" ht="22.8" customHeight="1">
      <c r="A214" s="11"/>
      <c r="B214" s="182"/>
      <c r="C214" s="183"/>
      <c r="D214" s="184" t="s">
        <v>69</v>
      </c>
      <c r="E214" s="224" t="s">
        <v>423</v>
      </c>
      <c r="F214" s="224" t="s">
        <v>424</v>
      </c>
      <c r="G214" s="183"/>
      <c r="H214" s="183"/>
      <c r="I214" s="186"/>
      <c r="J214" s="225">
        <f>BK214</f>
        <v>0</v>
      </c>
      <c r="K214" s="183"/>
      <c r="L214" s="188"/>
      <c r="M214" s="189"/>
      <c r="N214" s="190"/>
      <c r="O214" s="190"/>
      <c r="P214" s="191">
        <f>SUM(P215:P216)</f>
        <v>0</v>
      </c>
      <c r="Q214" s="190"/>
      <c r="R214" s="191">
        <f>SUM(R215:R216)</f>
        <v>0</v>
      </c>
      <c r="S214" s="190"/>
      <c r="T214" s="192">
        <f>SUM(T215:T216)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193" t="s">
        <v>78</v>
      </c>
      <c r="AT214" s="194" t="s">
        <v>69</v>
      </c>
      <c r="AU214" s="194" t="s">
        <v>78</v>
      </c>
      <c r="AY214" s="193" t="s">
        <v>123</v>
      </c>
      <c r="BK214" s="195">
        <f>SUM(BK215:BK216)</f>
        <v>0</v>
      </c>
    </row>
    <row r="215" s="2" customFormat="1" ht="14.4" customHeight="1">
      <c r="A215" s="38"/>
      <c r="B215" s="39"/>
      <c r="C215" s="196" t="s">
        <v>425</v>
      </c>
      <c r="D215" s="196" t="s">
        <v>124</v>
      </c>
      <c r="E215" s="197" t="s">
        <v>426</v>
      </c>
      <c r="F215" s="198" t="s">
        <v>427</v>
      </c>
      <c r="G215" s="199" t="s">
        <v>290</v>
      </c>
      <c r="H215" s="200">
        <v>868.21699999999998</v>
      </c>
      <c r="I215" s="201"/>
      <c r="J215" s="202">
        <f>ROUND(I215*H215,2)</f>
        <v>0</v>
      </c>
      <c r="K215" s="198" t="s">
        <v>213</v>
      </c>
      <c r="L215" s="44"/>
      <c r="M215" s="203" t="s">
        <v>21</v>
      </c>
      <c r="N215" s="204" t="s">
        <v>41</v>
      </c>
      <c r="O215" s="84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7" t="s">
        <v>122</v>
      </c>
      <c r="AT215" s="207" t="s">
        <v>124</v>
      </c>
      <c r="AU215" s="207" t="s">
        <v>80</v>
      </c>
      <c r="AY215" s="17" t="s">
        <v>123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7" t="s">
        <v>78</v>
      </c>
      <c r="BK215" s="208">
        <f>ROUND(I215*H215,2)</f>
        <v>0</v>
      </c>
      <c r="BL215" s="17" t="s">
        <v>122</v>
      </c>
      <c r="BM215" s="207" t="s">
        <v>428</v>
      </c>
    </row>
    <row r="216" s="2" customFormat="1">
      <c r="A216" s="38"/>
      <c r="B216" s="39"/>
      <c r="C216" s="40"/>
      <c r="D216" s="209" t="s">
        <v>129</v>
      </c>
      <c r="E216" s="40"/>
      <c r="F216" s="210" t="s">
        <v>429</v>
      </c>
      <c r="G216" s="40"/>
      <c r="H216" s="40"/>
      <c r="I216" s="211"/>
      <c r="J216" s="40"/>
      <c r="K216" s="40"/>
      <c r="L216" s="44"/>
      <c r="M216" s="214"/>
      <c r="N216" s="215"/>
      <c r="O216" s="216"/>
      <c r="P216" s="216"/>
      <c r="Q216" s="216"/>
      <c r="R216" s="216"/>
      <c r="S216" s="216"/>
      <c r="T216" s="217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129</v>
      </c>
      <c r="AU216" s="17" t="s">
        <v>80</v>
      </c>
    </row>
    <row r="217" s="2" customFormat="1" ht="6.96" customHeight="1">
      <c r="A217" s="38"/>
      <c r="B217" s="59"/>
      <c r="C217" s="60"/>
      <c r="D217" s="60"/>
      <c r="E217" s="60"/>
      <c r="F217" s="60"/>
      <c r="G217" s="60"/>
      <c r="H217" s="60"/>
      <c r="I217" s="60"/>
      <c r="J217" s="60"/>
      <c r="K217" s="60"/>
      <c r="L217" s="44"/>
      <c r="M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</sheetData>
  <sheetProtection sheet="1" autoFilter="0" formatColumns="0" formatRows="0" objects="1" scenarios="1" spinCount="100000" saltValue="SB/tlbr3VbDDp5HGeaUiQA/UPIFyJGsUS8ovzb32yyOSoSVdDmoJYBsLrfPM7/jwc6q4AT200LhemNoU0PKc2g==" hashValue="mil0kuG2d44m+kMpsf4RPeT4csJpJu/roew/qb9PSY6ZYtqGIaPqRxtnbBMQIh+143gHQDaO3K5hAluttvcO1A==" algorithmName="SHA-512" password="CC35"/>
  <autoFilter ref="C83:K2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Společná zařízení v k.ú. Horní Čermná - Vodohospodářská část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21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18.11.2019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27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ROUND((SUM(BE88:BE337)),  2)</f>
        <v>0</v>
      </c>
      <c r="G33" s="38"/>
      <c r="H33" s="38"/>
      <c r="I33" s="148">
        <v>0.20999999999999999</v>
      </c>
      <c r="J33" s="147">
        <f>ROUND(((SUM(BE88:BE337))*I33),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ROUND((SUM(BF88:BF337)),  2)</f>
        <v>0</v>
      </c>
      <c r="G34" s="38"/>
      <c r="H34" s="38"/>
      <c r="I34" s="148">
        <v>0.14999999999999999</v>
      </c>
      <c r="J34" s="147">
        <f>ROUND(((SUM(BF88:BF337))*I34),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ROUND((SUM(BG88:BG337)),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ROUND((SUM(BH88:BH337)),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ROUND((SUM(BI88:BI337)),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Společná zařízení v k.ú. Horní Čermná - Vodohospodářská část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SO-1.2 - Sdružený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18.11.2019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202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203</v>
      </c>
      <c r="E61" s="221"/>
      <c r="F61" s="221"/>
      <c r="G61" s="221"/>
      <c r="H61" s="221"/>
      <c r="I61" s="221"/>
      <c r="J61" s="222">
        <f>J90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431</v>
      </c>
      <c r="E62" s="221"/>
      <c r="F62" s="221"/>
      <c r="G62" s="221"/>
      <c r="H62" s="221"/>
      <c r="I62" s="221"/>
      <c r="J62" s="222">
        <f>J157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432</v>
      </c>
      <c r="E63" s="221"/>
      <c r="F63" s="221"/>
      <c r="G63" s="221"/>
      <c r="H63" s="221"/>
      <c r="I63" s="221"/>
      <c r="J63" s="222">
        <f>J183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8"/>
      <c r="C64" s="219"/>
      <c r="D64" s="220" t="s">
        <v>204</v>
      </c>
      <c r="E64" s="221"/>
      <c r="F64" s="221"/>
      <c r="G64" s="221"/>
      <c r="H64" s="221"/>
      <c r="I64" s="221"/>
      <c r="J64" s="222">
        <f>J252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8"/>
      <c r="C65" s="219"/>
      <c r="D65" s="220" t="s">
        <v>433</v>
      </c>
      <c r="E65" s="221"/>
      <c r="F65" s="221"/>
      <c r="G65" s="221"/>
      <c r="H65" s="221"/>
      <c r="I65" s="221"/>
      <c r="J65" s="222">
        <f>J280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8"/>
      <c r="C66" s="219"/>
      <c r="D66" s="220" t="s">
        <v>206</v>
      </c>
      <c r="E66" s="221"/>
      <c r="F66" s="221"/>
      <c r="G66" s="221"/>
      <c r="H66" s="221"/>
      <c r="I66" s="221"/>
      <c r="J66" s="222">
        <f>J297</f>
        <v>0</v>
      </c>
      <c r="K66" s="219"/>
      <c r="L66" s="22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5"/>
      <c r="C67" s="166"/>
      <c r="D67" s="167" t="s">
        <v>434</v>
      </c>
      <c r="E67" s="168"/>
      <c r="F67" s="168"/>
      <c r="G67" s="168"/>
      <c r="H67" s="168"/>
      <c r="I67" s="168"/>
      <c r="J67" s="169">
        <f>J300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18"/>
      <c r="C68" s="219"/>
      <c r="D68" s="220" t="s">
        <v>435</v>
      </c>
      <c r="E68" s="221"/>
      <c r="F68" s="221"/>
      <c r="G68" s="221"/>
      <c r="H68" s="221"/>
      <c r="I68" s="221"/>
      <c r="J68" s="222">
        <f>J301</f>
        <v>0</v>
      </c>
      <c r="K68" s="219"/>
      <c r="L68" s="22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Společná zařízení v k.ú. Horní Čermná - Vodohospodářská část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100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SO-1.2 - Sdružený objekt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22</v>
      </c>
      <c r="D82" s="40"/>
      <c r="E82" s="40"/>
      <c r="F82" s="27" t="str">
        <f>F12</f>
        <v xml:space="preserve"> </v>
      </c>
      <c r="G82" s="40"/>
      <c r="H82" s="40"/>
      <c r="I82" s="32" t="s">
        <v>24</v>
      </c>
      <c r="J82" s="72" t="str">
        <f>IF(J12="","",J12)</f>
        <v>18.11.2019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26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108</v>
      </c>
      <c r="D87" s="174" t="s">
        <v>55</v>
      </c>
      <c r="E87" s="174" t="s">
        <v>51</v>
      </c>
      <c r="F87" s="174" t="s">
        <v>52</v>
      </c>
      <c r="G87" s="174" t="s">
        <v>109</v>
      </c>
      <c r="H87" s="174" t="s">
        <v>110</v>
      </c>
      <c r="I87" s="174" t="s">
        <v>111</v>
      </c>
      <c r="J87" s="174" t="s">
        <v>104</v>
      </c>
      <c r="K87" s="175" t="s">
        <v>112</v>
      </c>
      <c r="L87" s="176"/>
      <c r="M87" s="92" t="s">
        <v>21</v>
      </c>
      <c r="N87" s="93" t="s">
        <v>40</v>
      </c>
      <c r="O87" s="93" t="s">
        <v>113</v>
      </c>
      <c r="P87" s="93" t="s">
        <v>114</v>
      </c>
      <c r="Q87" s="93" t="s">
        <v>115</v>
      </c>
      <c r="R87" s="93" t="s">
        <v>116</v>
      </c>
      <c r="S87" s="93" t="s">
        <v>117</v>
      </c>
      <c r="T87" s="94" t="s">
        <v>118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119</v>
      </c>
      <c r="D88" s="40"/>
      <c r="E88" s="40"/>
      <c r="F88" s="40"/>
      <c r="G88" s="40"/>
      <c r="H88" s="40"/>
      <c r="I88" s="40"/>
      <c r="J88" s="177">
        <f>BK88</f>
        <v>0</v>
      </c>
      <c r="K88" s="40"/>
      <c r="L88" s="44"/>
      <c r="M88" s="95"/>
      <c r="N88" s="178"/>
      <c r="O88" s="96"/>
      <c r="P88" s="179">
        <f>P89+P300</f>
        <v>0</v>
      </c>
      <c r="Q88" s="96"/>
      <c r="R88" s="179">
        <f>R89+R300</f>
        <v>414.56363426999997</v>
      </c>
      <c r="S88" s="96"/>
      <c r="T88" s="180">
        <f>T89+T300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105</v>
      </c>
      <c r="BK88" s="181">
        <f>BK89+BK300</f>
        <v>0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207</v>
      </c>
      <c r="F89" s="185" t="s">
        <v>208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P90+P157+P183+P252+P280+P297</f>
        <v>0</v>
      </c>
      <c r="Q89" s="190"/>
      <c r="R89" s="191">
        <f>R90+R157+R183+R252+R280+R297</f>
        <v>414.30558320999995</v>
      </c>
      <c r="S89" s="190"/>
      <c r="T89" s="192">
        <f>T90+T157+T183+T252+T280+T297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78</v>
      </c>
      <c r="AT89" s="194" t="s">
        <v>69</v>
      </c>
      <c r="AU89" s="194" t="s">
        <v>70</v>
      </c>
      <c r="AY89" s="193" t="s">
        <v>123</v>
      </c>
      <c r="BK89" s="195">
        <f>BK90+BK157+BK183+BK252+BK280+BK297</f>
        <v>0</v>
      </c>
    </row>
    <row r="90" s="11" customFormat="1" ht="22.8" customHeight="1">
      <c r="A90" s="11"/>
      <c r="B90" s="182"/>
      <c r="C90" s="183"/>
      <c r="D90" s="184" t="s">
        <v>69</v>
      </c>
      <c r="E90" s="224" t="s">
        <v>78</v>
      </c>
      <c r="F90" s="224" t="s">
        <v>209</v>
      </c>
      <c r="G90" s="183"/>
      <c r="H90" s="183"/>
      <c r="I90" s="186"/>
      <c r="J90" s="225">
        <f>BK90</f>
        <v>0</v>
      </c>
      <c r="K90" s="183"/>
      <c r="L90" s="188"/>
      <c r="M90" s="189"/>
      <c r="N90" s="190"/>
      <c r="O90" s="190"/>
      <c r="P90" s="191">
        <f>SUM(P91:P156)</f>
        <v>0</v>
      </c>
      <c r="Q90" s="190"/>
      <c r="R90" s="191">
        <f>SUM(R91:R156)</f>
        <v>0.89849999999999997</v>
      </c>
      <c r="S90" s="190"/>
      <c r="T90" s="192">
        <f>SUM(T91:T156)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78</v>
      </c>
      <c r="AY90" s="193" t="s">
        <v>123</v>
      </c>
      <c r="BK90" s="195">
        <f>SUM(BK91:BK156)</f>
        <v>0</v>
      </c>
    </row>
    <row r="91" s="2" customFormat="1" ht="14.4" customHeight="1">
      <c r="A91" s="38"/>
      <c r="B91" s="39"/>
      <c r="C91" s="196" t="s">
        <v>78</v>
      </c>
      <c r="D91" s="196" t="s">
        <v>124</v>
      </c>
      <c r="E91" s="197" t="s">
        <v>436</v>
      </c>
      <c r="F91" s="198" t="s">
        <v>437</v>
      </c>
      <c r="G91" s="199" t="s">
        <v>414</v>
      </c>
      <c r="H91" s="200">
        <v>50</v>
      </c>
      <c r="I91" s="201"/>
      <c r="J91" s="202">
        <f>ROUND(I91*H91,2)</f>
        <v>0</v>
      </c>
      <c r="K91" s="198" t="s">
        <v>213</v>
      </c>
      <c r="L91" s="44"/>
      <c r="M91" s="203" t="s">
        <v>21</v>
      </c>
      <c r="N91" s="204" t="s">
        <v>41</v>
      </c>
      <c r="O91" s="84"/>
      <c r="P91" s="205">
        <f>O91*H91</f>
        <v>0</v>
      </c>
      <c r="Q91" s="205">
        <v>0.01797</v>
      </c>
      <c r="R91" s="205">
        <f>Q91*H91</f>
        <v>0.89849999999999997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122</v>
      </c>
      <c r="AT91" s="207" t="s">
        <v>124</v>
      </c>
      <c r="AU91" s="207" t="s">
        <v>80</v>
      </c>
      <c r="AY91" s="17" t="s">
        <v>123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122</v>
      </c>
      <c r="BM91" s="207" t="s">
        <v>438</v>
      </c>
    </row>
    <row r="92" s="2" customFormat="1">
      <c r="A92" s="38"/>
      <c r="B92" s="39"/>
      <c r="C92" s="40"/>
      <c r="D92" s="209" t="s">
        <v>129</v>
      </c>
      <c r="E92" s="40"/>
      <c r="F92" s="210" t="s">
        <v>439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80</v>
      </c>
    </row>
    <row r="93" s="13" customFormat="1">
      <c r="A93" s="13"/>
      <c r="B93" s="226"/>
      <c r="C93" s="227"/>
      <c r="D93" s="209" t="s">
        <v>216</v>
      </c>
      <c r="E93" s="228" t="s">
        <v>21</v>
      </c>
      <c r="F93" s="229" t="s">
        <v>440</v>
      </c>
      <c r="G93" s="227"/>
      <c r="H93" s="230">
        <v>50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216</v>
      </c>
      <c r="AU93" s="236" t="s">
        <v>80</v>
      </c>
      <c r="AV93" s="13" t="s">
        <v>80</v>
      </c>
      <c r="AW93" s="13" t="s">
        <v>32</v>
      </c>
      <c r="AX93" s="13" t="s">
        <v>78</v>
      </c>
      <c r="AY93" s="236" t="s">
        <v>123</v>
      </c>
    </row>
    <row r="94" s="2" customFormat="1" ht="14.4" customHeight="1">
      <c r="A94" s="38"/>
      <c r="B94" s="39"/>
      <c r="C94" s="196" t="s">
        <v>80</v>
      </c>
      <c r="D94" s="196" t="s">
        <v>124</v>
      </c>
      <c r="E94" s="197" t="s">
        <v>441</v>
      </c>
      <c r="F94" s="198" t="s">
        <v>442</v>
      </c>
      <c r="G94" s="199" t="s">
        <v>443</v>
      </c>
      <c r="H94" s="200">
        <v>120</v>
      </c>
      <c r="I94" s="201"/>
      <c r="J94" s="202">
        <f>ROUND(I94*H94,2)</f>
        <v>0</v>
      </c>
      <c r="K94" s="198" t="s">
        <v>213</v>
      </c>
      <c r="L94" s="44"/>
      <c r="M94" s="203" t="s">
        <v>21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122</v>
      </c>
      <c r="AT94" s="207" t="s">
        <v>124</v>
      </c>
      <c r="AU94" s="207" t="s">
        <v>80</v>
      </c>
      <c r="AY94" s="17" t="s">
        <v>123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122</v>
      </c>
      <c r="BM94" s="207" t="s">
        <v>444</v>
      </c>
    </row>
    <row r="95" s="2" customFormat="1">
      <c r="A95" s="38"/>
      <c r="B95" s="39"/>
      <c r="C95" s="40"/>
      <c r="D95" s="209" t="s">
        <v>129</v>
      </c>
      <c r="E95" s="40"/>
      <c r="F95" s="210" t="s">
        <v>445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80</v>
      </c>
    </row>
    <row r="96" s="13" customFormat="1">
      <c r="A96" s="13"/>
      <c r="B96" s="226"/>
      <c r="C96" s="227"/>
      <c r="D96" s="209" t="s">
        <v>216</v>
      </c>
      <c r="E96" s="228" t="s">
        <v>21</v>
      </c>
      <c r="F96" s="229" t="s">
        <v>446</v>
      </c>
      <c r="G96" s="227"/>
      <c r="H96" s="230">
        <v>120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216</v>
      </c>
      <c r="AU96" s="236" t="s">
        <v>80</v>
      </c>
      <c r="AV96" s="13" t="s">
        <v>80</v>
      </c>
      <c r="AW96" s="13" t="s">
        <v>32</v>
      </c>
      <c r="AX96" s="13" t="s">
        <v>78</v>
      </c>
      <c r="AY96" s="236" t="s">
        <v>123</v>
      </c>
    </row>
    <row r="97" s="2" customFormat="1" ht="14.4" customHeight="1">
      <c r="A97" s="38"/>
      <c r="B97" s="39"/>
      <c r="C97" s="196" t="s">
        <v>135</v>
      </c>
      <c r="D97" s="196" t="s">
        <v>124</v>
      </c>
      <c r="E97" s="197" t="s">
        <v>447</v>
      </c>
      <c r="F97" s="198" t="s">
        <v>448</v>
      </c>
      <c r="G97" s="199" t="s">
        <v>449</v>
      </c>
      <c r="H97" s="200">
        <v>30</v>
      </c>
      <c r="I97" s="201"/>
      <c r="J97" s="202">
        <f>ROUND(I97*H97,2)</f>
        <v>0</v>
      </c>
      <c r="K97" s="198" t="s">
        <v>213</v>
      </c>
      <c r="L97" s="44"/>
      <c r="M97" s="203" t="s">
        <v>21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122</v>
      </c>
      <c r="AT97" s="207" t="s">
        <v>124</v>
      </c>
      <c r="AU97" s="207" t="s">
        <v>80</v>
      </c>
      <c r="AY97" s="17" t="s">
        <v>123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122</v>
      </c>
      <c r="BM97" s="207" t="s">
        <v>450</v>
      </c>
    </row>
    <row r="98" s="2" customFormat="1">
      <c r="A98" s="38"/>
      <c r="B98" s="39"/>
      <c r="C98" s="40"/>
      <c r="D98" s="209" t="s">
        <v>129</v>
      </c>
      <c r="E98" s="40"/>
      <c r="F98" s="210" t="s">
        <v>451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80</v>
      </c>
    </row>
    <row r="99" s="13" customFormat="1">
      <c r="A99" s="13"/>
      <c r="B99" s="226"/>
      <c r="C99" s="227"/>
      <c r="D99" s="209" t="s">
        <v>216</v>
      </c>
      <c r="E99" s="228" t="s">
        <v>21</v>
      </c>
      <c r="F99" s="229" t="s">
        <v>365</v>
      </c>
      <c r="G99" s="227"/>
      <c r="H99" s="230">
        <v>30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216</v>
      </c>
      <c r="AU99" s="236" t="s">
        <v>80</v>
      </c>
      <c r="AV99" s="13" t="s">
        <v>80</v>
      </c>
      <c r="AW99" s="13" t="s">
        <v>32</v>
      </c>
      <c r="AX99" s="13" t="s">
        <v>78</v>
      </c>
      <c r="AY99" s="236" t="s">
        <v>123</v>
      </c>
    </row>
    <row r="100" s="2" customFormat="1" ht="14.4" customHeight="1">
      <c r="A100" s="38"/>
      <c r="B100" s="39"/>
      <c r="C100" s="196" t="s">
        <v>122</v>
      </c>
      <c r="D100" s="196" t="s">
        <v>124</v>
      </c>
      <c r="E100" s="197" t="s">
        <v>452</v>
      </c>
      <c r="F100" s="198" t="s">
        <v>453</v>
      </c>
      <c r="G100" s="199" t="s">
        <v>231</v>
      </c>
      <c r="H100" s="200">
        <v>36.5</v>
      </c>
      <c r="I100" s="201"/>
      <c r="J100" s="202">
        <f>ROUND(I100*H100,2)</f>
        <v>0</v>
      </c>
      <c r="K100" s="198" t="s">
        <v>213</v>
      </c>
      <c r="L100" s="44"/>
      <c r="M100" s="203" t="s">
        <v>21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122</v>
      </c>
      <c r="AT100" s="207" t="s">
        <v>124</v>
      </c>
      <c r="AU100" s="207" t="s">
        <v>80</v>
      </c>
      <c r="AY100" s="17" t="s">
        <v>123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122</v>
      </c>
      <c r="BM100" s="207" t="s">
        <v>454</v>
      </c>
    </row>
    <row r="101" s="2" customFormat="1">
      <c r="A101" s="38"/>
      <c r="B101" s="39"/>
      <c r="C101" s="40"/>
      <c r="D101" s="209" t="s">
        <v>129</v>
      </c>
      <c r="E101" s="40"/>
      <c r="F101" s="210" t="s">
        <v>455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80</v>
      </c>
    </row>
    <row r="102" s="13" customFormat="1">
      <c r="A102" s="13"/>
      <c r="B102" s="226"/>
      <c r="C102" s="227"/>
      <c r="D102" s="209" t="s">
        <v>216</v>
      </c>
      <c r="E102" s="228" t="s">
        <v>21</v>
      </c>
      <c r="F102" s="229" t="s">
        <v>456</v>
      </c>
      <c r="G102" s="227"/>
      <c r="H102" s="230">
        <v>36.5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216</v>
      </c>
      <c r="AU102" s="236" t="s">
        <v>80</v>
      </c>
      <c r="AV102" s="13" t="s">
        <v>80</v>
      </c>
      <c r="AW102" s="13" t="s">
        <v>32</v>
      </c>
      <c r="AX102" s="13" t="s">
        <v>78</v>
      </c>
      <c r="AY102" s="236" t="s">
        <v>123</v>
      </c>
    </row>
    <row r="103" s="2" customFormat="1" ht="14.4" customHeight="1">
      <c r="A103" s="38"/>
      <c r="B103" s="39"/>
      <c r="C103" s="196" t="s">
        <v>143</v>
      </c>
      <c r="D103" s="196" t="s">
        <v>124</v>
      </c>
      <c r="E103" s="197" t="s">
        <v>251</v>
      </c>
      <c r="F103" s="198" t="s">
        <v>252</v>
      </c>
      <c r="G103" s="199" t="s">
        <v>231</v>
      </c>
      <c r="H103" s="200">
        <v>10.949999999999999</v>
      </c>
      <c r="I103" s="201"/>
      <c r="J103" s="202">
        <f>ROUND(I103*H103,2)</f>
        <v>0</v>
      </c>
      <c r="K103" s="198" t="s">
        <v>213</v>
      </c>
      <c r="L103" s="44"/>
      <c r="M103" s="203" t="s">
        <v>21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122</v>
      </c>
      <c r="AT103" s="207" t="s">
        <v>124</v>
      </c>
      <c r="AU103" s="207" t="s">
        <v>80</v>
      </c>
      <c r="AY103" s="17" t="s">
        <v>123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122</v>
      </c>
      <c r="BM103" s="207" t="s">
        <v>457</v>
      </c>
    </row>
    <row r="104" s="2" customFormat="1">
      <c r="A104" s="38"/>
      <c r="B104" s="39"/>
      <c r="C104" s="40"/>
      <c r="D104" s="209" t="s">
        <v>129</v>
      </c>
      <c r="E104" s="40"/>
      <c r="F104" s="210" t="s">
        <v>254</v>
      </c>
      <c r="G104" s="40"/>
      <c r="H104" s="40"/>
      <c r="I104" s="211"/>
      <c r="J104" s="40"/>
      <c r="K104" s="40"/>
      <c r="L104" s="44"/>
      <c r="M104" s="212"/>
      <c r="N104" s="21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80</v>
      </c>
    </row>
    <row r="105" s="13" customFormat="1">
      <c r="A105" s="13"/>
      <c r="B105" s="226"/>
      <c r="C105" s="227"/>
      <c r="D105" s="209" t="s">
        <v>216</v>
      </c>
      <c r="E105" s="228" t="s">
        <v>21</v>
      </c>
      <c r="F105" s="229" t="s">
        <v>458</v>
      </c>
      <c r="G105" s="227"/>
      <c r="H105" s="230">
        <v>10.949999999999999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216</v>
      </c>
      <c r="AU105" s="236" t="s">
        <v>80</v>
      </c>
      <c r="AV105" s="13" t="s">
        <v>80</v>
      </c>
      <c r="AW105" s="13" t="s">
        <v>32</v>
      </c>
      <c r="AX105" s="13" t="s">
        <v>78</v>
      </c>
      <c r="AY105" s="236" t="s">
        <v>123</v>
      </c>
    </row>
    <row r="106" s="2" customFormat="1" ht="14.4" customHeight="1">
      <c r="A106" s="38"/>
      <c r="B106" s="39"/>
      <c r="C106" s="196" t="s">
        <v>147</v>
      </c>
      <c r="D106" s="196" t="s">
        <v>124</v>
      </c>
      <c r="E106" s="197" t="s">
        <v>256</v>
      </c>
      <c r="F106" s="198" t="s">
        <v>257</v>
      </c>
      <c r="G106" s="199" t="s">
        <v>231</v>
      </c>
      <c r="H106" s="200">
        <v>133.67500000000001</v>
      </c>
      <c r="I106" s="201"/>
      <c r="J106" s="202">
        <f>ROUND(I106*H106,2)</f>
        <v>0</v>
      </c>
      <c r="K106" s="198" t="s">
        <v>213</v>
      </c>
      <c r="L106" s="44"/>
      <c r="M106" s="203" t="s">
        <v>21</v>
      </c>
      <c r="N106" s="204" t="s">
        <v>41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122</v>
      </c>
      <c r="AT106" s="207" t="s">
        <v>124</v>
      </c>
      <c r="AU106" s="207" t="s">
        <v>80</v>
      </c>
      <c r="AY106" s="17" t="s">
        <v>123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78</v>
      </c>
      <c r="BK106" s="208">
        <f>ROUND(I106*H106,2)</f>
        <v>0</v>
      </c>
      <c r="BL106" s="17" t="s">
        <v>122</v>
      </c>
      <c r="BM106" s="207" t="s">
        <v>459</v>
      </c>
    </row>
    <row r="107" s="2" customFormat="1">
      <c r="A107" s="38"/>
      <c r="B107" s="39"/>
      <c r="C107" s="40"/>
      <c r="D107" s="209" t="s">
        <v>129</v>
      </c>
      <c r="E107" s="40"/>
      <c r="F107" s="210" t="s">
        <v>259</v>
      </c>
      <c r="G107" s="40"/>
      <c r="H107" s="40"/>
      <c r="I107" s="211"/>
      <c r="J107" s="40"/>
      <c r="K107" s="40"/>
      <c r="L107" s="44"/>
      <c r="M107" s="212"/>
      <c r="N107" s="21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80</v>
      </c>
    </row>
    <row r="108" s="13" customFormat="1">
      <c r="A108" s="13"/>
      <c r="B108" s="226"/>
      <c r="C108" s="227"/>
      <c r="D108" s="209" t="s">
        <v>216</v>
      </c>
      <c r="E108" s="228" t="s">
        <v>21</v>
      </c>
      <c r="F108" s="229" t="s">
        <v>460</v>
      </c>
      <c r="G108" s="227"/>
      <c r="H108" s="230">
        <v>59.649999999999999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216</v>
      </c>
      <c r="AU108" s="236" t="s">
        <v>80</v>
      </c>
      <c r="AV108" s="13" t="s">
        <v>80</v>
      </c>
      <c r="AW108" s="13" t="s">
        <v>32</v>
      </c>
      <c r="AX108" s="13" t="s">
        <v>70</v>
      </c>
      <c r="AY108" s="236" t="s">
        <v>123</v>
      </c>
    </row>
    <row r="109" s="13" customFormat="1">
      <c r="A109" s="13"/>
      <c r="B109" s="226"/>
      <c r="C109" s="227"/>
      <c r="D109" s="209" t="s">
        <v>216</v>
      </c>
      <c r="E109" s="228" t="s">
        <v>21</v>
      </c>
      <c r="F109" s="229" t="s">
        <v>461</v>
      </c>
      <c r="G109" s="227"/>
      <c r="H109" s="230">
        <v>74.025000000000006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216</v>
      </c>
      <c r="AU109" s="236" t="s">
        <v>80</v>
      </c>
      <c r="AV109" s="13" t="s">
        <v>80</v>
      </c>
      <c r="AW109" s="13" t="s">
        <v>32</v>
      </c>
      <c r="AX109" s="13" t="s">
        <v>70</v>
      </c>
      <c r="AY109" s="236" t="s">
        <v>123</v>
      </c>
    </row>
    <row r="110" s="14" customFormat="1">
      <c r="A110" s="14"/>
      <c r="B110" s="237"/>
      <c r="C110" s="238"/>
      <c r="D110" s="209" t="s">
        <v>216</v>
      </c>
      <c r="E110" s="239" t="s">
        <v>21</v>
      </c>
      <c r="F110" s="240" t="s">
        <v>245</v>
      </c>
      <c r="G110" s="238"/>
      <c r="H110" s="241">
        <v>133.67500000000001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216</v>
      </c>
      <c r="AU110" s="247" t="s">
        <v>80</v>
      </c>
      <c r="AV110" s="14" t="s">
        <v>122</v>
      </c>
      <c r="AW110" s="14" t="s">
        <v>32</v>
      </c>
      <c r="AX110" s="14" t="s">
        <v>78</v>
      </c>
      <c r="AY110" s="247" t="s">
        <v>123</v>
      </c>
    </row>
    <row r="111" s="2" customFormat="1" ht="14.4" customHeight="1">
      <c r="A111" s="38"/>
      <c r="B111" s="39"/>
      <c r="C111" s="196" t="s">
        <v>151</v>
      </c>
      <c r="D111" s="196" t="s">
        <v>124</v>
      </c>
      <c r="E111" s="197" t="s">
        <v>462</v>
      </c>
      <c r="F111" s="198" t="s">
        <v>463</v>
      </c>
      <c r="G111" s="199" t="s">
        <v>231</v>
      </c>
      <c r="H111" s="200">
        <v>133.67500000000001</v>
      </c>
      <c r="I111" s="201"/>
      <c r="J111" s="202">
        <f>ROUND(I111*H111,2)</f>
        <v>0</v>
      </c>
      <c r="K111" s="198" t="s">
        <v>213</v>
      </c>
      <c r="L111" s="44"/>
      <c r="M111" s="203" t="s">
        <v>21</v>
      </c>
      <c r="N111" s="204" t="s">
        <v>41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122</v>
      </c>
      <c r="AT111" s="207" t="s">
        <v>124</v>
      </c>
      <c r="AU111" s="207" t="s">
        <v>80</v>
      </c>
      <c r="AY111" s="17" t="s">
        <v>123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78</v>
      </c>
      <c r="BK111" s="208">
        <f>ROUND(I111*H111,2)</f>
        <v>0</v>
      </c>
      <c r="BL111" s="17" t="s">
        <v>122</v>
      </c>
      <c r="BM111" s="207" t="s">
        <v>464</v>
      </c>
    </row>
    <row r="112" s="2" customFormat="1">
      <c r="A112" s="38"/>
      <c r="B112" s="39"/>
      <c r="C112" s="40"/>
      <c r="D112" s="209" t="s">
        <v>129</v>
      </c>
      <c r="E112" s="40"/>
      <c r="F112" s="210" t="s">
        <v>465</v>
      </c>
      <c r="G112" s="40"/>
      <c r="H112" s="40"/>
      <c r="I112" s="211"/>
      <c r="J112" s="40"/>
      <c r="K112" s="40"/>
      <c r="L112" s="44"/>
      <c r="M112" s="212"/>
      <c r="N112" s="21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80</v>
      </c>
    </row>
    <row r="113" s="13" customFormat="1">
      <c r="A113" s="13"/>
      <c r="B113" s="226"/>
      <c r="C113" s="227"/>
      <c r="D113" s="209" t="s">
        <v>216</v>
      </c>
      <c r="E113" s="228" t="s">
        <v>21</v>
      </c>
      <c r="F113" s="229" t="s">
        <v>460</v>
      </c>
      <c r="G113" s="227"/>
      <c r="H113" s="230">
        <v>59.649999999999999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216</v>
      </c>
      <c r="AU113" s="236" t="s">
        <v>80</v>
      </c>
      <c r="AV113" s="13" t="s">
        <v>80</v>
      </c>
      <c r="AW113" s="13" t="s">
        <v>32</v>
      </c>
      <c r="AX113" s="13" t="s">
        <v>70</v>
      </c>
      <c r="AY113" s="236" t="s">
        <v>123</v>
      </c>
    </row>
    <row r="114" s="13" customFormat="1">
      <c r="A114" s="13"/>
      <c r="B114" s="226"/>
      <c r="C114" s="227"/>
      <c r="D114" s="209" t="s">
        <v>216</v>
      </c>
      <c r="E114" s="228" t="s">
        <v>21</v>
      </c>
      <c r="F114" s="229" t="s">
        <v>461</v>
      </c>
      <c r="G114" s="227"/>
      <c r="H114" s="230">
        <v>74.025000000000006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216</v>
      </c>
      <c r="AU114" s="236" t="s">
        <v>80</v>
      </c>
      <c r="AV114" s="13" t="s">
        <v>80</v>
      </c>
      <c r="AW114" s="13" t="s">
        <v>32</v>
      </c>
      <c r="AX114" s="13" t="s">
        <v>70</v>
      </c>
      <c r="AY114" s="236" t="s">
        <v>123</v>
      </c>
    </row>
    <row r="115" s="14" customFormat="1">
      <c r="A115" s="14"/>
      <c r="B115" s="237"/>
      <c r="C115" s="238"/>
      <c r="D115" s="209" t="s">
        <v>216</v>
      </c>
      <c r="E115" s="239" t="s">
        <v>21</v>
      </c>
      <c r="F115" s="240" t="s">
        <v>245</v>
      </c>
      <c r="G115" s="238"/>
      <c r="H115" s="241">
        <v>133.67500000000001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216</v>
      </c>
      <c r="AU115" s="247" t="s">
        <v>80</v>
      </c>
      <c r="AV115" s="14" t="s">
        <v>122</v>
      </c>
      <c r="AW115" s="14" t="s">
        <v>32</v>
      </c>
      <c r="AX115" s="14" t="s">
        <v>78</v>
      </c>
      <c r="AY115" s="247" t="s">
        <v>123</v>
      </c>
    </row>
    <row r="116" s="2" customFormat="1" ht="14.4" customHeight="1">
      <c r="A116" s="38"/>
      <c r="B116" s="39"/>
      <c r="C116" s="196" t="s">
        <v>156</v>
      </c>
      <c r="D116" s="196" t="s">
        <v>124</v>
      </c>
      <c r="E116" s="197" t="s">
        <v>466</v>
      </c>
      <c r="F116" s="198" t="s">
        <v>467</v>
      </c>
      <c r="G116" s="199" t="s">
        <v>231</v>
      </c>
      <c r="H116" s="200">
        <v>16</v>
      </c>
      <c r="I116" s="201"/>
      <c r="J116" s="202">
        <f>ROUND(I116*H116,2)</f>
        <v>0</v>
      </c>
      <c r="K116" s="198" t="s">
        <v>213</v>
      </c>
      <c r="L116" s="44"/>
      <c r="M116" s="203" t="s">
        <v>21</v>
      </c>
      <c r="N116" s="204" t="s">
        <v>41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122</v>
      </c>
      <c r="AT116" s="207" t="s">
        <v>124</v>
      </c>
      <c r="AU116" s="207" t="s">
        <v>80</v>
      </c>
      <c r="AY116" s="17" t="s">
        <v>123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78</v>
      </c>
      <c r="BK116" s="208">
        <f>ROUND(I116*H116,2)</f>
        <v>0</v>
      </c>
      <c r="BL116" s="17" t="s">
        <v>122</v>
      </c>
      <c r="BM116" s="207" t="s">
        <v>468</v>
      </c>
    </row>
    <row r="117" s="2" customFormat="1">
      <c r="A117" s="38"/>
      <c r="B117" s="39"/>
      <c r="C117" s="40"/>
      <c r="D117" s="209" t="s">
        <v>129</v>
      </c>
      <c r="E117" s="40"/>
      <c r="F117" s="210" t="s">
        <v>469</v>
      </c>
      <c r="G117" s="40"/>
      <c r="H117" s="40"/>
      <c r="I117" s="211"/>
      <c r="J117" s="40"/>
      <c r="K117" s="40"/>
      <c r="L117" s="44"/>
      <c r="M117" s="212"/>
      <c r="N117" s="21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129</v>
      </c>
      <c r="AU117" s="17" t="s">
        <v>80</v>
      </c>
    </row>
    <row r="118" s="13" customFormat="1">
      <c r="A118" s="13"/>
      <c r="B118" s="226"/>
      <c r="C118" s="227"/>
      <c r="D118" s="209" t="s">
        <v>216</v>
      </c>
      <c r="E118" s="228" t="s">
        <v>21</v>
      </c>
      <c r="F118" s="229" t="s">
        <v>470</v>
      </c>
      <c r="G118" s="227"/>
      <c r="H118" s="230">
        <v>3.8399999999999999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216</v>
      </c>
      <c r="AU118" s="236" t="s">
        <v>80</v>
      </c>
      <c r="AV118" s="13" t="s">
        <v>80</v>
      </c>
      <c r="AW118" s="13" t="s">
        <v>32</v>
      </c>
      <c r="AX118" s="13" t="s">
        <v>70</v>
      </c>
      <c r="AY118" s="236" t="s">
        <v>123</v>
      </c>
    </row>
    <row r="119" s="13" customFormat="1">
      <c r="A119" s="13"/>
      <c r="B119" s="226"/>
      <c r="C119" s="227"/>
      <c r="D119" s="209" t="s">
        <v>216</v>
      </c>
      <c r="E119" s="228" t="s">
        <v>21</v>
      </c>
      <c r="F119" s="229" t="s">
        <v>471</v>
      </c>
      <c r="G119" s="227"/>
      <c r="H119" s="230">
        <v>6.4000000000000004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216</v>
      </c>
      <c r="AU119" s="236" t="s">
        <v>80</v>
      </c>
      <c r="AV119" s="13" t="s">
        <v>80</v>
      </c>
      <c r="AW119" s="13" t="s">
        <v>32</v>
      </c>
      <c r="AX119" s="13" t="s">
        <v>70</v>
      </c>
      <c r="AY119" s="236" t="s">
        <v>123</v>
      </c>
    </row>
    <row r="120" s="13" customFormat="1">
      <c r="A120" s="13"/>
      <c r="B120" s="226"/>
      <c r="C120" s="227"/>
      <c r="D120" s="209" t="s">
        <v>216</v>
      </c>
      <c r="E120" s="228" t="s">
        <v>21</v>
      </c>
      <c r="F120" s="229" t="s">
        <v>472</v>
      </c>
      <c r="G120" s="227"/>
      <c r="H120" s="230">
        <v>5.7599999999999998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216</v>
      </c>
      <c r="AU120" s="236" t="s">
        <v>80</v>
      </c>
      <c r="AV120" s="13" t="s">
        <v>80</v>
      </c>
      <c r="AW120" s="13" t="s">
        <v>32</v>
      </c>
      <c r="AX120" s="13" t="s">
        <v>70</v>
      </c>
      <c r="AY120" s="236" t="s">
        <v>123</v>
      </c>
    </row>
    <row r="121" s="14" customFormat="1">
      <c r="A121" s="14"/>
      <c r="B121" s="237"/>
      <c r="C121" s="238"/>
      <c r="D121" s="209" t="s">
        <v>216</v>
      </c>
      <c r="E121" s="239" t="s">
        <v>21</v>
      </c>
      <c r="F121" s="240" t="s">
        <v>245</v>
      </c>
      <c r="G121" s="238"/>
      <c r="H121" s="241">
        <v>16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216</v>
      </c>
      <c r="AU121" s="247" t="s">
        <v>80</v>
      </c>
      <c r="AV121" s="14" t="s">
        <v>122</v>
      </c>
      <c r="AW121" s="14" t="s">
        <v>32</v>
      </c>
      <c r="AX121" s="14" t="s">
        <v>78</v>
      </c>
      <c r="AY121" s="247" t="s">
        <v>123</v>
      </c>
    </row>
    <row r="122" s="2" customFormat="1" ht="14.4" customHeight="1">
      <c r="A122" s="38"/>
      <c r="B122" s="39"/>
      <c r="C122" s="196" t="s">
        <v>160</v>
      </c>
      <c r="D122" s="196" t="s">
        <v>124</v>
      </c>
      <c r="E122" s="197" t="s">
        <v>473</v>
      </c>
      <c r="F122" s="198" t="s">
        <v>474</v>
      </c>
      <c r="G122" s="199" t="s">
        <v>231</v>
      </c>
      <c r="H122" s="200">
        <v>16</v>
      </c>
      <c r="I122" s="201"/>
      <c r="J122" s="202">
        <f>ROUND(I122*H122,2)</f>
        <v>0</v>
      </c>
      <c r="K122" s="198" t="s">
        <v>213</v>
      </c>
      <c r="L122" s="44"/>
      <c r="M122" s="203" t="s">
        <v>21</v>
      </c>
      <c r="N122" s="204" t="s">
        <v>41</v>
      </c>
      <c r="O122" s="84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122</v>
      </c>
      <c r="AT122" s="207" t="s">
        <v>124</v>
      </c>
      <c r="AU122" s="207" t="s">
        <v>80</v>
      </c>
      <c r="AY122" s="17" t="s">
        <v>123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78</v>
      </c>
      <c r="BK122" s="208">
        <f>ROUND(I122*H122,2)</f>
        <v>0</v>
      </c>
      <c r="BL122" s="17" t="s">
        <v>122</v>
      </c>
      <c r="BM122" s="207" t="s">
        <v>475</v>
      </c>
    </row>
    <row r="123" s="2" customFormat="1">
      <c r="A123" s="38"/>
      <c r="B123" s="39"/>
      <c r="C123" s="40"/>
      <c r="D123" s="209" t="s">
        <v>129</v>
      </c>
      <c r="E123" s="40"/>
      <c r="F123" s="210" t="s">
        <v>476</v>
      </c>
      <c r="G123" s="40"/>
      <c r="H123" s="40"/>
      <c r="I123" s="211"/>
      <c r="J123" s="40"/>
      <c r="K123" s="40"/>
      <c r="L123" s="44"/>
      <c r="M123" s="212"/>
      <c r="N123" s="21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80</v>
      </c>
    </row>
    <row r="124" s="13" customFormat="1">
      <c r="A124" s="13"/>
      <c r="B124" s="226"/>
      <c r="C124" s="227"/>
      <c r="D124" s="209" t="s">
        <v>216</v>
      </c>
      <c r="E124" s="228" t="s">
        <v>21</v>
      </c>
      <c r="F124" s="229" t="s">
        <v>470</v>
      </c>
      <c r="G124" s="227"/>
      <c r="H124" s="230">
        <v>3.8399999999999999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216</v>
      </c>
      <c r="AU124" s="236" t="s">
        <v>80</v>
      </c>
      <c r="AV124" s="13" t="s">
        <v>80</v>
      </c>
      <c r="AW124" s="13" t="s">
        <v>32</v>
      </c>
      <c r="AX124" s="13" t="s">
        <v>70</v>
      </c>
      <c r="AY124" s="236" t="s">
        <v>123</v>
      </c>
    </row>
    <row r="125" s="13" customFormat="1">
      <c r="A125" s="13"/>
      <c r="B125" s="226"/>
      <c r="C125" s="227"/>
      <c r="D125" s="209" t="s">
        <v>216</v>
      </c>
      <c r="E125" s="228" t="s">
        <v>21</v>
      </c>
      <c r="F125" s="229" t="s">
        <v>471</v>
      </c>
      <c r="G125" s="227"/>
      <c r="H125" s="230">
        <v>6.4000000000000004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216</v>
      </c>
      <c r="AU125" s="236" t="s">
        <v>80</v>
      </c>
      <c r="AV125" s="13" t="s">
        <v>80</v>
      </c>
      <c r="AW125" s="13" t="s">
        <v>32</v>
      </c>
      <c r="AX125" s="13" t="s">
        <v>70</v>
      </c>
      <c r="AY125" s="236" t="s">
        <v>123</v>
      </c>
    </row>
    <row r="126" s="13" customFormat="1">
      <c r="A126" s="13"/>
      <c r="B126" s="226"/>
      <c r="C126" s="227"/>
      <c r="D126" s="209" t="s">
        <v>216</v>
      </c>
      <c r="E126" s="228" t="s">
        <v>21</v>
      </c>
      <c r="F126" s="229" t="s">
        <v>472</v>
      </c>
      <c r="G126" s="227"/>
      <c r="H126" s="230">
        <v>5.7599999999999998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216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123</v>
      </c>
    </row>
    <row r="127" s="14" customFormat="1">
      <c r="A127" s="14"/>
      <c r="B127" s="237"/>
      <c r="C127" s="238"/>
      <c r="D127" s="209" t="s">
        <v>216</v>
      </c>
      <c r="E127" s="239" t="s">
        <v>21</v>
      </c>
      <c r="F127" s="240" t="s">
        <v>245</v>
      </c>
      <c r="G127" s="238"/>
      <c r="H127" s="241">
        <v>16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216</v>
      </c>
      <c r="AU127" s="247" t="s">
        <v>80</v>
      </c>
      <c r="AV127" s="14" t="s">
        <v>122</v>
      </c>
      <c r="AW127" s="14" t="s">
        <v>32</v>
      </c>
      <c r="AX127" s="14" t="s">
        <v>78</v>
      </c>
      <c r="AY127" s="247" t="s">
        <v>123</v>
      </c>
    </row>
    <row r="128" s="2" customFormat="1" ht="14.4" customHeight="1">
      <c r="A128" s="38"/>
      <c r="B128" s="39"/>
      <c r="C128" s="196" t="s">
        <v>164</v>
      </c>
      <c r="D128" s="196" t="s">
        <v>124</v>
      </c>
      <c r="E128" s="197" t="s">
        <v>266</v>
      </c>
      <c r="F128" s="198" t="s">
        <v>267</v>
      </c>
      <c r="G128" s="199" t="s">
        <v>231</v>
      </c>
      <c r="H128" s="200">
        <v>186.17500000000001</v>
      </c>
      <c r="I128" s="201"/>
      <c r="J128" s="202">
        <f>ROUND(I128*H128,2)</f>
        <v>0</v>
      </c>
      <c r="K128" s="198" t="s">
        <v>213</v>
      </c>
      <c r="L128" s="44"/>
      <c r="M128" s="203" t="s">
        <v>21</v>
      </c>
      <c r="N128" s="204" t="s">
        <v>41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122</v>
      </c>
      <c r="AT128" s="207" t="s">
        <v>124</v>
      </c>
      <c r="AU128" s="207" t="s">
        <v>80</v>
      </c>
      <c r="AY128" s="17" t="s">
        <v>123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78</v>
      </c>
      <c r="BK128" s="208">
        <f>ROUND(I128*H128,2)</f>
        <v>0</v>
      </c>
      <c r="BL128" s="17" t="s">
        <v>122</v>
      </c>
      <c r="BM128" s="207" t="s">
        <v>477</v>
      </c>
    </row>
    <row r="129" s="2" customFormat="1">
      <c r="A129" s="38"/>
      <c r="B129" s="39"/>
      <c r="C129" s="40"/>
      <c r="D129" s="209" t="s">
        <v>129</v>
      </c>
      <c r="E129" s="40"/>
      <c r="F129" s="210" t="s">
        <v>269</v>
      </c>
      <c r="G129" s="40"/>
      <c r="H129" s="40"/>
      <c r="I129" s="211"/>
      <c r="J129" s="40"/>
      <c r="K129" s="40"/>
      <c r="L129" s="44"/>
      <c r="M129" s="212"/>
      <c r="N129" s="21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80</v>
      </c>
    </row>
    <row r="130" s="13" customFormat="1">
      <c r="A130" s="13"/>
      <c r="B130" s="226"/>
      <c r="C130" s="227"/>
      <c r="D130" s="209" t="s">
        <v>216</v>
      </c>
      <c r="E130" s="228" t="s">
        <v>21</v>
      </c>
      <c r="F130" s="229" t="s">
        <v>478</v>
      </c>
      <c r="G130" s="227"/>
      <c r="H130" s="230">
        <v>186.17500000000001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216</v>
      </c>
      <c r="AU130" s="236" t="s">
        <v>80</v>
      </c>
      <c r="AV130" s="13" t="s">
        <v>80</v>
      </c>
      <c r="AW130" s="13" t="s">
        <v>32</v>
      </c>
      <c r="AX130" s="13" t="s">
        <v>78</v>
      </c>
      <c r="AY130" s="236" t="s">
        <v>123</v>
      </c>
    </row>
    <row r="131" s="2" customFormat="1" ht="14.4" customHeight="1">
      <c r="A131" s="38"/>
      <c r="B131" s="39"/>
      <c r="C131" s="196" t="s">
        <v>168</v>
      </c>
      <c r="D131" s="196" t="s">
        <v>124</v>
      </c>
      <c r="E131" s="197" t="s">
        <v>272</v>
      </c>
      <c r="F131" s="198" t="s">
        <v>273</v>
      </c>
      <c r="G131" s="199" t="s">
        <v>231</v>
      </c>
      <c r="H131" s="200">
        <v>1861.75</v>
      </c>
      <c r="I131" s="201"/>
      <c r="J131" s="202">
        <f>ROUND(I131*H131,2)</f>
        <v>0</v>
      </c>
      <c r="K131" s="198" t="s">
        <v>213</v>
      </c>
      <c r="L131" s="44"/>
      <c r="M131" s="203" t="s">
        <v>21</v>
      </c>
      <c r="N131" s="204" t="s">
        <v>41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122</v>
      </c>
      <c r="AT131" s="207" t="s">
        <v>124</v>
      </c>
      <c r="AU131" s="207" t="s">
        <v>80</v>
      </c>
      <c r="AY131" s="17" t="s">
        <v>123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122</v>
      </c>
      <c r="BM131" s="207" t="s">
        <v>479</v>
      </c>
    </row>
    <row r="132" s="2" customFormat="1">
      <c r="A132" s="38"/>
      <c r="B132" s="39"/>
      <c r="C132" s="40"/>
      <c r="D132" s="209" t="s">
        <v>129</v>
      </c>
      <c r="E132" s="40"/>
      <c r="F132" s="210" t="s">
        <v>275</v>
      </c>
      <c r="G132" s="40"/>
      <c r="H132" s="40"/>
      <c r="I132" s="211"/>
      <c r="J132" s="40"/>
      <c r="K132" s="40"/>
      <c r="L132" s="44"/>
      <c r="M132" s="212"/>
      <c r="N132" s="21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80</v>
      </c>
    </row>
    <row r="133" s="13" customFormat="1">
      <c r="A133" s="13"/>
      <c r="B133" s="226"/>
      <c r="C133" s="227"/>
      <c r="D133" s="209" t="s">
        <v>216</v>
      </c>
      <c r="E133" s="228" t="s">
        <v>21</v>
      </c>
      <c r="F133" s="229" t="s">
        <v>478</v>
      </c>
      <c r="G133" s="227"/>
      <c r="H133" s="230">
        <v>186.17500000000001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216</v>
      </c>
      <c r="AU133" s="236" t="s">
        <v>80</v>
      </c>
      <c r="AV133" s="13" t="s">
        <v>80</v>
      </c>
      <c r="AW133" s="13" t="s">
        <v>32</v>
      </c>
      <c r="AX133" s="13" t="s">
        <v>78</v>
      </c>
      <c r="AY133" s="236" t="s">
        <v>123</v>
      </c>
    </row>
    <row r="134" s="13" customFormat="1">
      <c r="A134" s="13"/>
      <c r="B134" s="226"/>
      <c r="C134" s="227"/>
      <c r="D134" s="209" t="s">
        <v>216</v>
      </c>
      <c r="E134" s="227"/>
      <c r="F134" s="229" t="s">
        <v>480</v>
      </c>
      <c r="G134" s="227"/>
      <c r="H134" s="230">
        <v>1861.75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216</v>
      </c>
      <c r="AU134" s="236" t="s">
        <v>80</v>
      </c>
      <c r="AV134" s="13" t="s">
        <v>80</v>
      </c>
      <c r="AW134" s="13" t="s">
        <v>4</v>
      </c>
      <c r="AX134" s="13" t="s">
        <v>78</v>
      </c>
      <c r="AY134" s="236" t="s">
        <v>123</v>
      </c>
    </row>
    <row r="135" s="2" customFormat="1" ht="14.4" customHeight="1">
      <c r="A135" s="38"/>
      <c r="B135" s="39"/>
      <c r="C135" s="196" t="s">
        <v>172</v>
      </c>
      <c r="D135" s="196" t="s">
        <v>124</v>
      </c>
      <c r="E135" s="197" t="s">
        <v>283</v>
      </c>
      <c r="F135" s="198" t="s">
        <v>284</v>
      </c>
      <c r="G135" s="199" t="s">
        <v>231</v>
      </c>
      <c r="H135" s="200">
        <v>186.17500000000001</v>
      </c>
      <c r="I135" s="201"/>
      <c r="J135" s="202">
        <f>ROUND(I135*H135,2)</f>
        <v>0</v>
      </c>
      <c r="K135" s="198" t="s">
        <v>213</v>
      </c>
      <c r="L135" s="44"/>
      <c r="M135" s="203" t="s">
        <v>21</v>
      </c>
      <c r="N135" s="204" t="s">
        <v>41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122</v>
      </c>
      <c r="AT135" s="207" t="s">
        <v>124</v>
      </c>
      <c r="AU135" s="207" t="s">
        <v>80</v>
      </c>
      <c r="AY135" s="17" t="s">
        <v>123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78</v>
      </c>
      <c r="BK135" s="208">
        <f>ROUND(I135*H135,2)</f>
        <v>0</v>
      </c>
      <c r="BL135" s="17" t="s">
        <v>122</v>
      </c>
      <c r="BM135" s="207" t="s">
        <v>481</v>
      </c>
    </row>
    <row r="136" s="2" customFormat="1">
      <c r="A136" s="38"/>
      <c r="B136" s="39"/>
      <c r="C136" s="40"/>
      <c r="D136" s="209" t="s">
        <v>129</v>
      </c>
      <c r="E136" s="40"/>
      <c r="F136" s="210" t="s">
        <v>284</v>
      </c>
      <c r="G136" s="40"/>
      <c r="H136" s="40"/>
      <c r="I136" s="211"/>
      <c r="J136" s="40"/>
      <c r="K136" s="40"/>
      <c r="L136" s="44"/>
      <c r="M136" s="212"/>
      <c r="N136" s="21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80</v>
      </c>
    </row>
    <row r="137" s="13" customFormat="1">
      <c r="A137" s="13"/>
      <c r="B137" s="226"/>
      <c r="C137" s="227"/>
      <c r="D137" s="209" t="s">
        <v>216</v>
      </c>
      <c r="E137" s="228" t="s">
        <v>21</v>
      </c>
      <c r="F137" s="229" t="s">
        <v>482</v>
      </c>
      <c r="G137" s="227"/>
      <c r="H137" s="230">
        <v>186.17500000000001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216</v>
      </c>
      <c r="AU137" s="236" t="s">
        <v>80</v>
      </c>
      <c r="AV137" s="13" t="s">
        <v>80</v>
      </c>
      <c r="AW137" s="13" t="s">
        <v>32</v>
      </c>
      <c r="AX137" s="13" t="s">
        <v>78</v>
      </c>
      <c r="AY137" s="236" t="s">
        <v>123</v>
      </c>
    </row>
    <row r="138" s="2" customFormat="1" ht="14.4" customHeight="1">
      <c r="A138" s="38"/>
      <c r="B138" s="39"/>
      <c r="C138" s="196" t="s">
        <v>177</v>
      </c>
      <c r="D138" s="196" t="s">
        <v>124</v>
      </c>
      <c r="E138" s="197" t="s">
        <v>288</v>
      </c>
      <c r="F138" s="198" t="s">
        <v>289</v>
      </c>
      <c r="G138" s="199" t="s">
        <v>290</v>
      </c>
      <c r="H138" s="200">
        <v>186.17500000000001</v>
      </c>
      <c r="I138" s="201"/>
      <c r="J138" s="202">
        <f>ROUND(I138*H138,2)</f>
        <v>0</v>
      </c>
      <c r="K138" s="198" t="s">
        <v>213</v>
      </c>
      <c r="L138" s="44"/>
      <c r="M138" s="203" t="s">
        <v>21</v>
      </c>
      <c r="N138" s="204" t="s">
        <v>41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122</v>
      </c>
      <c r="AT138" s="207" t="s">
        <v>124</v>
      </c>
      <c r="AU138" s="207" t="s">
        <v>80</v>
      </c>
      <c r="AY138" s="17" t="s">
        <v>123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78</v>
      </c>
      <c r="BK138" s="208">
        <f>ROUND(I138*H138,2)</f>
        <v>0</v>
      </c>
      <c r="BL138" s="17" t="s">
        <v>122</v>
      </c>
      <c r="BM138" s="207" t="s">
        <v>483</v>
      </c>
    </row>
    <row r="139" s="2" customFormat="1">
      <c r="A139" s="38"/>
      <c r="B139" s="39"/>
      <c r="C139" s="40"/>
      <c r="D139" s="209" t="s">
        <v>129</v>
      </c>
      <c r="E139" s="40"/>
      <c r="F139" s="210" t="s">
        <v>292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80</v>
      </c>
    </row>
    <row r="140" s="13" customFormat="1">
      <c r="A140" s="13"/>
      <c r="B140" s="226"/>
      <c r="C140" s="227"/>
      <c r="D140" s="209" t="s">
        <v>216</v>
      </c>
      <c r="E140" s="228" t="s">
        <v>21</v>
      </c>
      <c r="F140" s="229" t="s">
        <v>482</v>
      </c>
      <c r="G140" s="227"/>
      <c r="H140" s="230">
        <v>186.17500000000001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216</v>
      </c>
      <c r="AU140" s="236" t="s">
        <v>80</v>
      </c>
      <c r="AV140" s="13" t="s">
        <v>80</v>
      </c>
      <c r="AW140" s="13" t="s">
        <v>32</v>
      </c>
      <c r="AX140" s="13" t="s">
        <v>78</v>
      </c>
      <c r="AY140" s="236" t="s">
        <v>123</v>
      </c>
    </row>
    <row r="141" s="2" customFormat="1" ht="14.4" customHeight="1">
      <c r="A141" s="38"/>
      <c r="B141" s="39"/>
      <c r="C141" s="196" t="s">
        <v>277</v>
      </c>
      <c r="D141" s="196" t="s">
        <v>124</v>
      </c>
      <c r="E141" s="197" t="s">
        <v>484</v>
      </c>
      <c r="F141" s="198" t="s">
        <v>485</v>
      </c>
      <c r="G141" s="199" t="s">
        <v>297</v>
      </c>
      <c r="H141" s="200">
        <v>57.200000000000003</v>
      </c>
      <c r="I141" s="201"/>
      <c r="J141" s="202">
        <f>ROUND(I141*H141,2)</f>
        <v>0</v>
      </c>
      <c r="K141" s="198" t="s">
        <v>213</v>
      </c>
      <c r="L141" s="44"/>
      <c r="M141" s="203" t="s">
        <v>21</v>
      </c>
      <c r="N141" s="204" t="s">
        <v>41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122</v>
      </c>
      <c r="AT141" s="207" t="s">
        <v>124</v>
      </c>
      <c r="AU141" s="207" t="s">
        <v>80</v>
      </c>
      <c r="AY141" s="17" t="s">
        <v>123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122</v>
      </c>
      <c r="BM141" s="207" t="s">
        <v>486</v>
      </c>
    </row>
    <row r="142" s="2" customFormat="1">
      <c r="A142" s="38"/>
      <c r="B142" s="39"/>
      <c r="C142" s="40"/>
      <c r="D142" s="209" t="s">
        <v>129</v>
      </c>
      <c r="E142" s="40"/>
      <c r="F142" s="210" t="s">
        <v>487</v>
      </c>
      <c r="G142" s="40"/>
      <c r="H142" s="40"/>
      <c r="I142" s="211"/>
      <c r="J142" s="40"/>
      <c r="K142" s="40"/>
      <c r="L142" s="44"/>
      <c r="M142" s="212"/>
      <c r="N142" s="21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80</v>
      </c>
    </row>
    <row r="143" s="13" customFormat="1">
      <c r="A143" s="13"/>
      <c r="B143" s="226"/>
      <c r="C143" s="227"/>
      <c r="D143" s="209" t="s">
        <v>216</v>
      </c>
      <c r="E143" s="228" t="s">
        <v>21</v>
      </c>
      <c r="F143" s="229" t="s">
        <v>488</v>
      </c>
      <c r="G143" s="227"/>
      <c r="H143" s="230">
        <v>21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216</v>
      </c>
      <c r="AU143" s="236" t="s">
        <v>80</v>
      </c>
      <c r="AV143" s="13" t="s">
        <v>80</v>
      </c>
      <c r="AW143" s="13" t="s">
        <v>32</v>
      </c>
      <c r="AX143" s="13" t="s">
        <v>70</v>
      </c>
      <c r="AY143" s="236" t="s">
        <v>123</v>
      </c>
    </row>
    <row r="144" s="13" customFormat="1">
      <c r="A144" s="13"/>
      <c r="B144" s="226"/>
      <c r="C144" s="227"/>
      <c r="D144" s="209" t="s">
        <v>216</v>
      </c>
      <c r="E144" s="228" t="s">
        <v>21</v>
      </c>
      <c r="F144" s="229" t="s">
        <v>489</v>
      </c>
      <c r="G144" s="227"/>
      <c r="H144" s="230">
        <v>36.200000000000003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216</v>
      </c>
      <c r="AU144" s="236" t="s">
        <v>80</v>
      </c>
      <c r="AV144" s="13" t="s">
        <v>80</v>
      </c>
      <c r="AW144" s="13" t="s">
        <v>32</v>
      </c>
      <c r="AX144" s="13" t="s">
        <v>70</v>
      </c>
      <c r="AY144" s="236" t="s">
        <v>123</v>
      </c>
    </row>
    <row r="145" s="14" customFormat="1">
      <c r="A145" s="14"/>
      <c r="B145" s="237"/>
      <c r="C145" s="238"/>
      <c r="D145" s="209" t="s">
        <v>216</v>
      </c>
      <c r="E145" s="239" t="s">
        <v>21</v>
      </c>
      <c r="F145" s="240" t="s">
        <v>245</v>
      </c>
      <c r="G145" s="238"/>
      <c r="H145" s="241">
        <v>57.200000000000003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216</v>
      </c>
      <c r="AU145" s="247" t="s">
        <v>80</v>
      </c>
      <c r="AV145" s="14" t="s">
        <v>122</v>
      </c>
      <c r="AW145" s="14" t="s">
        <v>32</v>
      </c>
      <c r="AX145" s="14" t="s">
        <v>78</v>
      </c>
      <c r="AY145" s="247" t="s">
        <v>123</v>
      </c>
    </row>
    <row r="146" s="2" customFormat="1" ht="14.4" customHeight="1">
      <c r="A146" s="38"/>
      <c r="B146" s="39"/>
      <c r="C146" s="196" t="s">
        <v>8</v>
      </c>
      <c r="D146" s="196" t="s">
        <v>124</v>
      </c>
      <c r="E146" s="197" t="s">
        <v>490</v>
      </c>
      <c r="F146" s="198" t="s">
        <v>491</v>
      </c>
      <c r="G146" s="199" t="s">
        <v>297</v>
      </c>
      <c r="H146" s="200">
        <v>111.24</v>
      </c>
      <c r="I146" s="201"/>
      <c r="J146" s="202">
        <f>ROUND(I146*H146,2)</f>
        <v>0</v>
      </c>
      <c r="K146" s="198" t="s">
        <v>213</v>
      </c>
      <c r="L146" s="44"/>
      <c r="M146" s="203" t="s">
        <v>21</v>
      </c>
      <c r="N146" s="204" t="s">
        <v>41</v>
      </c>
      <c r="O146" s="84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122</v>
      </c>
      <c r="AT146" s="207" t="s">
        <v>124</v>
      </c>
      <c r="AU146" s="207" t="s">
        <v>80</v>
      </c>
      <c r="AY146" s="17" t="s">
        <v>123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78</v>
      </c>
      <c r="BK146" s="208">
        <f>ROUND(I146*H146,2)</f>
        <v>0</v>
      </c>
      <c r="BL146" s="17" t="s">
        <v>122</v>
      </c>
      <c r="BM146" s="207" t="s">
        <v>492</v>
      </c>
    </row>
    <row r="147" s="2" customFormat="1">
      <c r="A147" s="38"/>
      <c r="B147" s="39"/>
      <c r="C147" s="40"/>
      <c r="D147" s="209" t="s">
        <v>129</v>
      </c>
      <c r="E147" s="40"/>
      <c r="F147" s="210" t="s">
        <v>493</v>
      </c>
      <c r="G147" s="40"/>
      <c r="H147" s="40"/>
      <c r="I147" s="211"/>
      <c r="J147" s="40"/>
      <c r="K147" s="40"/>
      <c r="L147" s="44"/>
      <c r="M147" s="212"/>
      <c r="N147" s="21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80</v>
      </c>
    </row>
    <row r="148" s="13" customFormat="1">
      <c r="A148" s="13"/>
      <c r="B148" s="226"/>
      <c r="C148" s="227"/>
      <c r="D148" s="209" t="s">
        <v>216</v>
      </c>
      <c r="E148" s="228" t="s">
        <v>21</v>
      </c>
      <c r="F148" s="229" t="s">
        <v>494</v>
      </c>
      <c r="G148" s="227"/>
      <c r="H148" s="230">
        <v>38.5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216</v>
      </c>
      <c r="AU148" s="236" t="s">
        <v>80</v>
      </c>
      <c r="AV148" s="13" t="s">
        <v>80</v>
      </c>
      <c r="AW148" s="13" t="s">
        <v>32</v>
      </c>
      <c r="AX148" s="13" t="s">
        <v>70</v>
      </c>
      <c r="AY148" s="236" t="s">
        <v>123</v>
      </c>
    </row>
    <row r="149" s="13" customFormat="1">
      <c r="A149" s="13"/>
      <c r="B149" s="226"/>
      <c r="C149" s="227"/>
      <c r="D149" s="209" t="s">
        <v>216</v>
      </c>
      <c r="E149" s="228" t="s">
        <v>21</v>
      </c>
      <c r="F149" s="229" t="s">
        <v>495</v>
      </c>
      <c r="G149" s="227"/>
      <c r="H149" s="230">
        <v>58.960000000000001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216</v>
      </c>
      <c r="AU149" s="236" t="s">
        <v>80</v>
      </c>
      <c r="AV149" s="13" t="s">
        <v>80</v>
      </c>
      <c r="AW149" s="13" t="s">
        <v>32</v>
      </c>
      <c r="AX149" s="13" t="s">
        <v>70</v>
      </c>
      <c r="AY149" s="236" t="s">
        <v>123</v>
      </c>
    </row>
    <row r="150" s="13" customFormat="1">
      <c r="A150" s="13"/>
      <c r="B150" s="226"/>
      <c r="C150" s="227"/>
      <c r="D150" s="209" t="s">
        <v>216</v>
      </c>
      <c r="E150" s="228" t="s">
        <v>21</v>
      </c>
      <c r="F150" s="229" t="s">
        <v>496</v>
      </c>
      <c r="G150" s="227"/>
      <c r="H150" s="230">
        <v>13.779999999999999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216</v>
      </c>
      <c r="AU150" s="236" t="s">
        <v>80</v>
      </c>
      <c r="AV150" s="13" t="s">
        <v>80</v>
      </c>
      <c r="AW150" s="13" t="s">
        <v>32</v>
      </c>
      <c r="AX150" s="13" t="s">
        <v>70</v>
      </c>
      <c r="AY150" s="236" t="s">
        <v>123</v>
      </c>
    </row>
    <row r="151" s="14" customFormat="1">
      <c r="A151" s="14"/>
      <c r="B151" s="237"/>
      <c r="C151" s="238"/>
      <c r="D151" s="209" t="s">
        <v>216</v>
      </c>
      <c r="E151" s="239" t="s">
        <v>21</v>
      </c>
      <c r="F151" s="240" t="s">
        <v>245</v>
      </c>
      <c r="G151" s="238"/>
      <c r="H151" s="241">
        <v>111.24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216</v>
      </c>
      <c r="AU151" s="247" t="s">
        <v>80</v>
      </c>
      <c r="AV151" s="14" t="s">
        <v>122</v>
      </c>
      <c r="AW151" s="14" t="s">
        <v>32</v>
      </c>
      <c r="AX151" s="14" t="s">
        <v>78</v>
      </c>
      <c r="AY151" s="247" t="s">
        <v>123</v>
      </c>
    </row>
    <row r="152" s="2" customFormat="1" ht="14.4" customHeight="1">
      <c r="A152" s="38"/>
      <c r="B152" s="39"/>
      <c r="C152" s="196" t="s">
        <v>287</v>
      </c>
      <c r="D152" s="196" t="s">
        <v>124</v>
      </c>
      <c r="E152" s="197" t="s">
        <v>497</v>
      </c>
      <c r="F152" s="198" t="s">
        <v>498</v>
      </c>
      <c r="G152" s="199" t="s">
        <v>297</v>
      </c>
      <c r="H152" s="200">
        <v>98.700000000000003</v>
      </c>
      <c r="I152" s="201"/>
      <c r="J152" s="202">
        <f>ROUND(I152*H152,2)</f>
        <v>0</v>
      </c>
      <c r="K152" s="198" t="s">
        <v>213</v>
      </c>
      <c r="L152" s="44"/>
      <c r="M152" s="203" t="s">
        <v>21</v>
      </c>
      <c r="N152" s="204" t="s">
        <v>41</v>
      </c>
      <c r="O152" s="84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122</v>
      </c>
      <c r="AT152" s="207" t="s">
        <v>124</v>
      </c>
      <c r="AU152" s="207" t="s">
        <v>80</v>
      </c>
      <c r="AY152" s="17" t="s">
        <v>123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78</v>
      </c>
      <c r="BK152" s="208">
        <f>ROUND(I152*H152,2)</f>
        <v>0</v>
      </c>
      <c r="BL152" s="17" t="s">
        <v>122</v>
      </c>
      <c r="BM152" s="207" t="s">
        <v>499</v>
      </c>
    </row>
    <row r="153" s="2" customFormat="1">
      <c r="A153" s="38"/>
      <c r="B153" s="39"/>
      <c r="C153" s="40"/>
      <c r="D153" s="209" t="s">
        <v>129</v>
      </c>
      <c r="E153" s="40"/>
      <c r="F153" s="210" t="s">
        <v>500</v>
      </c>
      <c r="G153" s="40"/>
      <c r="H153" s="40"/>
      <c r="I153" s="211"/>
      <c r="J153" s="40"/>
      <c r="K153" s="40"/>
      <c r="L153" s="44"/>
      <c r="M153" s="212"/>
      <c r="N153" s="21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80</v>
      </c>
    </row>
    <row r="154" s="13" customFormat="1">
      <c r="A154" s="13"/>
      <c r="B154" s="226"/>
      <c r="C154" s="227"/>
      <c r="D154" s="209" t="s">
        <v>216</v>
      </c>
      <c r="E154" s="228" t="s">
        <v>21</v>
      </c>
      <c r="F154" s="229" t="s">
        <v>501</v>
      </c>
      <c r="G154" s="227"/>
      <c r="H154" s="230">
        <v>36.200000000000003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216</v>
      </c>
      <c r="AU154" s="236" t="s">
        <v>80</v>
      </c>
      <c r="AV154" s="13" t="s">
        <v>80</v>
      </c>
      <c r="AW154" s="13" t="s">
        <v>32</v>
      </c>
      <c r="AX154" s="13" t="s">
        <v>70</v>
      </c>
      <c r="AY154" s="236" t="s">
        <v>123</v>
      </c>
    </row>
    <row r="155" s="13" customFormat="1">
      <c r="A155" s="13"/>
      <c r="B155" s="226"/>
      <c r="C155" s="227"/>
      <c r="D155" s="209" t="s">
        <v>216</v>
      </c>
      <c r="E155" s="228" t="s">
        <v>21</v>
      </c>
      <c r="F155" s="229" t="s">
        <v>502</v>
      </c>
      <c r="G155" s="227"/>
      <c r="H155" s="230">
        <v>62.5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216</v>
      </c>
      <c r="AU155" s="236" t="s">
        <v>80</v>
      </c>
      <c r="AV155" s="13" t="s">
        <v>80</v>
      </c>
      <c r="AW155" s="13" t="s">
        <v>32</v>
      </c>
      <c r="AX155" s="13" t="s">
        <v>70</v>
      </c>
      <c r="AY155" s="236" t="s">
        <v>123</v>
      </c>
    </row>
    <row r="156" s="14" customFormat="1">
      <c r="A156" s="14"/>
      <c r="B156" s="237"/>
      <c r="C156" s="238"/>
      <c r="D156" s="209" t="s">
        <v>216</v>
      </c>
      <c r="E156" s="239" t="s">
        <v>21</v>
      </c>
      <c r="F156" s="240" t="s">
        <v>245</v>
      </c>
      <c r="G156" s="238"/>
      <c r="H156" s="241">
        <v>98.700000000000003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216</v>
      </c>
      <c r="AU156" s="247" t="s">
        <v>80</v>
      </c>
      <c r="AV156" s="14" t="s">
        <v>122</v>
      </c>
      <c r="AW156" s="14" t="s">
        <v>32</v>
      </c>
      <c r="AX156" s="14" t="s">
        <v>78</v>
      </c>
      <c r="AY156" s="247" t="s">
        <v>123</v>
      </c>
    </row>
    <row r="157" s="11" customFormat="1" ht="22.8" customHeight="1">
      <c r="A157" s="11"/>
      <c r="B157" s="182"/>
      <c r="C157" s="183"/>
      <c r="D157" s="184" t="s">
        <v>69</v>
      </c>
      <c r="E157" s="224" t="s">
        <v>80</v>
      </c>
      <c r="F157" s="224" t="s">
        <v>503</v>
      </c>
      <c r="G157" s="183"/>
      <c r="H157" s="183"/>
      <c r="I157" s="186"/>
      <c r="J157" s="225">
        <f>BK157</f>
        <v>0</v>
      </c>
      <c r="K157" s="183"/>
      <c r="L157" s="188"/>
      <c r="M157" s="189"/>
      <c r="N157" s="190"/>
      <c r="O157" s="190"/>
      <c r="P157" s="191">
        <f>SUM(P158:P182)</f>
        <v>0</v>
      </c>
      <c r="Q157" s="190"/>
      <c r="R157" s="191">
        <f>SUM(R158:R182)</f>
        <v>37.105691039999996</v>
      </c>
      <c r="S157" s="190"/>
      <c r="T157" s="192">
        <f>SUM(T158:T182)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3" t="s">
        <v>78</v>
      </c>
      <c r="AT157" s="194" t="s">
        <v>69</v>
      </c>
      <c r="AU157" s="194" t="s">
        <v>78</v>
      </c>
      <c r="AY157" s="193" t="s">
        <v>123</v>
      </c>
      <c r="BK157" s="195">
        <f>SUM(BK158:BK182)</f>
        <v>0</v>
      </c>
    </row>
    <row r="158" s="2" customFormat="1" ht="14.4" customHeight="1">
      <c r="A158" s="38"/>
      <c r="B158" s="39"/>
      <c r="C158" s="196" t="s">
        <v>294</v>
      </c>
      <c r="D158" s="196" t="s">
        <v>124</v>
      </c>
      <c r="E158" s="197" t="s">
        <v>504</v>
      </c>
      <c r="F158" s="198" t="s">
        <v>505</v>
      </c>
      <c r="G158" s="199" t="s">
        <v>231</v>
      </c>
      <c r="H158" s="200">
        <v>5.2279999999999998</v>
      </c>
      <c r="I158" s="201"/>
      <c r="J158" s="202">
        <f>ROUND(I158*H158,2)</f>
        <v>0</v>
      </c>
      <c r="K158" s="198" t="s">
        <v>213</v>
      </c>
      <c r="L158" s="44"/>
      <c r="M158" s="203" t="s">
        <v>21</v>
      </c>
      <c r="N158" s="204" t="s">
        <v>41</v>
      </c>
      <c r="O158" s="84"/>
      <c r="P158" s="205">
        <f>O158*H158</f>
        <v>0</v>
      </c>
      <c r="Q158" s="205">
        <v>2.2563399999999998</v>
      </c>
      <c r="R158" s="205">
        <f>Q158*H158</f>
        <v>11.796145519999998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122</v>
      </c>
      <c r="AT158" s="207" t="s">
        <v>124</v>
      </c>
      <c r="AU158" s="207" t="s">
        <v>80</v>
      </c>
      <c r="AY158" s="17" t="s">
        <v>123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78</v>
      </c>
      <c r="BK158" s="208">
        <f>ROUND(I158*H158,2)</f>
        <v>0</v>
      </c>
      <c r="BL158" s="17" t="s">
        <v>122</v>
      </c>
      <c r="BM158" s="207" t="s">
        <v>506</v>
      </c>
    </row>
    <row r="159" s="2" customFormat="1">
      <c r="A159" s="38"/>
      <c r="B159" s="39"/>
      <c r="C159" s="40"/>
      <c r="D159" s="209" t="s">
        <v>129</v>
      </c>
      <c r="E159" s="40"/>
      <c r="F159" s="210" t="s">
        <v>507</v>
      </c>
      <c r="G159" s="40"/>
      <c r="H159" s="40"/>
      <c r="I159" s="211"/>
      <c r="J159" s="40"/>
      <c r="K159" s="40"/>
      <c r="L159" s="44"/>
      <c r="M159" s="212"/>
      <c r="N159" s="21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80</v>
      </c>
    </row>
    <row r="160" s="13" customFormat="1">
      <c r="A160" s="13"/>
      <c r="B160" s="226"/>
      <c r="C160" s="227"/>
      <c r="D160" s="209" t="s">
        <v>216</v>
      </c>
      <c r="E160" s="228" t="s">
        <v>21</v>
      </c>
      <c r="F160" s="229" t="s">
        <v>508</v>
      </c>
      <c r="G160" s="227"/>
      <c r="H160" s="230">
        <v>3.8500000000000001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216</v>
      </c>
      <c r="AU160" s="236" t="s">
        <v>80</v>
      </c>
      <c r="AV160" s="13" t="s">
        <v>80</v>
      </c>
      <c r="AW160" s="13" t="s">
        <v>32</v>
      </c>
      <c r="AX160" s="13" t="s">
        <v>70</v>
      </c>
      <c r="AY160" s="236" t="s">
        <v>123</v>
      </c>
    </row>
    <row r="161" s="13" customFormat="1">
      <c r="A161" s="13"/>
      <c r="B161" s="226"/>
      <c r="C161" s="227"/>
      <c r="D161" s="209" t="s">
        <v>216</v>
      </c>
      <c r="E161" s="228" t="s">
        <v>21</v>
      </c>
      <c r="F161" s="229" t="s">
        <v>509</v>
      </c>
      <c r="G161" s="227"/>
      <c r="H161" s="230">
        <v>1.3779999999999999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216</v>
      </c>
      <c r="AU161" s="236" t="s">
        <v>80</v>
      </c>
      <c r="AV161" s="13" t="s">
        <v>80</v>
      </c>
      <c r="AW161" s="13" t="s">
        <v>32</v>
      </c>
      <c r="AX161" s="13" t="s">
        <v>70</v>
      </c>
      <c r="AY161" s="236" t="s">
        <v>123</v>
      </c>
    </row>
    <row r="162" s="14" customFormat="1">
      <c r="A162" s="14"/>
      <c r="B162" s="237"/>
      <c r="C162" s="238"/>
      <c r="D162" s="209" t="s">
        <v>216</v>
      </c>
      <c r="E162" s="239" t="s">
        <v>21</v>
      </c>
      <c r="F162" s="240" t="s">
        <v>245</v>
      </c>
      <c r="G162" s="238"/>
      <c r="H162" s="241">
        <v>5.2279999999999998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216</v>
      </c>
      <c r="AU162" s="247" t="s">
        <v>80</v>
      </c>
      <c r="AV162" s="14" t="s">
        <v>122</v>
      </c>
      <c r="AW162" s="14" t="s">
        <v>32</v>
      </c>
      <c r="AX162" s="14" t="s">
        <v>78</v>
      </c>
      <c r="AY162" s="247" t="s">
        <v>123</v>
      </c>
    </row>
    <row r="163" s="2" customFormat="1" ht="14.4" customHeight="1">
      <c r="A163" s="38"/>
      <c r="B163" s="39"/>
      <c r="C163" s="196" t="s">
        <v>301</v>
      </c>
      <c r="D163" s="196" t="s">
        <v>124</v>
      </c>
      <c r="E163" s="197" t="s">
        <v>510</v>
      </c>
      <c r="F163" s="198" t="s">
        <v>511</v>
      </c>
      <c r="G163" s="199" t="s">
        <v>297</v>
      </c>
      <c r="H163" s="200">
        <v>4.6299999999999999</v>
      </c>
      <c r="I163" s="201"/>
      <c r="J163" s="202">
        <f>ROUND(I163*H163,2)</f>
        <v>0</v>
      </c>
      <c r="K163" s="198" t="s">
        <v>213</v>
      </c>
      <c r="L163" s="44"/>
      <c r="M163" s="203" t="s">
        <v>21</v>
      </c>
      <c r="N163" s="204" t="s">
        <v>41</v>
      </c>
      <c r="O163" s="84"/>
      <c r="P163" s="205">
        <f>O163*H163</f>
        <v>0</v>
      </c>
      <c r="Q163" s="205">
        <v>0.00247</v>
      </c>
      <c r="R163" s="205">
        <f>Q163*H163</f>
        <v>0.011436099999999999</v>
      </c>
      <c r="S163" s="205">
        <v>0</v>
      </c>
      <c r="T163" s="20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7" t="s">
        <v>122</v>
      </c>
      <c r="AT163" s="207" t="s">
        <v>124</v>
      </c>
      <c r="AU163" s="207" t="s">
        <v>80</v>
      </c>
      <c r="AY163" s="17" t="s">
        <v>123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78</v>
      </c>
      <c r="BK163" s="208">
        <f>ROUND(I163*H163,2)</f>
        <v>0</v>
      </c>
      <c r="BL163" s="17" t="s">
        <v>122</v>
      </c>
      <c r="BM163" s="207" t="s">
        <v>512</v>
      </c>
    </row>
    <row r="164" s="2" customFormat="1">
      <c r="A164" s="38"/>
      <c r="B164" s="39"/>
      <c r="C164" s="40"/>
      <c r="D164" s="209" t="s">
        <v>129</v>
      </c>
      <c r="E164" s="40"/>
      <c r="F164" s="210" t="s">
        <v>513</v>
      </c>
      <c r="G164" s="40"/>
      <c r="H164" s="40"/>
      <c r="I164" s="211"/>
      <c r="J164" s="40"/>
      <c r="K164" s="40"/>
      <c r="L164" s="44"/>
      <c r="M164" s="212"/>
      <c r="N164" s="21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80</v>
      </c>
    </row>
    <row r="165" s="13" customFormat="1">
      <c r="A165" s="13"/>
      <c r="B165" s="226"/>
      <c r="C165" s="227"/>
      <c r="D165" s="209" t="s">
        <v>216</v>
      </c>
      <c r="E165" s="228" t="s">
        <v>21</v>
      </c>
      <c r="F165" s="229" t="s">
        <v>514</v>
      </c>
      <c r="G165" s="227"/>
      <c r="H165" s="230">
        <v>1.8999999999999999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216</v>
      </c>
      <c r="AU165" s="236" t="s">
        <v>80</v>
      </c>
      <c r="AV165" s="13" t="s">
        <v>80</v>
      </c>
      <c r="AW165" s="13" t="s">
        <v>32</v>
      </c>
      <c r="AX165" s="13" t="s">
        <v>70</v>
      </c>
      <c r="AY165" s="236" t="s">
        <v>123</v>
      </c>
    </row>
    <row r="166" s="13" customFormat="1">
      <c r="A166" s="13"/>
      <c r="B166" s="226"/>
      <c r="C166" s="227"/>
      <c r="D166" s="209" t="s">
        <v>216</v>
      </c>
      <c r="E166" s="228" t="s">
        <v>21</v>
      </c>
      <c r="F166" s="229" t="s">
        <v>515</v>
      </c>
      <c r="G166" s="227"/>
      <c r="H166" s="230">
        <v>2.73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216</v>
      </c>
      <c r="AU166" s="236" t="s">
        <v>80</v>
      </c>
      <c r="AV166" s="13" t="s">
        <v>80</v>
      </c>
      <c r="AW166" s="13" t="s">
        <v>32</v>
      </c>
      <c r="AX166" s="13" t="s">
        <v>70</v>
      </c>
      <c r="AY166" s="236" t="s">
        <v>123</v>
      </c>
    </row>
    <row r="167" s="14" customFormat="1">
      <c r="A167" s="14"/>
      <c r="B167" s="237"/>
      <c r="C167" s="238"/>
      <c r="D167" s="209" t="s">
        <v>216</v>
      </c>
      <c r="E167" s="239" t="s">
        <v>21</v>
      </c>
      <c r="F167" s="240" t="s">
        <v>245</v>
      </c>
      <c r="G167" s="238"/>
      <c r="H167" s="241">
        <v>4.6299999999999999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216</v>
      </c>
      <c r="AU167" s="247" t="s">
        <v>80</v>
      </c>
      <c r="AV167" s="14" t="s">
        <v>122</v>
      </c>
      <c r="AW167" s="14" t="s">
        <v>32</v>
      </c>
      <c r="AX167" s="14" t="s">
        <v>78</v>
      </c>
      <c r="AY167" s="247" t="s">
        <v>123</v>
      </c>
    </row>
    <row r="168" s="2" customFormat="1" ht="14.4" customHeight="1">
      <c r="A168" s="38"/>
      <c r="B168" s="39"/>
      <c r="C168" s="196" t="s">
        <v>307</v>
      </c>
      <c r="D168" s="196" t="s">
        <v>124</v>
      </c>
      <c r="E168" s="197" t="s">
        <v>516</v>
      </c>
      <c r="F168" s="198" t="s">
        <v>517</v>
      </c>
      <c r="G168" s="199" t="s">
        <v>297</v>
      </c>
      <c r="H168" s="200">
        <v>4.6299999999999999</v>
      </c>
      <c r="I168" s="201"/>
      <c r="J168" s="202">
        <f>ROUND(I168*H168,2)</f>
        <v>0</v>
      </c>
      <c r="K168" s="198" t="s">
        <v>213</v>
      </c>
      <c r="L168" s="44"/>
      <c r="M168" s="203" t="s">
        <v>21</v>
      </c>
      <c r="N168" s="204" t="s">
        <v>41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122</v>
      </c>
      <c r="AT168" s="207" t="s">
        <v>124</v>
      </c>
      <c r="AU168" s="207" t="s">
        <v>80</v>
      </c>
      <c r="AY168" s="17" t="s">
        <v>123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122</v>
      </c>
      <c r="BM168" s="207" t="s">
        <v>518</v>
      </c>
    </row>
    <row r="169" s="2" customFormat="1">
      <c r="A169" s="38"/>
      <c r="B169" s="39"/>
      <c r="C169" s="40"/>
      <c r="D169" s="209" t="s">
        <v>129</v>
      </c>
      <c r="E169" s="40"/>
      <c r="F169" s="210" t="s">
        <v>519</v>
      </c>
      <c r="G169" s="40"/>
      <c r="H169" s="40"/>
      <c r="I169" s="211"/>
      <c r="J169" s="40"/>
      <c r="K169" s="40"/>
      <c r="L169" s="44"/>
      <c r="M169" s="212"/>
      <c r="N169" s="21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129</v>
      </c>
      <c r="AU169" s="17" t="s">
        <v>80</v>
      </c>
    </row>
    <row r="170" s="13" customFormat="1">
      <c r="A170" s="13"/>
      <c r="B170" s="226"/>
      <c r="C170" s="227"/>
      <c r="D170" s="209" t="s">
        <v>216</v>
      </c>
      <c r="E170" s="228" t="s">
        <v>21</v>
      </c>
      <c r="F170" s="229" t="s">
        <v>514</v>
      </c>
      <c r="G170" s="227"/>
      <c r="H170" s="230">
        <v>1.8999999999999999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216</v>
      </c>
      <c r="AU170" s="236" t="s">
        <v>80</v>
      </c>
      <c r="AV170" s="13" t="s">
        <v>80</v>
      </c>
      <c r="AW170" s="13" t="s">
        <v>32</v>
      </c>
      <c r="AX170" s="13" t="s">
        <v>70</v>
      </c>
      <c r="AY170" s="236" t="s">
        <v>123</v>
      </c>
    </row>
    <row r="171" s="13" customFormat="1">
      <c r="A171" s="13"/>
      <c r="B171" s="226"/>
      <c r="C171" s="227"/>
      <c r="D171" s="209" t="s">
        <v>216</v>
      </c>
      <c r="E171" s="228" t="s">
        <v>21</v>
      </c>
      <c r="F171" s="229" t="s">
        <v>515</v>
      </c>
      <c r="G171" s="227"/>
      <c r="H171" s="230">
        <v>2.73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216</v>
      </c>
      <c r="AU171" s="236" t="s">
        <v>80</v>
      </c>
      <c r="AV171" s="13" t="s">
        <v>80</v>
      </c>
      <c r="AW171" s="13" t="s">
        <v>32</v>
      </c>
      <c r="AX171" s="13" t="s">
        <v>70</v>
      </c>
      <c r="AY171" s="236" t="s">
        <v>123</v>
      </c>
    </row>
    <row r="172" s="14" customFormat="1">
      <c r="A172" s="14"/>
      <c r="B172" s="237"/>
      <c r="C172" s="238"/>
      <c r="D172" s="209" t="s">
        <v>216</v>
      </c>
      <c r="E172" s="239" t="s">
        <v>21</v>
      </c>
      <c r="F172" s="240" t="s">
        <v>245</v>
      </c>
      <c r="G172" s="238"/>
      <c r="H172" s="241">
        <v>4.6299999999999999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216</v>
      </c>
      <c r="AU172" s="247" t="s">
        <v>80</v>
      </c>
      <c r="AV172" s="14" t="s">
        <v>122</v>
      </c>
      <c r="AW172" s="14" t="s">
        <v>32</v>
      </c>
      <c r="AX172" s="14" t="s">
        <v>78</v>
      </c>
      <c r="AY172" s="247" t="s">
        <v>123</v>
      </c>
    </row>
    <row r="173" s="2" customFormat="1" ht="14.4" customHeight="1">
      <c r="A173" s="38"/>
      <c r="B173" s="39"/>
      <c r="C173" s="196" t="s">
        <v>312</v>
      </c>
      <c r="D173" s="196" t="s">
        <v>124</v>
      </c>
      <c r="E173" s="197" t="s">
        <v>520</v>
      </c>
      <c r="F173" s="198" t="s">
        <v>521</v>
      </c>
      <c r="G173" s="199" t="s">
        <v>290</v>
      </c>
      <c r="H173" s="200">
        <v>0.16600000000000001</v>
      </c>
      <c r="I173" s="201"/>
      <c r="J173" s="202">
        <f>ROUND(I173*H173,2)</f>
        <v>0</v>
      </c>
      <c r="K173" s="198" t="s">
        <v>213</v>
      </c>
      <c r="L173" s="44"/>
      <c r="M173" s="203" t="s">
        <v>21</v>
      </c>
      <c r="N173" s="204" t="s">
        <v>41</v>
      </c>
      <c r="O173" s="84"/>
      <c r="P173" s="205">
        <f>O173*H173</f>
        <v>0</v>
      </c>
      <c r="Q173" s="205">
        <v>1.06277</v>
      </c>
      <c r="R173" s="205">
        <f>Q173*H173</f>
        <v>0.17641982000000001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122</v>
      </c>
      <c r="AT173" s="207" t="s">
        <v>124</v>
      </c>
      <c r="AU173" s="207" t="s">
        <v>80</v>
      </c>
      <c r="AY173" s="17" t="s">
        <v>123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122</v>
      </c>
      <c r="BM173" s="207" t="s">
        <v>522</v>
      </c>
    </row>
    <row r="174" s="2" customFormat="1">
      <c r="A174" s="38"/>
      <c r="B174" s="39"/>
      <c r="C174" s="40"/>
      <c r="D174" s="209" t="s">
        <v>129</v>
      </c>
      <c r="E174" s="40"/>
      <c r="F174" s="210" t="s">
        <v>523</v>
      </c>
      <c r="G174" s="40"/>
      <c r="H174" s="40"/>
      <c r="I174" s="211"/>
      <c r="J174" s="40"/>
      <c r="K174" s="40"/>
      <c r="L174" s="44"/>
      <c r="M174" s="212"/>
      <c r="N174" s="21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129</v>
      </c>
      <c r="AU174" s="17" t="s">
        <v>80</v>
      </c>
    </row>
    <row r="175" s="13" customFormat="1">
      <c r="A175" s="13"/>
      <c r="B175" s="226"/>
      <c r="C175" s="227"/>
      <c r="D175" s="209" t="s">
        <v>216</v>
      </c>
      <c r="E175" s="228" t="s">
        <v>21</v>
      </c>
      <c r="F175" s="229" t="s">
        <v>524</v>
      </c>
      <c r="G175" s="227"/>
      <c r="H175" s="230">
        <v>0.122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216</v>
      </c>
      <c r="AU175" s="236" t="s">
        <v>80</v>
      </c>
      <c r="AV175" s="13" t="s">
        <v>80</v>
      </c>
      <c r="AW175" s="13" t="s">
        <v>32</v>
      </c>
      <c r="AX175" s="13" t="s">
        <v>70</v>
      </c>
      <c r="AY175" s="236" t="s">
        <v>123</v>
      </c>
    </row>
    <row r="176" s="13" customFormat="1">
      <c r="A176" s="13"/>
      <c r="B176" s="226"/>
      <c r="C176" s="227"/>
      <c r="D176" s="209" t="s">
        <v>216</v>
      </c>
      <c r="E176" s="228" t="s">
        <v>21</v>
      </c>
      <c r="F176" s="229" t="s">
        <v>525</v>
      </c>
      <c r="G176" s="227"/>
      <c r="H176" s="230">
        <v>0.043999999999999997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216</v>
      </c>
      <c r="AU176" s="236" t="s">
        <v>80</v>
      </c>
      <c r="AV176" s="13" t="s">
        <v>80</v>
      </c>
      <c r="AW176" s="13" t="s">
        <v>32</v>
      </c>
      <c r="AX176" s="13" t="s">
        <v>70</v>
      </c>
      <c r="AY176" s="236" t="s">
        <v>123</v>
      </c>
    </row>
    <row r="177" s="14" customFormat="1">
      <c r="A177" s="14"/>
      <c r="B177" s="237"/>
      <c r="C177" s="238"/>
      <c r="D177" s="209" t="s">
        <v>216</v>
      </c>
      <c r="E177" s="239" t="s">
        <v>21</v>
      </c>
      <c r="F177" s="240" t="s">
        <v>245</v>
      </c>
      <c r="G177" s="238"/>
      <c r="H177" s="241">
        <v>0.16600000000000001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216</v>
      </c>
      <c r="AU177" s="247" t="s">
        <v>80</v>
      </c>
      <c r="AV177" s="14" t="s">
        <v>122</v>
      </c>
      <c r="AW177" s="14" t="s">
        <v>32</v>
      </c>
      <c r="AX177" s="14" t="s">
        <v>78</v>
      </c>
      <c r="AY177" s="247" t="s">
        <v>123</v>
      </c>
    </row>
    <row r="178" s="2" customFormat="1" ht="14.4" customHeight="1">
      <c r="A178" s="38"/>
      <c r="B178" s="39"/>
      <c r="C178" s="196" t="s">
        <v>7</v>
      </c>
      <c r="D178" s="196" t="s">
        <v>124</v>
      </c>
      <c r="E178" s="197" t="s">
        <v>526</v>
      </c>
      <c r="F178" s="198" t="s">
        <v>527</v>
      </c>
      <c r="G178" s="199" t="s">
        <v>231</v>
      </c>
      <c r="H178" s="200">
        <v>10.24</v>
      </c>
      <c r="I178" s="201"/>
      <c r="J178" s="202">
        <f>ROUND(I178*H178,2)</f>
        <v>0</v>
      </c>
      <c r="K178" s="198" t="s">
        <v>213</v>
      </c>
      <c r="L178" s="44"/>
      <c r="M178" s="203" t="s">
        <v>21</v>
      </c>
      <c r="N178" s="204" t="s">
        <v>41</v>
      </c>
      <c r="O178" s="84"/>
      <c r="P178" s="205">
        <f>O178*H178</f>
        <v>0</v>
      </c>
      <c r="Q178" s="205">
        <v>2.45329</v>
      </c>
      <c r="R178" s="205">
        <f>Q178*H178</f>
        <v>25.1216896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122</v>
      </c>
      <c r="AT178" s="207" t="s">
        <v>124</v>
      </c>
      <c r="AU178" s="207" t="s">
        <v>80</v>
      </c>
      <c r="AY178" s="17" t="s">
        <v>123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78</v>
      </c>
      <c r="BK178" s="208">
        <f>ROUND(I178*H178,2)</f>
        <v>0</v>
      </c>
      <c r="BL178" s="17" t="s">
        <v>122</v>
      </c>
      <c r="BM178" s="207" t="s">
        <v>528</v>
      </c>
    </row>
    <row r="179" s="2" customFormat="1">
      <c r="A179" s="38"/>
      <c r="B179" s="39"/>
      <c r="C179" s="40"/>
      <c r="D179" s="209" t="s">
        <v>129</v>
      </c>
      <c r="E179" s="40"/>
      <c r="F179" s="210" t="s">
        <v>529</v>
      </c>
      <c r="G179" s="40"/>
      <c r="H179" s="40"/>
      <c r="I179" s="211"/>
      <c r="J179" s="40"/>
      <c r="K179" s="40"/>
      <c r="L179" s="44"/>
      <c r="M179" s="212"/>
      <c r="N179" s="21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80</v>
      </c>
    </row>
    <row r="180" s="13" customFormat="1">
      <c r="A180" s="13"/>
      <c r="B180" s="226"/>
      <c r="C180" s="227"/>
      <c r="D180" s="209" t="s">
        <v>216</v>
      </c>
      <c r="E180" s="228" t="s">
        <v>21</v>
      </c>
      <c r="F180" s="229" t="s">
        <v>530</v>
      </c>
      <c r="G180" s="227"/>
      <c r="H180" s="230">
        <v>3.8399999999999999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216</v>
      </c>
      <c r="AU180" s="236" t="s">
        <v>80</v>
      </c>
      <c r="AV180" s="13" t="s">
        <v>80</v>
      </c>
      <c r="AW180" s="13" t="s">
        <v>32</v>
      </c>
      <c r="AX180" s="13" t="s">
        <v>70</v>
      </c>
      <c r="AY180" s="236" t="s">
        <v>123</v>
      </c>
    </row>
    <row r="181" s="13" customFormat="1">
      <c r="A181" s="13"/>
      <c r="B181" s="226"/>
      <c r="C181" s="227"/>
      <c r="D181" s="209" t="s">
        <v>216</v>
      </c>
      <c r="E181" s="228" t="s">
        <v>21</v>
      </c>
      <c r="F181" s="229" t="s">
        <v>531</v>
      </c>
      <c r="G181" s="227"/>
      <c r="H181" s="230">
        <v>6.4000000000000004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216</v>
      </c>
      <c r="AU181" s="236" t="s">
        <v>80</v>
      </c>
      <c r="AV181" s="13" t="s">
        <v>80</v>
      </c>
      <c r="AW181" s="13" t="s">
        <v>32</v>
      </c>
      <c r="AX181" s="13" t="s">
        <v>70</v>
      </c>
      <c r="AY181" s="236" t="s">
        <v>123</v>
      </c>
    </row>
    <row r="182" s="14" customFormat="1">
      <c r="A182" s="14"/>
      <c r="B182" s="237"/>
      <c r="C182" s="238"/>
      <c r="D182" s="209" t="s">
        <v>216</v>
      </c>
      <c r="E182" s="239" t="s">
        <v>21</v>
      </c>
      <c r="F182" s="240" t="s">
        <v>245</v>
      </c>
      <c r="G182" s="238"/>
      <c r="H182" s="241">
        <v>10.24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216</v>
      </c>
      <c r="AU182" s="247" t="s">
        <v>80</v>
      </c>
      <c r="AV182" s="14" t="s">
        <v>122</v>
      </c>
      <c r="AW182" s="14" t="s">
        <v>32</v>
      </c>
      <c r="AX182" s="14" t="s">
        <v>78</v>
      </c>
      <c r="AY182" s="247" t="s">
        <v>123</v>
      </c>
    </row>
    <row r="183" s="11" customFormat="1" ht="22.8" customHeight="1">
      <c r="A183" s="11"/>
      <c r="B183" s="182"/>
      <c r="C183" s="183"/>
      <c r="D183" s="184" t="s">
        <v>69</v>
      </c>
      <c r="E183" s="224" t="s">
        <v>135</v>
      </c>
      <c r="F183" s="224" t="s">
        <v>532</v>
      </c>
      <c r="G183" s="183"/>
      <c r="H183" s="183"/>
      <c r="I183" s="186"/>
      <c r="J183" s="225">
        <f>BK183</f>
        <v>0</v>
      </c>
      <c r="K183" s="183"/>
      <c r="L183" s="188"/>
      <c r="M183" s="189"/>
      <c r="N183" s="190"/>
      <c r="O183" s="190"/>
      <c r="P183" s="191">
        <f>SUM(P184:P251)</f>
        <v>0</v>
      </c>
      <c r="Q183" s="190"/>
      <c r="R183" s="191">
        <f>SUM(R184:R251)</f>
        <v>115.57897207000001</v>
      </c>
      <c r="S183" s="190"/>
      <c r="T183" s="192">
        <f>SUM(T184:T251)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3" t="s">
        <v>78</v>
      </c>
      <c r="AT183" s="194" t="s">
        <v>69</v>
      </c>
      <c r="AU183" s="194" t="s">
        <v>78</v>
      </c>
      <c r="AY183" s="193" t="s">
        <v>123</v>
      </c>
      <c r="BK183" s="195">
        <f>SUM(BK184:BK251)</f>
        <v>0</v>
      </c>
    </row>
    <row r="184" s="2" customFormat="1" ht="14.4" customHeight="1">
      <c r="A184" s="38"/>
      <c r="B184" s="39"/>
      <c r="C184" s="196" t="s">
        <v>323</v>
      </c>
      <c r="D184" s="196" t="s">
        <v>124</v>
      </c>
      <c r="E184" s="197" t="s">
        <v>533</v>
      </c>
      <c r="F184" s="198" t="s">
        <v>534</v>
      </c>
      <c r="G184" s="199" t="s">
        <v>231</v>
      </c>
      <c r="H184" s="200">
        <v>0.86399999999999999</v>
      </c>
      <c r="I184" s="201"/>
      <c r="J184" s="202">
        <f>ROUND(I184*H184,2)</f>
        <v>0</v>
      </c>
      <c r="K184" s="198" t="s">
        <v>213</v>
      </c>
      <c r="L184" s="44"/>
      <c r="M184" s="203" t="s">
        <v>21</v>
      </c>
      <c r="N184" s="204" t="s">
        <v>41</v>
      </c>
      <c r="O184" s="84"/>
      <c r="P184" s="205">
        <f>O184*H184</f>
        <v>0</v>
      </c>
      <c r="Q184" s="205">
        <v>2.4705699999999999</v>
      </c>
      <c r="R184" s="205">
        <f>Q184*H184</f>
        <v>2.1345724800000001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122</v>
      </c>
      <c r="AT184" s="207" t="s">
        <v>124</v>
      </c>
      <c r="AU184" s="207" t="s">
        <v>80</v>
      </c>
      <c r="AY184" s="17" t="s">
        <v>123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78</v>
      </c>
      <c r="BK184" s="208">
        <f>ROUND(I184*H184,2)</f>
        <v>0</v>
      </c>
      <c r="BL184" s="17" t="s">
        <v>122</v>
      </c>
      <c r="BM184" s="207" t="s">
        <v>535</v>
      </c>
    </row>
    <row r="185" s="2" customFormat="1">
      <c r="A185" s="38"/>
      <c r="B185" s="39"/>
      <c r="C185" s="40"/>
      <c r="D185" s="209" t="s">
        <v>129</v>
      </c>
      <c r="E185" s="40"/>
      <c r="F185" s="210" t="s">
        <v>536</v>
      </c>
      <c r="G185" s="40"/>
      <c r="H185" s="40"/>
      <c r="I185" s="211"/>
      <c r="J185" s="40"/>
      <c r="K185" s="40"/>
      <c r="L185" s="44"/>
      <c r="M185" s="212"/>
      <c r="N185" s="21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80</v>
      </c>
    </row>
    <row r="186" s="13" customFormat="1">
      <c r="A186" s="13"/>
      <c r="B186" s="226"/>
      <c r="C186" s="227"/>
      <c r="D186" s="209" t="s">
        <v>216</v>
      </c>
      <c r="E186" s="228" t="s">
        <v>21</v>
      </c>
      <c r="F186" s="229" t="s">
        <v>537</v>
      </c>
      <c r="G186" s="227"/>
      <c r="H186" s="230">
        <v>0.86399999999999999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216</v>
      </c>
      <c r="AU186" s="236" t="s">
        <v>80</v>
      </c>
      <c r="AV186" s="13" t="s">
        <v>80</v>
      </c>
      <c r="AW186" s="13" t="s">
        <v>32</v>
      </c>
      <c r="AX186" s="13" t="s">
        <v>78</v>
      </c>
      <c r="AY186" s="236" t="s">
        <v>123</v>
      </c>
    </row>
    <row r="187" s="2" customFormat="1" ht="14.4" customHeight="1">
      <c r="A187" s="38"/>
      <c r="B187" s="39"/>
      <c r="C187" s="196" t="s">
        <v>328</v>
      </c>
      <c r="D187" s="196" t="s">
        <v>124</v>
      </c>
      <c r="E187" s="197" t="s">
        <v>538</v>
      </c>
      <c r="F187" s="198" t="s">
        <v>539</v>
      </c>
      <c r="G187" s="199" t="s">
        <v>297</v>
      </c>
      <c r="H187" s="200">
        <v>3.1200000000000001</v>
      </c>
      <c r="I187" s="201"/>
      <c r="J187" s="202">
        <f>ROUND(I187*H187,2)</f>
        <v>0</v>
      </c>
      <c r="K187" s="198" t="s">
        <v>213</v>
      </c>
      <c r="L187" s="44"/>
      <c r="M187" s="203" t="s">
        <v>21</v>
      </c>
      <c r="N187" s="204" t="s">
        <v>41</v>
      </c>
      <c r="O187" s="84"/>
      <c r="P187" s="205">
        <f>O187*H187</f>
        <v>0</v>
      </c>
      <c r="Q187" s="205">
        <v>0.01214</v>
      </c>
      <c r="R187" s="205">
        <f>Q187*H187</f>
        <v>0.037876800000000002</v>
      </c>
      <c r="S187" s="205">
        <v>0</v>
      </c>
      <c r="T187" s="20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7" t="s">
        <v>122</v>
      </c>
      <c r="AT187" s="207" t="s">
        <v>124</v>
      </c>
      <c r="AU187" s="207" t="s">
        <v>80</v>
      </c>
      <c r="AY187" s="17" t="s">
        <v>123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7" t="s">
        <v>78</v>
      </c>
      <c r="BK187" s="208">
        <f>ROUND(I187*H187,2)</f>
        <v>0</v>
      </c>
      <c r="BL187" s="17" t="s">
        <v>122</v>
      </c>
      <c r="BM187" s="207" t="s">
        <v>540</v>
      </c>
    </row>
    <row r="188" s="2" customFormat="1">
      <c r="A188" s="38"/>
      <c r="B188" s="39"/>
      <c r="C188" s="40"/>
      <c r="D188" s="209" t="s">
        <v>129</v>
      </c>
      <c r="E188" s="40"/>
      <c r="F188" s="210" t="s">
        <v>541</v>
      </c>
      <c r="G188" s="40"/>
      <c r="H188" s="40"/>
      <c r="I188" s="211"/>
      <c r="J188" s="40"/>
      <c r="K188" s="40"/>
      <c r="L188" s="44"/>
      <c r="M188" s="212"/>
      <c r="N188" s="21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80</v>
      </c>
    </row>
    <row r="189" s="13" customFormat="1">
      <c r="A189" s="13"/>
      <c r="B189" s="226"/>
      <c r="C189" s="227"/>
      <c r="D189" s="209" t="s">
        <v>216</v>
      </c>
      <c r="E189" s="228" t="s">
        <v>21</v>
      </c>
      <c r="F189" s="229" t="s">
        <v>542</v>
      </c>
      <c r="G189" s="227"/>
      <c r="H189" s="230">
        <v>3.1200000000000001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216</v>
      </c>
      <c r="AU189" s="236" t="s">
        <v>80</v>
      </c>
      <c r="AV189" s="13" t="s">
        <v>80</v>
      </c>
      <c r="AW189" s="13" t="s">
        <v>32</v>
      </c>
      <c r="AX189" s="13" t="s">
        <v>78</v>
      </c>
      <c r="AY189" s="236" t="s">
        <v>123</v>
      </c>
    </row>
    <row r="190" s="2" customFormat="1" ht="14.4" customHeight="1">
      <c r="A190" s="38"/>
      <c r="B190" s="39"/>
      <c r="C190" s="196" t="s">
        <v>334</v>
      </c>
      <c r="D190" s="196" t="s">
        <v>124</v>
      </c>
      <c r="E190" s="197" t="s">
        <v>543</v>
      </c>
      <c r="F190" s="198" t="s">
        <v>544</v>
      </c>
      <c r="G190" s="199" t="s">
        <v>297</v>
      </c>
      <c r="H190" s="200">
        <v>3.1200000000000001</v>
      </c>
      <c r="I190" s="201"/>
      <c r="J190" s="202">
        <f>ROUND(I190*H190,2)</f>
        <v>0</v>
      </c>
      <c r="K190" s="198" t="s">
        <v>213</v>
      </c>
      <c r="L190" s="44"/>
      <c r="M190" s="203" t="s">
        <v>21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122</v>
      </c>
      <c r="AT190" s="207" t="s">
        <v>124</v>
      </c>
      <c r="AU190" s="207" t="s">
        <v>80</v>
      </c>
      <c r="AY190" s="17" t="s">
        <v>123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122</v>
      </c>
      <c r="BM190" s="207" t="s">
        <v>545</v>
      </c>
    </row>
    <row r="191" s="2" customFormat="1">
      <c r="A191" s="38"/>
      <c r="B191" s="39"/>
      <c r="C191" s="40"/>
      <c r="D191" s="209" t="s">
        <v>129</v>
      </c>
      <c r="E191" s="40"/>
      <c r="F191" s="210" t="s">
        <v>546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80</v>
      </c>
    </row>
    <row r="192" s="13" customFormat="1">
      <c r="A192" s="13"/>
      <c r="B192" s="226"/>
      <c r="C192" s="227"/>
      <c r="D192" s="209" t="s">
        <v>216</v>
      </c>
      <c r="E192" s="228" t="s">
        <v>21</v>
      </c>
      <c r="F192" s="229" t="s">
        <v>542</v>
      </c>
      <c r="G192" s="227"/>
      <c r="H192" s="230">
        <v>3.1200000000000001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216</v>
      </c>
      <c r="AU192" s="236" t="s">
        <v>80</v>
      </c>
      <c r="AV192" s="13" t="s">
        <v>80</v>
      </c>
      <c r="AW192" s="13" t="s">
        <v>32</v>
      </c>
      <c r="AX192" s="13" t="s">
        <v>78</v>
      </c>
      <c r="AY192" s="236" t="s">
        <v>123</v>
      </c>
    </row>
    <row r="193" s="2" customFormat="1" ht="14.4" customHeight="1">
      <c r="A193" s="38"/>
      <c r="B193" s="39"/>
      <c r="C193" s="196" t="s">
        <v>339</v>
      </c>
      <c r="D193" s="196" t="s">
        <v>124</v>
      </c>
      <c r="E193" s="197" t="s">
        <v>547</v>
      </c>
      <c r="F193" s="198" t="s">
        <v>548</v>
      </c>
      <c r="G193" s="199" t="s">
        <v>290</v>
      </c>
      <c r="H193" s="200">
        <v>0.068000000000000005</v>
      </c>
      <c r="I193" s="201"/>
      <c r="J193" s="202">
        <f>ROUND(I193*H193,2)</f>
        <v>0</v>
      </c>
      <c r="K193" s="198" t="s">
        <v>213</v>
      </c>
      <c r="L193" s="44"/>
      <c r="M193" s="203" t="s">
        <v>21</v>
      </c>
      <c r="N193" s="204" t="s">
        <v>41</v>
      </c>
      <c r="O193" s="84"/>
      <c r="P193" s="205">
        <f>O193*H193</f>
        <v>0</v>
      </c>
      <c r="Q193" s="205">
        <v>1.04711</v>
      </c>
      <c r="R193" s="205">
        <f>Q193*H193</f>
        <v>0.07120348</v>
      </c>
      <c r="S193" s="205">
        <v>0</v>
      </c>
      <c r="T193" s="20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7" t="s">
        <v>122</v>
      </c>
      <c r="AT193" s="207" t="s">
        <v>124</v>
      </c>
      <c r="AU193" s="207" t="s">
        <v>80</v>
      </c>
      <c r="AY193" s="17" t="s">
        <v>123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78</v>
      </c>
      <c r="BK193" s="208">
        <f>ROUND(I193*H193,2)</f>
        <v>0</v>
      </c>
      <c r="BL193" s="17" t="s">
        <v>122</v>
      </c>
      <c r="BM193" s="207" t="s">
        <v>549</v>
      </c>
    </row>
    <row r="194" s="2" customFormat="1">
      <c r="A194" s="38"/>
      <c r="B194" s="39"/>
      <c r="C194" s="40"/>
      <c r="D194" s="209" t="s">
        <v>129</v>
      </c>
      <c r="E194" s="40"/>
      <c r="F194" s="210" t="s">
        <v>550</v>
      </c>
      <c r="G194" s="40"/>
      <c r="H194" s="40"/>
      <c r="I194" s="211"/>
      <c r="J194" s="40"/>
      <c r="K194" s="40"/>
      <c r="L194" s="44"/>
      <c r="M194" s="212"/>
      <c r="N194" s="21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80</v>
      </c>
    </row>
    <row r="195" s="13" customFormat="1">
      <c r="A195" s="13"/>
      <c r="B195" s="226"/>
      <c r="C195" s="227"/>
      <c r="D195" s="209" t="s">
        <v>216</v>
      </c>
      <c r="E195" s="228" t="s">
        <v>21</v>
      </c>
      <c r="F195" s="229" t="s">
        <v>551</v>
      </c>
      <c r="G195" s="227"/>
      <c r="H195" s="230">
        <v>0.068000000000000005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216</v>
      </c>
      <c r="AU195" s="236" t="s">
        <v>80</v>
      </c>
      <c r="AV195" s="13" t="s">
        <v>80</v>
      </c>
      <c r="AW195" s="13" t="s">
        <v>32</v>
      </c>
      <c r="AX195" s="13" t="s">
        <v>78</v>
      </c>
      <c r="AY195" s="236" t="s">
        <v>123</v>
      </c>
    </row>
    <row r="196" s="2" customFormat="1" ht="14.4" customHeight="1">
      <c r="A196" s="38"/>
      <c r="B196" s="39"/>
      <c r="C196" s="196" t="s">
        <v>344</v>
      </c>
      <c r="D196" s="196" t="s">
        <v>124</v>
      </c>
      <c r="E196" s="197" t="s">
        <v>552</v>
      </c>
      <c r="F196" s="198" t="s">
        <v>553</v>
      </c>
      <c r="G196" s="199" t="s">
        <v>231</v>
      </c>
      <c r="H196" s="200">
        <v>28.244</v>
      </c>
      <c r="I196" s="201"/>
      <c r="J196" s="202">
        <f>ROUND(I196*H196,2)</f>
        <v>0</v>
      </c>
      <c r="K196" s="198" t="s">
        <v>213</v>
      </c>
      <c r="L196" s="44"/>
      <c r="M196" s="203" t="s">
        <v>21</v>
      </c>
      <c r="N196" s="204" t="s">
        <v>41</v>
      </c>
      <c r="O196" s="84"/>
      <c r="P196" s="205">
        <f>O196*H196</f>
        <v>0</v>
      </c>
      <c r="Q196" s="205">
        <v>3.11388</v>
      </c>
      <c r="R196" s="205">
        <f>Q196*H196</f>
        <v>87.94842672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122</v>
      </c>
      <c r="AT196" s="207" t="s">
        <v>124</v>
      </c>
      <c r="AU196" s="207" t="s">
        <v>80</v>
      </c>
      <c r="AY196" s="17" t="s">
        <v>123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78</v>
      </c>
      <c r="BK196" s="208">
        <f>ROUND(I196*H196,2)</f>
        <v>0</v>
      </c>
      <c r="BL196" s="17" t="s">
        <v>122</v>
      </c>
      <c r="BM196" s="207" t="s">
        <v>554</v>
      </c>
    </row>
    <row r="197" s="2" customFormat="1">
      <c r="A197" s="38"/>
      <c r="B197" s="39"/>
      <c r="C197" s="40"/>
      <c r="D197" s="209" t="s">
        <v>129</v>
      </c>
      <c r="E197" s="40"/>
      <c r="F197" s="210" t="s">
        <v>555</v>
      </c>
      <c r="G197" s="40"/>
      <c r="H197" s="40"/>
      <c r="I197" s="211"/>
      <c r="J197" s="40"/>
      <c r="K197" s="40"/>
      <c r="L197" s="44"/>
      <c r="M197" s="212"/>
      <c r="N197" s="21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129</v>
      </c>
      <c r="AU197" s="17" t="s">
        <v>80</v>
      </c>
    </row>
    <row r="198" s="13" customFormat="1">
      <c r="A198" s="13"/>
      <c r="B198" s="226"/>
      <c r="C198" s="227"/>
      <c r="D198" s="209" t="s">
        <v>216</v>
      </c>
      <c r="E198" s="228" t="s">
        <v>21</v>
      </c>
      <c r="F198" s="229" t="s">
        <v>556</v>
      </c>
      <c r="G198" s="227"/>
      <c r="H198" s="230">
        <v>23.199999999999999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216</v>
      </c>
      <c r="AU198" s="236" t="s">
        <v>80</v>
      </c>
      <c r="AV198" s="13" t="s">
        <v>80</v>
      </c>
      <c r="AW198" s="13" t="s">
        <v>32</v>
      </c>
      <c r="AX198" s="13" t="s">
        <v>70</v>
      </c>
      <c r="AY198" s="236" t="s">
        <v>123</v>
      </c>
    </row>
    <row r="199" s="13" customFormat="1">
      <c r="A199" s="13"/>
      <c r="B199" s="226"/>
      <c r="C199" s="227"/>
      <c r="D199" s="209" t="s">
        <v>216</v>
      </c>
      <c r="E199" s="228" t="s">
        <v>21</v>
      </c>
      <c r="F199" s="229" t="s">
        <v>557</v>
      </c>
      <c r="G199" s="227"/>
      <c r="H199" s="230">
        <v>1.994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216</v>
      </c>
      <c r="AU199" s="236" t="s">
        <v>80</v>
      </c>
      <c r="AV199" s="13" t="s">
        <v>80</v>
      </c>
      <c r="AW199" s="13" t="s">
        <v>32</v>
      </c>
      <c r="AX199" s="13" t="s">
        <v>70</v>
      </c>
      <c r="AY199" s="236" t="s">
        <v>123</v>
      </c>
    </row>
    <row r="200" s="13" customFormat="1">
      <c r="A200" s="13"/>
      <c r="B200" s="226"/>
      <c r="C200" s="227"/>
      <c r="D200" s="209" t="s">
        <v>216</v>
      </c>
      <c r="E200" s="228" t="s">
        <v>21</v>
      </c>
      <c r="F200" s="229" t="s">
        <v>558</v>
      </c>
      <c r="G200" s="227"/>
      <c r="H200" s="230">
        <v>3.0499999999999998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216</v>
      </c>
      <c r="AU200" s="236" t="s">
        <v>80</v>
      </c>
      <c r="AV200" s="13" t="s">
        <v>80</v>
      </c>
      <c r="AW200" s="13" t="s">
        <v>32</v>
      </c>
      <c r="AX200" s="13" t="s">
        <v>70</v>
      </c>
      <c r="AY200" s="236" t="s">
        <v>123</v>
      </c>
    </row>
    <row r="201" s="14" customFormat="1">
      <c r="A201" s="14"/>
      <c r="B201" s="237"/>
      <c r="C201" s="238"/>
      <c r="D201" s="209" t="s">
        <v>216</v>
      </c>
      <c r="E201" s="239" t="s">
        <v>21</v>
      </c>
      <c r="F201" s="240" t="s">
        <v>245</v>
      </c>
      <c r="G201" s="238"/>
      <c r="H201" s="241">
        <v>28.244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216</v>
      </c>
      <c r="AU201" s="247" t="s">
        <v>80</v>
      </c>
      <c r="AV201" s="14" t="s">
        <v>122</v>
      </c>
      <c r="AW201" s="14" t="s">
        <v>32</v>
      </c>
      <c r="AX201" s="14" t="s">
        <v>78</v>
      </c>
      <c r="AY201" s="247" t="s">
        <v>123</v>
      </c>
    </row>
    <row r="202" s="2" customFormat="1" ht="14.4" customHeight="1">
      <c r="A202" s="38"/>
      <c r="B202" s="39"/>
      <c r="C202" s="196" t="s">
        <v>349</v>
      </c>
      <c r="D202" s="196" t="s">
        <v>124</v>
      </c>
      <c r="E202" s="197" t="s">
        <v>559</v>
      </c>
      <c r="F202" s="198" t="s">
        <v>560</v>
      </c>
      <c r="G202" s="199" t="s">
        <v>231</v>
      </c>
      <c r="H202" s="200">
        <v>228.38200000000001</v>
      </c>
      <c r="I202" s="201"/>
      <c r="J202" s="202">
        <f>ROUND(I202*H202,2)</f>
        <v>0</v>
      </c>
      <c r="K202" s="198" t="s">
        <v>213</v>
      </c>
      <c r="L202" s="44"/>
      <c r="M202" s="203" t="s">
        <v>21</v>
      </c>
      <c r="N202" s="204" t="s">
        <v>41</v>
      </c>
      <c r="O202" s="84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7" t="s">
        <v>122</v>
      </c>
      <c r="AT202" s="207" t="s">
        <v>124</v>
      </c>
      <c r="AU202" s="207" t="s">
        <v>80</v>
      </c>
      <c r="AY202" s="17" t="s">
        <v>123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78</v>
      </c>
      <c r="BK202" s="208">
        <f>ROUND(I202*H202,2)</f>
        <v>0</v>
      </c>
      <c r="BL202" s="17" t="s">
        <v>122</v>
      </c>
      <c r="BM202" s="207" t="s">
        <v>561</v>
      </c>
    </row>
    <row r="203" s="2" customFormat="1">
      <c r="A203" s="38"/>
      <c r="B203" s="39"/>
      <c r="C203" s="40"/>
      <c r="D203" s="209" t="s">
        <v>129</v>
      </c>
      <c r="E203" s="40"/>
      <c r="F203" s="210" t="s">
        <v>562</v>
      </c>
      <c r="G203" s="40"/>
      <c r="H203" s="40"/>
      <c r="I203" s="211"/>
      <c r="J203" s="40"/>
      <c r="K203" s="40"/>
      <c r="L203" s="44"/>
      <c r="M203" s="212"/>
      <c r="N203" s="21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80</v>
      </c>
    </row>
    <row r="204" s="13" customFormat="1">
      <c r="A204" s="13"/>
      <c r="B204" s="226"/>
      <c r="C204" s="227"/>
      <c r="D204" s="209" t="s">
        <v>216</v>
      </c>
      <c r="E204" s="228" t="s">
        <v>21</v>
      </c>
      <c r="F204" s="229" t="s">
        <v>563</v>
      </c>
      <c r="G204" s="227"/>
      <c r="H204" s="230">
        <v>3.1640000000000001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216</v>
      </c>
      <c r="AU204" s="236" t="s">
        <v>80</v>
      </c>
      <c r="AV204" s="13" t="s">
        <v>80</v>
      </c>
      <c r="AW204" s="13" t="s">
        <v>32</v>
      </c>
      <c r="AX204" s="13" t="s">
        <v>70</v>
      </c>
      <c r="AY204" s="236" t="s">
        <v>123</v>
      </c>
    </row>
    <row r="205" s="13" customFormat="1">
      <c r="A205" s="13"/>
      <c r="B205" s="226"/>
      <c r="C205" s="227"/>
      <c r="D205" s="209" t="s">
        <v>216</v>
      </c>
      <c r="E205" s="228" t="s">
        <v>21</v>
      </c>
      <c r="F205" s="229" t="s">
        <v>564</v>
      </c>
      <c r="G205" s="227"/>
      <c r="H205" s="230">
        <v>52.32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216</v>
      </c>
      <c r="AU205" s="236" t="s">
        <v>80</v>
      </c>
      <c r="AV205" s="13" t="s">
        <v>80</v>
      </c>
      <c r="AW205" s="13" t="s">
        <v>32</v>
      </c>
      <c r="AX205" s="13" t="s">
        <v>70</v>
      </c>
      <c r="AY205" s="236" t="s">
        <v>123</v>
      </c>
    </row>
    <row r="206" s="13" customFormat="1">
      <c r="A206" s="13"/>
      <c r="B206" s="226"/>
      <c r="C206" s="227"/>
      <c r="D206" s="209" t="s">
        <v>216</v>
      </c>
      <c r="E206" s="228" t="s">
        <v>21</v>
      </c>
      <c r="F206" s="229" t="s">
        <v>565</v>
      </c>
      <c r="G206" s="227"/>
      <c r="H206" s="230">
        <v>77.981999999999999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216</v>
      </c>
      <c r="AU206" s="236" t="s">
        <v>80</v>
      </c>
      <c r="AV206" s="13" t="s">
        <v>80</v>
      </c>
      <c r="AW206" s="13" t="s">
        <v>32</v>
      </c>
      <c r="AX206" s="13" t="s">
        <v>70</v>
      </c>
      <c r="AY206" s="236" t="s">
        <v>123</v>
      </c>
    </row>
    <row r="207" s="13" customFormat="1">
      <c r="A207" s="13"/>
      <c r="B207" s="226"/>
      <c r="C207" s="227"/>
      <c r="D207" s="209" t="s">
        <v>216</v>
      </c>
      <c r="E207" s="228" t="s">
        <v>21</v>
      </c>
      <c r="F207" s="229" t="s">
        <v>566</v>
      </c>
      <c r="G207" s="227"/>
      <c r="H207" s="230">
        <v>82.656000000000006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216</v>
      </c>
      <c r="AU207" s="236" t="s">
        <v>80</v>
      </c>
      <c r="AV207" s="13" t="s">
        <v>80</v>
      </c>
      <c r="AW207" s="13" t="s">
        <v>32</v>
      </c>
      <c r="AX207" s="13" t="s">
        <v>70</v>
      </c>
      <c r="AY207" s="236" t="s">
        <v>123</v>
      </c>
    </row>
    <row r="208" s="13" customFormat="1">
      <c r="A208" s="13"/>
      <c r="B208" s="226"/>
      <c r="C208" s="227"/>
      <c r="D208" s="209" t="s">
        <v>216</v>
      </c>
      <c r="E208" s="228" t="s">
        <v>21</v>
      </c>
      <c r="F208" s="229" t="s">
        <v>567</v>
      </c>
      <c r="G208" s="227"/>
      <c r="H208" s="230">
        <v>4.6299999999999999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216</v>
      </c>
      <c r="AU208" s="236" t="s">
        <v>80</v>
      </c>
      <c r="AV208" s="13" t="s">
        <v>80</v>
      </c>
      <c r="AW208" s="13" t="s">
        <v>32</v>
      </c>
      <c r="AX208" s="13" t="s">
        <v>70</v>
      </c>
      <c r="AY208" s="236" t="s">
        <v>123</v>
      </c>
    </row>
    <row r="209" s="13" customFormat="1">
      <c r="A209" s="13"/>
      <c r="B209" s="226"/>
      <c r="C209" s="227"/>
      <c r="D209" s="209" t="s">
        <v>216</v>
      </c>
      <c r="E209" s="228" t="s">
        <v>21</v>
      </c>
      <c r="F209" s="229" t="s">
        <v>568</v>
      </c>
      <c r="G209" s="227"/>
      <c r="H209" s="230">
        <v>7.6299999999999999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216</v>
      </c>
      <c r="AU209" s="236" t="s">
        <v>80</v>
      </c>
      <c r="AV209" s="13" t="s">
        <v>80</v>
      </c>
      <c r="AW209" s="13" t="s">
        <v>32</v>
      </c>
      <c r="AX209" s="13" t="s">
        <v>70</v>
      </c>
      <c r="AY209" s="236" t="s">
        <v>123</v>
      </c>
    </row>
    <row r="210" s="14" customFormat="1">
      <c r="A210" s="14"/>
      <c r="B210" s="237"/>
      <c r="C210" s="238"/>
      <c r="D210" s="209" t="s">
        <v>216</v>
      </c>
      <c r="E210" s="239" t="s">
        <v>21</v>
      </c>
      <c r="F210" s="240" t="s">
        <v>245</v>
      </c>
      <c r="G210" s="238"/>
      <c r="H210" s="241">
        <v>228.38200000000001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216</v>
      </c>
      <c r="AU210" s="247" t="s">
        <v>80</v>
      </c>
      <c r="AV210" s="14" t="s">
        <v>122</v>
      </c>
      <c r="AW210" s="14" t="s">
        <v>32</v>
      </c>
      <c r="AX210" s="14" t="s">
        <v>78</v>
      </c>
      <c r="AY210" s="247" t="s">
        <v>123</v>
      </c>
    </row>
    <row r="211" s="2" customFormat="1" ht="14.4" customHeight="1">
      <c r="A211" s="38"/>
      <c r="B211" s="39"/>
      <c r="C211" s="196" t="s">
        <v>354</v>
      </c>
      <c r="D211" s="196" t="s">
        <v>124</v>
      </c>
      <c r="E211" s="197" t="s">
        <v>569</v>
      </c>
      <c r="F211" s="198" t="s">
        <v>570</v>
      </c>
      <c r="G211" s="199" t="s">
        <v>297</v>
      </c>
      <c r="H211" s="200">
        <v>405.18000000000001</v>
      </c>
      <c r="I211" s="201"/>
      <c r="J211" s="202">
        <f>ROUND(I211*H211,2)</f>
        <v>0</v>
      </c>
      <c r="K211" s="198" t="s">
        <v>213</v>
      </c>
      <c r="L211" s="44"/>
      <c r="M211" s="203" t="s">
        <v>21</v>
      </c>
      <c r="N211" s="204" t="s">
        <v>41</v>
      </c>
      <c r="O211" s="84"/>
      <c r="P211" s="205">
        <f>O211*H211</f>
        <v>0</v>
      </c>
      <c r="Q211" s="205">
        <v>0.00726</v>
      </c>
      <c r="R211" s="205">
        <f>Q211*H211</f>
        <v>2.9416068000000002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122</v>
      </c>
      <c r="AT211" s="207" t="s">
        <v>124</v>
      </c>
      <c r="AU211" s="207" t="s">
        <v>80</v>
      </c>
      <c r="AY211" s="17" t="s">
        <v>123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78</v>
      </c>
      <c r="BK211" s="208">
        <f>ROUND(I211*H211,2)</f>
        <v>0</v>
      </c>
      <c r="BL211" s="17" t="s">
        <v>122</v>
      </c>
      <c r="BM211" s="207" t="s">
        <v>571</v>
      </c>
    </row>
    <row r="212" s="2" customFormat="1">
      <c r="A212" s="38"/>
      <c r="B212" s="39"/>
      <c r="C212" s="40"/>
      <c r="D212" s="209" t="s">
        <v>129</v>
      </c>
      <c r="E212" s="40"/>
      <c r="F212" s="210" t="s">
        <v>572</v>
      </c>
      <c r="G212" s="40"/>
      <c r="H212" s="40"/>
      <c r="I212" s="211"/>
      <c r="J212" s="40"/>
      <c r="K212" s="40"/>
      <c r="L212" s="44"/>
      <c r="M212" s="212"/>
      <c r="N212" s="21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80</v>
      </c>
    </row>
    <row r="213" s="13" customFormat="1">
      <c r="A213" s="13"/>
      <c r="B213" s="226"/>
      <c r="C213" s="227"/>
      <c r="D213" s="209" t="s">
        <v>216</v>
      </c>
      <c r="E213" s="228" t="s">
        <v>21</v>
      </c>
      <c r="F213" s="229" t="s">
        <v>573</v>
      </c>
      <c r="G213" s="227"/>
      <c r="H213" s="230">
        <v>96.5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216</v>
      </c>
      <c r="AU213" s="236" t="s">
        <v>80</v>
      </c>
      <c r="AV213" s="13" t="s">
        <v>80</v>
      </c>
      <c r="AW213" s="13" t="s">
        <v>32</v>
      </c>
      <c r="AX213" s="13" t="s">
        <v>70</v>
      </c>
      <c r="AY213" s="236" t="s">
        <v>123</v>
      </c>
    </row>
    <row r="214" s="13" customFormat="1">
      <c r="A214" s="13"/>
      <c r="B214" s="226"/>
      <c r="C214" s="227"/>
      <c r="D214" s="209" t="s">
        <v>216</v>
      </c>
      <c r="E214" s="228" t="s">
        <v>21</v>
      </c>
      <c r="F214" s="229" t="s">
        <v>574</v>
      </c>
      <c r="G214" s="227"/>
      <c r="H214" s="230">
        <v>244.08000000000001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216</v>
      </c>
      <c r="AU214" s="236" t="s">
        <v>80</v>
      </c>
      <c r="AV214" s="13" t="s">
        <v>80</v>
      </c>
      <c r="AW214" s="13" t="s">
        <v>32</v>
      </c>
      <c r="AX214" s="13" t="s">
        <v>70</v>
      </c>
      <c r="AY214" s="236" t="s">
        <v>123</v>
      </c>
    </row>
    <row r="215" s="13" customFormat="1">
      <c r="A215" s="13"/>
      <c r="B215" s="226"/>
      <c r="C215" s="227"/>
      <c r="D215" s="209" t="s">
        <v>216</v>
      </c>
      <c r="E215" s="228" t="s">
        <v>21</v>
      </c>
      <c r="F215" s="229" t="s">
        <v>575</v>
      </c>
      <c r="G215" s="227"/>
      <c r="H215" s="230">
        <v>28.100000000000001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216</v>
      </c>
      <c r="AU215" s="236" t="s">
        <v>80</v>
      </c>
      <c r="AV215" s="13" t="s">
        <v>80</v>
      </c>
      <c r="AW215" s="13" t="s">
        <v>32</v>
      </c>
      <c r="AX215" s="13" t="s">
        <v>70</v>
      </c>
      <c r="AY215" s="236" t="s">
        <v>123</v>
      </c>
    </row>
    <row r="216" s="13" customFormat="1">
      <c r="A216" s="13"/>
      <c r="B216" s="226"/>
      <c r="C216" s="227"/>
      <c r="D216" s="209" t="s">
        <v>216</v>
      </c>
      <c r="E216" s="228" t="s">
        <v>21</v>
      </c>
      <c r="F216" s="229" t="s">
        <v>576</v>
      </c>
      <c r="G216" s="227"/>
      <c r="H216" s="230">
        <v>36.5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216</v>
      </c>
      <c r="AU216" s="236" t="s">
        <v>80</v>
      </c>
      <c r="AV216" s="13" t="s">
        <v>80</v>
      </c>
      <c r="AW216" s="13" t="s">
        <v>32</v>
      </c>
      <c r="AX216" s="13" t="s">
        <v>70</v>
      </c>
      <c r="AY216" s="236" t="s">
        <v>123</v>
      </c>
    </row>
    <row r="217" s="14" customFormat="1">
      <c r="A217" s="14"/>
      <c r="B217" s="237"/>
      <c r="C217" s="238"/>
      <c r="D217" s="209" t="s">
        <v>216</v>
      </c>
      <c r="E217" s="239" t="s">
        <v>21</v>
      </c>
      <c r="F217" s="240" t="s">
        <v>245</v>
      </c>
      <c r="G217" s="238"/>
      <c r="H217" s="241">
        <v>405.18000000000001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216</v>
      </c>
      <c r="AU217" s="247" t="s">
        <v>80</v>
      </c>
      <c r="AV217" s="14" t="s">
        <v>122</v>
      </c>
      <c r="AW217" s="14" t="s">
        <v>32</v>
      </c>
      <c r="AX217" s="14" t="s">
        <v>78</v>
      </c>
      <c r="AY217" s="247" t="s">
        <v>123</v>
      </c>
    </row>
    <row r="218" s="2" customFormat="1" ht="14.4" customHeight="1">
      <c r="A218" s="38"/>
      <c r="B218" s="39"/>
      <c r="C218" s="196" t="s">
        <v>360</v>
      </c>
      <c r="D218" s="196" t="s">
        <v>124</v>
      </c>
      <c r="E218" s="197" t="s">
        <v>577</v>
      </c>
      <c r="F218" s="198" t="s">
        <v>578</v>
      </c>
      <c r="G218" s="199" t="s">
        <v>297</v>
      </c>
      <c r="H218" s="200">
        <v>48.600000000000001</v>
      </c>
      <c r="I218" s="201"/>
      <c r="J218" s="202">
        <f>ROUND(I218*H218,2)</f>
        <v>0</v>
      </c>
      <c r="K218" s="198" t="s">
        <v>213</v>
      </c>
      <c r="L218" s="44"/>
      <c r="M218" s="203" t="s">
        <v>21</v>
      </c>
      <c r="N218" s="204" t="s">
        <v>41</v>
      </c>
      <c r="O218" s="84"/>
      <c r="P218" s="205">
        <f>O218*H218</f>
        <v>0</v>
      </c>
      <c r="Q218" s="205">
        <v>0.0088800000000000007</v>
      </c>
      <c r="R218" s="205">
        <f>Q218*H218</f>
        <v>0.43156800000000006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122</v>
      </c>
      <c r="AT218" s="207" t="s">
        <v>124</v>
      </c>
      <c r="AU218" s="207" t="s">
        <v>80</v>
      </c>
      <c r="AY218" s="17" t="s">
        <v>123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78</v>
      </c>
      <c r="BK218" s="208">
        <f>ROUND(I218*H218,2)</f>
        <v>0</v>
      </c>
      <c r="BL218" s="17" t="s">
        <v>122</v>
      </c>
      <c r="BM218" s="207" t="s">
        <v>579</v>
      </c>
    </row>
    <row r="219" s="2" customFormat="1">
      <c r="A219" s="38"/>
      <c r="B219" s="39"/>
      <c r="C219" s="40"/>
      <c r="D219" s="209" t="s">
        <v>129</v>
      </c>
      <c r="E219" s="40"/>
      <c r="F219" s="210" t="s">
        <v>580</v>
      </c>
      <c r="G219" s="40"/>
      <c r="H219" s="40"/>
      <c r="I219" s="211"/>
      <c r="J219" s="40"/>
      <c r="K219" s="40"/>
      <c r="L219" s="44"/>
      <c r="M219" s="212"/>
      <c r="N219" s="21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80</v>
      </c>
    </row>
    <row r="220" s="13" customFormat="1">
      <c r="A220" s="13"/>
      <c r="B220" s="226"/>
      <c r="C220" s="227"/>
      <c r="D220" s="209" t="s">
        <v>216</v>
      </c>
      <c r="E220" s="228" t="s">
        <v>21</v>
      </c>
      <c r="F220" s="229" t="s">
        <v>581</v>
      </c>
      <c r="G220" s="227"/>
      <c r="H220" s="230">
        <v>48.600000000000001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216</v>
      </c>
      <c r="AU220" s="236" t="s">
        <v>80</v>
      </c>
      <c r="AV220" s="13" t="s">
        <v>80</v>
      </c>
      <c r="AW220" s="13" t="s">
        <v>32</v>
      </c>
      <c r="AX220" s="13" t="s">
        <v>78</v>
      </c>
      <c r="AY220" s="236" t="s">
        <v>123</v>
      </c>
    </row>
    <row r="221" s="2" customFormat="1" ht="14.4" customHeight="1">
      <c r="A221" s="38"/>
      <c r="B221" s="39"/>
      <c r="C221" s="196" t="s">
        <v>365</v>
      </c>
      <c r="D221" s="196" t="s">
        <v>124</v>
      </c>
      <c r="E221" s="197" t="s">
        <v>582</v>
      </c>
      <c r="F221" s="198" t="s">
        <v>583</v>
      </c>
      <c r="G221" s="199" t="s">
        <v>297</v>
      </c>
      <c r="H221" s="200">
        <v>21</v>
      </c>
      <c r="I221" s="201"/>
      <c r="J221" s="202">
        <f>ROUND(I221*H221,2)</f>
        <v>0</v>
      </c>
      <c r="K221" s="198" t="s">
        <v>213</v>
      </c>
      <c r="L221" s="44"/>
      <c r="M221" s="203" t="s">
        <v>21</v>
      </c>
      <c r="N221" s="204" t="s">
        <v>41</v>
      </c>
      <c r="O221" s="84"/>
      <c r="P221" s="205">
        <f>O221*H221</f>
        <v>0</v>
      </c>
      <c r="Q221" s="205">
        <v>0.08702</v>
      </c>
      <c r="R221" s="205">
        <f>Q221*H221</f>
        <v>1.82742</v>
      </c>
      <c r="S221" s="205">
        <v>0</v>
      </c>
      <c r="T221" s="20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7" t="s">
        <v>122</v>
      </c>
      <c r="AT221" s="207" t="s">
        <v>124</v>
      </c>
      <c r="AU221" s="207" t="s">
        <v>80</v>
      </c>
      <c r="AY221" s="17" t="s">
        <v>123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78</v>
      </c>
      <c r="BK221" s="208">
        <f>ROUND(I221*H221,2)</f>
        <v>0</v>
      </c>
      <c r="BL221" s="17" t="s">
        <v>122</v>
      </c>
      <c r="BM221" s="207" t="s">
        <v>584</v>
      </c>
    </row>
    <row r="222" s="2" customFormat="1">
      <c r="A222" s="38"/>
      <c r="B222" s="39"/>
      <c r="C222" s="40"/>
      <c r="D222" s="209" t="s">
        <v>129</v>
      </c>
      <c r="E222" s="40"/>
      <c r="F222" s="210" t="s">
        <v>585</v>
      </c>
      <c r="G222" s="40"/>
      <c r="H222" s="40"/>
      <c r="I222" s="211"/>
      <c r="J222" s="40"/>
      <c r="K222" s="40"/>
      <c r="L222" s="44"/>
      <c r="M222" s="212"/>
      <c r="N222" s="21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129</v>
      </c>
      <c r="AU222" s="17" t="s">
        <v>80</v>
      </c>
    </row>
    <row r="223" s="13" customFormat="1">
      <c r="A223" s="13"/>
      <c r="B223" s="226"/>
      <c r="C223" s="227"/>
      <c r="D223" s="209" t="s">
        <v>216</v>
      </c>
      <c r="E223" s="228" t="s">
        <v>21</v>
      </c>
      <c r="F223" s="229" t="s">
        <v>586</v>
      </c>
      <c r="G223" s="227"/>
      <c r="H223" s="230">
        <v>21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216</v>
      </c>
      <c r="AU223" s="236" t="s">
        <v>80</v>
      </c>
      <c r="AV223" s="13" t="s">
        <v>80</v>
      </c>
      <c r="AW223" s="13" t="s">
        <v>32</v>
      </c>
      <c r="AX223" s="13" t="s">
        <v>78</v>
      </c>
      <c r="AY223" s="236" t="s">
        <v>123</v>
      </c>
    </row>
    <row r="224" s="2" customFormat="1" ht="14.4" customHeight="1">
      <c r="A224" s="38"/>
      <c r="B224" s="39"/>
      <c r="C224" s="196" t="s">
        <v>371</v>
      </c>
      <c r="D224" s="196" t="s">
        <v>124</v>
      </c>
      <c r="E224" s="197" t="s">
        <v>587</v>
      </c>
      <c r="F224" s="198" t="s">
        <v>588</v>
      </c>
      <c r="G224" s="199" t="s">
        <v>297</v>
      </c>
      <c r="H224" s="200">
        <v>405.18000000000001</v>
      </c>
      <c r="I224" s="201"/>
      <c r="J224" s="202">
        <f>ROUND(I224*H224,2)</f>
        <v>0</v>
      </c>
      <c r="K224" s="198" t="s">
        <v>213</v>
      </c>
      <c r="L224" s="44"/>
      <c r="M224" s="203" t="s">
        <v>21</v>
      </c>
      <c r="N224" s="204" t="s">
        <v>41</v>
      </c>
      <c r="O224" s="84"/>
      <c r="P224" s="205">
        <f>O224*H224</f>
        <v>0</v>
      </c>
      <c r="Q224" s="205">
        <v>0.00085999999999999998</v>
      </c>
      <c r="R224" s="205">
        <f>Q224*H224</f>
        <v>0.34845480000000001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122</v>
      </c>
      <c r="AT224" s="207" t="s">
        <v>124</v>
      </c>
      <c r="AU224" s="207" t="s">
        <v>80</v>
      </c>
      <c r="AY224" s="17" t="s">
        <v>123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78</v>
      </c>
      <c r="BK224" s="208">
        <f>ROUND(I224*H224,2)</f>
        <v>0</v>
      </c>
      <c r="BL224" s="17" t="s">
        <v>122</v>
      </c>
      <c r="BM224" s="207" t="s">
        <v>589</v>
      </c>
    </row>
    <row r="225" s="2" customFormat="1">
      <c r="A225" s="38"/>
      <c r="B225" s="39"/>
      <c r="C225" s="40"/>
      <c r="D225" s="209" t="s">
        <v>129</v>
      </c>
      <c r="E225" s="40"/>
      <c r="F225" s="210" t="s">
        <v>590</v>
      </c>
      <c r="G225" s="40"/>
      <c r="H225" s="40"/>
      <c r="I225" s="211"/>
      <c r="J225" s="40"/>
      <c r="K225" s="40"/>
      <c r="L225" s="44"/>
      <c r="M225" s="212"/>
      <c r="N225" s="21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80</v>
      </c>
    </row>
    <row r="226" s="13" customFormat="1">
      <c r="A226" s="13"/>
      <c r="B226" s="226"/>
      <c r="C226" s="227"/>
      <c r="D226" s="209" t="s">
        <v>216</v>
      </c>
      <c r="E226" s="228" t="s">
        <v>21</v>
      </c>
      <c r="F226" s="229" t="s">
        <v>573</v>
      </c>
      <c r="G226" s="227"/>
      <c r="H226" s="230">
        <v>96.5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216</v>
      </c>
      <c r="AU226" s="236" t="s">
        <v>80</v>
      </c>
      <c r="AV226" s="13" t="s">
        <v>80</v>
      </c>
      <c r="AW226" s="13" t="s">
        <v>32</v>
      </c>
      <c r="AX226" s="13" t="s">
        <v>70</v>
      </c>
      <c r="AY226" s="236" t="s">
        <v>123</v>
      </c>
    </row>
    <row r="227" s="13" customFormat="1">
      <c r="A227" s="13"/>
      <c r="B227" s="226"/>
      <c r="C227" s="227"/>
      <c r="D227" s="209" t="s">
        <v>216</v>
      </c>
      <c r="E227" s="228" t="s">
        <v>21</v>
      </c>
      <c r="F227" s="229" t="s">
        <v>574</v>
      </c>
      <c r="G227" s="227"/>
      <c r="H227" s="230">
        <v>244.08000000000001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216</v>
      </c>
      <c r="AU227" s="236" t="s">
        <v>80</v>
      </c>
      <c r="AV227" s="13" t="s">
        <v>80</v>
      </c>
      <c r="AW227" s="13" t="s">
        <v>32</v>
      </c>
      <c r="AX227" s="13" t="s">
        <v>70</v>
      </c>
      <c r="AY227" s="236" t="s">
        <v>123</v>
      </c>
    </row>
    <row r="228" s="13" customFormat="1">
      <c r="A228" s="13"/>
      <c r="B228" s="226"/>
      <c r="C228" s="227"/>
      <c r="D228" s="209" t="s">
        <v>216</v>
      </c>
      <c r="E228" s="228" t="s">
        <v>21</v>
      </c>
      <c r="F228" s="229" t="s">
        <v>575</v>
      </c>
      <c r="G228" s="227"/>
      <c r="H228" s="230">
        <v>28.100000000000001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216</v>
      </c>
      <c r="AU228" s="236" t="s">
        <v>80</v>
      </c>
      <c r="AV228" s="13" t="s">
        <v>80</v>
      </c>
      <c r="AW228" s="13" t="s">
        <v>32</v>
      </c>
      <c r="AX228" s="13" t="s">
        <v>70</v>
      </c>
      <c r="AY228" s="236" t="s">
        <v>123</v>
      </c>
    </row>
    <row r="229" s="13" customFormat="1">
      <c r="A229" s="13"/>
      <c r="B229" s="226"/>
      <c r="C229" s="227"/>
      <c r="D229" s="209" t="s">
        <v>216</v>
      </c>
      <c r="E229" s="228" t="s">
        <v>21</v>
      </c>
      <c r="F229" s="229" t="s">
        <v>576</v>
      </c>
      <c r="G229" s="227"/>
      <c r="H229" s="230">
        <v>36.5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216</v>
      </c>
      <c r="AU229" s="236" t="s">
        <v>80</v>
      </c>
      <c r="AV229" s="13" t="s">
        <v>80</v>
      </c>
      <c r="AW229" s="13" t="s">
        <v>32</v>
      </c>
      <c r="AX229" s="13" t="s">
        <v>70</v>
      </c>
      <c r="AY229" s="236" t="s">
        <v>123</v>
      </c>
    </row>
    <row r="230" s="14" customFormat="1">
      <c r="A230" s="14"/>
      <c r="B230" s="237"/>
      <c r="C230" s="238"/>
      <c r="D230" s="209" t="s">
        <v>216</v>
      </c>
      <c r="E230" s="239" t="s">
        <v>21</v>
      </c>
      <c r="F230" s="240" t="s">
        <v>245</v>
      </c>
      <c r="G230" s="238"/>
      <c r="H230" s="241">
        <v>405.18000000000001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216</v>
      </c>
      <c r="AU230" s="247" t="s">
        <v>80</v>
      </c>
      <c r="AV230" s="14" t="s">
        <v>122</v>
      </c>
      <c r="AW230" s="14" t="s">
        <v>32</v>
      </c>
      <c r="AX230" s="14" t="s">
        <v>78</v>
      </c>
      <c r="AY230" s="247" t="s">
        <v>123</v>
      </c>
    </row>
    <row r="231" s="2" customFormat="1" ht="14.4" customHeight="1">
      <c r="A231" s="38"/>
      <c r="B231" s="39"/>
      <c r="C231" s="196" t="s">
        <v>379</v>
      </c>
      <c r="D231" s="196" t="s">
        <v>124</v>
      </c>
      <c r="E231" s="197" t="s">
        <v>591</v>
      </c>
      <c r="F231" s="198" t="s">
        <v>592</v>
      </c>
      <c r="G231" s="199" t="s">
        <v>297</v>
      </c>
      <c r="H231" s="200">
        <v>48.600000000000001</v>
      </c>
      <c r="I231" s="201"/>
      <c r="J231" s="202">
        <f>ROUND(I231*H231,2)</f>
        <v>0</v>
      </c>
      <c r="K231" s="198" t="s">
        <v>213</v>
      </c>
      <c r="L231" s="44"/>
      <c r="M231" s="203" t="s">
        <v>21</v>
      </c>
      <c r="N231" s="204" t="s">
        <v>41</v>
      </c>
      <c r="O231" s="84"/>
      <c r="P231" s="205">
        <f>O231*H231</f>
        <v>0</v>
      </c>
      <c r="Q231" s="205">
        <v>0.0010200000000000001</v>
      </c>
      <c r="R231" s="205">
        <f>Q231*H231</f>
        <v>0.049572000000000005</v>
      </c>
      <c r="S231" s="205">
        <v>0</v>
      </c>
      <c r="T231" s="20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7" t="s">
        <v>122</v>
      </c>
      <c r="AT231" s="207" t="s">
        <v>124</v>
      </c>
      <c r="AU231" s="207" t="s">
        <v>80</v>
      </c>
      <c r="AY231" s="17" t="s">
        <v>123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7" t="s">
        <v>78</v>
      </c>
      <c r="BK231" s="208">
        <f>ROUND(I231*H231,2)</f>
        <v>0</v>
      </c>
      <c r="BL231" s="17" t="s">
        <v>122</v>
      </c>
      <c r="BM231" s="207" t="s">
        <v>593</v>
      </c>
    </row>
    <row r="232" s="2" customFormat="1">
      <c r="A232" s="38"/>
      <c r="B232" s="39"/>
      <c r="C232" s="40"/>
      <c r="D232" s="209" t="s">
        <v>129</v>
      </c>
      <c r="E232" s="40"/>
      <c r="F232" s="210" t="s">
        <v>594</v>
      </c>
      <c r="G232" s="40"/>
      <c r="H232" s="40"/>
      <c r="I232" s="211"/>
      <c r="J232" s="40"/>
      <c r="K232" s="40"/>
      <c r="L232" s="44"/>
      <c r="M232" s="212"/>
      <c r="N232" s="21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80</v>
      </c>
    </row>
    <row r="233" s="13" customFormat="1">
      <c r="A233" s="13"/>
      <c r="B233" s="226"/>
      <c r="C233" s="227"/>
      <c r="D233" s="209" t="s">
        <v>216</v>
      </c>
      <c r="E233" s="228" t="s">
        <v>21</v>
      </c>
      <c r="F233" s="229" t="s">
        <v>581</v>
      </c>
      <c r="G233" s="227"/>
      <c r="H233" s="230">
        <v>48.600000000000001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216</v>
      </c>
      <c r="AU233" s="236" t="s">
        <v>80</v>
      </c>
      <c r="AV233" s="13" t="s">
        <v>80</v>
      </c>
      <c r="AW233" s="13" t="s">
        <v>32</v>
      </c>
      <c r="AX233" s="13" t="s">
        <v>78</v>
      </c>
      <c r="AY233" s="236" t="s">
        <v>123</v>
      </c>
    </row>
    <row r="234" s="2" customFormat="1" ht="14.4" customHeight="1">
      <c r="A234" s="38"/>
      <c r="B234" s="39"/>
      <c r="C234" s="196" t="s">
        <v>385</v>
      </c>
      <c r="D234" s="196" t="s">
        <v>124</v>
      </c>
      <c r="E234" s="197" t="s">
        <v>595</v>
      </c>
      <c r="F234" s="198" t="s">
        <v>596</v>
      </c>
      <c r="G234" s="199" t="s">
        <v>297</v>
      </c>
      <c r="H234" s="200">
        <v>21</v>
      </c>
      <c r="I234" s="201"/>
      <c r="J234" s="202">
        <f>ROUND(I234*H234,2)</f>
        <v>0</v>
      </c>
      <c r="K234" s="198" t="s">
        <v>213</v>
      </c>
      <c r="L234" s="44"/>
      <c r="M234" s="203" t="s">
        <v>21</v>
      </c>
      <c r="N234" s="204" t="s">
        <v>41</v>
      </c>
      <c r="O234" s="84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7" t="s">
        <v>122</v>
      </c>
      <c r="AT234" s="207" t="s">
        <v>124</v>
      </c>
      <c r="AU234" s="207" t="s">
        <v>80</v>
      </c>
      <c r="AY234" s="17" t="s">
        <v>123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78</v>
      </c>
      <c r="BK234" s="208">
        <f>ROUND(I234*H234,2)</f>
        <v>0</v>
      </c>
      <c r="BL234" s="17" t="s">
        <v>122</v>
      </c>
      <c r="BM234" s="207" t="s">
        <v>597</v>
      </c>
    </row>
    <row r="235" s="2" customFormat="1">
      <c r="A235" s="38"/>
      <c r="B235" s="39"/>
      <c r="C235" s="40"/>
      <c r="D235" s="209" t="s">
        <v>129</v>
      </c>
      <c r="E235" s="40"/>
      <c r="F235" s="210" t="s">
        <v>598</v>
      </c>
      <c r="G235" s="40"/>
      <c r="H235" s="40"/>
      <c r="I235" s="211"/>
      <c r="J235" s="40"/>
      <c r="K235" s="40"/>
      <c r="L235" s="44"/>
      <c r="M235" s="212"/>
      <c r="N235" s="21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80</v>
      </c>
    </row>
    <row r="236" s="13" customFormat="1">
      <c r="A236" s="13"/>
      <c r="B236" s="226"/>
      <c r="C236" s="227"/>
      <c r="D236" s="209" t="s">
        <v>216</v>
      </c>
      <c r="E236" s="228" t="s">
        <v>21</v>
      </c>
      <c r="F236" s="229" t="s">
        <v>586</v>
      </c>
      <c r="G236" s="227"/>
      <c r="H236" s="230">
        <v>21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216</v>
      </c>
      <c r="AU236" s="236" t="s">
        <v>80</v>
      </c>
      <c r="AV236" s="13" t="s">
        <v>80</v>
      </c>
      <c r="AW236" s="13" t="s">
        <v>32</v>
      </c>
      <c r="AX236" s="13" t="s">
        <v>78</v>
      </c>
      <c r="AY236" s="236" t="s">
        <v>123</v>
      </c>
    </row>
    <row r="237" s="2" customFormat="1" ht="14.4" customHeight="1">
      <c r="A237" s="38"/>
      <c r="B237" s="39"/>
      <c r="C237" s="196" t="s">
        <v>392</v>
      </c>
      <c r="D237" s="196" t="s">
        <v>124</v>
      </c>
      <c r="E237" s="197" t="s">
        <v>599</v>
      </c>
      <c r="F237" s="198" t="s">
        <v>600</v>
      </c>
      <c r="G237" s="199" t="s">
        <v>290</v>
      </c>
      <c r="H237" s="200">
        <v>8.8670000000000009</v>
      </c>
      <c r="I237" s="201"/>
      <c r="J237" s="202">
        <f>ROUND(I237*H237,2)</f>
        <v>0</v>
      </c>
      <c r="K237" s="198" t="s">
        <v>213</v>
      </c>
      <c r="L237" s="44"/>
      <c r="M237" s="203" t="s">
        <v>21</v>
      </c>
      <c r="N237" s="204" t="s">
        <v>41</v>
      </c>
      <c r="O237" s="84"/>
      <c r="P237" s="205">
        <f>O237*H237</f>
        <v>0</v>
      </c>
      <c r="Q237" s="205">
        <v>1.0958000000000001</v>
      </c>
      <c r="R237" s="205">
        <f>Q237*H237</f>
        <v>9.7164586000000011</v>
      </c>
      <c r="S237" s="205">
        <v>0</v>
      </c>
      <c r="T237" s="20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7" t="s">
        <v>122</v>
      </c>
      <c r="AT237" s="207" t="s">
        <v>124</v>
      </c>
      <c r="AU237" s="207" t="s">
        <v>80</v>
      </c>
      <c r="AY237" s="17" t="s">
        <v>123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7" t="s">
        <v>78</v>
      </c>
      <c r="BK237" s="208">
        <f>ROUND(I237*H237,2)</f>
        <v>0</v>
      </c>
      <c r="BL237" s="17" t="s">
        <v>122</v>
      </c>
      <c r="BM237" s="207" t="s">
        <v>601</v>
      </c>
    </row>
    <row r="238" s="2" customFormat="1">
      <c r="A238" s="38"/>
      <c r="B238" s="39"/>
      <c r="C238" s="40"/>
      <c r="D238" s="209" t="s">
        <v>129</v>
      </c>
      <c r="E238" s="40"/>
      <c r="F238" s="210" t="s">
        <v>602</v>
      </c>
      <c r="G238" s="40"/>
      <c r="H238" s="40"/>
      <c r="I238" s="211"/>
      <c r="J238" s="40"/>
      <c r="K238" s="40"/>
      <c r="L238" s="44"/>
      <c r="M238" s="212"/>
      <c r="N238" s="21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80</v>
      </c>
    </row>
    <row r="239" s="13" customFormat="1">
      <c r="A239" s="13"/>
      <c r="B239" s="226"/>
      <c r="C239" s="227"/>
      <c r="D239" s="209" t="s">
        <v>216</v>
      </c>
      <c r="E239" s="228" t="s">
        <v>21</v>
      </c>
      <c r="F239" s="229" t="s">
        <v>603</v>
      </c>
      <c r="G239" s="227"/>
      <c r="H239" s="230">
        <v>0.27300000000000002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216</v>
      </c>
      <c r="AU239" s="236" t="s">
        <v>80</v>
      </c>
      <c r="AV239" s="13" t="s">
        <v>80</v>
      </c>
      <c r="AW239" s="13" t="s">
        <v>32</v>
      </c>
      <c r="AX239" s="13" t="s">
        <v>70</v>
      </c>
      <c r="AY239" s="236" t="s">
        <v>123</v>
      </c>
    </row>
    <row r="240" s="13" customFormat="1">
      <c r="A240" s="13"/>
      <c r="B240" s="226"/>
      <c r="C240" s="227"/>
      <c r="D240" s="209" t="s">
        <v>216</v>
      </c>
      <c r="E240" s="228" t="s">
        <v>21</v>
      </c>
      <c r="F240" s="229" t="s">
        <v>604</v>
      </c>
      <c r="G240" s="227"/>
      <c r="H240" s="230">
        <v>2.6499999999999999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216</v>
      </c>
      <c r="AU240" s="236" t="s">
        <v>80</v>
      </c>
      <c r="AV240" s="13" t="s">
        <v>80</v>
      </c>
      <c r="AW240" s="13" t="s">
        <v>32</v>
      </c>
      <c r="AX240" s="13" t="s">
        <v>70</v>
      </c>
      <c r="AY240" s="236" t="s">
        <v>123</v>
      </c>
    </row>
    <row r="241" s="13" customFormat="1">
      <c r="A241" s="13"/>
      <c r="B241" s="226"/>
      <c r="C241" s="227"/>
      <c r="D241" s="209" t="s">
        <v>216</v>
      </c>
      <c r="E241" s="228" t="s">
        <v>21</v>
      </c>
      <c r="F241" s="229" t="s">
        <v>605</v>
      </c>
      <c r="G241" s="227"/>
      <c r="H241" s="230">
        <v>5.7460000000000004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216</v>
      </c>
      <c r="AU241" s="236" t="s">
        <v>80</v>
      </c>
      <c r="AV241" s="13" t="s">
        <v>80</v>
      </c>
      <c r="AW241" s="13" t="s">
        <v>32</v>
      </c>
      <c r="AX241" s="13" t="s">
        <v>70</v>
      </c>
      <c r="AY241" s="236" t="s">
        <v>123</v>
      </c>
    </row>
    <row r="242" s="13" customFormat="1">
      <c r="A242" s="13"/>
      <c r="B242" s="226"/>
      <c r="C242" s="227"/>
      <c r="D242" s="209" t="s">
        <v>216</v>
      </c>
      <c r="E242" s="228" t="s">
        <v>21</v>
      </c>
      <c r="F242" s="229" t="s">
        <v>606</v>
      </c>
      <c r="G242" s="227"/>
      <c r="H242" s="230">
        <v>0.085999999999999993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216</v>
      </c>
      <c r="AU242" s="236" t="s">
        <v>80</v>
      </c>
      <c r="AV242" s="13" t="s">
        <v>80</v>
      </c>
      <c r="AW242" s="13" t="s">
        <v>32</v>
      </c>
      <c r="AX242" s="13" t="s">
        <v>70</v>
      </c>
      <c r="AY242" s="236" t="s">
        <v>123</v>
      </c>
    </row>
    <row r="243" s="13" customFormat="1">
      <c r="A243" s="13"/>
      <c r="B243" s="226"/>
      <c r="C243" s="227"/>
      <c r="D243" s="209" t="s">
        <v>216</v>
      </c>
      <c r="E243" s="228" t="s">
        <v>21</v>
      </c>
      <c r="F243" s="229" t="s">
        <v>607</v>
      </c>
      <c r="G243" s="227"/>
      <c r="H243" s="230">
        <v>0.112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216</v>
      </c>
      <c r="AU243" s="236" t="s">
        <v>80</v>
      </c>
      <c r="AV243" s="13" t="s">
        <v>80</v>
      </c>
      <c r="AW243" s="13" t="s">
        <v>32</v>
      </c>
      <c r="AX243" s="13" t="s">
        <v>70</v>
      </c>
      <c r="AY243" s="236" t="s">
        <v>123</v>
      </c>
    </row>
    <row r="244" s="14" customFormat="1">
      <c r="A244" s="14"/>
      <c r="B244" s="237"/>
      <c r="C244" s="238"/>
      <c r="D244" s="209" t="s">
        <v>216</v>
      </c>
      <c r="E244" s="239" t="s">
        <v>21</v>
      </c>
      <c r="F244" s="240" t="s">
        <v>245</v>
      </c>
      <c r="G244" s="238"/>
      <c r="H244" s="241">
        <v>8.8670000000000009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216</v>
      </c>
      <c r="AU244" s="247" t="s">
        <v>80</v>
      </c>
      <c r="AV244" s="14" t="s">
        <v>122</v>
      </c>
      <c r="AW244" s="14" t="s">
        <v>32</v>
      </c>
      <c r="AX244" s="14" t="s">
        <v>78</v>
      </c>
      <c r="AY244" s="247" t="s">
        <v>123</v>
      </c>
    </row>
    <row r="245" s="2" customFormat="1" ht="14.4" customHeight="1">
      <c r="A245" s="38"/>
      <c r="B245" s="39"/>
      <c r="C245" s="196" t="s">
        <v>398</v>
      </c>
      <c r="D245" s="196" t="s">
        <v>124</v>
      </c>
      <c r="E245" s="197" t="s">
        <v>608</v>
      </c>
      <c r="F245" s="198" t="s">
        <v>609</v>
      </c>
      <c r="G245" s="199" t="s">
        <v>290</v>
      </c>
      <c r="H245" s="200">
        <v>9.6890000000000001</v>
      </c>
      <c r="I245" s="201"/>
      <c r="J245" s="202">
        <f>ROUND(I245*H245,2)</f>
        <v>0</v>
      </c>
      <c r="K245" s="198" t="s">
        <v>213</v>
      </c>
      <c r="L245" s="44"/>
      <c r="M245" s="203" t="s">
        <v>21</v>
      </c>
      <c r="N245" s="204" t="s">
        <v>41</v>
      </c>
      <c r="O245" s="84"/>
      <c r="P245" s="205">
        <f>O245*H245</f>
        <v>0</v>
      </c>
      <c r="Q245" s="205">
        <v>1.0395099999999999</v>
      </c>
      <c r="R245" s="205">
        <f>Q245*H245</f>
        <v>10.07181239</v>
      </c>
      <c r="S245" s="205">
        <v>0</v>
      </c>
      <c r="T245" s="20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7" t="s">
        <v>122</v>
      </c>
      <c r="AT245" s="207" t="s">
        <v>124</v>
      </c>
      <c r="AU245" s="207" t="s">
        <v>80</v>
      </c>
      <c r="AY245" s="17" t="s">
        <v>123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7" t="s">
        <v>78</v>
      </c>
      <c r="BK245" s="208">
        <f>ROUND(I245*H245,2)</f>
        <v>0</v>
      </c>
      <c r="BL245" s="17" t="s">
        <v>122</v>
      </c>
      <c r="BM245" s="207" t="s">
        <v>610</v>
      </c>
    </row>
    <row r="246" s="2" customFormat="1">
      <c r="A246" s="38"/>
      <c r="B246" s="39"/>
      <c r="C246" s="40"/>
      <c r="D246" s="209" t="s">
        <v>129</v>
      </c>
      <c r="E246" s="40"/>
      <c r="F246" s="210" t="s">
        <v>611</v>
      </c>
      <c r="G246" s="40"/>
      <c r="H246" s="40"/>
      <c r="I246" s="211"/>
      <c r="J246" s="40"/>
      <c r="K246" s="40"/>
      <c r="L246" s="44"/>
      <c r="M246" s="212"/>
      <c r="N246" s="21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129</v>
      </c>
      <c r="AU246" s="17" t="s">
        <v>80</v>
      </c>
    </row>
    <row r="247" s="13" customFormat="1">
      <c r="A247" s="13"/>
      <c r="B247" s="226"/>
      <c r="C247" s="227"/>
      <c r="D247" s="209" t="s">
        <v>216</v>
      </c>
      <c r="E247" s="228" t="s">
        <v>21</v>
      </c>
      <c r="F247" s="229" t="s">
        <v>612</v>
      </c>
      <c r="G247" s="227"/>
      <c r="H247" s="230">
        <v>4.0579999999999998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216</v>
      </c>
      <c r="AU247" s="236" t="s">
        <v>80</v>
      </c>
      <c r="AV247" s="13" t="s">
        <v>80</v>
      </c>
      <c r="AW247" s="13" t="s">
        <v>32</v>
      </c>
      <c r="AX247" s="13" t="s">
        <v>70</v>
      </c>
      <c r="AY247" s="236" t="s">
        <v>123</v>
      </c>
    </row>
    <row r="248" s="13" customFormat="1">
      <c r="A248" s="13"/>
      <c r="B248" s="226"/>
      <c r="C248" s="227"/>
      <c r="D248" s="209" t="s">
        <v>216</v>
      </c>
      <c r="E248" s="228" t="s">
        <v>21</v>
      </c>
      <c r="F248" s="229" t="s">
        <v>613</v>
      </c>
      <c r="G248" s="227"/>
      <c r="H248" s="230">
        <v>5.1900000000000004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216</v>
      </c>
      <c r="AU248" s="236" t="s">
        <v>80</v>
      </c>
      <c r="AV248" s="13" t="s">
        <v>80</v>
      </c>
      <c r="AW248" s="13" t="s">
        <v>32</v>
      </c>
      <c r="AX248" s="13" t="s">
        <v>70</v>
      </c>
      <c r="AY248" s="236" t="s">
        <v>123</v>
      </c>
    </row>
    <row r="249" s="13" customFormat="1">
      <c r="A249" s="13"/>
      <c r="B249" s="226"/>
      <c r="C249" s="227"/>
      <c r="D249" s="209" t="s">
        <v>216</v>
      </c>
      <c r="E249" s="228" t="s">
        <v>21</v>
      </c>
      <c r="F249" s="229" t="s">
        <v>614</v>
      </c>
      <c r="G249" s="227"/>
      <c r="H249" s="230">
        <v>0.183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216</v>
      </c>
      <c r="AU249" s="236" t="s">
        <v>80</v>
      </c>
      <c r="AV249" s="13" t="s">
        <v>80</v>
      </c>
      <c r="AW249" s="13" t="s">
        <v>32</v>
      </c>
      <c r="AX249" s="13" t="s">
        <v>70</v>
      </c>
      <c r="AY249" s="236" t="s">
        <v>123</v>
      </c>
    </row>
    <row r="250" s="13" customFormat="1">
      <c r="A250" s="13"/>
      <c r="B250" s="226"/>
      <c r="C250" s="227"/>
      <c r="D250" s="209" t="s">
        <v>216</v>
      </c>
      <c r="E250" s="228" t="s">
        <v>21</v>
      </c>
      <c r="F250" s="229" t="s">
        <v>615</v>
      </c>
      <c r="G250" s="227"/>
      <c r="H250" s="230">
        <v>0.25800000000000001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216</v>
      </c>
      <c r="AU250" s="236" t="s">
        <v>80</v>
      </c>
      <c r="AV250" s="13" t="s">
        <v>80</v>
      </c>
      <c r="AW250" s="13" t="s">
        <v>32</v>
      </c>
      <c r="AX250" s="13" t="s">
        <v>70</v>
      </c>
      <c r="AY250" s="236" t="s">
        <v>123</v>
      </c>
    </row>
    <row r="251" s="14" customFormat="1">
      <c r="A251" s="14"/>
      <c r="B251" s="237"/>
      <c r="C251" s="238"/>
      <c r="D251" s="209" t="s">
        <v>216</v>
      </c>
      <c r="E251" s="239" t="s">
        <v>21</v>
      </c>
      <c r="F251" s="240" t="s">
        <v>245</v>
      </c>
      <c r="G251" s="238"/>
      <c r="H251" s="241">
        <v>9.6890000000000001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216</v>
      </c>
      <c r="AU251" s="247" t="s">
        <v>80</v>
      </c>
      <c r="AV251" s="14" t="s">
        <v>122</v>
      </c>
      <c r="AW251" s="14" t="s">
        <v>32</v>
      </c>
      <c r="AX251" s="14" t="s">
        <v>78</v>
      </c>
      <c r="AY251" s="247" t="s">
        <v>123</v>
      </c>
    </row>
    <row r="252" s="11" customFormat="1" ht="22.8" customHeight="1">
      <c r="A252" s="11"/>
      <c r="B252" s="182"/>
      <c r="C252" s="183"/>
      <c r="D252" s="184" t="s">
        <v>69</v>
      </c>
      <c r="E252" s="224" t="s">
        <v>122</v>
      </c>
      <c r="F252" s="224" t="s">
        <v>378</v>
      </c>
      <c r="G252" s="183"/>
      <c r="H252" s="183"/>
      <c r="I252" s="186"/>
      <c r="J252" s="225">
        <f>BK252</f>
        <v>0</v>
      </c>
      <c r="K252" s="183"/>
      <c r="L252" s="188"/>
      <c r="M252" s="189"/>
      <c r="N252" s="190"/>
      <c r="O252" s="190"/>
      <c r="P252" s="191">
        <f>SUM(P253:P279)</f>
        <v>0</v>
      </c>
      <c r="Q252" s="190"/>
      <c r="R252" s="191">
        <f>SUM(R253:R279)</f>
        <v>259.33193109999996</v>
      </c>
      <c r="S252" s="190"/>
      <c r="T252" s="192">
        <f>SUM(T253:T279)</f>
        <v>0</v>
      </c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R252" s="193" t="s">
        <v>78</v>
      </c>
      <c r="AT252" s="194" t="s">
        <v>69</v>
      </c>
      <c r="AU252" s="194" t="s">
        <v>78</v>
      </c>
      <c r="AY252" s="193" t="s">
        <v>123</v>
      </c>
      <c r="BK252" s="195">
        <f>SUM(BK253:BK279)</f>
        <v>0</v>
      </c>
    </row>
    <row r="253" s="2" customFormat="1" ht="14.4" customHeight="1">
      <c r="A253" s="38"/>
      <c r="B253" s="39"/>
      <c r="C253" s="196" t="s">
        <v>404</v>
      </c>
      <c r="D253" s="196" t="s">
        <v>124</v>
      </c>
      <c r="E253" s="197" t="s">
        <v>616</v>
      </c>
      <c r="F253" s="198" t="s">
        <v>617</v>
      </c>
      <c r="G253" s="199" t="s">
        <v>297</v>
      </c>
      <c r="H253" s="200">
        <v>19.949999999999999</v>
      </c>
      <c r="I253" s="201"/>
      <c r="J253" s="202">
        <f>ROUND(I253*H253,2)</f>
        <v>0</v>
      </c>
      <c r="K253" s="198" t="s">
        <v>213</v>
      </c>
      <c r="L253" s="44"/>
      <c r="M253" s="203" t="s">
        <v>21</v>
      </c>
      <c r="N253" s="204" t="s">
        <v>41</v>
      </c>
      <c r="O253" s="84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122</v>
      </c>
      <c r="AT253" s="207" t="s">
        <v>124</v>
      </c>
      <c r="AU253" s="207" t="s">
        <v>80</v>
      </c>
      <c r="AY253" s="17" t="s">
        <v>123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78</v>
      </c>
      <c r="BK253" s="208">
        <f>ROUND(I253*H253,2)</f>
        <v>0</v>
      </c>
      <c r="BL253" s="17" t="s">
        <v>122</v>
      </c>
      <c r="BM253" s="207" t="s">
        <v>618</v>
      </c>
    </row>
    <row r="254" s="2" customFormat="1">
      <c r="A254" s="38"/>
      <c r="B254" s="39"/>
      <c r="C254" s="40"/>
      <c r="D254" s="209" t="s">
        <v>129</v>
      </c>
      <c r="E254" s="40"/>
      <c r="F254" s="210" t="s">
        <v>619</v>
      </c>
      <c r="G254" s="40"/>
      <c r="H254" s="40"/>
      <c r="I254" s="211"/>
      <c r="J254" s="40"/>
      <c r="K254" s="40"/>
      <c r="L254" s="44"/>
      <c r="M254" s="212"/>
      <c r="N254" s="21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129</v>
      </c>
      <c r="AU254" s="17" t="s">
        <v>80</v>
      </c>
    </row>
    <row r="255" s="13" customFormat="1">
      <c r="A255" s="13"/>
      <c r="B255" s="226"/>
      <c r="C255" s="227"/>
      <c r="D255" s="209" t="s">
        <v>216</v>
      </c>
      <c r="E255" s="228" t="s">
        <v>21</v>
      </c>
      <c r="F255" s="229" t="s">
        <v>620</v>
      </c>
      <c r="G255" s="227"/>
      <c r="H255" s="230">
        <v>19.949999999999999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216</v>
      </c>
      <c r="AU255" s="236" t="s">
        <v>80</v>
      </c>
      <c r="AV255" s="13" t="s">
        <v>80</v>
      </c>
      <c r="AW255" s="13" t="s">
        <v>32</v>
      </c>
      <c r="AX255" s="13" t="s">
        <v>78</v>
      </c>
      <c r="AY255" s="236" t="s">
        <v>123</v>
      </c>
    </row>
    <row r="256" s="2" customFormat="1" ht="14.4" customHeight="1">
      <c r="A256" s="38"/>
      <c r="B256" s="39"/>
      <c r="C256" s="196" t="s">
        <v>411</v>
      </c>
      <c r="D256" s="196" t="s">
        <v>124</v>
      </c>
      <c r="E256" s="197" t="s">
        <v>621</v>
      </c>
      <c r="F256" s="198" t="s">
        <v>622</v>
      </c>
      <c r="G256" s="199" t="s">
        <v>231</v>
      </c>
      <c r="H256" s="200">
        <v>5.7599999999999998</v>
      </c>
      <c r="I256" s="201"/>
      <c r="J256" s="202">
        <f>ROUND(I256*H256,2)</f>
        <v>0</v>
      </c>
      <c r="K256" s="198" t="s">
        <v>213</v>
      </c>
      <c r="L256" s="44"/>
      <c r="M256" s="203" t="s">
        <v>21</v>
      </c>
      <c r="N256" s="204" t="s">
        <v>41</v>
      </c>
      <c r="O256" s="84"/>
      <c r="P256" s="205">
        <f>O256*H256</f>
        <v>0</v>
      </c>
      <c r="Q256" s="205">
        <v>2.83331</v>
      </c>
      <c r="R256" s="205">
        <f>Q256*H256</f>
        <v>16.3198656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122</v>
      </c>
      <c r="AT256" s="207" t="s">
        <v>124</v>
      </c>
      <c r="AU256" s="207" t="s">
        <v>80</v>
      </c>
      <c r="AY256" s="17" t="s">
        <v>123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78</v>
      </c>
      <c r="BK256" s="208">
        <f>ROUND(I256*H256,2)</f>
        <v>0</v>
      </c>
      <c r="BL256" s="17" t="s">
        <v>122</v>
      </c>
      <c r="BM256" s="207" t="s">
        <v>623</v>
      </c>
    </row>
    <row r="257" s="2" customFormat="1">
      <c r="A257" s="38"/>
      <c r="B257" s="39"/>
      <c r="C257" s="40"/>
      <c r="D257" s="209" t="s">
        <v>129</v>
      </c>
      <c r="E257" s="40"/>
      <c r="F257" s="210" t="s">
        <v>624</v>
      </c>
      <c r="G257" s="40"/>
      <c r="H257" s="40"/>
      <c r="I257" s="211"/>
      <c r="J257" s="40"/>
      <c r="K257" s="40"/>
      <c r="L257" s="44"/>
      <c r="M257" s="212"/>
      <c r="N257" s="21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129</v>
      </c>
      <c r="AU257" s="17" t="s">
        <v>80</v>
      </c>
    </row>
    <row r="258" s="13" customFormat="1">
      <c r="A258" s="13"/>
      <c r="B258" s="226"/>
      <c r="C258" s="227"/>
      <c r="D258" s="209" t="s">
        <v>216</v>
      </c>
      <c r="E258" s="228" t="s">
        <v>21</v>
      </c>
      <c r="F258" s="229" t="s">
        <v>625</v>
      </c>
      <c r="G258" s="227"/>
      <c r="H258" s="230">
        <v>5.7599999999999998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216</v>
      </c>
      <c r="AU258" s="236" t="s">
        <v>80</v>
      </c>
      <c r="AV258" s="13" t="s">
        <v>80</v>
      </c>
      <c r="AW258" s="13" t="s">
        <v>32</v>
      </c>
      <c r="AX258" s="13" t="s">
        <v>78</v>
      </c>
      <c r="AY258" s="236" t="s">
        <v>123</v>
      </c>
    </row>
    <row r="259" s="2" customFormat="1" ht="14.4" customHeight="1">
      <c r="A259" s="38"/>
      <c r="B259" s="39"/>
      <c r="C259" s="196" t="s">
        <v>418</v>
      </c>
      <c r="D259" s="196" t="s">
        <v>124</v>
      </c>
      <c r="E259" s="197" t="s">
        <v>626</v>
      </c>
      <c r="F259" s="198" t="s">
        <v>627</v>
      </c>
      <c r="G259" s="199" t="s">
        <v>231</v>
      </c>
      <c r="H259" s="200">
        <v>21.734999999999999</v>
      </c>
      <c r="I259" s="201"/>
      <c r="J259" s="202">
        <f>ROUND(I259*H259,2)</f>
        <v>0</v>
      </c>
      <c r="K259" s="198" t="s">
        <v>213</v>
      </c>
      <c r="L259" s="44"/>
      <c r="M259" s="203" t="s">
        <v>21</v>
      </c>
      <c r="N259" s="204" t="s">
        <v>41</v>
      </c>
      <c r="O259" s="84"/>
      <c r="P259" s="205">
        <f>O259*H259</f>
        <v>0</v>
      </c>
      <c r="Q259" s="205">
        <v>2.2050000000000001</v>
      </c>
      <c r="R259" s="205">
        <f>Q259*H259</f>
        <v>47.925674999999998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122</v>
      </c>
      <c r="AT259" s="207" t="s">
        <v>124</v>
      </c>
      <c r="AU259" s="207" t="s">
        <v>80</v>
      </c>
      <c r="AY259" s="17" t="s">
        <v>123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78</v>
      </c>
      <c r="BK259" s="208">
        <f>ROUND(I259*H259,2)</f>
        <v>0</v>
      </c>
      <c r="BL259" s="17" t="s">
        <v>122</v>
      </c>
      <c r="BM259" s="207" t="s">
        <v>628</v>
      </c>
    </row>
    <row r="260" s="2" customFormat="1">
      <c r="A260" s="38"/>
      <c r="B260" s="39"/>
      <c r="C260" s="40"/>
      <c r="D260" s="209" t="s">
        <v>129</v>
      </c>
      <c r="E260" s="40"/>
      <c r="F260" s="210" t="s">
        <v>629</v>
      </c>
      <c r="G260" s="40"/>
      <c r="H260" s="40"/>
      <c r="I260" s="211"/>
      <c r="J260" s="40"/>
      <c r="K260" s="40"/>
      <c r="L260" s="44"/>
      <c r="M260" s="212"/>
      <c r="N260" s="21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80</v>
      </c>
    </row>
    <row r="261" s="13" customFormat="1">
      <c r="A261" s="13"/>
      <c r="B261" s="226"/>
      <c r="C261" s="227"/>
      <c r="D261" s="209" t="s">
        <v>216</v>
      </c>
      <c r="E261" s="228" t="s">
        <v>21</v>
      </c>
      <c r="F261" s="229" t="s">
        <v>630</v>
      </c>
      <c r="G261" s="227"/>
      <c r="H261" s="230">
        <v>6.9299999999999997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216</v>
      </c>
      <c r="AU261" s="236" t="s">
        <v>80</v>
      </c>
      <c r="AV261" s="13" t="s">
        <v>80</v>
      </c>
      <c r="AW261" s="13" t="s">
        <v>32</v>
      </c>
      <c r="AX261" s="13" t="s">
        <v>70</v>
      </c>
      <c r="AY261" s="236" t="s">
        <v>123</v>
      </c>
    </row>
    <row r="262" s="13" customFormat="1">
      <c r="A262" s="13"/>
      <c r="B262" s="226"/>
      <c r="C262" s="227"/>
      <c r="D262" s="209" t="s">
        <v>216</v>
      </c>
      <c r="E262" s="228" t="s">
        <v>21</v>
      </c>
      <c r="F262" s="229" t="s">
        <v>631</v>
      </c>
      <c r="G262" s="227"/>
      <c r="H262" s="230">
        <v>14.805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216</v>
      </c>
      <c r="AU262" s="236" t="s">
        <v>80</v>
      </c>
      <c r="AV262" s="13" t="s">
        <v>80</v>
      </c>
      <c r="AW262" s="13" t="s">
        <v>32</v>
      </c>
      <c r="AX262" s="13" t="s">
        <v>70</v>
      </c>
      <c r="AY262" s="236" t="s">
        <v>123</v>
      </c>
    </row>
    <row r="263" s="14" customFormat="1">
      <c r="A263" s="14"/>
      <c r="B263" s="237"/>
      <c r="C263" s="238"/>
      <c r="D263" s="209" t="s">
        <v>216</v>
      </c>
      <c r="E263" s="239" t="s">
        <v>21</v>
      </c>
      <c r="F263" s="240" t="s">
        <v>245</v>
      </c>
      <c r="G263" s="238"/>
      <c r="H263" s="241">
        <v>21.734999999999999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216</v>
      </c>
      <c r="AU263" s="247" t="s">
        <v>80</v>
      </c>
      <c r="AV263" s="14" t="s">
        <v>122</v>
      </c>
      <c r="AW263" s="14" t="s">
        <v>32</v>
      </c>
      <c r="AX263" s="14" t="s">
        <v>78</v>
      </c>
      <c r="AY263" s="247" t="s">
        <v>123</v>
      </c>
    </row>
    <row r="264" s="2" customFormat="1" ht="14.4" customHeight="1">
      <c r="A264" s="38"/>
      <c r="B264" s="39"/>
      <c r="C264" s="196" t="s">
        <v>425</v>
      </c>
      <c r="D264" s="196" t="s">
        <v>124</v>
      </c>
      <c r="E264" s="197" t="s">
        <v>632</v>
      </c>
      <c r="F264" s="198" t="s">
        <v>633</v>
      </c>
      <c r="G264" s="199" t="s">
        <v>231</v>
      </c>
      <c r="H264" s="200">
        <v>86.939999999999998</v>
      </c>
      <c r="I264" s="201"/>
      <c r="J264" s="202">
        <f>ROUND(I264*H264,2)</f>
        <v>0</v>
      </c>
      <c r="K264" s="198" t="s">
        <v>213</v>
      </c>
      <c r="L264" s="44"/>
      <c r="M264" s="203" t="s">
        <v>21</v>
      </c>
      <c r="N264" s="204" t="s">
        <v>41</v>
      </c>
      <c r="O264" s="84"/>
      <c r="P264" s="205">
        <f>O264*H264</f>
        <v>0</v>
      </c>
      <c r="Q264" s="205">
        <v>2.0019999999999998</v>
      </c>
      <c r="R264" s="205">
        <f>Q264*H264</f>
        <v>174.05387999999996</v>
      </c>
      <c r="S264" s="205">
        <v>0</v>
      </c>
      <c r="T264" s="20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7" t="s">
        <v>122</v>
      </c>
      <c r="AT264" s="207" t="s">
        <v>124</v>
      </c>
      <c r="AU264" s="207" t="s">
        <v>80</v>
      </c>
      <c r="AY264" s="17" t="s">
        <v>123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7" t="s">
        <v>78</v>
      </c>
      <c r="BK264" s="208">
        <f>ROUND(I264*H264,2)</f>
        <v>0</v>
      </c>
      <c r="BL264" s="17" t="s">
        <v>122</v>
      </c>
      <c r="BM264" s="207" t="s">
        <v>634</v>
      </c>
    </row>
    <row r="265" s="2" customFormat="1">
      <c r="A265" s="38"/>
      <c r="B265" s="39"/>
      <c r="C265" s="40"/>
      <c r="D265" s="209" t="s">
        <v>129</v>
      </c>
      <c r="E265" s="40"/>
      <c r="F265" s="210" t="s">
        <v>635</v>
      </c>
      <c r="G265" s="40"/>
      <c r="H265" s="40"/>
      <c r="I265" s="211"/>
      <c r="J265" s="40"/>
      <c r="K265" s="40"/>
      <c r="L265" s="44"/>
      <c r="M265" s="212"/>
      <c r="N265" s="21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129</v>
      </c>
      <c r="AU265" s="17" t="s">
        <v>80</v>
      </c>
    </row>
    <row r="266" s="13" customFormat="1">
      <c r="A266" s="13"/>
      <c r="B266" s="226"/>
      <c r="C266" s="227"/>
      <c r="D266" s="209" t="s">
        <v>216</v>
      </c>
      <c r="E266" s="228" t="s">
        <v>21</v>
      </c>
      <c r="F266" s="229" t="s">
        <v>636</v>
      </c>
      <c r="G266" s="227"/>
      <c r="H266" s="230">
        <v>27.719999999999999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216</v>
      </c>
      <c r="AU266" s="236" t="s">
        <v>80</v>
      </c>
      <c r="AV266" s="13" t="s">
        <v>80</v>
      </c>
      <c r="AW266" s="13" t="s">
        <v>32</v>
      </c>
      <c r="AX266" s="13" t="s">
        <v>70</v>
      </c>
      <c r="AY266" s="236" t="s">
        <v>123</v>
      </c>
    </row>
    <row r="267" s="13" customFormat="1">
      <c r="A267" s="13"/>
      <c r="B267" s="226"/>
      <c r="C267" s="227"/>
      <c r="D267" s="209" t="s">
        <v>216</v>
      </c>
      <c r="E267" s="228" t="s">
        <v>21</v>
      </c>
      <c r="F267" s="229" t="s">
        <v>637</v>
      </c>
      <c r="G267" s="227"/>
      <c r="H267" s="230">
        <v>59.219999999999999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216</v>
      </c>
      <c r="AU267" s="236" t="s">
        <v>80</v>
      </c>
      <c r="AV267" s="13" t="s">
        <v>80</v>
      </c>
      <c r="AW267" s="13" t="s">
        <v>32</v>
      </c>
      <c r="AX267" s="13" t="s">
        <v>70</v>
      </c>
      <c r="AY267" s="236" t="s">
        <v>123</v>
      </c>
    </row>
    <row r="268" s="14" customFormat="1">
      <c r="A268" s="14"/>
      <c r="B268" s="237"/>
      <c r="C268" s="238"/>
      <c r="D268" s="209" t="s">
        <v>216</v>
      </c>
      <c r="E268" s="239" t="s">
        <v>21</v>
      </c>
      <c r="F268" s="240" t="s">
        <v>245</v>
      </c>
      <c r="G268" s="238"/>
      <c r="H268" s="241">
        <v>86.939999999999998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216</v>
      </c>
      <c r="AU268" s="247" t="s">
        <v>80</v>
      </c>
      <c r="AV268" s="14" t="s">
        <v>122</v>
      </c>
      <c r="AW268" s="14" t="s">
        <v>32</v>
      </c>
      <c r="AX268" s="14" t="s">
        <v>78</v>
      </c>
      <c r="AY268" s="247" t="s">
        <v>123</v>
      </c>
    </row>
    <row r="269" s="2" customFormat="1" ht="14.4" customHeight="1">
      <c r="A269" s="38"/>
      <c r="B269" s="39"/>
      <c r="C269" s="196" t="s">
        <v>638</v>
      </c>
      <c r="D269" s="196" t="s">
        <v>124</v>
      </c>
      <c r="E269" s="197" t="s">
        <v>639</v>
      </c>
      <c r="F269" s="198" t="s">
        <v>640</v>
      </c>
      <c r="G269" s="199" t="s">
        <v>297</v>
      </c>
      <c r="H269" s="200">
        <v>144.90000000000001</v>
      </c>
      <c r="I269" s="201"/>
      <c r="J269" s="202">
        <f>ROUND(I269*H269,2)</f>
        <v>0</v>
      </c>
      <c r="K269" s="198" t="s">
        <v>213</v>
      </c>
      <c r="L269" s="44"/>
      <c r="M269" s="203" t="s">
        <v>21</v>
      </c>
      <c r="N269" s="204" t="s">
        <v>41</v>
      </c>
      <c r="O269" s="84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122</v>
      </c>
      <c r="AT269" s="207" t="s">
        <v>124</v>
      </c>
      <c r="AU269" s="207" t="s">
        <v>80</v>
      </c>
      <c r="AY269" s="17" t="s">
        <v>123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78</v>
      </c>
      <c r="BK269" s="208">
        <f>ROUND(I269*H269,2)</f>
        <v>0</v>
      </c>
      <c r="BL269" s="17" t="s">
        <v>122</v>
      </c>
      <c r="BM269" s="207" t="s">
        <v>641</v>
      </c>
    </row>
    <row r="270" s="2" customFormat="1">
      <c r="A270" s="38"/>
      <c r="B270" s="39"/>
      <c r="C270" s="40"/>
      <c r="D270" s="209" t="s">
        <v>129</v>
      </c>
      <c r="E270" s="40"/>
      <c r="F270" s="210" t="s">
        <v>642</v>
      </c>
      <c r="G270" s="40"/>
      <c r="H270" s="40"/>
      <c r="I270" s="211"/>
      <c r="J270" s="40"/>
      <c r="K270" s="40"/>
      <c r="L270" s="44"/>
      <c r="M270" s="212"/>
      <c r="N270" s="21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129</v>
      </c>
      <c r="AU270" s="17" t="s">
        <v>80</v>
      </c>
    </row>
    <row r="271" s="13" customFormat="1">
      <c r="A271" s="13"/>
      <c r="B271" s="226"/>
      <c r="C271" s="227"/>
      <c r="D271" s="209" t="s">
        <v>216</v>
      </c>
      <c r="E271" s="228" t="s">
        <v>21</v>
      </c>
      <c r="F271" s="229" t="s">
        <v>643</v>
      </c>
      <c r="G271" s="227"/>
      <c r="H271" s="230">
        <v>46.200000000000003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216</v>
      </c>
      <c r="AU271" s="236" t="s">
        <v>80</v>
      </c>
      <c r="AV271" s="13" t="s">
        <v>80</v>
      </c>
      <c r="AW271" s="13" t="s">
        <v>32</v>
      </c>
      <c r="AX271" s="13" t="s">
        <v>70</v>
      </c>
      <c r="AY271" s="236" t="s">
        <v>123</v>
      </c>
    </row>
    <row r="272" s="13" customFormat="1">
      <c r="A272" s="13"/>
      <c r="B272" s="226"/>
      <c r="C272" s="227"/>
      <c r="D272" s="209" t="s">
        <v>216</v>
      </c>
      <c r="E272" s="228" t="s">
        <v>21</v>
      </c>
      <c r="F272" s="229" t="s">
        <v>644</v>
      </c>
      <c r="G272" s="227"/>
      <c r="H272" s="230">
        <v>98.700000000000003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216</v>
      </c>
      <c r="AU272" s="236" t="s">
        <v>80</v>
      </c>
      <c r="AV272" s="13" t="s">
        <v>80</v>
      </c>
      <c r="AW272" s="13" t="s">
        <v>32</v>
      </c>
      <c r="AX272" s="13" t="s">
        <v>70</v>
      </c>
      <c r="AY272" s="236" t="s">
        <v>123</v>
      </c>
    </row>
    <row r="273" s="14" customFormat="1">
      <c r="A273" s="14"/>
      <c r="B273" s="237"/>
      <c r="C273" s="238"/>
      <c r="D273" s="209" t="s">
        <v>216</v>
      </c>
      <c r="E273" s="239" t="s">
        <v>21</v>
      </c>
      <c r="F273" s="240" t="s">
        <v>245</v>
      </c>
      <c r="G273" s="238"/>
      <c r="H273" s="241">
        <v>144.90000000000001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216</v>
      </c>
      <c r="AU273" s="247" t="s">
        <v>80</v>
      </c>
      <c r="AV273" s="14" t="s">
        <v>122</v>
      </c>
      <c r="AW273" s="14" t="s">
        <v>32</v>
      </c>
      <c r="AX273" s="14" t="s">
        <v>78</v>
      </c>
      <c r="AY273" s="247" t="s">
        <v>123</v>
      </c>
    </row>
    <row r="274" s="2" customFormat="1" ht="14.4" customHeight="1">
      <c r="A274" s="38"/>
      <c r="B274" s="39"/>
      <c r="C274" s="196" t="s">
        <v>645</v>
      </c>
      <c r="D274" s="196" t="s">
        <v>124</v>
      </c>
      <c r="E274" s="197" t="s">
        <v>646</v>
      </c>
      <c r="F274" s="198" t="s">
        <v>647</v>
      </c>
      <c r="G274" s="199" t="s">
        <v>297</v>
      </c>
      <c r="H274" s="200">
        <v>6.2000000000000002</v>
      </c>
      <c r="I274" s="201"/>
      <c r="J274" s="202">
        <f>ROUND(I274*H274,2)</f>
        <v>0</v>
      </c>
      <c r="K274" s="198" t="s">
        <v>213</v>
      </c>
      <c r="L274" s="44"/>
      <c r="M274" s="203" t="s">
        <v>21</v>
      </c>
      <c r="N274" s="204" t="s">
        <v>41</v>
      </c>
      <c r="O274" s="84"/>
      <c r="P274" s="205">
        <f>O274*H274</f>
        <v>0</v>
      </c>
      <c r="Q274" s="205">
        <v>0.74326999999999999</v>
      </c>
      <c r="R274" s="205">
        <f>Q274*H274</f>
        <v>4.6082739999999998</v>
      </c>
      <c r="S274" s="205">
        <v>0</v>
      </c>
      <c r="T274" s="20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7" t="s">
        <v>122</v>
      </c>
      <c r="AT274" s="207" t="s">
        <v>124</v>
      </c>
      <c r="AU274" s="207" t="s">
        <v>80</v>
      </c>
      <c r="AY274" s="17" t="s">
        <v>123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7" t="s">
        <v>78</v>
      </c>
      <c r="BK274" s="208">
        <f>ROUND(I274*H274,2)</f>
        <v>0</v>
      </c>
      <c r="BL274" s="17" t="s">
        <v>122</v>
      </c>
      <c r="BM274" s="207" t="s">
        <v>648</v>
      </c>
    </row>
    <row r="275" s="2" customFormat="1">
      <c r="A275" s="38"/>
      <c r="B275" s="39"/>
      <c r="C275" s="40"/>
      <c r="D275" s="209" t="s">
        <v>129</v>
      </c>
      <c r="E275" s="40"/>
      <c r="F275" s="210" t="s">
        <v>649</v>
      </c>
      <c r="G275" s="40"/>
      <c r="H275" s="40"/>
      <c r="I275" s="211"/>
      <c r="J275" s="40"/>
      <c r="K275" s="40"/>
      <c r="L275" s="44"/>
      <c r="M275" s="212"/>
      <c r="N275" s="21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129</v>
      </c>
      <c r="AU275" s="17" t="s">
        <v>80</v>
      </c>
    </row>
    <row r="276" s="13" customFormat="1">
      <c r="A276" s="13"/>
      <c r="B276" s="226"/>
      <c r="C276" s="227"/>
      <c r="D276" s="209" t="s">
        <v>216</v>
      </c>
      <c r="E276" s="228" t="s">
        <v>21</v>
      </c>
      <c r="F276" s="229" t="s">
        <v>650</v>
      </c>
      <c r="G276" s="227"/>
      <c r="H276" s="230">
        <v>6.2000000000000002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216</v>
      </c>
      <c r="AU276" s="236" t="s">
        <v>80</v>
      </c>
      <c r="AV276" s="13" t="s">
        <v>80</v>
      </c>
      <c r="AW276" s="13" t="s">
        <v>32</v>
      </c>
      <c r="AX276" s="13" t="s">
        <v>78</v>
      </c>
      <c r="AY276" s="236" t="s">
        <v>123</v>
      </c>
    </row>
    <row r="277" s="2" customFormat="1" ht="14.4" customHeight="1">
      <c r="A277" s="38"/>
      <c r="B277" s="39"/>
      <c r="C277" s="196" t="s">
        <v>651</v>
      </c>
      <c r="D277" s="196" t="s">
        <v>124</v>
      </c>
      <c r="E277" s="197" t="s">
        <v>652</v>
      </c>
      <c r="F277" s="198" t="s">
        <v>653</v>
      </c>
      <c r="G277" s="199" t="s">
        <v>297</v>
      </c>
      <c r="H277" s="200">
        <v>19.949999999999999</v>
      </c>
      <c r="I277" s="201"/>
      <c r="J277" s="202">
        <f>ROUND(I277*H277,2)</f>
        <v>0</v>
      </c>
      <c r="K277" s="198" t="s">
        <v>213</v>
      </c>
      <c r="L277" s="44"/>
      <c r="M277" s="203" t="s">
        <v>21</v>
      </c>
      <c r="N277" s="204" t="s">
        <v>41</v>
      </c>
      <c r="O277" s="84"/>
      <c r="P277" s="205">
        <f>O277*H277</f>
        <v>0</v>
      </c>
      <c r="Q277" s="205">
        <v>0.82326999999999995</v>
      </c>
      <c r="R277" s="205">
        <f>Q277*H277</f>
        <v>16.424236499999999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122</v>
      </c>
      <c r="AT277" s="207" t="s">
        <v>124</v>
      </c>
      <c r="AU277" s="207" t="s">
        <v>80</v>
      </c>
      <c r="AY277" s="17" t="s">
        <v>123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78</v>
      </c>
      <c r="BK277" s="208">
        <f>ROUND(I277*H277,2)</f>
        <v>0</v>
      </c>
      <c r="BL277" s="17" t="s">
        <v>122</v>
      </c>
      <c r="BM277" s="207" t="s">
        <v>654</v>
      </c>
    </row>
    <row r="278" s="2" customFormat="1">
      <c r="A278" s="38"/>
      <c r="B278" s="39"/>
      <c r="C278" s="40"/>
      <c r="D278" s="209" t="s">
        <v>129</v>
      </c>
      <c r="E278" s="40"/>
      <c r="F278" s="210" t="s">
        <v>655</v>
      </c>
      <c r="G278" s="40"/>
      <c r="H278" s="40"/>
      <c r="I278" s="211"/>
      <c r="J278" s="40"/>
      <c r="K278" s="40"/>
      <c r="L278" s="44"/>
      <c r="M278" s="212"/>
      <c r="N278" s="21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129</v>
      </c>
      <c r="AU278" s="17" t="s">
        <v>80</v>
      </c>
    </row>
    <row r="279" s="13" customFormat="1">
      <c r="A279" s="13"/>
      <c r="B279" s="226"/>
      <c r="C279" s="227"/>
      <c r="D279" s="209" t="s">
        <v>216</v>
      </c>
      <c r="E279" s="228" t="s">
        <v>21</v>
      </c>
      <c r="F279" s="229" t="s">
        <v>620</v>
      </c>
      <c r="G279" s="227"/>
      <c r="H279" s="230">
        <v>19.949999999999999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216</v>
      </c>
      <c r="AU279" s="236" t="s">
        <v>80</v>
      </c>
      <c r="AV279" s="13" t="s">
        <v>80</v>
      </c>
      <c r="AW279" s="13" t="s">
        <v>32</v>
      </c>
      <c r="AX279" s="13" t="s">
        <v>78</v>
      </c>
      <c r="AY279" s="236" t="s">
        <v>123</v>
      </c>
    </row>
    <row r="280" s="11" customFormat="1" ht="22.8" customHeight="1">
      <c r="A280" s="11"/>
      <c r="B280" s="182"/>
      <c r="C280" s="183"/>
      <c r="D280" s="184" t="s">
        <v>69</v>
      </c>
      <c r="E280" s="224" t="s">
        <v>160</v>
      </c>
      <c r="F280" s="224" t="s">
        <v>656</v>
      </c>
      <c r="G280" s="183"/>
      <c r="H280" s="183"/>
      <c r="I280" s="186"/>
      <c r="J280" s="225">
        <f>BK280</f>
        <v>0</v>
      </c>
      <c r="K280" s="183"/>
      <c r="L280" s="188"/>
      <c r="M280" s="189"/>
      <c r="N280" s="190"/>
      <c r="O280" s="190"/>
      <c r="P280" s="191">
        <f>SUM(P281:P296)</f>
        <v>0</v>
      </c>
      <c r="Q280" s="190"/>
      <c r="R280" s="191">
        <f>SUM(R281:R296)</f>
        <v>1.3904890000000001</v>
      </c>
      <c r="S280" s="190"/>
      <c r="T280" s="192">
        <f>SUM(T281:T296)</f>
        <v>0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R280" s="193" t="s">
        <v>78</v>
      </c>
      <c r="AT280" s="194" t="s">
        <v>69</v>
      </c>
      <c r="AU280" s="194" t="s">
        <v>78</v>
      </c>
      <c r="AY280" s="193" t="s">
        <v>123</v>
      </c>
      <c r="BK280" s="195">
        <f>SUM(BK281:BK296)</f>
        <v>0</v>
      </c>
    </row>
    <row r="281" s="2" customFormat="1" ht="14.4" customHeight="1">
      <c r="A281" s="38"/>
      <c r="B281" s="39"/>
      <c r="C281" s="196" t="s">
        <v>657</v>
      </c>
      <c r="D281" s="196" t="s">
        <v>124</v>
      </c>
      <c r="E281" s="197" t="s">
        <v>658</v>
      </c>
      <c r="F281" s="198" t="s">
        <v>659</v>
      </c>
      <c r="G281" s="199" t="s">
        <v>414</v>
      </c>
      <c r="H281" s="200">
        <v>4.7999999999999998</v>
      </c>
      <c r="I281" s="201"/>
      <c r="J281" s="202">
        <f>ROUND(I281*H281,2)</f>
        <v>0</v>
      </c>
      <c r="K281" s="198" t="s">
        <v>213</v>
      </c>
      <c r="L281" s="44"/>
      <c r="M281" s="203" t="s">
        <v>21</v>
      </c>
      <c r="N281" s="204" t="s">
        <v>41</v>
      </c>
      <c r="O281" s="84"/>
      <c r="P281" s="205">
        <f>O281*H281</f>
        <v>0</v>
      </c>
      <c r="Q281" s="205">
        <v>0.016879999999999999</v>
      </c>
      <c r="R281" s="205">
        <f>Q281*H281</f>
        <v>0.081023999999999999</v>
      </c>
      <c r="S281" s="205">
        <v>0</v>
      </c>
      <c r="T281" s="20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7" t="s">
        <v>122</v>
      </c>
      <c r="AT281" s="207" t="s">
        <v>124</v>
      </c>
      <c r="AU281" s="207" t="s">
        <v>80</v>
      </c>
      <c r="AY281" s="17" t="s">
        <v>123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7" t="s">
        <v>78</v>
      </c>
      <c r="BK281" s="208">
        <f>ROUND(I281*H281,2)</f>
        <v>0</v>
      </c>
      <c r="BL281" s="17" t="s">
        <v>122</v>
      </c>
      <c r="BM281" s="207" t="s">
        <v>660</v>
      </c>
    </row>
    <row r="282" s="2" customFormat="1">
      <c r="A282" s="38"/>
      <c r="B282" s="39"/>
      <c r="C282" s="40"/>
      <c r="D282" s="209" t="s">
        <v>129</v>
      </c>
      <c r="E282" s="40"/>
      <c r="F282" s="210" t="s">
        <v>659</v>
      </c>
      <c r="G282" s="40"/>
      <c r="H282" s="40"/>
      <c r="I282" s="211"/>
      <c r="J282" s="40"/>
      <c r="K282" s="40"/>
      <c r="L282" s="44"/>
      <c r="M282" s="212"/>
      <c r="N282" s="213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129</v>
      </c>
      <c r="AU282" s="17" t="s">
        <v>80</v>
      </c>
    </row>
    <row r="283" s="13" customFormat="1">
      <c r="A283" s="13"/>
      <c r="B283" s="226"/>
      <c r="C283" s="227"/>
      <c r="D283" s="209" t="s">
        <v>216</v>
      </c>
      <c r="E283" s="228" t="s">
        <v>21</v>
      </c>
      <c r="F283" s="229" t="s">
        <v>661</v>
      </c>
      <c r="G283" s="227"/>
      <c r="H283" s="230">
        <v>4.7999999999999998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216</v>
      </c>
      <c r="AU283" s="236" t="s">
        <v>80</v>
      </c>
      <c r="AV283" s="13" t="s">
        <v>80</v>
      </c>
      <c r="AW283" s="13" t="s">
        <v>32</v>
      </c>
      <c r="AX283" s="13" t="s">
        <v>78</v>
      </c>
      <c r="AY283" s="236" t="s">
        <v>123</v>
      </c>
    </row>
    <row r="284" s="2" customFormat="1" ht="14.4" customHeight="1">
      <c r="A284" s="38"/>
      <c r="B284" s="39"/>
      <c r="C284" s="196" t="s">
        <v>662</v>
      </c>
      <c r="D284" s="196" t="s">
        <v>124</v>
      </c>
      <c r="E284" s="197" t="s">
        <v>663</v>
      </c>
      <c r="F284" s="198" t="s">
        <v>664</v>
      </c>
      <c r="G284" s="199" t="s">
        <v>414</v>
      </c>
      <c r="H284" s="200">
        <v>117.5</v>
      </c>
      <c r="I284" s="201"/>
      <c r="J284" s="202">
        <f>ROUND(I284*H284,2)</f>
        <v>0</v>
      </c>
      <c r="K284" s="198" t="s">
        <v>213</v>
      </c>
      <c r="L284" s="44"/>
      <c r="M284" s="203" t="s">
        <v>21</v>
      </c>
      <c r="N284" s="204" t="s">
        <v>41</v>
      </c>
      <c r="O284" s="84"/>
      <c r="P284" s="205">
        <f>O284*H284</f>
        <v>0</v>
      </c>
      <c r="Q284" s="205">
        <v>0.0088500000000000002</v>
      </c>
      <c r="R284" s="205">
        <f>Q284*H284</f>
        <v>1.0398750000000001</v>
      </c>
      <c r="S284" s="205">
        <v>0</v>
      </c>
      <c r="T284" s="20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7" t="s">
        <v>122</v>
      </c>
      <c r="AT284" s="207" t="s">
        <v>124</v>
      </c>
      <c r="AU284" s="207" t="s">
        <v>80</v>
      </c>
      <c r="AY284" s="17" t="s">
        <v>123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7" t="s">
        <v>78</v>
      </c>
      <c r="BK284" s="208">
        <f>ROUND(I284*H284,2)</f>
        <v>0</v>
      </c>
      <c r="BL284" s="17" t="s">
        <v>122</v>
      </c>
      <c r="BM284" s="207" t="s">
        <v>665</v>
      </c>
    </row>
    <row r="285" s="2" customFormat="1">
      <c r="A285" s="38"/>
      <c r="B285" s="39"/>
      <c r="C285" s="40"/>
      <c r="D285" s="209" t="s">
        <v>129</v>
      </c>
      <c r="E285" s="40"/>
      <c r="F285" s="210" t="s">
        <v>664</v>
      </c>
      <c r="G285" s="40"/>
      <c r="H285" s="40"/>
      <c r="I285" s="211"/>
      <c r="J285" s="40"/>
      <c r="K285" s="40"/>
      <c r="L285" s="44"/>
      <c r="M285" s="212"/>
      <c r="N285" s="21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80</v>
      </c>
    </row>
    <row r="286" s="13" customFormat="1">
      <c r="A286" s="13"/>
      <c r="B286" s="226"/>
      <c r="C286" s="227"/>
      <c r="D286" s="209" t="s">
        <v>216</v>
      </c>
      <c r="E286" s="228" t="s">
        <v>21</v>
      </c>
      <c r="F286" s="229" t="s">
        <v>666</v>
      </c>
      <c r="G286" s="227"/>
      <c r="H286" s="230">
        <v>16.699999999999999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216</v>
      </c>
      <c r="AU286" s="236" t="s">
        <v>80</v>
      </c>
      <c r="AV286" s="13" t="s">
        <v>80</v>
      </c>
      <c r="AW286" s="13" t="s">
        <v>32</v>
      </c>
      <c r="AX286" s="13" t="s">
        <v>70</v>
      </c>
      <c r="AY286" s="236" t="s">
        <v>123</v>
      </c>
    </row>
    <row r="287" s="13" customFormat="1">
      <c r="A287" s="13"/>
      <c r="B287" s="226"/>
      <c r="C287" s="227"/>
      <c r="D287" s="209" t="s">
        <v>216</v>
      </c>
      <c r="E287" s="228" t="s">
        <v>21</v>
      </c>
      <c r="F287" s="229" t="s">
        <v>667</v>
      </c>
      <c r="G287" s="227"/>
      <c r="H287" s="230">
        <v>100.8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216</v>
      </c>
      <c r="AU287" s="236" t="s">
        <v>80</v>
      </c>
      <c r="AV287" s="13" t="s">
        <v>80</v>
      </c>
      <c r="AW287" s="13" t="s">
        <v>32</v>
      </c>
      <c r="AX287" s="13" t="s">
        <v>70</v>
      </c>
      <c r="AY287" s="236" t="s">
        <v>123</v>
      </c>
    </row>
    <row r="288" s="14" customFormat="1">
      <c r="A288" s="14"/>
      <c r="B288" s="237"/>
      <c r="C288" s="238"/>
      <c r="D288" s="209" t="s">
        <v>216</v>
      </c>
      <c r="E288" s="239" t="s">
        <v>21</v>
      </c>
      <c r="F288" s="240" t="s">
        <v>245</v>
      </c>
      <c r="G288" s="238"/>
      <c r="H288" s="241">
        <v>117.5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216</v>
      </c>
      <c r="AU288" s="247" t="s">
        <v>80</v>
      </c>
      <c r="AV288" s="14" t="s">
        <v>122</v>
      </c>
      <c r="AW288" s="14" t="s">
        <v>32</v>
      </c>
      <c r="AX288" s="14" t="s">
        <v>78</v>
      </c>
      <c r="AY288" s="247" t="s">
        <v>123</v>
      </c>
    </row>
    <row r="289" s="2" customFormat="1" ht="14.4" customHeight="1">
      <c r="A289" s="38"/>
      <c r="B289" s="39"/>
      <c r="C289" s="196" t="s">
        <v>668</v>
      </c>
      <c r="D289" s="196" t="s">
        <v>124</v>
      </c>
      <c r="E289" s="197" t="s">
        <v>669</v>
      </c>
      <c r="F289" s="198" t="s">
        <v>670</v>
      </c>
      <c r="G289" s="199" t="s">
        <v>414</v>
      </c>
      <c r="H289" s="200">
        <v>5.0999999999999996</v>
      </c>
      <c r="I289" s="201"/>
      <c r="J289" s="202">
        <f>ROUND(I289*H289,2)</f>
        <v>0</v>
      </c>
      <c r="K289" s="198" t="s">
        <v>213</v>
      </c>
      <c r="L289" s="44"/>
      <c r="M289" s="203" t="s">
        <v>21</v>
      </c>
      <c r="N289" s="204" t="s">
        <v>41</v>
      </c>
      <c r="O289" s="84"/>
      <c r="P289" s="205">
        <f>O289*H289</f>
        <v>0</v>
      </c>
      <c r="Q289" s="205">
        <v>0.0269</v>
      </c>
      <c r="R289" s="205">
        <f>Q289*H289</f>
        <v>0.13718999999999998</v>
      </c>
      <c r="S289" s="205">
        <v>0</v>
      </c>
      <c r="T289" s="20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7" t="s">
        <v>122</v>
      </c>
      <c r="AT289" s="207" t="s">
        <v>124</v>
      </c>
      <c r="AU289" s="207" t="s">
        <v>80</v>
      </c>
      <c r="AY289" s="17" t="s">
        <v>123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7" t="s">
        <v>78</v>
      </c>
      <c r="BK289" s="208">
        <f>ROUND(I289*H289,2)</f>
        <v>0</v>
      </c>
      <c r="BL289" s="17" t="s">
        <v>122</v>
      </c>
      <c r="BM289" s="207" t="s">
        <v>671</v>
      </c>
    </row>
    <row r="290" s="2" customFormat="1">
      <c r="A290" s="38"/>
      <c r="B290" s="39"/>
      <c r="C290" s="40"/>
      <c r="D290" s="209" t="s">
        <v>129</v>
      </c>
      <c r="E290" s="40"/>
      <c r="F290" s="210" t="s">
        <v>670</v>
      </c>
      <c r="G290" s="40"/>
      <c r="H290" s="40"/>
      <c r="I290" s="211"/>
      <c r="J290" s="40"/>
      <c r="K290" s="40"/>
      <c r="L290" s="44"/>
      <c r="M290" s="212"/>
      <c r="N290" s="21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129</v>
      </c>
      <c r="AU290" s="17" t="s">
        <v>80</v>
      </c>
    </row>
    <row r="291" s="13" customFormat="1">
      <c r="A291" s="13"/>
      <c r="B291" s="226"/>
      <c r="C291" s="227"/>
      <c r="D291" s="209" t="s">
        <v>216</v>
      </c>
      <c r="E291" s="228" t="s">
        <v>21</v>
      </c>
      <c r="F291" s="229" t="s">
        <v>672</v>
      </c>
      <c r="G291" s="227"/>
      <c r="H291" s="230">
        <v>5.0999999999999996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216</v>
      </c>
      <c r="AU291" s="236" t="s">
        <v>80</v>
      </c>
      <c r="AV291" s="13" t="s">
        <v>80</v>
      </c>
      <c r="AW291" s="13" t="s">
        <v>32</v>
      </c>
      <c r="AX291" s="13" t="s">
        <v>78</v>
      </c>
      <c r="AY291" s="236" t="s">
        <v>123</v>
      </c>
    </row>
    <row r="292" s="2" customFormat="1" ht="14.4" customHeight="1">
      <c r="A292" s="38"/>
      <c r="B292" s="39"/>
      <c r="C292" s="248" t="s">
        <v>673</v>
      </c>
      <c r="D292" s="248" t="s">
        <v>317</v>
      </c>
      <c r="E292" s="249" t="s">
        <v>674</v>
      </c>
      <c r="F292" s="250" t="s">
        <v>675</v>
      </c>
      <c r="G292" s="251" t="s">
        <v>414</v>
      </c>
      <c r="H292" s="252">
        <v>127.40000000000001</v>
      </c>
      <c r="I292" s="253"/>
      <c r="J292" s="254">
        <f>ROUND(I292*H292,2)</f>
        <v>0</v>
      </c>
      <c r="K292" s="250" t="s">
        <v>21</v>
      </c>
      <c r="L292" s="255"/>
      <c r="M292" s="256" t="s">
        <v>21</v>
      </c>
      <c r="N292" s="257" t="s">
        <v>41</v>
      </c>
      <c r="O292" s="84"/>
      <c r="P292" s="205">
        <f>O292*H292</f>
        <v>0</v>
      </c>
      <c r="Q292" s="205">
        <v>0.001</v>
      </c>
      <c r="R292" s="205">
        <f>Q292*H292</f>
        <v>0.12740000000000001</v>
      </c>
      <c r="S292" s="205">
        <v>0</v>
      </c>
      <c r="T292" s="20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7" t="s">
        <v>156</v>
      </c>
      <c r="AT292" s="207" t="s">
        <v>317</v>
      </c>
      <c r="AU292" s="207" t="s">
        <v>80</v>
      </c>
      <c r="AY292" s="17" t="s">
        <v>123</v>
      </c>
      <c r="BE292" s="208">
        <f>IF(N292="základní",J292,0)</f>
        <v>0</v>
      </c>
      <c r="BF292" s="208">
        <f>IF(N292="snížená",J292,0)</f>
        <v>0</v>
      </c>
      <c r="BG292" s="208">
        <f>IF(N292="zákl. přenesená",J292,0)</f>
        <v>0</v>
      </c>
      <c r="BH292" s="208">
        <f>IF(N292="sníž. přenesená",J292,0)</f>
        <v>0</v>
      </c>
      <c r="BI292" s="208">
        <f>IF(N292="nulová",J292,0)</f>
        <v>0</v>
      </c>
      <c r="BJ292" s="17" t="s">
        <v>78</v>
      </c>
      <c r="BK292" s="208">
        <f>ROUND(I292*H292,2)</f>
        <v>0</v>
      </c>
      <c r="BL292" s="17" t="s">
        <v>122</v>
      </c>
      <c r="BM292" s="207" t="s">
        <v>676</v>
      </c>
    </row>
    <row r="293" s="2" customFormat="1">
      <c r="A293" s="38"/>
      <c r="B293" s="39"/>
      <c r="C293" s="40"/>
      <c r="D293" s="209" t="s">
        <v>129</v>
      </c>
      <c r="E293" s="40"/>
      <c r="F293" s="210" t="s">
        <v>675</v>
      </c>
      <c r="G293" s="40"/>
      <c r="H293" s="40"/>
      <c r="I293" s="211"/>
      <c r="J293" s="40"/>
      <c r="K293" s="40"/>
      <c r="L293" s="44"/>
      <c r="M293" s="212"/>
      <c r="N293" s="213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129</v>
      </c>
      <c r="AU293" s="17" t="s">
        <v>80</v>
      </c>
    </row>
    <row r="294" s="13" customFormat="1">
      <c r="A294" s="13"/>
      <c r="B294" s="226"/>
      <c r="C294" s="227"/>
      <c r="D294" s="209" t="s">
        <v>216</v>
      </c>
      <c r="E294" s="228" t="s">
        <v>21</v>
      </c>
      <c r="F294" s="229" t="s">
        <v>677</v>
      </c>
      <c r="G294" s="227"/>
      <c r="H294" s="230">
        <v>127.40000000000001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216</v>
      </c>
      <c r="AU294" s="236" t="s">
        <v>80</v>
      </c>
      <c r="AV294" s="13" t="s">
        <v>80</v>
      </c>
      <c r="AW294" s="13" t="s">
        <v>32</v>
      </c>
      <c r="AX294" s="13" t="s">
        <v>78</v>
      </c>
      <c r="AY294" s="236" t="s">
        <v>123</v>
      </c>
    </row>
    <row r="295" s="2" customFormat="1" ht="14.4" customHeight="1">
      <c r="A295" s="38"/>
      <c r="B295" s="39"/>
      <c r="C295" s="248" t="s">
        <v>678</v>
      </c>
      <c r="D295" s="248" t="s">
        <v>317</v>
      </c>
      <c r="E295" s="249" t="s">
        <v>679</v>
      </c>
      <c r="F295" s="250" t="s">
        <v>680</v>
      </c>
      <c r="G295" s="251" t="s">
        <v>212</v>
      </c>
      <c r="H295" s="252">
        <v>1</v>
      </c>
      <c r="I295" s="253"/>
      <c r="J295" s="254">
        <f>ROUND(I295*H295,2)</f>
        <v>0</v>
      </c>
      <c r="K295" s="250" t="s">
        <v>21</v>
      </c>
      <c r="L295" s="255"/>
      <c r="M295" s="256" t="s">
        <v>21</v>
      </c>
      <c r="N295" s="257" t="s">
        <v>41</v>
      </c>
      <c r="O295" s="84"/>
      <c r="P295" s="205">
        <f>O295*H295</f>
        <v>0</v>
      </c>
      <c r="Q295" s="205">
        <v>0.0050000000000000001</v>
      </c>
      <c r="R295" s="205">
        <f>Q295*H295</f>
        <v>0.0050000000000000001</v>
      </c>
      <c r="S295" s="205">
        <v>0</v>
      </c>
      <c r="T295" s="20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7" t="s">
        <v>156</v>
      </c>
      <c r="AT295" s="207" t="s">
        <v>317</v>
      </c>
      <c r="AU295" s="207" t="s">
        <v>80</v>
      </c>
      <c r="AY295" s="17" t="s">
        <v>123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7" t="s">
        <v>78</v>
      </c>
      <c r="BK295" s="208">
        <f>ROUND(I295*H295,2)</f>
        <v>0</v>
      </c>
      <c r="BL295" s="17" t="s">
        <v>122</v>
      </c>
      <c r="BM295" s="207" t="s">
        <v>681</v>
      </c>
    </row>
    <row r="296" s="2" customFormat="1">
      <c r="A296" s="38"/>
      <c r="B296" s="39"/>
      <c r="C296" s="40"/>
      <c r="D296" s="209" t="s">
        <v>129</v>
      </c>
      <c r="E296" s="40"/>
      <c r="F296" s="210" t="s">
        <v>682</v>
      </c>
      <c r="G296" s="40"/>
      <c r="H296" s="40"/>
      <c r="I296" s="211"/>
      <c r="J296" s="40"/>
      <c r="K296" s="40"/>
      <c r="L296" s="44"/>
      <c r="M296" s="212"/>
      <c r="N296" s="21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129</v>
      </c>
      <c r="AU296" s="17" t="s">
        <v>80</v>
      </c>
    </row>
    <row r="297" s="11" customFormat="1" ht="22.8" customHeight="1">
      <c r="A297" s="11"/>
      <c r="B297" s="182"/>
      <c r="C297" s="183"/>
      <c r="D297" s="184" t="s">
        <v>69</v>
      </c>
      <c r="E297" s="224" t="s">
        <v>423</v>
      </c>
      <c r="F297" s="224" t="s">
        <v>424</v>
      </c>
      <c r="G297" s="183"/>
      <c r="H297" s="183"/>
      <c r="I297" s="186"/>
      <c r="J297" s="225">
        <f>BK297</f>
        <v>0</v>
      </c>
      <c r="K297" s="183"/>
      <c r="L297" s="188"/>
      <c r="M297" s="189"/>
      <c r="N297" s="190"/>
      <c r="O297" s="190"/>
      <c r="P297" s="191">
        <f>SUM(P298:P299)</f>
        <v>0</v>
      </c>
      <c r="Q297" s="190"/>
      <c r="R297" s="191">
        <f>SUM(R298:R299)</f>
        <v>0</v>
      </c>
      <c r="S297" s="190"/>
      <c r="T297" s="192">
        <f>SUM(T298:T299)</f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193" t="s">
        <v>78</v>
      </c>
      <c r="AT297" s="194" t="s">
        <v>69</v>
      </c>
      <c r="AU297" s="194" t="s">
        <v>78</v>
      </c>
      <c r="AY297" s="193" t="s">
        <v>123</v>
      </c>
      <c r="BK297" s="195">
        <f>SUM(BK298:BK299)</f>
        <v>0</v>
      </c>
    </row>
    <row r="298" s="2" customFormat="1" ht="14.4" customHeight="1">
      <c r="A298" s="38"/>
      <c r="B298" s="39"/>
      <c r="C298" s="196" t="s">
        <v>683</v>
      </c>
      <c r="D298" s="196" t="s">
        <v>124</v>
      </c>
      <c r="E298" s="197" t="s">
        <v>426</v>
      </c>
      <c r="F298" s="198" t="s">
        <v>427</v>
      </c>
      <c r="G298" s="199" t="s">
        <v>290</v>
      </c>
      <c r="H298" s="200">
        <v>414.30599999999998</v>
      </c>
      <c r="I298" s="201"/>
      <c r="J298" s="202">
        <f>ROUND(I298*H298,2)</f>
        <v>0</v>
      </c>
      <c r="K298" s="198" t="s">
        <v>213</v>
      </c>
      <c r="L298" s="44"/>
      <c r="M298" s="203" t="s">
        <v>21</v>
      </c>
      <c r="N298" s="204" t="s">
        <v>41</v>
      </c>
      <c r="O298" s="84"/>
      <c r="P298" s="205">
        <f>O298*H298</f>
        <v>0</v>
      </c>
      <c r="Q298" s="205">
        <v>0</v>
      </c>
      <c r="R298" s="205">
        <f>Q298*H298</f>
        <v>0</v>
      </c>
      <c r="S298" s="205">
        <v>0</v>
      </c>
      <c r="T298" s="20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7" t="s">
        <v>122</v>
      </c>
      <c r="AT298" s="207" t="s">
        <v>124</v>
      </c>
      <c r="AU298" s="207" t="s">
        <v>80</v>
      </c>
      <c r="AY298" s="17" t="s">
        <v>123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7" t="s">
        <v>78</v>
      </c>
      <c r="BK298" s="208">
        <f>ROUND(I298*H298,2)</f>
        <v>0</v>
      </c>
      <c r="BL298" s="17" t="s">
        <v>122</v>
      </c>
      <c r="BM298" s="207" t="s">
        <v>684</v>
      </c>
    </row>
    <row r="299" s="2" customFormat="1">
      <c r="A299" s="38"/>
      <c r="B299" s="39"/>
      <c r="C299" s="40"/>
      <c r="D299" s="209" t="s">
        <v>129</v>
      </c>
      <c r="E299" s="40"/>
      <c r="F299" s="210" t="s">
        <v>429</v>
      </c>
      <c r="G299" s="40"/>
      <c r="H299" s="40"/>
      <c r="I299" s="211"/>
      <c r="J299" s="40"/>
      <c r="K299" s="40"/>
      <c r="L299" s="44"/>
      <c r="M299" s="212"/>
      <c r="N299" s="213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129</v>
      </c>
      <c r="AU299" s="17" t="s">
        <v>80</v>
      </c>
    </row>
    <row r="300" s="11" customFormat="1" ht="25.92" customHeight="1">
      <c r="A300" s="11"/>
      <c r="B300" s="182"/>
      <c r="C300" s="183"/>
      <c r="D300" s="184" t="s">
        <v>69</v>
      </c>
      <c r="E300" s="185" t="s">
        <v>685</v>
      </c>
      <c r="F300" s="185" t="s">
        <v>686</v>
      </c>
      <c r="G300" s="183"/>
      <c r="H300" s="183"/>
      <c r="I300" s="186"/>
      <c r="J300" s="187">
        <f>BK300</f>
        <v>0</v>
      </c>
      <c r="K300" s="183"/>
      <c r="L300" s="188"/>
      <c r="M300" s="189"/>
      <c r="N300" s="190"/>
      <c r="O300" s="190"/>
      <c r="P300" s="191">
        <f>P301</f>
        <v>0</v>
      </c>
      <c r="Q300" s="190"/>
      <c r="R300" s="191">
        <f>R301</f>
        <v>0.25805106</v>
      </c>
      <c r="S300" s="190"/>
      <c r="T300" s="192">
        <f>T301</f>
        <v>0</v>
      </c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R300" s="193" t="s">
        <v>80</v>
      </c>
      <c r="AT300" s="194" t="s">
        <v>69</v>
      </c>
      <c r="AU300" s="194" t="s">
        <v>70</v>
      </c>
      <c r="AY300" s="193" t="s">
        <v>123</v>
      </c>
      <c r="BK300" s="195">
        <f>BK301</f>
        <v>0</v>
      </c>
    </row>
    <row r="301" s="11" customFormat="1" ht="22.8" customHeight="1">
      <c r="A301" s="11"/>
      <c r="B301" s="182"/>
      <c r="C301" s="183"/>
      <c r="D301" s="184" t="s">
        <v>69</v>
      </c>
      <c r="E301" s="224" t="s">
        <v>687</v>
      </c>
      <c r="F301" s="224" t="s">
        <v>688</v>
      </c>
      <c r="G301" s="183"/>
      <c r="H301" s="183"/>
      <c r="I301" s="186"/>
      <c r="J301" s="225">
        <f>BK301</f>
        <v>0</v>
      </c>
      <c r="K301" s="183"/>
      <c r="L301" s="188"/>
      <c r="M301" s="189"/>
      <c r="N301" s="190"/>
      <c r="O301" s="190"/>
      <c r="P301" s="191">
        <f>SUM(P302:P337)</f>
        <v>0</v>
      </c>
      <c r="Q301" s="190"/>
      <c r="R301" s="191">
        <f>SUM(R302:R337)</f>
        <v>0.25805106</v>
      </c>
      <c r="S301" s="190"/>
      <c r="T301" s="192">
        <f>SUM(T302:T337)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193" t="s">
        <v>80</v>
      </c>
      <c r="AT301" s="194" t="s">
        <v>69</v>
      </c>
      <c r="AU301" s="194" t="s">
        <v>78</v>
      </c>
      <c r="AY301" s="193" t="s">
        <v>123</v>
      </c>
      <c r="BK301" s="195">
        <f>SUM(BK302:BK337)</f>
        <v>0</v>
      </c>
    </row>
    <row r="302" s="2" customFormat="1" ht="14.4" customHeight="1">
      <c r="A302" s="38"/>
      <c r="B302" s="39"/>
      <c r="C302" s="248" t="s">
        <v>689</v>
      </c>
      <c r="D302" s="248" t="s">
        <v>317</v>
      </c>
      <c r="E302" s="249" t="s">
        <v>690</v>
      </c>
      <c r="F302" s="250" t="s">
        <v>691</v>
      </c>
      <c r="G302" s="251" t="s">
        <v>414</v>
      </c>
      <c r="H302" s="252">
        <v>13.800000000000001</v>
      </c>
      <c r="I302" s="253"/>
      <c r="J302" s="254">
        <f>ROUND(I302*H302,2)</f>
        <v>0</v>
      </c>
      <c r="K302" s="250" t="s">
        <v>213</v>
      </c>
      <c r="L302" s="255"/>
      <c r="M302" s="256" t="s">
        <v>21</v>
      </c>
      <c r="N302" s="257" t="s">
        <v>41</v>
      </c>
      <c r="O302" s="84"/>
      <c r="P302" s="205">
        <f>O302*H302</f>
        <v>0</v>
      </c>
      <c r="Q302" s="205">
        <v>0.0022699999999999999</v>
      </c>
      <c r="R302" s="205">
        <f>Q302*H302</f>
        <v>0.031326</v>
      </c>
      <c r="S302" s="205">
        <v>0</v>
      </c>
      <c r="T302" s="20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07" t="s">
        <v>379</v>
      </c>
      <c r="AT302" s="207" t="s">
        <v>317</v>
      </c>
      <c r="AU302" s="207" t="s">
        <v>80</v>
      </c>
      <c r="AY302" s="17" t="s">
        <v>123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7" t="s">
        <v>78</v>
      </c>
      <c r="BK302" s="208">
        <f>ROUND(I302*H302,2)</f>
        <v>0</v>
      </c>
      <c r="BL302" s="17" t="s">
        <v>287</v>
      </c>
      <c r="BM302" s="207" t="s">
        <v>692</v>
      </c>
    </row>
    <row r="303" s="2" customFormat="1">
      <c r="A303" s="38"/>
      <c r="B303" s="39"/>
      <c r="C303" s="40"/>
      <c r="D303" s="209" t="s">
        <v>129</v>
      </c>
      <c r="E303" s="40"/>
      <c r="F303" s="210" t="s">
        <v>691</v>
      </c>
      <c r="G303" s="40"/>
      <c r="H303" s="40"/>
      <c r="I303" s="211"/>
      <c r="J303" s="40"/>
      <c r="K303" s="40"/>
      <c r="L303" s="44"/>
      <c r="M303" s="212"/>
      <c r="N303" s="21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80</v>
      </c>
    </row>
    <row r="304" s="13" customFormat="1">
      <c r="A304" s="13"/>
      <c r="B304" s="226"/>
      <c r="C304" s="227"/>
      <c r="D304" s="209" t="s">
        <v>216</v>
      </c>
      <c r="E304" s="228" t="s">
        <v>21</v>
      </c>
      <c r="F304" s="229" t="s">
        <v>693</v>
      </c>
      <c r="G304" s="227"/>
      <c r="H304" s="230">
        <v>13.800000000000001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216</v>
      </c>
      <c r="AU304" s="236" t="s">
        <v>80</v>
      </c>
      <c r="AV304" s="13" t="s">
        <v>80</v>
      </c>
      <c r="AW304" s="13" t="s">
        <v>32</v>
      </c>
      <c r="AX304" s="13" t="s">
        <v>78</v>
      </c>
      <c r="AY304" s="236" t="s">
        <v>123</v>
      </c>
    </row>
    <row r="305" s="2" customFormat="1" ht="14.4" customHeight="1">
      <c r="A305" s="38"/>
      <c r="B305" s="39"/>
      <c r="C305" s="196" t="s">
        <v>440</v>
      </c>
      <c r="D305" s="196" t="s">
        <v>124</v>
      </c>
      <c r="E305" s="197" t="s">
        <v>694</v>
      </c>
      <c r="F305" s="198" t="s">
        <v>695</v>
      </c>
      <c r="G305" s="199" t="s">
        <v>414</v>
      </c>
      <c r="H305" s="200">
        <v>17.899999999999999</v>
      </c>
      <c r="I305" s="201"/>
      <c r="J305" s="202">
        <f>ROUND(I305*H305,2)</f>
        <v>0</v>
      </c>
      <c r="K305" s="198" t="s">
        <v>213</v>
      </c>
      <c r="L305" s="44"/>
      <c r="M305" s="203" t="s">
        <v>21</v>
      </c>
      <c r="N305" s="204" t="s">
        <v>41</v>
      </c>
      <c r="O305" s="84"/>
      <c r="P305" s="205">
        <f>O305*H305</f>
        <v>0</v>
      </c>
      <c r="Q305" s="205">
        <v>6.0000000000000002E-05</v>
      </c>
      <c r="R305" s="205">
        <f>Q305*H305</f>
        <v>0.0010739999999999999</v>
      </c>
      <c r="S305" s="205">
        <v>0</v>
      </c>
      <c r="T305" s="20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7" t="s">
        <v>287</v>
      </c>
      <c r="AT305" s="207" t="s">
        <v>124</v>
      </c>
      <c r="AU305" s="207" t="s">
        <v>80</v>
      </c>
      <c r="AY305" s="17" t="s">
        <v>123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7" t="s">
        <v>78</v>
      </c>
      <c r="BK305" s="208">
        <f>ROUND(I305*H305,2)</f>
        <v>0</v>
      </c>
      <c r="BL305" s="17" t="s">
        <v>287</v>
      </c>
      <c r="BM305" s="207" t="s">
        <v>696</v>
      </c>
    </row>
    <row r="306" s="2" customFormat="1">
      <c r="A306" s="38"/>
      <c r="B306" s="39"/>
      <c r="C306" s="40"/>
      <c r="D306" s="209" t="s">
        <v>129</v>
      </c>
      <c r="E306" s="40"/>
      <c r="F306" s="210" t="s">
        <v>697</v>
      </c>
      <c r="G306" s="40"/>
      <c r="H306" s="40"/>
      <c r="I306" s="211"/>
      <c r="J306" s="40"/>
      <c r="K306" s="40"/>
      <c r="L306" s="44"/>
      <c r="M306" s="212"/>
      <c r="N306" s="213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129</v>
      </c>
      <c r="AU306" s="17" t="s">
        <v>80</v>
      </c>
    </row>
    <row r="307" s="13" customFormat="1">
      <c r="A307" s="13"/>
      <c r="B307" s="226"/>
      <c r="C307" s="227"/>
      <c r="D307" s="209" t="s">
        <v>216</v>
      </c>
      <c r="E307" s="228" t="s">
        <v>21</v>
      </c>
      <c r="F307" s="229" t="s">
        <v>698</v>
      </c>
      <c r="G307" s="227"/>
      <c r="H307" s="230">
        <v>17.899999999999999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216</v>
      </c>
      <c r="AU307" s="236" t="s">
        <v>80</v>
      </c>
      <c r="AV307" s="13" t="s">
        <v>80</v>
      </c>
      <c r="AW307" s="13" t="s">
        <v>32</v>
      </c>
      <c r="AX307" s="13" t="s">
        <v>78</v>
      </c>
      <c r="AY307" s="236" t="s">
        <v>123</v>
      </c>
    </row>
    <row r="308" s="2" customFormat="1" ht="14.4" customHeight="1">
      <c r="A308" s="38"/>
      <c r="B308" s="39"/>
      <c r="C308" s="196" t="s">
        <v>699</v>
      </c>
      <c r="D308" s="196" t="s">
        <v>124</v>
      </c>
      <c r="E308" s="197" t="s">
        <v>700</v>
      </c>
      <c r="F308" s="198" t="s">
        <v>701</v>
      </c>
      <c r="G308" s="199" t="s">
        <v>320</v>
      </c>
      <c r="H308" s="200">
        <v>15.566000000000001</v>
      </c>
      <c r="I308" s="201"/>
      <c r="J308" s="202">
        <f>ROUND(I308*H308,2)</f>
        <v>0</v>
      </c>
      <c r="K308" s="198" t="s">
        <v>213</v>
      </c>
      <c r="L308" s="44"/>
      <c r="M308" s="203" t="s">
        <v>21</v>
      </c>
      <c r="N308" s="204" t="s">
        <v>41</v>
      </c>
      <c r="O308" s="84"/>
      <c r="P308" s="205">
        <f>O308*H308</f>
        <v>0</v>
      </c>
      <c r="Q308" s="205">
        <v>6.0000000000000002E-05</v>
      </c>
      <c r="R308" s="205">
        <f>Q308*H308</f>
        <v>0.00093396000000000006</v>
      </c>
      <c r="S308" s="205">
        <v>0</v>
      </c>
      <c r="T308" s="20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7" t="s">
        <v>287</v>
      </c>
      <c r="AT308" s="207" t="s">
        <v>124</v>
      </c>
      <c r="AU308" s="207" t="s">
        <v>80</v>
      </c>
      <c r="AY308" s="17" t="s">
        <v>123</v>
      </c>
      <c r="BE308" s="208">
        <f>IF(N308="základní",J308,0)</f>
        <v>0</v>
      </c>
      <c r="BF308" s="208">
        <f>IF(N308="snížená",J308,0)</f>
        <v>0</v>
      </c>
      <c r="BG308" s="208">
        <f>IF(N308="zákl. přenesená",J308,0)</f>
        <v>0</v>
      </c>
      <c r="BH308" s="208">
        <f>IF(N308="sníž. přenesená",J308,0)</f>
        <v>0</v>
      </c>
      <c r="BI308" s="208">
        <f>IF(N308="nulová",J308,0)</f>
        <v>0</v>
      </c>
      <c r="BJ308" s="17" t="s">
        <v>78</v>
      </c>
      <c r="BK308" s="208">
        <f>ROUND(I308*H308,2)</f>
        <v>0</v>
      </c>
      <c r="BL308" s="17" t="s">
        <v>287</v>
      </c>
      <c r="BM308" s="207" t="s">
        <v>702</v>
      </c>
    </row>
    <row r="309" s="2" customFormat="1">
      <c r="A309" s="38"/>
      <c r="B309" s="39"/>
      <c r="C309" s="40"/>
      <c r="D309" s="209" t="s">
        <v>129</v>
      </c>
      <c r="E309" s="40"/>
      <c r="F309" s="210" t="s">
        <v>703</v>
      </c>
      <c r="G309" s="40"/>
      <c r="H309" s="40"/>
      <c r="I309" s="211"/>
      <c r="J309" s="40"/>
      <c r="K309" s="40"/>
      <c r="L309" s="44"/>
      <c r="M309" s="212"/>
      <c r="N309" s="213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129</v>
      </c>
      <c r="AU309" s="17" t="s">
        <v>80</v>
      </c>
    </row>
    <row r="310" s="13" customFormat="1">
      <c r="A310" s="13"/>
      <c r="B310" s="226"/>
      <c r="C310" s="227"/>
      <c r="D310" s="209" t="s">
        <v>216</v>
      </c>
      <c r="E310" s="228" t="s">
        <v>21</v>
      </c>
      <c r="F310" s="229" t="s">
        <v>704</v>
      </c>
      <c r="G310" s="227"/>
      <c r="H310" s="230">
        <v>15.566000000000001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216</v>
      </c>
      <c r="AU310" s="236" t="s">
        <v>80</v>
      </c>
      <c r="AV310" s="13" t="s">
        <v>80</v>
      </c>
      <c r="AW310" s="13" t="s">
        <v>32</v>
      </c>
      <c r="AX310" s="13" t="s">
        <v>78</v>
      </c>
      <c r="AY310" s="236" t="s">
        <v>123</v>
      </c>
    </row>
    <row r="311" s="2" customFormat="1" ht="14.4" customHeight="1">
      <c r="A311" s="38"/>
      <c r="B311" s="39"/>
      <c r="C311" s="196" t="s">
        <v>705</v>
      </c>
      <c r="D311" s="196" t="s">
        <v>124</v>
      </c>
      <c r="E311" s="197" t="s">
        <v>706</v>
      </c>
      <c r="F311" s="198" t="s">
        <v>707</v>
      </c>
      <c r="G311" s="199" t="s">
        <v>320</v>
      </c>
      <c r="H311" s="200">
        <v>154.34200000000001</v>
      </c>
      <c r="I311" s="201"/>
      <c r="J311" s="202">
        <f>ROUND(I311*H311,2)</f>
        <v>0</v>
      </c>
      <c r="K311" s="198" t="s">
        <v>213</v>
      </c>
      <c r="L311" s="44"/>
      <c r="M311" s="203" t="s">
        <v>21</v>
      </c>
      <c r="N311" s="204" t="s">
        <v>41</v>
      </c>
      <c r="O311" s="84"/>
      <c r="P311" s="205">
        <f>O311*H311</f>
        <v>0</v>
      </c>
      <c r="Q311" s="205">
        <v>5.0000000000000002E-05</v>
      </c>
      <c r="R311" s="205">
        <f>Q311*H311</f>
        <v>0.007717100000000001</v>
      </c>
      <c r="S311" s="205">
        <v>0</v>
      </c>
      <c r="T311" s="20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7" t="s">
        <v>287</v>
      </c>
      <c r="AT311" s="207" t="s">
        <v>124</v>
      </c>
      <c r="AU311" s="207" t="s">
        <v>80</v>
      </c>
      <c r="AY311" s="17" t="s">
        <v>123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7" t="s">
        <v>78</v>
      </c>
      <c r="BK311" s="208">
        <f>ROUND(I311*H311,2)</f>
        <v>0</v>
      </c>
      <c r="BL311" s="17" t="s">
        <v>287</v>
      </c>
      <c r="BM311" s="207" t="s">
        <v>708</v>
      </c>
    </row>
    <row r="312" s="2" customFormat="1">
      <c r="A312" s="38"/>
      <c r="B312" s="39"/>
      <c r="C312" s="40"/>
      <c r="D312" s="209" t="s">
        <v>129</v>
      </c>
      <c r="E312" s="40"/>
      <c r="F312" s="210" t="s">
        <v>709</v>
      </c>
      <c r="G312" s="40"/>
      <c r="H312" s="40"/>
      <c r="I312" s="211"/>
      <c r="J312" s="40"/>
      <c r="K312" s="40"/>
      <c r="L312" s="44"/>
      <c r="M312" s="212"/>
      <c r="N312" s="21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129</v>
      </c>
      <c r="AU312" s="17" t="s">
        <v>80</v>
      </c>
    </row>
    <row r="313" s="13" customFormat="1">
      <c r="A313" s="13"/>
      <c r="B313" s="226"/>
      <c r="C313" s="227"/>
      <c r="D313" s="209" t="s">
        <v>216</v>
      </c>
      <c r="E313" s="228" t="s">
        <v>21</v>
      </c>
      <c r="F313" s="229" t="s">
        <v>710</v>
      </c>
      <c r="G313" s="227"/>
      <c r="H313" s="230">
        <v>105.352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216</v>
      </c>
      <c r="AU313" s="236" t="s">
        <v>80</v>
      </c>
      <c r="AV313" s="13" t="s">
        <v>80</v>
      </c>
      <c r="AW313" s="13" t="s">
        <v>32</v>
      </c>
      <c r="AX313" s="13" t="s">
        <v>70</v>
      </c>
      <c r="AY313" s="236" t="s">
        <v>123</v>
      </c>
    </row>
    <row r="314" s="13" customFormat="1">
      <c r="A314" s="13"/>
      <c r="B314" s="226"/>
      <c r="C314" s="227"/>
      <c r="D314" s="209" t="s">
        <v>216</v>
      </c>
      <c r="E314" s="228" t="s">
        <v>21</v>
      </c>
      <c r="F314" s="229" t="s">
        <v>711</v>
      </c>
      <c r="G314" s="227"/>
      <c r="H314" s="230">
        <v>48.990000000000002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216</v>
      </c>
      <c r="AU314" s="236" t="s">
        <v>80</v>
      </c>
      <c r="AV314" s="13" t="s">
        <v>80</v>
      </c>
      <c r="AW314" s="13" t="s">
        <v>32</v>
      </c>
      <c r="AX314" s="13" t="s">
        <v>70</v>
      </c>
      <c r="AY314" s="236" t="s">
        <v>123</v>
      </c>
    </row>
    <row r="315" s="14" customFormat="1">
      <c r="A315" s="14"/>
      <c r="B315" s="237"/>
      <c r="C315" s="238"/>
      <c r="D315" s="209" t="s">
        <v>216</v>
      </c>
      <c r="E315" s="239" t="s">
        <v>21</v>
      </c>
      <c r="F315" s="240" t="s">
        <v>245</v>
      </c>
      <c r="G315" s="238"/>
      <c r="H315" s="241">
        <v>154.34200000000001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216</v>
      </c>
      <c r="AU315" s="247" t="s">
        <v>80</v>
      </c>
      <c r="AV315" s="14" t="s">
        <v>122</v>
      </c>
      <c r="AW315" s="14" t="s">
        <v>32</v>
      </c>
      <c r="AX315" s="14" t="s">
        <v>78</v>
      </c>
      <c r="AY315" s="247" t="s">
        <v>123</v>
      </c>
    </row>
    <row r="316" s="2" customFormat="1" ht="14.4" customHeight="1">
      <c r="A316" s="38"/>
      <c r="B316" s="39"/>
      <c r="C316" s="248" t="s">
        <v>712</v>
      </c>
      <c r="D316" s="248" t="s">
        <v>317</v>
      </c>
      <c r="E316" s="249" t="s">
        <v>713</v>
      </c>
      <c r="F316" s="250" t="s">
        <v>714</v>
      </c>
      <c r="G316" s="251" t="s">
        <v>290</v>
      </c>
      <c r="H316" s="252">
        <v>0.105</v>
      </c>
      <c r="I316" s="253"/>
      <c r="J316" s="254">
        <f>ROUND(I316*H316,2)</f>
        <v>0</v>
      </c>
      <c r="K316" s="250" t="s">
        <v>213</v>
      </c>
      <c r="L316" s="255"/>
      <c r="M316" s="256" t="s">
        <v>21</v>
      </c>
      <c r="N316" s="257" t="s">
        <v>41</v>
      </c>
      <c r="O316" s="84"/>
      <c r="P316" s="205">
        <f>O316*H316</f>
        <v>0</v>
      </c>
      <c r="Q316" s="205">
        <v>1</v>
      </c>
      <c r="R316" s="205">
        <f>Q316*H316</f>
        <v>0.105</v>
      </c>
      <c r="S316" s="205">
        <v>0</v>
      </c>
      <c r="T316" s="20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07" t="s">
        <v>379</v>
      </c>
      <c r="AT316" s="207" t="s">
        <v>317</v>
      </c>
      <c r="AU316" s="207" t="s">
        <v>80</v>
      </c>
      <c r="AY316" s="17" t="s">
        <v>123</v>
      </c>
      <c r="BE316" s="208">
        <f>IF(N316="základní",J316,0)</f>
        <v>0</v>
      </c>
      <c r="BF316" s="208">
        <f>IF(N316="snížená",J316,0)</f>
        <v>0</v>
      </c>
      <c r="BG316" s="208">
        <f>IF(N316="zákl. přenesená",J316,0)</f>
        <v>0</v>
      </c>
      <c r="BH316" s="208">
        <f>IF(N316="sníž. přenesená",J316,0)</f>
        <v>0</v>
      </c>
      <c r="BI316" s="208">
        <f>IF(N316="nulová",J316,0)</f>
        <v>0</v>
      </c>
      <c r="BJ316" s="17" t="s">
        <v>78</v>
      </c>
      <c r="BK316" s="208">
        <f>ROUND(I316*H316,2)</f>
        <v>0</v>
      </c>
      <c r="BL316" s="17" t="s">
        <v>287</v>
      </c>
      <c r="BM316" s="207" t="s">
        <v>715</v>
      </c>
    </row>
    <row r="317" s="2" customFormat="1">
      <c r="A317" s="38"/>
      <c r="B317" s="39"/>
      <c r="C317" s="40"/>
      <c r="D317" s="209" t="s">
        <v>129</v>
      </c>
      <c r="E317" s="40"/>
      <c r="F317" s="210" t="s">
        <v>714</v>
      </c>
      <c r="G317" s="40"/>
      <c r="H317" s="40"/>
      <c r="I317" s="211"/>
      <c r="J317" s="40"/>
      <c r="K317" s="40"/>
      <c r="L317" s="44"/>
      <c r="M317" s="212"/>
      <c r="N317" s="213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129</v>
      </c>
      <c r="AU317" s="17" t="s">
        <v>80</v>
      </c>
    </row>
    <row r="318" s="2" customFormat="1">
      <c r="A318" s="38"/>
      <c r="B318" s="39"/>
      <c r="C318" s="40"/>
      <c r="D318" s="209" t="s">
        <v>716</v>
      </c>
      <c r="E318" s="40"/>
      <c r="F318" s="258" t="s">
        <v>717</v>
      </c>
      <c r="G318" s="40"/>
      <c r="H318" s="40"/>
      <c r="I318" s="211"/>
      <c r="J318" s="40"/>
      <c r="K318" s="40"/>
      <c r="L318" s="44"/>
      <c r="M318" s="212"/>
      <c r="N318" s="213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716</v>
      </c>
      <c r="AU318" s="17" t="s">
        <v>80</v>
      </c>
    </row>
    <row r="319" s="13" customFormat="1">
      <c r="A319" s="13"/>
      <c r="B319" s="226"/>
      <c r="C319" s="227"/>
      <c r="D319" s="209" t="s">
        <v>216</v>
      </c>
      <c r="E319" s="228" t="s">
        <v>21</v>
      </c>
      <c r="F319" s="229" t="s">
        <v>718</v>
      </c>
      <c r="G319" s="227"/>
      <c r="H319" s="230">
        <v>0.105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216</v>
      </c>
      <c r="AU319" s="236" t="s">
        <v>80</v>
      </c>
      <c r="AV319" s="13" t="s">
        <v>80</v>
      </c>
      <c r="AW319" s="13" t="s">
        <v>32</v>
      </c>
      <c r="AX319" s="13" t="s">
        <v>78</v>
      </c>
      <c r="AY319" s="236" t="s">
        <v>123</v>
      </c>
    </row>
    <row r="320" s="2" customFormat="1" ht="14.4" customHeight="1">
      <c r="A320" s="38"/>
      <c r="B320" s="39"/>
      <c r="C320" s="248" t="s">
        <v>719</v>
      </c>
      <c r="D320" s="248" t="s">
        <v>317</v>
      </c>
      <c r="E320" s="249" t="s">
        <v>720</v>
      </c>
      <c r="F320" s="250" t="s">
        <v>721</v>
      </c>
      <c r="G320" s="251" t="s">
        <v>290</v>
      </c>
      <c r="H320" s="252">
        <v>0.016</v>
      </c>
      <c r="I320" s="253"/>
      <c r="J320" s="254">
        <f>ROUND(I320*H320,2)</f>
        <v>0</v>
      </c>
      <c r="K320" s="250" t="s">
        <v>213</v>
      </c>
      <c r="L320" s="255"/>
      <c r="M320" s="256" t="s">
        <v>21</v>
      </c>
      <c r="N320" s="257" t="s">
        <v>41</v>
      </c>
      <c r="O320" s="84"/>
      <c r="P320" s="205">
        <f>O320*H320</f>
        <v>0</v>
      </c>
      <c r="Q320" s="205">
        <v>1</v>
      </c>
      <c r="R320" s="205">
        <f>Q320*H320</f>
        <v>0.016</v>
      </c>
      <c r="S320" s="205">
        <v>0</v>
      </c>
      <c r="T320" s="20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7" t="s">
        <v>379</v>
      </c>
      <c r="AT320" s="207" t="s">
        <v>317</v>
      </c>
      <c r="AU320" s="207" t="s">
        <v>80</v>
      </c>
      <c r="AY320" s="17" t="s">
        <v>123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7" t="s">
        <v>78</v>
      </c>
      <c r="BK320" s="208">
        <f>ROUND(I320*H320,2)</f>
        <v>0</v>
      </c>
      <c r="BL320" s="17" t="s">
        <v>287</v>
      </c>
      <c r="BM320" s="207" t="s">
        <v>722</v>
      </c>
    </row>
    <row r="321" s="2" customFormat="1">
      <c r="A321" s="38"/>
      <c r="B321" s="39"/>
      <c r="C321" s="40"/>
      <c r="D321" s="209" t="s">
        <v>129</v>
      </c>
      <c r="E321" s="40"/>
      <c r="F321" s="210" t="s">
        <v>721</v>
      </c>
      <c r="G321" s="40"/>
      <c r="H321" s="40"/>
      <c r="I321" s="211"/>
      <c r="J321" s="40"/>
      <c r="K321" s="40"/>
      <c r="L321" s="44"/>
      <c r="M321" s="212"/>
      <c r="N321" s="213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80</v>
      </c>
    </row>
    <row r="322" s="2" customFormat="1">
      <c r="A322" s="38"/>
      <c r="B322" s="39"/>
      <c r="C322" s="40"/>
      <c r="D322" s="209" t="s">
        <v>716</v>
      </c>
      <c r="E322" s="40"/>
      <c r="F322" s="258" t="s">
        <v>723</v>
      </c>
      <c r="G322" s="40"/>
      <c r="H322" s="40"/>
      <c r="I322" s="211"/>
      <c r="J322" s="40"/>
      <c r="K322" s="40"/>
      <c r="L322" s="44"/>
      <c r="M322" s="212"/>
      <c r="N322" s="213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716</v>
      </c>
      <c r="AU322" s="17" t="s">
        <v>80</v>
      </c>
    </row>
    <row r="323" s="13" customFormat="1">
      <c r="A323" s="13"/>
      <c r="B323" s="226"/>
      <c r="C323" s="227"/>
      <c r="D323" s="209" t="s">
        <v>216</v>
      </c>
      <c r="E323" s="228" t="s">
        <v>21</v>
      </c>
      <c r="F323" s="229" t="s">
        <v>724</v>
      </c>
      <c r="G323" s="227"/>
      <c r="H323" s="230">
        <v>0.016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216</v>
      </c>
      <c r="AU323" s="236" t="s">
        <v>80</v>
      </c>
      <c r="AV323" s="13" t="s">
        <v>80</v>
      </c>
      <c r="AW323" s="13" t="s">
        <v>32</v>
      </c>
      <c r="AX323" s="13" t="s">
        <v>78</v>
      </c>
      <c r="AY323" s="236" t="s">
        <v>123</v>
      </c>
    </row>
    <row r="324" s="2" customFormat="1" ht="14.4" customHeight="1">
      <c r="A324" s="38"/>
      <c r="B324" s="39"/>
      <c r="C324" s="196" t="s">
        <v>725</v>
      </c>
      <c r="D324" s="196" t="s">
        <v>124</v>
      </c>
      <c r="E324" s="197" t="s">
        <v>726</v>
      </c>
      <c r="F324" s="198" t="s">
        <v>727</v>
      </c>
      <c r="G324" s="199" t="s">
        <v>290</v>
      </c>
      <c r="H324" s="200">
        <v>0.25800000000000001</v>
      </c>
      <c r="I324" s="201"/>
      <c r="J324" s="202">
        <f>ROUND(I324*H324,2)</f>
        <v>0</v>
      </c>
      <c r="K324" s="198" t="s">
        <v>213</v>
      </c>
      <c r="L324" s="44"/>
      <c r="M324" s="203" t="s">
        <v>21</v>
      </c>
      <c r="N324" s="204" t="s">
        <v>41</v>
      </c>
      <c r="O324" s="84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7" t="s">
        <v>287</v>
      </c>
      <c r="AT324" s="207" t="s">
        <v>124</v>
      </c>
      <c r="AU324" s="207" t="s">
        <v>80</v>
      </c>
      <c r="AY324" s="17" t="s">
        <v>123</v>
      </c>
      <c r="BE324" s="208">
        <f>IF(N324="základní",J324,0)</f>
        <v>0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17" t="s">
        <v>78</v>
      </c>
      <c r="BK324" s="208">
        <f>ROUND(I324*H324,2)</f>
        <v>0</v>
      </c>
      <c r="BL324" s="17" t="s">
        <v>287</v>
      </c>
      <c r="BM324" s="207" t="s">
        <v>728</v>
      </c>
    </row>
    <row r="325" s="2" customFormat="1">
      <c r="A325" s="38"/>
      <c r="B325" s="39"/>
      <c r="C325" s="40"/>
      <c r="D325" s="209" t="s">
        <v>129</v>
      </c>
      <c r="E325" s="40"/>
      <c r="F325" s="210" t="s">
        <v>729</v>
      </c>
      <c r="G325" s="40"/>
      <c r="H325" s="40"/>
      <c r="I325" s="211"/>
      <c r="J325" s="40"/>
      <c r="K325" s="40"/>
      <c r="L325" s="44"/>
      <c r="M325" s="212"/>
      <c r="N325" s="213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129</v>
      </c>
      <c r="AU325" s="17" t="s">
        <v>80</v>
      </c>
    </row>
    <row r="326" s="2" customFormat="1" ht="14.4" customHeight="1">
      <c r="A326" s="38"/>
      <c r="B326" s="39"/>
      <c r="C326" s="196" t="s">
        <v>730</v>
      </c>
      <c r="D326" s="196" t="s">
        <v>124</v>
      </c>
      <c r="E326" s="197" t="s">
        <v>731</v>
      </c>
      <c r="F326" s="198" t="s">
        <v>732</v>
      </c>
      <c r="G326" s="199" t="s">
        <v>320</v>
      </c>
      <c r="H326" s="200">
        <v>169.90799999999999</v>
      </c>
      <c r="I326" s="201"/>
      <c r="J326" s="202">
        <f>ROUND(I326*H326,2)</f>
        <v>0</v>
      </c>
      <c r="K326" s="198" t="s">
        <v>21</v>
      </c>
      <c r="L326" s="44"/>
      <c r="M326" s="203" t="s">
        <v>21</v>
      </c>
      <c r="N326" s="204" t="s">
        <v>41</v>
      </c>
      <c r="O326" s="84"/>
      <c r="P326" s="205">
        <f>O326*H326</f>
        <v>0</v>
      </c>
      <c r="Q326" s="205">
        <v>0</v>
      </c>
      <c r="R326" s="205">
        <f>Q326*H326</f>
        <v>0</v>
      </c>
      <c r="S326" s="205">
        <v>0</v>
      </c>
      <c r="T326" s="20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07" t="s">
        <v>287</v>
      </c>
      <c r="AT326" s="207" t="s">
        <v>124</v>
      </c>
      <c r="AU326" s="207" t="s">
        <v>80</v>
      </c>
      <c r="AY326" s="17" t="s">
        <v>123</v>
      </c>
      <c r="BE326" s="208">
        <f>IF(N326="základní",J326,0)</f>
        <v>0</v>
      </c>
      <c r="BF326" s="208">
        <f>IF(N326="snížená",J326,0)</f>
        <v>0</v>
      </c>
      <c r="BG326" s="208">
        <f>IF(N326="zákl. přenesená",J326,0)</f>
        <v>0</v>
      </c>
      <c r="BH326" s="208">
        <f>IF(N326="sníž. přenesená",J326,0)</f>
        <v>0</v>
      </c>
      <c r="BI326" s="208">
        <f>IF(N326="nulová",J326,0)</f>
        <v>0</v>
      </c>
      <c r="BJ326" s="17" t="s">
        <v>78</v>
      </c>
      <c r="BK326" s="208">
        <f>ROUND(I326*H326,2)</f>
        <v>0</v>
      </c>
      <c r="BL326" s="17" t="s">
        <v>287</v>
      </c>
      <c r="BM326" s="207" t="s">
        <v>733</v>
      </c>
    </row>
    <row r="327" s="2" customFormat="1">
      <c r="A327" s="38"/>
      <c r="B327" s="39"/>
      <c r="C327" s="40"/>
      <c r="D327" s="209" t="s">
        <v>129</v>
      </c>
      <c r="E327" s="40"/>
      <c r="F327" s="210" t="s">
        <v>732</v>
      </c>
      <c r="G327" s="40"/>
      <c r="H327" s="40"/>
      <c r="I327" s="211"/>
      <c r="J327" s="40"/>
      <c r="K327" s="40"/>
      <c r="L327" s="44"/>
      <c r="M327" s="212"/>
      <c r="N327" s="213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129</v>
      </c>
      <c r="AU327" s="17" t="s">
        <v>80</v>
      </c>
    </row>
    <row r="328" s="13" customFormat="1">
      <c r="A328" s="13"/>
      <c r="B328" s="226"/>
      <c r="C328" s="227"/>
      <c r="D328" s="209" t="s">
        <v>216</v>
      </c>
      <c r="E328" s="228" t="s">
        <v>21</v>
      </c>
      <c r="F328" s="229" t="s">
        <v>704</v>
      </c>
      <c r="G328" s="227"/>
      <c r="H328" s="230">
        <v>15.566000000000001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216</v>
      </c>
      <c r="AU328" s="236" t="s">
        <v>80</v>
      </c>
      <c r="AV328" s="13" t="s">
        <v>80</v>
      </c>
      <c r="AW328" s="13" t="s">
        <v>32</v>
      </c>
      <c r="AX328" s="13" t="s">
        <v>70</v>
      </c>
      <c r="AY328" s="236" t="s">
        <v>123</v>
      </c>
    </row>
    <row r="329" s="13" customFormat="1">
      <c r="A329" s="13"/>
      <c r="B329" s="226"/>
      <c r="C329" s="227"/>
      <c r="D329" s="209" t="s">
        <v>216</v>
      </c>
      <c r="E329" s="228" t="s">
        <v>21</v>
      </c>
      <c r="F329" s="229" t="s">
        <v>710</v>
      </c>
      <c r="G329" s="227"/>
      <c r="H329" s="230">
        <v>105.352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216</v>
      </c>
      <c r="AU329" s="236" t="s">
        <v>80</v>
      </c>
      <c r="AV329" s="13" t="s">
        <v>80</v>
      </c>
      <c r="AW329" s="13" t="s">
        <v>32</v>
      </c>
      <c r="AX329" s="13" t="s">
        <v>70</v>
      </c>
      <c r="AY329" s="236" t="s">
        <v>123</v>
      </c>
    </row>
    <row r="330" s="13" customFormat="1">
      <c r="A330" s="13"/>
      <c r="B330" s="226"/>
      <c r="C330" s="227"/>
      <c r="D330" s="209" t="s">
        <v>216</v>
      </c>
      <c r="E330" s="228" t="s">
        <v>21</v>
      </c>
      <c r="F330" s="229" t="s">
        <v>711</v>
      </c>
      <c r="G330" s="227"/>
      <c r="H330" s="230">
        <v>48.990000000000002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216</v>
      </c>
      <c r="AU330" s="236" t="s">
        <v>80</v>
      </c>
      <c r="AV330" s="13" t="s">
        <v>80</v>
      </c>
      <c r="AW330" s="13" t="s">
        <v>32</v>
      </c>
      <c r="AX330" s="13" t="s">
        <v>70</v>
      </c>
      <c r="AY330" s="236" t="s">
        <v>123</v>
      </c>
    </row>
    <row r="331" s="14" customFormat="1">
      <c r="A331" s="14"/>
      <c r="B331" s="237"/>
      <c r="C331" s="238"/>
      <c r="D331" s="209" t="s">
        <v>216</v>
      </c>
      <c r="E331" s="239" t="s">
        <v>21</v>
      </c>
      <c r="F331" s="240" t="s">
        <v>245</v>
      </c>
      <c r="G331" s="238"/>
      <c r="H331" s="241">
        <v>169.90799999999999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216</v>
      </c>
      <c r="AU331" s="247" t="s">
        <v>80</v>
      </c>
      <c r="AV331" s="14" t="s">
        <v>122</v>
      </c>
      <c r="AW331" s="14" t="s">
        <v>32</v>
      </c>
      <c r="AX331" s="14" t="s">
        <v>78</v>
      </c>
      <c r="AY331" s="247" t="s">
        <v>123</v>
      </c>
    </row>
    <row r="332" s="2" customFormat="1" ht="14.4" customHeight="1">
      <c r="A332" s="38"/>
      <c r="B332" s="39"/>
      <c r="C332" s="196" t="s">
        <v>734</v>
      </c>
      <c r="D332" s="196" t="s">
        <v>124</v>
      </c>
      <c r="E332" s="197" t="s">
        <v>735</v>
      </c>
      <c r="F332" s="198" t="s">
        <v>736</v>
      </c>
      <c r="G332" s="199" t="s">
        <v>212</v>
      </c>
      <c r="H332" s="200">
        <v>1</v>
      </c>
      <c r="I332" s="201"/>
      <c r="J332" s="202">
        <f>ROUND(I332*H332,2)</f>
        <v>0</v>
      </c>
      <c r="K332" s="198" t="s">
        <v>21</v>
      </c>
      <c r="L332" s="44"/>
      <c r="M332" s="203" t="s">
        <v>21</v>
      </c>
      <c r="N332" s="204" t="s">
        <v>41</v>
      </c>
      <c r="O332" s="84"/>
      <c r="P332" s="205">
        <f>O332*H332</f>
        <v>0</v>
      </c>
      <c r="Q332" s="205">
        <v>0</v>
      </c>
      <c r="R332" s="205">
        <f>Q332*H332</f>
        <v>0</v>
      </c>
      <c r="S332" s="205">
        <v>0</v>
      </c>
      <c r="T332" s="20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07" t="s">
        <v>287</v>
      </c>
      <c r="AT332" s="207" t="s">
        <v>124</v>
      </c>
      <c r="AU332" s="207" t="s">
        <v>80</v>
      </c>
      <c r="AY332" s="17" t="s">
        <v>123</v>
      </c>
      <c r="BE332" s="208">
        <f>IF(N332="základní",J332,0)</f>
        <v>0</v>
      </c>
      <c r="BF332" s="208">
        <f>IF(N332="snížená",J332,0)</f>
        <v>0</v>
      </c>
      <c r="BG332" s="208">
        <f>IF(N332="zákl. přenesená",J332,0)</f>
        <v>0</v>
      </c>
      <c r="BH332" s="208">
        <f>IF(N332="sníž. přenesená",J332,0)</f>
        <v>0</v>
      </c>
      <c r="BI332" s="208">
        <f>IF(N332="nulová",J332,0)</f>
        <v>0</v>
      </c>
      <c r="BJ332" s="17" t="s">
        <v>78</v>
      </c>
      <c r="BK332" s="208">
        <f>ROUND(I332*H332,2)</f>
        <v>0</v>
      </c>
      <c r="BL332" s="17" t="s">
        <v>287</v>
      </c>
      <c r="BM332" s="207" t="s">
        <v>737</v>
      </c>
    </row>
    <row r="333" s="2" customFormat="1">
      <c r="A333" s="38"/>
      <c r="B333" s="39"/>
      <c r="C333" s="40"/>
      <c r="D333" s="209" t="s">
        <v>129</v>
      </c>
      <c r="E333" s="40"/>
      <c r="F333" s="210" t="s">
        <v>738</v>
      </c>
      <c r="G333" s="40"/>
      <c r="H333" s="40"/>
      <c r="I333" s="211"/>
      <c r="J333" s="40"/>
      <c r="K333" s="40"/>
      <c r="L333" s="44"/>
      <c r="M333" s="212"/>
      <c r="N333" s="213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129</v>
      </c>
      <c r="AU333" s="17" t="s">
        <v>80</v>
      </c>
    </row>
    <row r="334" s="13" customFormat="1">
      <c r="A334" s="13"/>
      <c r="B334" s="226"/>
      <c r="C334" s="227"/>
      <c r="D334" s="209" t="s">
        <v>216</v>
      </c>
      <c r="E334" s="228" t="s">
        <v>21</v>
      </c>
      <c r="F334" s="229" t="s">
        <v>78</v>
      </c>
      <c r="G334" s="227"/>
      <c r="H334" s="230">
        <v>1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216</v>
      </c>
      <c r="AU334" s="236" t="s">
        <v>80</v>
      </c>
      <c r="AV334" s="13" t="s">
        <v>80</v>
      </c>
      <c r="AW334" s="13" t="s">
        <v>32</v>
      </c>
      <c r="AX334" s="13" t="s">
        <v>78</v>
      </c>
      <c r="AY334" s="236" t="s">
        <v>123</v>
      </c>
    </row>
    <row r="335" s="2" customFormat="1" ht="14.4" customHeight="1">
      <c r="A335" s="38"/>
      <c r="B335" s="39"/>
      <c r="C335" s="248" t="s">
        <v>739</v>
      </c>
      <c r="D335" s="248" t="s">
        <v>317</v>
      </c>
      <c r="E335" s="249" t="s">
        <v>740</v>
      </c>
      <c r="F335" s="250" t="s">
        <v>741</v>
      </c>
      <c r="G335" s="251" t="s">
        <v>212</v>
      </c>
      <c r="H335" s="252">
        <v>2</v>
      </c>
      <c r="I335" s="253"/>
      <c r="J335" s="254">
        <f>ROUND(I335*H335,2)</f>
        <v>0</v>
      </c>
      <c r="K335" s="250" t="s">
        <v>21</v>
      </c>
      <c r="L335" s="255"/>
      <c r="M335" s="256" t="s">
        <v>21</v>
      </c>
      <c r="N335" s="257" t="s">
        <v>41</v>
      </c>
      <c r="O335" s="84"/>
      <c r="P335" s="205">
        <f>O335*H335</f>
        <v>0</v>
      </c>
      <c r="Q335" s="205">
        <v>0.048000000000000001</v>
      </c>
      <c r="R335" s="205">
        <f>Q335*H335</f>
        <v>0.096000000000000002</v>
      </c>
      <c r="S335" s="205">
        <v>0</v>
      </c>
      <c r="T335" s="20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07" t="s">
        <v>379</v>
      </c>
      <c r="AT335" s="207" t="s">
        <v>317</v>
      </c>
      <c r="AU335" s="207" t="s">
        <v>80</v>
      </c>
      <c r="AY335" s="17" t="s">
        <v>123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7" t="s">
        <v>78</v>
      </c>
      <c r="BK335" s="208">
        <f>ROUND(I335*H335,2)</f>
        <v>0</v>
      </c>
      <c r="BL335" s="17" t="s">
        <v>287</v>
      </c>
      <c r="BM335" s="207" t="s">
        <v>742</v>
      </c>
    </row>
    <row r="336" s="2" customFormat="1">
      <c r="A336" s="38"/>
      <c r="B336" s="39"/>
      <c r="C336" s="40"/>
      <c r="D336" s="209" t="s">
        <v>129</v>
      </c>
      <c r="E336" s="40"/>
      <c r="F336" s="210" t="s">
        <v>741</v>
      </c>
      <c r="G336" s="40"/>
      <c r="H336" s="40"/>
      <c r="I336" s="211"/>
      <c r="J336" s="40"/>
      <c r="K336" s="40"/>
      <c r="L336" s="44"/>
      <c r="M336" s="212"/>
      <c r="N336" s="213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129</v>
      </c>
      <c r="AU336" s="17" t="s">
        <v>80</v>
      </c>
    </row>
    <row r="337" s="13" customFormat="1">
      <c r="A337" s="13"/>
      <c r="B337" s="226"/>
      <c r="C337" s="227"/>
      <c r="D337" s="209" t="s">
        <v>216</v>
      </c>
      <c r="E337" s="228" t="s">
        <v>21</v>
      </c>
      <c r="F337" s="229" t="s">
        <v>80</v>
      </c>
      <c r="G337" s="227"/>
      <c r="H337" s="230">
        <v>2</v>
      </c>
      <c r="I337" s="231"/>
      <c r="J337" s="227"/>
      <c r="K337" s="227"/>
      <c r="L337" s="232"/>
      <c r="M337" s="259"/>
      <c r="N337" s="260"/>
      <c r="O337" s="260"/>
      <c r="P337" s="260"/>
      <c r="Q337" s="260"/>
      <c r="R337" s="260"/>
      <c r="S337" s="260"/>
      <c r="T337" s="26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216</v>
      </c>
      <c r="AU337" s="236" t="s">
        <v>80</v>
      </c>
      <c r="AV337" s="13" t="s">
        <v>80</v>
      </c>
      <c r="AW337" s="13" t="s">
        <v>32</v>
      </c>
      <c r="AX337" s="13" t="s">
        <v>78</v>
      </c>
      <c r="AY337" s="236" t="s">
        <v>123</v>
      </c>
    </row>
    <row r="338" s="2" customFormat="1" ht="6.96" customHeight="1">
      <c r="A338" s="38"/>
      <c r="B338" s="59"/>
      <c r="C338" s="60"/>
      <c r="D338" s="60"/>
      <c r="E338" s="60"/>
      <c r="F338" s="60"/>
      <c r="G338" s="60"/>
      <c r="H338" s="60"/>
      <c r="I338" s="60"/>
      <c r="J338" s="60"/>
      <c r="K338" s="60"/>
      <c r="L338" s="44"/>
      <c r="M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</row>
  </sheetData>
  <sheetProtection sheet="1" autoFilter="0" formatColumns="0" formatRows="0" objects="1" scenarios="1" spinCount="100000" saltValue="gg4NiY3Q7Qs5HT6iViVC04DgnwXJlxWulZ5n1jFcLx971NZhG6XBscGHE4BnMOx6jfKuEszK82SLwJHHLcCaTg==" hashValue="sYdZCFlDe2H3ZKmF0iFKjQ0KkQKFtE8vPmhipsPYgHcHVBh6D3/9s3Arjmgj8UxuojxC5ueSVsstHamheETFbQ==" algorithmName="SHA-512" password="CC35"/>
  <autoFilter ref="C87:K33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Společná zařízení v k.ú. Horní Čermná - Vodohospodářská část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743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21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18.11.2019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27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ROUND((SUM(BE83:BE169)),  2)</f>
        <v>0</v>
      </c>
      <c r="G33" s="38"/>
      <c r="H33" s="38"/>
      <c r="I33" s="148">
        <v>0.20999999999999999</v>
      </c>
      <c r="J33" s="147">
        <f>ROUND(((SUM(BE83:BE169))*I33),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ROUND((SUM(BF83:BF169)),  2)</f>
        <v>0</v>
      </c>
      <c r="G34" s="38"/>
      <c r="H34" s="38"/>
      <c r="I34" s="148">
        <v>0.14999999999999999</v>
      </c>
      <c r="J34" s="147">
        <f>ROUND(((SUM(BF83:BF169))*I34),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ROUND((SUM(BG83:BG169)),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ROUND((SUM(BH83:BH169)),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ROUND((SUM(BI83:BI169)),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Společná zařízení v k.ú. Horní Čermná - Vodohospodářská část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SO-2 - Mokřady 3, 4, zatravněná údolnice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18.11.2019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202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203</v>
      </c>
      <c r="E61" s="221"/>
      <c r="F61" s="221"/>
      <c r="G61" s="221"/>
      <c r="H61" s="221"/>
      <c r="I61" s="221"/>
      <c r="J61" s="222">
        <f>J85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204</v>
      </c>
      <c r="E62" s="221"/>
      <c r="F62" s="221"/>
      <c r="G62" s="221"/>
      <c r="H62" s="221"/>
      <c r="I62" s="221"/>
      <c r="J62" s="222">
        <f>J157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206</v>
      </c>
      <c r="E63" s="221"/>
      <c r="F63" s="221"/>
      <c r="G63" s="221"/>
      <c r="H63" s="221"/>
      <c r="I63" s="221"/>
      <c r="J63" s="222">
        <f>J167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Společná zařízení v k.ú. Horní Čermná - Vodohospodářská část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100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SO-2 - Mokřady 3, 4, zatravněná údolnice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 xml:space="preserve"> </v>
      </c>
      <c r="G77" s="40"/>
      <c r="H77" s="40"/>
      <c r="I77" s="32" t="s">
        <v>24</v>
      </c>
      <c r="J77" s="72" t="str">
        <f>IF(J12="","",J12)</f>
        <v>18.11.2019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26</v>
      </c>
      <c r="D79" s="40"/>
      <c r="E79" s="40"/>
      <c r="F79" s="27" t="str">
        <f>E15</f>
        <v xml:space="preserve"> </v>
      </c>
      <c r="G79" s="40"/>
      <c r="H79" s="40"/>
      <c r="I79" s="32" t="s">
        <v>31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33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108</v>
      </c>
      <c r="D82" s="174" t="s">
        <v>55</v>
      </c>
      <c r="E82" s="174" t="s">
        <v>51</v>
      </c>
      <c r="F82" s="174" t="s">
        <v>52</v>
      </c>
      <c r="G82" s="174" t="s">
        <v>109</v>
      </c>
      <c r="H82" s="174" t="s">
        <v>110</v>
      </c>
      <c r="I82" s="174" t="s">
        <v>111</v>
      </c>
      <c r="J82" s="174" t="s">
        <v>104</v>
      </c>
      <c r="K82" s="175" t="s">
        <v>112</v>
      </c>
      <c r="L82" s="176"/>
      <c r="M82" s="92" t="s">
        <v>21</v>
      </c>
      <c r="N82" s="93" t="s">
        <v>40</v>
      </c>
      <c r="O82" s="93" t="s">
        <v>113</v>
      </c>
      <c r="P82" s="93" t="s">
        <v>114</v>
      </c>
      <c r="Q82" s="93" t="s">
        <v>115</v>
      </c>
      <c r="R82" s="93" t="s">
        <v>116</v>
      </c>
      <c r="S82" s="93" t="s">
        <v>117</v>
      </c>
      <c r="T82" s="94" t="s">
        <v>118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119</v>
      </c>
      <c r="D83" s="40"/>
      <c r="E83" s="40"/>
      <c r="F83" s="40"/>
      <c r="G83" s="40"/>
      <c r="H83" s="40"/>
      <c r="I83" s="40"/>
      <c r="J83" s="177">
        <f>BK83</f>
        <v>0</v>
      </c>
      <c r="K83" s="40"/>
      <c r="L83" s="44"/>
      <c r="M83" s="95"/>
      <c r="N83" s="178"/>
      <c r="O83" s="96"/>
      <c r="P83" s="179">
        <f>P84</f>
        <v>0</v>
      </c>
      <c r="Q83" s="96"/>
      <c r="R83" s="179">
        <f>R84</f>
        <v>75.072710000000001</v>
      </c>
      <c r="S83" s="96"/>
      <c r="T83" s="18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69</v>
      </c>
      <c r="AU83" s="17" t="s">
        <v>105</v>
      </c>
      <c r="BK83" s="181">
        <f>BK84</f>
        <v>0</v>
      </c>
    </row>
    <row r="84" s="11" customFormat="1" ht="25.92" customHeight="1">
      <c r="A84" s="11"/>
      <c r="B84" s="182"/>
      <c r="C84" s="183"/>
      <c r="D84" s="184" t="s">
        <v>69</v>
      </c>
      <c r="E84" s="185" t="s">
        <v>207</v>
      </c>
      <c r="F84" s="185" t="s">
        <v>208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P85+P157+P167</f>
        <v>0</v>
      </c>
      <c r="Q84" s="190"/>
      <c r="R84" s="191">
        <f>R85+R157+R167</f>
        <v>75.072710000000001</v>
      </c>
      <c r="S84" s="190"/>
      <c r="T84" s="192">
        <f>T85+T157+T167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78</v>
      </c>
      <c r="AT84" s="194" t="s">
        <v>69</v>
      </c>
      <c r="AU84" s="194" t="s">
        <v>70</v>
      </c>
      <c r="AY84" s="193" t="s">
        <v>123</v>
      </c>
      <c r="BK84" s="195">
        <f>BK85+BK157+BK167</f>
        <v>0</v>
      </c>
    </row>
    <row r="85" s="11" customFormat="1" ht="22.8" customHeight="1">
      <c r="A85" s="11"/>
      <c r="B85" s="182"/>
      <c r="C85" s="183"/>
      <c r="D85" s="184" t="s">
        <v>69</v>
      </c>
      <c r="E85" s="224" t="s">
        <v>78</v>
      </c>
      <c r="F85" s="224" t="s">
        <v>209</v>
      </c>
      <c r="G85" s="183"/>
      <c r="H85" s="183"/>
      <c r="I85" s="186"/>
      <c r="J85" s="225">
        <f>BK85</f>
        <v>0</v>
      </c>
      <c r="K85" s="183"/>
      <c r="L85" s="188"/>
      <c r="M85" s="189"/>
      <c r="N85" s="190"/>
      <c r="O85" s="190"/>
      <c r="P85" s="191">
        <f>SUM(P86:P156)</f>
        <v>0</v>
      </c>
      <c r="Q85" s="190"/>
      <c r="R85" s="191">
        <f>SUM(R86:R156)</f>
        <v>0.46054999999999996</v>
      </c>
      <c r="S85" s="190"/>
      <c r="T85" s="192">
        <f>SUM(T86:T156)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78</v>
      </c>
      <c r="AY85" s="193" t="s">
        <v>123</v>
      </c>
      <c r="BK85" s="195">
        <f>SUM(BK86:BK156)</f>
        <v>0</v>
      </c>
    </row>
    <row r="86" s="2" customFormat="1" ht="14.4" customHeight="1">
      <c r="A86" s="38"/>
      <c r="B86" s="39"/>
      <c r="C86" s="196" t="s">
        <v>78</v>
      </c>
      <c r="D86" s="196" t="s">
        <v>124</v>
      </c>
      <c r="E86" s="197" t="s">
        <v>744</v>
      </c>
      <c r="F86" s="198" t="s">
        <v>745</v>
      </c>
      <c r="G86" s="199" t="s">
        <v>231</v>
      </c>
      <c r="H86" s="200">
        <v>131</v>
      </c>
      <c r="I86" s="201"/>
      <c r="J86" s="202">
        <f>ROUND(I86*H86,2)</f>
        <v>0</v>
      </c>
      <c r="K86" s="198" t="s">
        <v>213</v>
      </c>
      <c r="L86" s="44"/>
      <c r="M86" s="203" t="s">
        <v>21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122</v>
      </c>
      <c r="AT86" s="207" t="s">
        <v>124</v>
      </c>
      <c r="AU86" s="207" t="s">
        <v>80</v>
      </c>
      <c r="AY86" s="17" t="s">
        <v>123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122</v>
      </c>
      <c r="BM86" s="207" t="s">
        <v>746</v>
      </c>
    </row>
    <row r="87" s="2" customFormat="1">
      <c r="A87" s="38"/>
      <c r="B87" s="39"/>
      <c r="C87" s="40"/>
      <c r="D87" s="209" t="s">
        <v>129</v>
      </c>
      <c r="E87" s="40"/>
      <c r="F87" s="210" t="s">
        <v>747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129</v>
      </c>
      <c r="AU87" s="17" t="s">
        <v>80</v>
      </c>
    </row>
    <row r="88" s="13" customFormat="1">
      <c r="A88" s="13"/>
      <c r="B88" s="226"/>
      <c r="C88" s="227"/>
      <c r="D88" s="209" t="s">
        <v>216</v>
      </c>
      <c r="E88" s="228" t="s">
        <v>21</v>
      </c>
      <c r="F88" s="229" t="s">
        <v>748</v>
      </c>
      <c r="G88" s="227"/>
      <c r="H88" s="230">
        <v>131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216</v>
      </c>
      <c r="AU88" s="236" t="s">
        <v>80</v>
      </c>
      <c r="AV88" s="13" t="s">
        <v>80</v>
      </c>
      <c r="AW88" s="13" t="s">
        <v>32</v>
      </c>
      <c r="AX88" s="13" t="s">
        <v>78</v>
      </c>
      <c r="AY88" s="236" t="s">
        <v>123</v>
      </c>
    </row>
    <row r="89" s="2" customFormat="1" ht="14.4" customHeight="1">
      <c r="A89" s="38"/>
      <c r="B89" s="39"/>
      <c r="C89" s="196" t="s">
        <v>80</v>
      </c>
      <c r="D89" s="196" t="s">
        <v>124</v>
      </c>
      <c r="E89" s="197" t="s">
        <v>749</v>
      </c>
      <c r="F89" s="198" t="s">
        <v>750</v>
      </c>
      <c r="G89" s="199" t="s">
        <v>231</v>
      </c>
      <c r="H89" s="200">
        <v>383</v>
      </c>
      <c r="I89" s="201"/>
      <c r="J89" s="202">
        <f>ROUND(I89*H89,2)</f>
        <v>0</v>
      </c>
      <c r="K89" s="198" t="s">
        <v>213</v>
      </c>
      <c r="L89" s="44"/>
      <c r="M89" s="203" t="s">
        <v>21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122</v>
      </c>
      <c r="AT89" s="207" t="s">
        <v>124</v>
      </c>
      <c r="AU89" s="207" t="s">
        <v>80</v>
      </c>
      <c r="AY89" s="17" t="s">
        <v>123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122</v>
      </c>
      <c r="BM89" s="207" t="s">
        <v>751</v>
      </c>
    </row>
    <row r="90" s="2" customFormat="1">
      <c r="A90" s="38"/>
      <c r="B90" s="39"/>
      <c r="C90" s="40"/>
      <c r="D90" s="209" t="s">
        <v>129</v>
      </c>
      <c r="E90" s="40"/>
      <c r="F90" s="210" t="s">
        <v>752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80</v>
      </c>
    </row>
    <row r="91" s="13" customFormat="1">
      <c r="A91" s="13"/>
      <c r="B91" s="226"/>
      <c r="C91" s="227"/>
      <c r="D91" s="209" t="s">
        <v>216</v>
      </c>
      <c r="E91" s="228" t="s">
        <v>21</v>
      </c>
      <c r="F91" s="229" t="s">
        <v>753</v>
      </c>
      <c r="G91" s="227"/>
      <c r="H91" s="230">
        <v>383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216</v>
      </c>
      <c r="AU91" s="236" t="s">
        <v>80</v>
      </c>
      <c r="AV91" s="13" t="s">
        <v>80</v>
      </c>
      <c r="AW91" s="13" t="s">
        <v>32</v>
      </c>
      <c r="AX91" s="13" t="s">
        <v>78</v>
      </c>
      <c r="AY91" s="236" t="s">
        <v>123</v>
      </c>
    </row>
    <row r="92" s="2" customFormat="1" ht="14.4" customHeight="1">
      <c r="A92" s="38"/>
      <c r="B92" s="39"/>
      <c r="C92" s="196" t="s">
        <v>135</v>
      </c>
      <c r="D92" s="196" t="s">
        <v>124</v>
      </c>
      <c r="E92" s="197" t="s">
        <v>754</v>
      </c>
      <c r="F92" s="198" t="s">
        <v>755</v>
      </c>
      <c r="G92" s="199" t="s">
        <v>231</v>
      </c>
      <c r="H92" s="200">
        <v>95.75</v>
      </c>
      <c r="I92" s="201"/>
      <c r="J92" s="202">
        <f>ROUND(I92*H92,2)</f>
        <v>0</v>
      </c>
      <c r="K92" s="198" t="s">
        <v>213</v>
      </c>
      <c r="L92" s="44"/>
      <c r="M92" s="203" t="s">
        <v>21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122</v>
      </c>
      <c r="AT92" s="207" t="s">
        <v>124</v>
      </c>
      <c r="AU92" s="207" t="s">
        <v>80</v>
      </c>
      <c r="AY92" s="17" t="s">
        <v>123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122</v>
      </c>
      <c r="BM92" s="207" t="s">
        <v>756</v>
      </c>
    </row>
    <row r="93" s="2" customFormat="1">
      <c r="A93" s="38"/>
      <c r="B93" s="39"/>
      <c r="C93" s="40"/>
      <c r="D93" s="209" t="s">
        <v>129</v>
      </c>
      <c r="E93" s="40"/>
      <c r="F93" s="210" t="s">
        <v>757</v>
      </c>
      <c r="G93" s="40"/>
      <c r="H93" s="40"/>
      <c r="I93" s="211"/>
      <c r="J93" s="40"/>
      <c r="K93" s="40"/>
      <c r="L93" s="44"/>
      <c r="M93" s="212"/>
      <c r="N93" s="21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80</v>
      </c>
    </row>
    <row r="94" s="13" customFormat="1">
      <c r="A94" s="13"/>
      <c r="B94" s="226"/>
      <c r="C94" s="227"/>
      <c r="D94" s="209" t="s">
        <v>216</v>
      </c>
      <c r="E94" s="228" t="s">
        <v>21</v>
      </c>
      <c r="F94" s="229" t="s">
        <v>758</v>
      </c>
      <c r="G94" s="227"/>
      <c r="H94" s="230">
        <v>95.75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216</v>
      </c>
      <c r="AU94" s="236" t="s">
        <v>80</v>
      </c>
      <c r="AV94" s="13" t="s">
        <v>80</v>
      </c>
      <c r="AW94" s="13" t="s">
        <v>32</v>
      </c>
      <c r="AX94" s="13" t="s">
        <v>78</v>
      </c>
      <c r="AY94" s="236" t="s">
        <v>123</v>
      </c>
    </row>
    <row r="95" s="2" customFormat="1" ht="14.4" customHeight="1">
      <c r="A95" s="38"/>
      <c r="B95" s="39"/>
      <c r="C95" s="196" t="s">
        <v>122</v>
      </c>
      <c r="D95" s="196" t="s">
        <v>124</v>
      </c>
      <c r="E95" s="197" t="s">
        <v>759</v>
      </c>
      <c r="F95" s="198" t="s">
        <v>760</v>
      </c>
      <c r="G95" s="199" t="s">
        <v>231</v>
      </c>
      <c r="H95" s="200">
        <v>383</v>
      </c>
      <c r="I95" s="201"/>
      <c r="J95" s="202">
        <f>ROUND(I95*H95,2)</f>
        <v>0</v>
      </c>
      <c r="K95" s="198" t="s">
        <v>213</v>
      </c>
      <c r="L95" s="44"/>
      <c r="M95" s="203" t="s">
        <v>21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122</v>
      </c>
      <c r="AT95" s="207" t="s">
        <v>124</v>
      </c>
      <c r="AU95" s="207" t="s">
        <v>80</v>
      </c>
      <c r="AY95" s="17" t="s">
        <v>123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122</v>
      </c>
      <c r="BM95" s="207" t="s">
        <v>761</v>
      </c>
    </row>
    <row r="96" s="2" customFormat="1">
      <c r="A96" s="38"/>
      <c r="B96" s="39"/>
      <c r="C96" s="40"/>
      <c r="D96" s="209" t="s">
        <v>129</v>
      </c>
      <c r="E96" s="40"/>
      <c r="F96" s="210" t="s">
        <v>762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80</v>
      </c>
    </row>
    <row r="97" s="13" customFormat="1">
      <c r="A97" s="13"/>
      <c r="B97" s="226"/>
      <c r="C97" s="227"/>
      <c r="D97" s="209" t="s">
        <v>216</v>
      </c>
      <c r="E97" s="228" t="s">
        <v>21</v>
      </c>
      <c r="F97" s="229" t="s">
        <v>763</v>
      </c>
      <c r="G97" s="227"/>
      <c r="H97" s="230">
        <v>383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216</v>
      </c>
      <c r="AU97" s="236" t="s">
        <v>80</v>
      </c>
      <c r="AV97" s="13" t="s">
        <v>80</v>
      </c>
      <c r="AW97" s="13" t="s">
        <v>32</v>
      </c>
      <c r="AX97" s="13" t="s">
        <v>78</v>
      </c>
      <c r="AY97" s="236" t="s">
        <v>123</v>
      </c>
    </row>
    <row r="98" s="2" customFormat="1" ht="14.4" customHeight="1">
      <c r="A98" s="38"/>
      <c r="B98" s="39"/>
      <c r="C98" s="196" t="s">
        <v>143</v>
      </c>
      <c r="D98" s="196" t="s">
        <v>124</v>
      </c>
      <c r="E98" s="197" t="s">
        <v>764</v>
      </c>
      <c r="F98" s="198" t="s">
        <v>765</v>
      </c>
      <c r="G98" s="199" t="s">
        <v>231</v>
      </c>
      <c r="H98" s="200">
        <v>383</v>
      </c>
      <c r="I98" s="201"/>
      <c r="J98" s="202">
        <f>ROUND(I98*H98,2)</f>
        <v>0</v>
      </c>
      <c r="K98" s="198" t="s">
        <v>213</v>
      </c>
      <c r="L98" s="44"/>
      <c r="M98" s="203" t="s">
        <v>21</v>
      </c>
      <c r="N98" s="204" t="s">
        <v>41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122</v>
      </c>
      <c r="AT98" s="207" t="s">
        <v>124</v>
      </c>
      <c r="AU98" s="207" t="s">
        <v>80</v>
      </c>
      <c r="AY98" s="17" t="s">
        <v>123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122</v>
      </c>
      <c r="BM98" s="207" t="s">
        <v>766</v>
      </c>
    </row>
    <row r="99" s="2" customFormat="1">
      <c r="A99" s="38"/>
      <c r="B99" s="39"/>
      <c r="C99" s="40"/>
      <c r="D99" s="209" t="s">
        <v>129</v>
      </c>
      <c r="E99" s="40"/>
      <c r="F99" s="210" t="s">
        <v>767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80</v>
      </c>
    </row>
    <row r="100" s="13" customFormat="1">
      <c r="A100" s="13"/>
      <c r="B100" s="226"/>
      <c r="C100" s="227"/>
      <c r="D100" s="209" t="s">
        <v>216</v>
      </c>
      <c r="E100" s="228" t="s">
        <v>21</v>
      </c>
      <c r="F100" s="229" t="s">
        <v>763</v>
      </c>
      <c r="G100" s="227"/>
      <c r="H100" s="230">
        <v>383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216</v>
      </c>
      <c r="AU100" s="236" t="s">
        <v>80</v>
      </c>
      <c r="AV100" s="13" t="s">
        <v>80</v>
      </c>
      <c r="AW100" s="13" t="s">
        <v>32</v>
      </c>
      <c r="AX100" s="13" t="s">
        <v>78</v>
      </c>
      <c r="AY100" s="236" t="s">
        <v>123</v>
      </c>
    </row>
    <row r="101" s="2" customFormat="1" ht="14.4" customHeight="1">
      <c r="A101" s="38"/>
      <c r="B101" s="39"/>
      <c r="C101" s="196" t="s">
        <v>147</v>
      </c>
      <c r="D101" s="196" t="s">
        <v>124</v>
      </c>
      <c r="E101" s="197" t="s">
        <v>768</v>
      </c>
      <c r="F101" s="198" t="s">
        <v>769</v>
      </c>
      <c r="G101" s="199" t="s">
        <v>297</v>
      </c>
      <c r="H101" s="200">
        <v>9890</v>
      </c>
      <c r="I101" s="201"/>
      <c r="J101" s="202">
        <f>ROUND(I101*H101,2)</f>
        <v>0</v>
      </c>
      <c r="K101" s="198" t="s">
        <v>213</v>
      </c>
      <c r="L101" s="44"/>
      <c r="M101" s="203" t="s">
        <v>21</v>
      </c>
      <c r="N101" s="204" t="s">
        <v>41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122</v>
      </c>
      <c r="AT101" s="207" t="s">
        <v>124</v>
      </c>
      <c r="AU101" s="207" t="s">
        <v>80</v>
      </c>
      <c r="AY101" s="17" t="s">
        <v>123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78</v>
      </c>
      <c r="BK101" s="208">
        <f>ROUND(I101*H101,2)</f>
        <v>0</v>
      </c>
      <c r="BL101" s="17" t="s">
        <v>122</v>
      </c>
      <c r="BM101" s="207" t="s">
        <v>770</v>
      </c>
    </row>
    <row r="102" s="2" customFormat="1">
      <c r="A102" s="38"/>
      <c r="B102" s="39"/>
      <c r="C102" s="40"/>
      <c r="D102" s="209" t="s">
        <v>129</v>
      </c>
      <c r="E102" s="40"/>
      <c r="F102" s="210" t="s">
        <v>771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129</v>
      </c>
      <c r="AU102" s="17" t="s">
        <v>80</v>
      </c>
    </row>
    <row r="103" s="13" customFormat="1">
      <c r="A103" s="13"/>
      <c r="B103" s="226"/>
      <c r="C103" s="227"/>
      <c r="D103" s="209" t="s">
        <v>216</v>
      </c>
      <c r="E103" s="228" t="s">
        <v>21</v>
      </c>
      <c r="F103" s="229" t="s">
        <v>772</v>
      </c>
      <c r="G103" s="227"/>
      <c r="H103" s="230">
        <v>9890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216</v>
      </c>
      <c r="AU103" s="236" t="s">
        <v>80</v>
      </c>
      <c r="AV103" s="13" t="s">
        <v>80</v>
      </c>
      <c r="AW103" s="13" t="s">
        <v>32</v>
      </c>
      <c r="AX103" s="13" t="s">
        <v>78</v>
      </c>
      <c r="AY103" s="236" t="s">
        <v>123</v>
      </c>
    </row>
    <row r="104" s="2" customFormat="1" ht="14.4" customHeight="1">
      <c r="A104" s="38"/>
      <c r="B104" s="39"/>
      <c r="C104" s="248" t="s">
        <v>151</v>
      </c>
      <c r="D104" s="248" t="s">
        <v>317</v>
      </c>
      <c r="E104" s="249" t="s">
        <v>773</v>
      </c>
      <c r="F104" s="250" t="s">
        <v>319</v>
      </c>
      <c r="G104" s="251" t="s">
        <v>320</v>
      </c>
      <c r="H104" s="252">
        <v>346.14999999999998</v>
      </c>
      <c r="I104" s="253"/>
      <c r="J104" s="254">
        <f>ROUND(I104*H104,2)</f>
        <v>0</v>
      </c>
      <c r="K104" s="250" t="s">
        <v>213</v>
      </c>
      <c r="L104" s="255"/>
      <c r="M104" s="256" t="s">
        <v>21</v>
      </c>
      <c r="N104" s="257" t="s">
        <v>41</v>
      </c>
      <c r="O104" s="84"/>
      <c r="P104" s="205">
        <f>O104*H104</f>
        <v>0</v>
      </c>
      <c r="Q104" s="205">
        <v>0.001</v>
      </c>
      <c r="R104" s="205">
        <f>Q104*H104</f>
        <v>0.34614999999999996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156</v>
      </c>
      <c r="AT104" s="207" t="s">
        <v>317</v>
      </c>
      <c r="AU104" s="207" t="s">
        <v>80</v>
      </c>
      <c r="AY104" s="17" t="s">
        <v>123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78</v>
      </c>
      <c r="BK104" s="208">
        <f>ROUND(I104*H104,2)</f>
        <v>0</v>
      </c>
      <c r="BL104" s="17" t="s">
        <v>122</v>
      </c>
      <c r="BM104" s="207" t="s">
        <v>774</v>
      </c>
    </row>
    <row r="105" s="2" customFormat="1">
      <c r="A105" s="38"/>
      <c r="B105" s="39"/>
      <c r="C105" s="40"/>
      <c r="D105" s="209" t="s">
        <v>129</v>
      </c>
      <c r="E105" s="40"/>
      <c r="F105" s="210" t="s">
        <v>319</v>
      </c>
      <c r="G105" s="40"/>
      <c r="H105" s="40"/>
      <c r="I105" s="211"/>
      <c r="J105" s="40"/>
      <c r="K105" s="40"/>
      <c r="L105" s="44"/>
      <c r="M105" s="212"/>
      <c r="N105" s="21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129</v>
      </c>
      <c r="AU105" s="17" t="s">
        <v>80</v>
      </c>
    </row>
    <row r="106" s="13" customFormat="1">
      <c r="A106" s="13"/>
      <c r="B106" s="226"/>
      <c r="C106" s="227"/>
      <c r="D106" s="209" t="s">
        <v>216</v>
      </c>
      <c r="E106" s="228" t="s">
        <v>21</v>
      </c>
      <c r="F106" s="229" t="s">
        <v>775</v>
      </c>
      <c r="G106" s="227"/>
      <c r="H106" s="230">
        <v>346.14999999999998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216</v>
      </c>
      <c r="AU106" s="236" t="s">
        <v>80</v>
      </c>
      <c r="AV106" s="13" t="s">
        <v>80</v>
      </c>
      <c r="AW106" s="13" t="s">
        <v>32</v>
      </c>
      <c r="AX106" s="13" t="s">
        <v>78</v>
      </c>
      <c r="AY106" s="236" t="s">
        <v>123</v>
      </c>
    </row>
    <row r="107" s="2" customFormat="1" ht="14.4" customHeight="1">
      <c r="A107" s="38"/>
      <c r="B107" s="39"/>
      <c r="C107" s="196" t="s">
        <v>156</v>
      </c>
      <c r="D107" s="196" t="s">
        <v>124</v>
      </c>
      <c r="E107" s="197" t="s">
        <v>329</v>
      </c>
      <c r="F107" s="198" t="s">
        <v>330</v>
      </c>
      <c r="G107" s="199" t="s">
        <v>297</v>
      </c>
      <c r="H107" s="200">
        <v>9890</v>
      </c>
      <c r="I107" s="201"/>
      <c r="J107" s="202">
        <f>ROUND(I107*H107,2)</f>
        <v>0</v>
      </c>
      <c r="K107" s="198" t="s">
        <v>213</v>
      </c>
      <c r="L107" s="44"/>
      <c r="M107" s="203" t="s">
        <v>21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122</v>
      </c>
      <c r="AT107" s="207" t="s">
        <v>124</v>
      </c>
      <c r="AU107" s="207" t="s">
        <v>80</v>
      </c>
      <c r="AY107" s="17" t="s">
        <v>123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122</v>
      </c>
      <c r="BM107" s="207" t="s">
        <v>776</v>
      </c>
    </row>
    <row r="108" s="2" customFormat="1">
      <c r="A108" s="38"/>
      <c r="B108" s="39"/>
      <c r="C108" s="40"/>
      <c r="D108" s="209" t="s">
        <v>129</v>
      </c>
      <c r="E108" s="40"/>
      <c r="F108" s="210" t="s">
        <v>332</v>
      </c>
      <c r="G108" s="40"/>
      <c r="H108" s="40"/>
      <c r="I108" s="211"/>
      <c r="J108" s="40"/>
      <c r="K108" s="40"/>
      <c r="L108" s="44"/>
      <c r="M108" s="212"/>
      <c r="N108" s="21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80</v>
      </c>
    </row>
    <row r="109" s="13" customFormat="1">
      <c r="A109" s="13"/>
      <c r="B109" s="226"/>
      <c r="C109" s="227"/>
      <c r="D109" s="209" t="s">
        <v>216</v>
      </c>
      <c r="E109" s="228" t="s">
        <v>21</v>
      </c>
      <c r="F109" s="229" t="s">
        <v>772</v>
      </c>
      <c r="G109" s="227"/>
      <c r="H109" s="230">
        <v>9890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216</v>
      </c>
      <c r="AU109" s="236" t="s">
        <v>80</v>
      </c>
      <c r="AV109" s="13" t="s">
        <v>80</v>
      </c>
      <c r="AW109" s="13" t="s">
        <v>32</v>
      </c>
      <c r="AX109" s="13" t="s">
        <v>78</v>
      </c>
      <c r="AY109" s="236" t="s">
        <v>123</v>
      </c>
    </row>
    <row r="110" s="2" customFormat="1" ht="14.4" customHeight="1">
      <c r="A110" s="38"/>
      <c r="B110" s="39"/>
      <c r="C110" s="196" t="s">
        <v>160</v>
      </c>
      <c r="D110" s="196" t="s">
        <v>124</v>
      </c>
      <c r="E110" s="197" t="s">
        <v>484</v>
      </c>
      <c r="F110" s="198" t="s">
        <v>485</v>
      </c>
      <c r="G110" s="199" t="s">
        <v>297</v>
      </c>
      <c r="H110" s="200">
        <v>510</v>
      </c>
      <c r="I110" s="201"/>
      <c r="J110" s="202">
        <f>ROUND(I110*H110,2)</f>
        <v>0</v>
      </c>
      <c r="K110" s="198" t="s">
        <v>213</v>
      </c>
      <c r="L110" s="44"/>
      <c r="M110" s="203" t="s">
        <v>21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122</v>
      </c>
      <c r="AT110" s="207" t="s">
        <v>124</v>
      </c>
      <c r="AU110" s="207" t="s">
        <v>80</v>
      </c>
      <c r="AY110" s="17" t="s">
        <v>123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122</v>
      </c>
      <c r="BM110" s="207" t="s">
        <v>777</v>
      </c>
    </row>
    <row r="111" s="2" customFormat="1">
      <c r="A111" s="38"/>
      <c r="B111" s="39"/>
      <c r="C111" s="40"/>
      <c r="D111" s="209" t="s">
        <v>129</v>
      </c>
      <c r="E111" s="40"/>
      <c r="F111" s="210" t="s">
        <v>487</v>
      </c>
      <c r="G111" s="40"/>
      <c r="H111" s="40"/>
      <c r="I111" s="211"/>
      <c r="J111" s="40"/>
      <c r="K111" s="40"/>
      <c r="L111" s="44"/>
      <c r="M111" s="212"/>
      <c r="N111" s="21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80</v>
      </c>
    </row>
    <row r="112" s="13" customFormat="1">
      <c r="A112" s="13"/>
      <c r="B112" s="226"/>
      <c r="C112" s="227"/>
      <c r="D112" s="209" t="s">
        <v>216</v>
      </c>
      <c r="E112" s="228" t="s">
        <v>21</v>
      </c>
      <c r="F112" s="229" t="s">
        <v>778</v>
      </c>
      <c r="G112" s="227"/>
      <c r="H112" s="230">
        <v>510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216</v>
      </c>
      <c r="AU112" s="236" t="s">
        <v>80</v>
      </c>
      <c r="AV112" s="13" t="s">
        <v>80</v>
      </c>
      <c r="AW112" s="13" t="s">
        <v>32</v>
      </c>
      <c r="AX112" s="13" t="s">
        <v>78</v>
      </c>
      <c r="AY112" s="236" t="s">
        <v>123</v>
      </c>
    </row>
    <row r="113" s="2" customFormat="1" ht="14.4" customHeight="1">
      <c r="A113" s="38"/>
      <c r="B113" s="39"/>
      <c r="C113" s="196" t="s">
        <v>164</v>
      </c>
      <c r="D113" s="196" t="s">
        <v>124</v>
      </c>
      <c r="E113" s="197" t="s">
        <v>779</v>
      </c>
      <c r="F113" s="198" t="s">
        <v>780</v>
      </c>
      <c r="G113" s="199" t="s">
        <v>297</v>
      </c>
      <c r="H113" s="200">
        <v>145</v>
      </c>
      <c r="I113" s="201"/>
      <c r="J113" s="202">
        <f>ROUND(I113*H113,2)</f>
        <v>0</v>
      </c>
      <c r="K113" s="198" t="s">
        <v>213</v>
      </c>
      <c r="L113" s="44"/>
      <c r="M113" s="203" t="s">
        <v>21</v>
      </c>
      <c r="N113" s="204" t="s">
        <v>41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122</v>
      </c>
      <c r="AT113" s="207" t="s">
        <v>124</v>
      </c>
      <c r="AU113" s="207" t="s">
        <v>80</v>
      </c>
      <c r="AY113" s="17" t="s">
        <v>123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122</v>
      </c>
      <c r="BM113" s="207" t="s">
        <v>781</v>
      </c>
    </row>
    <row r="114" s="2" customFormat="1">
      <c r="A114" s="38"/>
      <c r="B114" s="39"/>
      <c r="C114" s="40"/>
      <c r="D114" s="209" t="s">
        <v>129</v>
      </c>
      <c r="E114" s="40"/>
      <c r="F114" s="210" t="s">
        <v>782</v>
      </c>
      <c r="G114" s="40"/>
      <c r="H114" s="40"/>
      <c r="I114" s="211"/>
      <c r="J114" s="40"/>
      <c r="K114" s="40"/>
      <c r="L114" s="44"/>
      <c r="M114" s="212"/>
      <c r="N114" s="21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129</v>
      </c>
      <c r="AU114" s="17" t="s">
        <v>80</v>
      </c>
    </row>
    <row r="115" s="13" customFormat="1">
      <c r="A115" s="13"/>
      <c r="B115" s="226"/>
      <c r="C115" s="227"/>
      <c r="D115" s="209" t="s">
        <v>216</v>
      </c>
      <c r="E115" s="228" t="s">
        <v>21</v>
      </c>
      <c r="F115" s="229" t="s">
        <v>783</v>
      </c>
      <c r="G115" s="227"/>
      <c r="H115" s="230">
        <v>145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216</v>
      </c>
      <c r="AU115" s="236" t="s">
        <v>80</v>
      </c>
      <c r="AV115" s="13" t="s">
        <v>80</v>
      </c>
      <c r="AW115" s="13" t="s">
        <v>32</v>
      </c>
      <c r="AX115" s="13" t="s">
        <v>78</v>
      </c>
      <c r="AY115" s="236" t="s">
        <v>123</v>
      </c>
    </row>
    <row r="116" s="2" customFormat="1" ht="14.4" customHeight="1">
      <c r="A116" s="38"/>
      <c r="B116" s="39"/>
      <c r="C116" s="196" t="s">
        <v>168</v>
      </c>
      <c r="D116" s="196" t="s">
        <v>124</v>
      </c>
      <c r="E116" s="197" t="s">
        <v>784</v>
      </c>
      <c r="F116" s="198" t="s">
        <v>785</v>
      </c>
      <c r="G116" s="199" t="s">
        <v>786</v>
      </c>
      <c r="H116" s="200">
        <v>0.98899999999999999</v>
      </c>
      <c r="I116" s="201"/>
      <c r="J116" s="202">
        <f>ROUND(I116*H116,2)</f>
        <v>0</v>
      </c>
      <c r="K116" s="198" t="s">
        <v>213</v>
      </c>
      <c r="L116" s="44"/>
      <c r="M116" s="203" t="s">
        <v>21</v>
      </c>
      <c r="N116" s="204" t="s">
        <v>41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122</v>
      </c>
      <c r="AT116" s="207" t="s">
        <v>124</v>
      </c>
      <c r="AU116" s="207" t="s">
        <v>80</v>
      </c>
      <c r="AY116" s="17" t="s">
        <v>123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78</v>
      </c>
      <c r="BK116" s="208">
        <f>ROUND(I116*H116,2)</f>
        <v>0</v>
      </c>
      <c r="BL116" s="17" t="s">
        <v>122</v>
      </c>
      <c r="BM116" s="207" t="s">
        <v>787</v>
      </c>
    </row>
    <row r="117" s="2" customFormat="1">
      <c r="A117" s="38"/>
      <c r="B117" s="39"/>
      <c r="C117" s="40"/>
      <c r="D117" s="209" t="s">
        <v>129</v>
      </c>
      <c r="E117" s="40"/>
      <c r="F117" s="210" t="s">
        <v>788</v>
      </c>
      <c r="G117" s="40"/>
      <c r="H117" s="40"/>
      <c r="I117" s="211"/>
      <c r="J117" s="40"/>
      <c r="K117" s="40"/>
      <c r="L117" s="44"/>
      <c r="M117" s="212"/>
      <c r="N117" s="21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129</v>
      </c>
      <c r="AU117" s="17" t="s">
        <v>80</v>
      </c>
    </row>
    <row r="118" s="13" customFormat="1">
      <c r="A118" s="13"/>
      <c r="B118" s="226"/>
      <c r="C118" s="227"/>
      <c r="D118" s="209" t="s">
        <v>216</v>
      </c>
      <c r="E118" s="228" t="s">
        <v>21</v>
      </c>
      <c r="F118" s="229" t="s">
        <v>789</v>
      </c>
      <c r="G118" s="227"/>
      <c r="H118" s="230">
        <v>0.98899999999999999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216</v>
      </c>
      <c r="AU118" s="236" t="s">
        <v>80</v>
      </c>
      <c r="AV118" s="13" t="s">
        <v>80</v>
      </c>
      <c r="AW118" s="13" t="s">
        <v>32</v>
      </c>
      <c r="AX118" s="13" t="s">
        <v>78</v>
      </c>
      <c r="AY118" s="236" t="s">
        <v>123</v>
      </c>
    </row>
    <row r="119" s="2" customFormat="1" ht="14.4" customHeight="1">
      <c r="A119" s="38"/>
      <c r="B119" s="39"/>
      <c r="C119" s="196" t="s">
        <v>172</v>
      </c>
      <c r="D119" s="196" t="s">
        <v>124</v>
      </c>
      <c r="E119" s="197" t="s">
        <v>790</v>
      </c>
      <c r="F119" s="198" t="s">
        <v>791</v>
      </c>
      <c r="G119" s="199" t="s">
        <v>297</v>
      </c>
      <c r="H119" s="200">
        <v>9890</v>
      </c>
      <c r="I119" s="201"/>
      <c r="J119" s="202">
        <f>ROUND(I119*H119,2)</f>
        <v>0</v>
      </c>
      <c r="K119" s="198" t="s">
        <v>213</v>
      </c>
      <c r="L119" s="44"/>
      <c r="M119" s="203" t="s">
        <v>21</v>
      </c>
      <c r="N119" s="204" t="s">
        <v>41</v>
      </c>
      <c r="O119" s="84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122</v>
      </c>
      <c r="AT119" s="207" t="s">
        <v>124</v>
      </c>
      <c r="AU119" s="207" t="s">
        <v>80</v>
      </c>
      <c r="AY119" s="17" t="s">
        <v>123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7" t="s">
        <v>78</v>
      </c>
      <c r="BK119" s="208">
        <f>ROUND(I119*H119,2)</f>
        <v>0</v>
      </c>
      <c r="BL119" s="17" t="s">
        <v>122</v>
      </c>
      <c r="BM119" s="207" t="s">
        <v>792</v>
      </c>
    </row>
    <row r="120" s="2" customFormat="1">
      <c r="A120" s="38"/>
      <c r="B120" s="39"/>
      <c r="C120" s="40"/>
      <c r="D120" s="209" t="s">
        <v>129</v>
      </c>
      <c r="E120" s="40"/>
      <c r="F120" s="210" t="s">
        <v>793</v>
      </c>
      <c r="G120" s="40"/>
      <c r="H120" s="40"/>
      <c r="I120" s="211"/>
      <c r="J120" s="40"/>
      <c r="K120" s="40"/>
      <c r="L120" s="44"/>
      <c r="M120" s="212"/>
      <c r="N120" s="21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129</v>
      </c>
      <c r="AU120" s="17" t="s">
        <v>80</v>
      </c>
    </row>
    <row r="121" s="13" customFormat="1">
      <c r="A121" s="13"/>
      <c r="B121" s="226"/>
      <c r="C121" s="227"/>
      <c r="D121" s="209" t="s">
        <v>216</v>
      </c>
      <c r="E121" s="228" t="s">
        <v>21</v>
      </c>
      <c r="F121" s="229" t="s">
        <v>772</v>
      </c>
      <c r="G121" s="227"/>
      <c r="H121" s="230">
        <v>9890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216</v>
      </c>
      <c r="AU121" s="236" t="s">
        <v>80</v>
      </c>
      <c r="AV121" s="13" t="s">
        <v>80</v>
      </c>
      <c r="AW121" s="13" t="s">
        <v>32</v>
      </c>
      <c r="AX121" s="13" t="s">
        <v>78</v>
      </c>
      <c r="AY121" s="236" t="s">
        <v>123</v>
      </c>
    </row>
    <row r="122" s="2" customFormat="1" ht="14.4" customHeight="1">
      <c r="A122" s="38"/>
      <c r="B122" s="39"/>
      <c r="C122" s="196" t="s">
        <v>177</v>
      </c>
      <c r="D122" s="196" t="s">
        <v>124</v>
      </c>
      <c r="E122" s="197" t="s">
        <v>794</v>
      </c>
      <c r="F122" s="198" t="s">
        <v>795</v>
      </c>
      <c r="G122" s="199" t="s">
        <v>212</v>
      </c>
      <c r="H122" s="200">
        <v>55</v>
      </c>
      <c r="I122" s="201"/>
      <c r="J122" s="202">
        <f>ROUND(I122*H122,2)</f>
        <v>0</v>
      </c>
      <c r="K122" s="198" t="s">
        <v>213</v>
      </c>
      <c r="L122" s="44"/>
      <c r="M122" s="203" t="s">
        <v>21</v>
      </c>
      <c r="N122" s="204" t="s">
        <v>41</v>
      </c>
      <c r="O122" s="84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122</v>
      </c>
      <c r="AT122" s="207" t="s">
        <v>124</v>
      </c>
      <c r="AU122" s="207" t="s">
        <v>80</v>
      </c>
      <c r="AY122" s="17" t="s">
        <v>123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78</v>
      </c>
      <c r="BK122" s="208">
        <f>ROUND(I122*H122,2)</f>
        <v>0</v>
      </c>
      <c r="BL122" s="17" t="s">
        <v>122</v>
      </c>
      <c r="BM122" s="207" t="s">
        <v>796</v>
      </c>
    </row>
    <row r="123" s="2" customFormat="1">
      <c r="A123" s="38"/>
      <c r="B123" s="39"/>
      <c r="C123" s="40"/>
      <c r="D123" s="209" t="s">
        <v>129</v>
      </c>
      <c r="E123" s="40"/>
      <c r="F123" s="210" t="s">
        <v>797</v>
      </c>
      <c r="G123" s="40"/>
      <c r="H123" s="40"/>
      <c r="I123" s="211"/>
      <c r="J123" s="40"/>
      <c r="K123" s="40"/>
      <c r="L123" s="44"/>
      <c r="M123" s="212"/>
      <c r="N123" s="21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80</v>
      </c>
    </row>
    <row r="124" s="13" customFormat="1">
      <c r="A124" s="13"/>
      <c r="B124" s="226"/>
      <c r="C124" s="227"/>
      <c r="D124" s="209" t="s">
        <v>216</v>
      </c>
      <c r="E124" s="228" t="s">
        <v>21</v>
      </c>
      <c r="F124" s="229" t="s">
        <v>798</v>
      </c>
      <c r="G124" s="227"/>
      <c r="H124" s="230">
        <v>55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216</v>
      </c>
      <c r="AU124" s="236" t="s">
        <v>80</v>
      </c>
      <c r="AV124" s="13" t="s">
        <v>80</v>
      </c>
      <c r="AW124" s="13" t="s">
        <v>32</v>
      </c>
      <c r="AX124" s="13" t="s">
        <v>78</v>
      </c>
      <c r="AY124" s="236" t="s">
        <v>123</v>
      </c>
    </row>
    <row r="125" s="2" customFormat="1" ht="14.4" customHeight="1">
      <c r="A125" s="38"/>
      <c r="B125" s="39"/>
      <c r="C125" s="196" t="s">
        <v>277</v>
      </c>
      <c r="D125" s="196" t="s">
        <v>124</v>
      </c>
      <c r="E125" s="197" t="s">
        <v>799</v>
      </c>
      <c r="F125" s="198" t="s">
        <v>800</v>
      </c>
      <c r="G125" s="199" t="s">
        <v>212</v>
      </c>
      <c r="H125" s="200">
        <v>55</v>
      </c>
      <c r="I125" s="201"/>
      <c r="J125" s="202">
        <f>ROUND(I125*H125,2)</f>
        <v>0</v>
      </c>
      <c r="K125" s="198" t="s">
        <v>213</v>
      </c>
      <c r="L125" s="44"/>
      <c r="M125" s="203" t="s">
        <v>21</v>
      </c>
      <c r="N125" s="204" t="s">
        <v>41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122</v>
      </c>
      <c r="AT125" s="207" t="s">
        <v>124</v>
      </c>
      <c r="AU125" s="207" t="s">
        <v>80</v>
      </c>
      <c r="AY125" s="17" t="s">
        <v>123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78</v>
      </c>
      <c r="BK125" s="208">
        <f>ROUND(I125*H125,2)</f>
        <v>0</v>
      </c>
      <c r="BL125" s="17" t="s">
        <v>122</v>
      </c>
      <c r="BM125" s="207" t="s">
        <v>801</v>
      </c>
    </row>
    <row r="126" s="2" customFormat="1">
      <c r="A126" s="38"/>
      <c r="B126" s="39"/>
      <c r="C126" s="40"/>
      <c r="D126" s="209" t="s">
        <v>129</v>
      </c>
      <c r="E126" s="40"/>
      <c r="F126" s="210" t="s">
        <v>802</v>
      </c>
      <c r="G126" s="40"/>
      <c r="H126" s="40"/>
      <c r="I126" s="211"/>
      <c r="J126" s="40"/>
      <c r="K126" s="40"/>
      <c r="L126" s="44"/>
      <c r="M126" s="212"/>
      <c r="N126" s="21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129</v>
      </c>
      <c r="AU126" s="17" t="s">
        <v>80</v>
      </c>
    </row>
    <row r="127" s="13" customFormat="1">
      <c r="A127" s="13"/>
      <c r="B127" s="226"/>
      <c r="C127" s="227"/>
      <c r="D127" s="209" t="s">
        <v>216</v>
      </c>
      <c r="E127" s="228" t="s">
        <v>21</v>
      </c>
      <c r="F127" s="229" t="s">
        <v>798</v>
      </c>
      <c r="G127" s="227"/>
      <c r="H127" s="230">
        <v>55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216</v>
      </c>
      <c r="AU127" s="236" t="s">
        <v>80</v>
      </c>
      <c r="AV127" s="13" t="s">
        <v>80</v>
      </c>
      <c r="AW127" s="13" t="s">
        <v>32</v>
      </c>
      <c r="AX127" s="13" t="s">
        <v>78</v>
      </c>
      <c r="AY127" s="236" t="s">
        <v>123</v>
      </c>
    </row>
    <row r="128" s="2" customFormat="1" ht="14.4" customHeight="1">
      <c r="A128" s="38"/>
      <c r="B128" s="39"/>
      <c r="C128" s="248" t="s">
        <v>8</v>
      </c>
      <c r="D128" s="248" t="s">
        <v>317</v>
      </c>
      <c r="E128" s="249" t="s">
        <v>803</v>
      </c>
      <c r="F128" s="250" t="s">
        <v>804</v>
      </c>
      <c r="G128" s="251" t="s">
        <v>212</v>
      </c>
      <c r="H128" s="252">
        <v>13</v>
      </c>
      <c r="I128" s="253"/>
      <c r="J128" s="254">
        <f>ROUND(I128*H128,2)</f>
        <v>0</v>
      </c>
      <c r="K128" s="250" t="s">
        <v>21</v>
      </c>
      <c r="L128" s="255"/>
      <c r="M128" s="256" t="s">
        <v>21</v>
      </c>
      <c r="N128" s="257" t="s">
        <v>41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156</v>
      </c>
      <c r="AT128" s="207" t="s">
        <v>317</v>
      </c>
      <c r="AU128" s="207" t="s">
        <v>80</v>
      </c>
      <c r="AY128" s="17" t="s">
        <v>123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78</v>
      </c>
      <c r="BK128" s="208">
        <f>ROUND(I128*H128,2)</f>
        <v>0</v>
      </c>
      <c r="BL128" s="17" t="s">
        <v>122</v>
      </c>
      <c r="BM128" s="207" t="s">
        <v>805</v>
      </c>
    </row>
    <row r="129" s="13" customFormat="1">
      <c r="A129" s="13"/>
      <c r="B129" s="226"/>
      <c r="C129" s="227"/>
      <c r="D129" s="209" t="s">
        <v>216</v>
      </c>
      <c r="E129" s="228" t="s">
        <v>21</v>
      </c>
      <c r="F129" s="229" t="s">
        <v>177</v>
      </c>
      <c r="G129" s="227"/>
      <c r="H129" s="230">
        <v>13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216</v>
      </c>
      <c r="AU129" s="236" t="s">
        <v>80</v>
      </c>
      <c r="AV129" s="13" t="s">
        <v>80</v>
      </c>
      <c r="AW129" s="13" t="s">
        <v>32</v>
      </c>
      <c r="AX129" s="13" t="s">
        <v>78</v>
      </c>
      <c r="AY129" s="236" t="s">
        <v>123</v>
      </c>
    </row>
    <row r="130" s="2" customFormat="1" ht="14.4" customHeight="1">
      <c r="A130" s="38"/>
      <c r="B130" s="39"/>
      <c r="C130" s="248" t="s">
        <v>287</v>
      </c>
      <c r="D130" s="248" t="s">
        <v>317</v>
      </c>
      <c r="E130" s="249" t="s">
        <v>806</v>
      </c>
      <c r="F130" s="250" t="s">
        <v>807</v>
      </c>
      <c r="G130" s="251" t="s">
        <v>212</v>
      </c>
      <c r="H130" s="252">
        <v>12</v>
      </c>
      <c r="I130" s="253"/>
      <c r="J130" s="254">
        <f>ROUND(I130*H130,2)</f>
        <v>0</v>
      </c>
      <c r="K130" s="250" t="s">
        <v>21</v>
      </c>
      <c r="L130" s="255"/>
      <c r="M130" s="256" t="s">
        <v>21</v>
      </c>
      <c r="N130" s="257" t="s">
        <v>41</v>
      </c>
      <c r="O130" s="84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7" t="s">
        <v>156</v>
      </c>
      <c r="AT130" s="207" t="s">
        <v>317</v>
      </c>
      <c r="AU130" s="207" t="s">
        <v>80</v>
      </c>
      <c r="AY130" s="17" t="s">
        <v>123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7" t="s">
        <v>78</v>
      </c>
      <c r="BK130" s="208">
        <f>ROUND(I130*H130,2)</f>
        <v>0</v>
      </c>
      <c r="BL130" s="17" t="s">
        <v>122</v>
      </c>
      <c r="BM130" s="207" t="s">
        <v>808</v>
      </c>
    </row>
    <row r="131" s="13" customFormat="1">
      <c r="A131" s="13"/>
      <c r="B131" s="226"/>
      <c r="C131" s="227"/>
      <c r="D131" s="209" t="s">
        <v>216</v>
      </c>
      <c r="E131" s="228" t="s">
        <v>21</v>
      </c>
      <c r="F131" s="229" t="s">
        <v>172</v>
      </c>
      <c r="G131" s="227"/>
      <c r="H131" s="230">
        <v>12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216</v>
      </c>
      <c r="AU131" s="236" t="s">
        <v>80</v>
      </c>
      <c r="AV131" s="13" t="s">
        <v>80</v>
      </c>
      <c r="AW131" s="13" t="s">
        <v>32</v>
      </c>
      <c r="AX131" s="13" t="s">
        <v>78</v>
      </c>
      <c r="AY131" s="236" t="s">
        <v>123</v>
      </c>
    </row>
    <row r="132" s="2" customFormat="1" ht="14.4" customHeight="1">
      <c r="A132" s="38"/>
      <c r="B132" s="39"/>
      <c r="C132" s="248" t="s">
        <v>294</v>
      </c>
      <c r="D132" s="248" t="s">
        <v>317</v>
      </c>
      <c r="E132" s="249" t="s">
        <v>809</v>
      </c>
      <c r="F132" s="250" t="s">
        <v>810</v>
      </c>
      <c r="G132" s="251" t="s">
        <v>212</v>
      </c>
      <c r="H132" s="252">
        <v>15</v>
      </c>
      <c r="I132" s="253"/>
      <c r="J132" s="254">
        <f>ROUND(I132*H132,2)</f>
        <v>0</v>
      </c>
      <c r="K132" s="250" t="s">
        <v>21</v>
      </c>
      <c r="L132" s="255"/>
      <c r="M132" s="256" t="s">
        <v>21</v>
      </c>
      <c r="N132" s="257" t="s">
        <v>41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156</v>
      </c>
      <c r="AT132" s="207" t="s">
        <v>317</v>
      </c>
      <c r="AU132" s="207" t="s">
        <v>80</v>
      </c>
      <c r="AY132" s="17" t="s">
        <v>123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78</v>
      </c>
      <c r="BK132" s="208">
        <f>ROUND(I132*H132,2)</f>
        <v>0</v>
      </c>
      <c r="BL132" s="17" t="s">
        <v>122</v>
      </c>
      <c r="BM132" s="207" t="s">
        <v>811</v>
      </c>
    </row>
    <row r="133" s="13" customFormat="1">
      <c r="A133" s="13"/>
      <c r="B133" s="226"/>
      <c r="C133" s="227"/>
      <c r="D133" s="209" t="s">
        <v>216</v>
      </c>
      <c r="E133" s="228" t="s">
        <v>21</v>
      </c>
      <c r="F133" s="229" t="s">
        <v>8</v>
      </c>
      <c r="G133" s="227"/>
      <c r="H133" s="230">
        <v>15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216</v>
      </c>
      <c r="AU133" s="236" t="s">
        <v>80</v>
      </c>
      <c r="AV133" s="13" t="s">
        <v>80</v>
      </c>
      <c r="AW133" s="13" t="s">
        <v>32</v>
      </c>
      <c r="AX133" s="13" t="s">
        <v>78</v>
      </c>
      <c r="AY133" s="236" t="s">
        <v>123</v>
      </c>
    </row>
    <row r="134" s="2" customFormat="1" ht="14.4" customHeight="1">
      <c r="A134" s="38"/>
      <c r="B134" s="39"/>
      <c r="C134" s="248" t="s">
        <v>301</v>
      </c>
      <c r="D134" s="248" t="s">
        <v>317</v>
      </c>
      <c r="E134" s="249" t="s">
        <v>812</v>
      </c>
      <c r="F134" s="250" t="s">
        <v>813</v>
      </c>
      <c r="G134" s="251" t="s">
        <v>212</v>
      </c>
      <c r="H134" s="252">
        <v>9</v>
      </c>
      <c r="I134" s="253"/>
      <c r="J134" s="254">
        <f>ROUND(I134*H134,2)</f>
        <v>0</v>
      </c>
      <c r="K134" s="250" t="s">
        <v>21</v>
      </c>
      <c r="L134" s="255"/>
      <c r="M134" s="256" t="s">
        <v>21</v>
      </c>
      <c r="N134" s="257" t="s">
        <v>41</v>
      </c>
      <c r="O134" s="8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7" t="s">
        <v>156</v>
      </c>
      <c r="AT134" s="207" t="s">
        <v>317</v>
      </c>
      <c r="AU134" s="207" t="s">
        <v>80</v>
      </c>
      <c r="AY134" s="17" t="s">
        <v>123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78</v>
      </c>
      <c r="BK134" s="208">
        <f>ROUND(I134*H134,2)</f>
        <v>0</v>
      </c>
      <c r="BL134" s="17" t="s">
        <v>122</v>
      </c>
      <c r="BM134" s="207" t="s">
        <v>814</v>
      </c>
    </row>
    <row r="135" s="13" customFormat="1">
      <c r="A135" s="13"/>
      <c r="B135" s="226"/>
      <c r="C135" s="227"/>
      <c r="D135" s="209" t="s">
        <v>216</v>
      </c>
      <c r="E135" s="228" t="s">
        <v>21</v>
      </c>
      <c r="F135" s="229" t="s">
        <v>160</v>
      </c>
      <c r="G135" s="227"/>
      <c r="H135" s="230">
        <v>9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216</v>
      </c>
      <c r="AU135" s="236" t="s">
        <v>80</v>
      </c>
      <c r="AV135" s="13" t="s">
        <v>80</v>
      </c>
      <c r="AW135" s="13" t="s">
        <v>32</v>
      </c>
      <c r="AX135" s="13" t="s">
        <v>78</v>
      </c>
      <c r="AY135" s="236" t="s">
        <v>123</v>
      </c>
    </row>
    <row r="136" s="2" customFormat="1" ht="14.4" customHeight="1">
      <c r="A136" s="38"/>
      <c r="B136" s="39"/>
      <c r="C136" s="248" t="s">
        <v>307</v>
      </c>
      <c r="D136" s="248" t="s">
        <v>317</v>
      </c>
      <c r="E136" s="249" t="s">
        <v>815</v>
      </c>
      <c r="F136" s="250" t="s">
        <v>816</v>
      </c>
      <c r="G136" s="251" t="s">
        <v>212</v>
      </c>
      <c r="H136" s="252">
        <v>6</v>
      </c>
      <c r="I136" s="253"/>
      <c r="J136" s="254">
        <f>ROUND(I136*H136,2)</f>
        <v>0</v>
      </c>
      <c r="K136" s="250" t="s">
        <v>21</v>
      </c>
      <c r="L136" s="255"/>
      <c r="M136" s="256" t="s">
        <v>21</v>
      </c>
      <c r="N136" s="257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156</v>
      </c>
      <c r="AT136" s="207" t="s">
        <v>317</v>
      </c>
      <c r="AU136" s="207" t="s">
        <v>80</v>
      </c>
      <c r="AY136" s="17" t="s">
        <v>123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122</v>
      </c>
      <c r="BM136" s="207" t="s">
        <v>817</v>
      </c>
    </row>
    <row r="137" s="13" customFormat="1">
      <c r="A137" s="13"/>
      <c r="B137" s="226"/>
      <c r="C137" s="227"/>
      <c r="D137" s="209" t="s">
        <v>216</v>
      </c>
      <c r="E137" s="228" t="s">
        <v>21</v>
      </c>
      <c r="F137" s="229" t="s">
        <v>147</v>
      </c>
      <c r="G137" s="227"/>
      <c r="H137" s="230">
        <v>6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216</v>
      </c>
      <c r="AU137" s="236" t="s">
        <v>80</v>
      </c>
      <c r="AV137" s="13" t="s">
        <v>80</v>
      </c>
      <c r="AW137" s="13" t="s">
        <v>32</v>
      </c>
      <c r="AX137" s="13" t="s">
        <v>78</v>
      </c>
      <c r="AY137" s="236" t="s">
        <v>123</v>
      </c>
    </row>
    <row r="138" s="2" customFormat="1" ht="14.4" customHeight="1">
      <c r="A138" s="38"/>
      <c r="B138" s="39"/>
      <c r="C138" s="196" t="s">
        <v>312</v>
      </c>
      <c r="D138" s="196" t="s">
        <v>124</v>
      </c>
      <c r="E138" s="197" t="s">
        <v>818</v>
      </c>
      <c r="F138" s="198" t="s">
        <v>819</v>
      </c>
      <c r="G138" s="199" t="s">
        <v>212</v>
      </c>
      <c r="H138" s="200">
        <v>55</v>
      </c>
      <c r="I138" s="201"/>
      <c r="J138" s="202">
        <f>ROUND(I138*H138,2)</f>
        <v>0</v>
      </c>
      <c r="K138" s="198" t="s">
        <v>213</v>
      </c>
      <c r="L138" s="44"/>
      <c r="M138" s="203" t="s">
        <v>21</v>
      </c>
      <c r="N138" s="204" t="s">
        <v>41</v>
      </c>
      <c r="O138" s="84"/>
      <c r="P138" s="205">
        <f>O138*H138</f>
        <v>0</v>
      </c>
      <c r="Q138" s="205">
        <v>0.0020799999999999998</v>
      </c>
      <c r="R138" s="205">
        <f>Q138*H138</f>
        <v>0.11439999999999999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122</v>
      </c>
      <c r="AT138" s="207" t="s">
        <v>124</v>
      </c>
      <c r="AU138" s="207" t="s">
        <v>80</v>
      </c>
      <c r="AY138" s="17" t="s">
        <v>123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78</v>
      </c>
      <c r="BK138" s="208">
        <f>ROUND(I138*H138,2)</f>
        <v>0</v>
      </c>
      <c r="BL138" s="17" t="s">
        <v>122</v>
      </c>
      <c r="BM138" s="207" t="s">
        <v>820</v>
      </c>
    </row>
    <row r="139" s="2" customFormat="1">
      <c r="A139" s="38"/>
      <c r="B139" s="39"/>
      <c r="C139" s="40"/>
      <c r="D139" s="209" t="s">
        <v>129</v>
      </c>
      <c r="E139" s="40"/>
      <c r="F139" s="210" t="s">
        <v>821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80</v>
      </c>
    </row>
    <row r="140" s="13" customFormat="1">
      <c r="A140" s="13"/>
      <c r="B140" s="226"/>
      <c r="C140" s="227"/>
      <c r="D140" s="209" t="s">
        <v>216</v>
      </c>
      <c r="E140" s="228" t="s">
        <v>21</v>
      </c>
      <c r="F140" s="229" t="s">
        <v>798</v>
      </c>
      <c r="G140" s="227"/>
      <c r="H140" s="230">
        <v>55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216</v>
      </c>
      <c r="AU140" s="236" t="s">
        <v>80</v>
      </c>
      <c r="AV140" s="13" t="s">
        <v>80</v>
      </c>
      <c r="AW140" s="13" t="s">
        <v>32</v>
      </c>
      <c r="AX140" s="13" t="s">
        <v>78</v>
      </c>
      <c r="AY140" s="236" t="s">
        <v>123</v>
      </c>
    </row>
    <row r="141" s="2" customFormat="1" ht="24.15" customHeight="1">
      <c r="A141" s="38"/>
      <c r="B141" s="39"/>
      <c r="C141" s="196" t="s">
        <v>7</v>
      </c>
      <c r="D141" s="196" t="s">
        <v>124</v>
      </c>
      <c r="E141" s="197" t="s">
        <v>822</v>
      </c>
      <c r="F141" s="198" t="s">
        <v>823</v>
      </c>
      <c r="G141" s="199" t="s">
        <v>824</v>
      </c>
      <c r="H141" s="200">
        <v>55</v>
      </c>
      <c r="I141" s="201"/>
      <c r="J141" s="202">
        <f>ROUND(I141*H141,2)</f>
        <v>0</v>
      </c>
      <c r="K141" s="198" t="s">
        <v>213</v>
      </c>
      <c r="L141" s="44"/>
      <c r="M141" s="203" t="s">
        <v>21</v>
      </c>
      <c r="N141" s="204" t="s">
        <v>41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122</v>
      </c>
      <c r="AT141" s="207" t="s">
        <v>124</v>
      </c>
      <c r="AU141" s="207" t="s">
        <v>80</v>
      </c>
      <c r="AY141" s="17" t="s">
        <v>123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122</v>
      </c>
      <c r="BM141" s="207" t="s">
        <v>825</v>
      </c>
    </row>
    <row r="142" s="2" customFormat="1">
      <c r="A142" s="38"/>
      <c r="B142" s="39"/>
      <c r="C142" s="40"/>
      <c r="D142" s="209" t="s">
        <v>129</v>
      </c>
      <c r="E142" s="40"/>
      <c r="F142" s="210" t="s">
        <v>826</v>
      </c>
      <c r="G142" s="40"/>
      <c r="H142" s="40"/>
      <c r="I142" s="211"/>
      <c r="J142" s="40"/>
      <c r="K142" s="40"/>
      <c r="L142" s="44"/>
      <c r="M142" s="212"/>
      <c r="N142" s="21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80</v>
      </c>
    </row>
    <row r="143" s="13" customFormat="1">
      <c r="A143" s="13"/>
      <c r="B143" s="226"/>
      <c r="C143" s="227"/>
      <c r="D143" s="209" t="s">
        <v>216</v>
      </c>
      <c r="E143" s="228" t="s">
        <v>21</v>
      </c>
      <c r="F143" s="229" t="s">
        <v>798</v>
      </c>
      <c r="G143" s="227"/>
      <c r="H143" s="230">
        <v>55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216</v>
      </c>
      <c r="AU143" s="236" t="s">
        <v>80</v>
      </c>
      <c r="AV143" s="13" t="s">
        <v>80</v>
      </c>
      <c r="AW143" s="13" t="s">
        <v>32</v>
      </c>
      <c r="AX143" s="13" t="s">
        <v>78</v>
      </c>
      <c r="AY143" s="236" t="s">
        <v>123</v>
      </c>
    </row>
    <row r="144" s="2" customFormat="1" ht="14.4" customHeight="1">
      <c r="A144" s="38"/>
      <c r="B144" s="39"/>
      <c r="C144" s="196" t="s">
        <v>323</v>
      </c>
      <c r="D144" s="196" t="s">
        <v>124</v>
      </c>
      <c r="E144" s="197" t="s">
        <v>827</v>
      </c>
      <c r="F144" s="198" t="s">
        <v>828</v>
      </c>
      <c r="G144" s="199" t="s">
        <v>212</v>
      </c>
      <c r="H144" s="200">
        <v>55</v>
      </c>
      <c r="I144" s="201"/>
      <c r="J144" s="202">
        <f>ROUND(I144*H144,2)</f>
        <v>0</v>
      </c>
      <c r="K144" s="198" t="s">
        <v>213</v>
      </c>
      <c r="L144" s="44"/>
      <c r="M144" s="203" t="s">
        <v>21</v>
      </c>
      <c r="N144" s="204" t="s">
        <v>41</v>
      </c>
      <c r="O144" s="84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122</v>
      </c>
      <c r="AT144" s="207" t="s">
        <v>124</v>
      </c>
      <c r="AU144" s="207" t="s">
        <v>80</v>
      </c>
      <c r="AY144" s="17" t="s">
        <v>123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78</v>
      </c>
      <c r="BK144" s="208">
        <f>ROUND(I144*H144,2)</f>
        <v>0</v>
      </c>
      <c r="BL144" s="17" t="s">
        <v>122</v>
      </c>
      <c r="BM144" s="207" t="s">
        <v>829</v>
      </c>
    </row>
    <row r="145" s="2" customFormat="1">
      <c r="A145" s="38"/>
      <c r="B145" s="39"/>
      <c r="C145" s="40"/>
      <c r="D145" s="209" t="s">
        <v>129</v>
      </c>
      <c r="E145" s="40"/>
      <c r="F145" s="210" t="s">
        <v>830</v>
      </c>
      <c r="G145" s="40"/>
      <c r="H145" s="40"/>
      <c r="I145" s="211"/>
      <c r="J145" s="40"/>
      <c r="K145" s="40"/>
      <c r="L145" s="44"/>
      <c r="M145" s="212"/>
      <c r="N145" s="21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80</v>
      </c>
    </row>
    <row r="146" s="13" customFormat="1">
      <c r="A146" s="13"/>
      <c r="B146" s="226"/>
      <c r="C146" s="227"/>
      <c r="D146" s="209" t="s">
        <v>216</v>
      </c>
      <c r="E146" s="228" t="s">
        <v>21</v>
      </c>
      <c r="F146" s="229" t="s">
        <v>798</v>
      </c>
      <c r="G146" s="227"/>
      <c r="H146" s="230">
        <v>55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216</v>
      </c>
      <c r="AU146" s="236" t="s">
        <v>80</v>
      </c>
      <c r="AV146" s="13" t="s">
        <v>80</v>
      </c>
      <c r="AW146" s="13" t="s">
        <v>32</v>
      </c>
      <c r="AX146" s="13" t="s">
        <v>78</v>
      </c>
      <c r="AY146" s="236" t="s">
        <v>123</v>
      </c>
    </row>
    <row r="147" s="2" customFormat="1" ht="14.4" customHeight="1">
      <c r="A147" s="38"/>
      <c r="B147" s="39"/>
      <c r="C147" s="196" t="s">
        <v>328</v>
      </c>
      <c r="D147" s="196" t="s">
        <v>124</v>
      </c>
      <c r="E147" s="197" t="s">
        <v>355</v>
      </c>
      <c r="F147" s="198" t="s">
        <v>356</v>
      </c>
      <c r="G147" s="199" t="s">
        <v>231</v>
      </c>
      <c r="H147" s="200">
        <v>148.34999999999999</v>
      </c>
      <c r="I147" s="201"/>
      <c r="J147" s="202">
        <f>ROUND(I147*H147,2)</f>
        <v>0</v>
      </c>
      <c r="K147" s="198" t="s">
        <v>213</v>
      </c>
      <c r="L147" s="44"/>
      <c r="M147" s="203" t="s">
        <v>21</v>
      </c>
      <c r="N147" s="204" t="s">
        <v>41</v>
      </c>
      <c r="O147" s="84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122</v>
      </c>
      <c r="AT147" s="207" t="s">
        <v>124</v>
      </c>
      <c r="AU147" s="207" t="s">
        <v>80</v>
      </c>
      <c r="AY147" s="17" t="s">
        <v>123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78</v>
      </c>
      <c r="BK147" s="208">
        <f>ROUND(I147*H147,2)</f>
        <v>0</v>
      </c>
      <c r="BL147" s="17" t="s">
        <v>122</v>
      </c>
      <c r="BM147" s="207" t="s">
        <v>831</v>
      </c>
    </row>
    <row r="148" s="2" customFormat="1">
      <c r="A148" s="38"/>
      <c r="B148" s="39"/>
      <c r="C148" s="40"/>
      <c r="D148" s="209" t="s">
        <v>129</v>
      </c>
      <c r="E148" s="40"/>
      <c r="F148" s="210" t="s">
        <v>358</v>
      </c>
      <c r="G148" s="40"/>
      <c r="H148" s="40"/>
      <c r="I148" s="211"/>
      <c r="J148" s="40"/>
      <c r="K148" s="40"/>
      <c r="L148" s="44"/>
      <c r="M148" s="212"/>
      <c r="N148" s="21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80</v>
      </c>
    </row>
    <row r="149" s="13" customFormat="1">
      <c r="A149" s="13"/>
      <c r="B149" s="226"/>
      <c r="C149" s="227"/>
      <c r="D149" s="209" t="s">
        <v>216</v>
      </c>
      <c r="E149" s="228" t="s">
        <v>21</v>
      </c>
      <c r="F149" s="229" t="s">
        <v>832</v>
      </c>
      <c r="G149" s="227"/>
      <c r="H149" s="230">
        <v>148.34999999999999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216</v>
      </c>
      <c r="AU149" s="236" t="s">
        <v>80</v>
      </c>
      <c r="AV149" s="13" t="s">
        <v>80</v>
      </c>
      <c r="AW149" s="13" t="s">
        <v>32</v>
      </c>
      <c r="AX149" s="13" t="s">
        <v>78</v>
      </c>
      <c r="AY149" s="236" t="s">
        <v>123</v>
      </c>
    </row>
    <row r="150" s="2" customFormat="1" ht="14.4" customHeight="1">
      <c r="A150" s="38"/>
      <c r="B150" s="39"/>
      <c r="C150" s="196" t="s">
        <v>334</v>
      </c>
      <c r="D150" s="196" t="s">
        <v>124</v>
      </c>
      <c r="E150" s="197" t="s">
        <v>361</v>
      </c>
      <c r="F150" s="198" t="s">
        <v>362</v>
      </c>
      <c r="G150" s="199" t="s">
        <v>231</v>
      </c>
      <c r="H150" s="200">
        <v>148.34999999999999</v>
      </c>
      <c r="I150" s="201"/>
      <c r="J150" s="202">
        <f>ROUND(I150*H150,2)</f>
        <v>0</v>
      </c>
      <c r="K150" s="198" t="s">
        <v>213</v>
      </c>
      <c r="L150" s="44"/>
      <c r="M150" s="203" t="s">
        <v>21</v>
      </c>
      <c r="N150" s="204" t="s">
        <v>41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122</v>
      </c>
      <c r="AT150" s="207" t="s">
        <v>124</v>
      </c>
      <c r="AU150" s="207" t="s">
        <v>80</v>
      </c>
      <c r="AY150" s="17" t="s">
        <v>123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78</v>
      </c>
      <c r="BK150" s="208">
        <f>ROUND(I150*H150,2)</f>
        <v>0</v>
      </c>
      <c r="BL150" s="17" t="s">
        <v>122</v>
      </c>
      <c r="BM150" s="207" t="s">
        <v>833</v>
      </c>
    </row>
    <row r="151" s="2" customFormat="1">
      <c r="A151" s="38"/>
      <c r="B151" s="39"/>
      <c r="C151" s="40"/>
      <c r="D151" s="209" t="s">
        <v>129</v>
      </c>
      <c r="E151" s="40"/>
      <c r="F151" s="210" t="s">
        <v>364</v>
      </c>
      <c r="G151" s="40"/>
      <c r="H151" s="40"/>
      <c r="I151" s="211"/>
      <c r="J151" s="40"/>
      <c r="K151" s="40"/>
      <c r="L151" s="44"/>
      <c r="M151" s="212"/>
      <c r="N151" s="21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80</v>
      </c>
    </row>
    <row r="152" s="13" customFormat="1">
      <c r="A152" s="13"/>
      <c r="B152" s="226"/>
      <c r="C152" s="227"/>
      <c r="D152" s="209" t="s">
        <v>216</v>
      </c>
      <c r="E152" s="228" t="s">
        <v>21</v>
      </c>
      <c r="F152" s="229" t="s">
        <v>832</v>
      </c>
      <c r="G152" s="227"/>
      <c r="H152" s="230">
        <v>148.34999999999999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216</v>
      </c>
      <c r="AU152" s="236" t="s">
        <v>80</v>
      </c>
      <c r="AV152" s="13" t="s">
        <v>80</v>
      </c>
      <c r="AW152" s="13" t="s">
        <v>32</v>
      </c>
      <c r="AX152" s="13" t="s">
        <v>78</v>
      </c>
      <c r="AY152" s="236" t="s">
        <v>123</v>
      </c>
    </row>
    <row r="153" s="2" customFormat="1" ht="14.4" customHeight="1">
      <c r="A153" s="38"/>
      <c r="B153" s="39"/>
      <c r="C153" s="196" t="s">
        <v>339</v>
      </c>
      <c r="D153" s="196" t="s">
        <v>124</v>
      </c>
      <c r="E153" s="197" t="s">
        <v>366</v>
      </c>
      <c r="F153" s="198" t="s">
        <v>367</v>
      </c>
      <c r="G153" s="199" t="s">
        <v>231</v>
      </c>
      <c r="H153" s="200">
        <v>445.05000000000001</v>
      </c>
      <c r="I153" s="201"/>
      <c r="J153" s="202">
        <f>ROUND(I153*H153,2)</f>
        <v>0</v>
      </c>
      <c r="K153" s="198" t="s">
        <v>213</v>
      </c>
      <c r="L153" s="44"/>
      <c r="M153" s="203" t="s">
        <v>21</v>
      </c>
      <c r="N153" s="204" t="s">
        <v>41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122</v>
      </c>
      <c r="AT153" s="207" t="s">
        <v>124</v>
      </c>
      <c r="AU153" s="207" t="s">
        <v>80</v>
      </c>
      <c r="AY153" s="17" t="s">
        <v>123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78</v>
      </c>
      <c r="BK153" s="208">
        <f>ROUND(I153*H153,2)</f>
        <v>0</v>
      </c>
      <c r="BL153" s="17" t="s">
        <v>122</v>
      </c>
      <c r="BM153" s="207" t="s">
        <v>834</v>
      </c>
    </row>
    <row r="154" s="2" customFormat="1">
      <c r="A154" s="38"/>
      <c r="B154" s="39"/>
      <c r="C154" s="40"/>
      <c r="D154" s="209" t="s">
        <v>129</v>
      </c>
      <c r="E154" s="40"/>
      <c r="F154" s="210" t="s">
        <v>369</v>
      </c>
      <c r="G154" s="40"/>
      <c r="H154" s="40"/>
      <c r="I154" s="211"/>
      <c r="J154" s="40"/>
      <c r="K154" s="40"/>
      <c r="L154" s="44"/>
      <c r="M154" s="212"/>
      <c r="N154" s="21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80</v>
      </c>
    </row>
    <row r="155" s="13" customFormat="1">
      <c r="A155" s="13"/>
      <c r="B155" s="226"/>
      <c r="C155" s="227"/>
      <c r="D155" s="209" t="s">
        <v>216</v>
      </c>
      <c r="E155" s="228" t="s">
        <v>21</v>
      </c>
      <c r="F155" s="229" t="s">
        <v>832</v>
      </c>
      <c r="G155" s="227"/>
      <c r="H155" s="230">
        <v>148.34999999999999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216</v>
      </c>
      <c r="AU155" s="236" t="s">
        <v>80</v>
      </c>
      <c r="AV155" s="13" t="s">
        <v>80</v>
      </c>
      <c r="AW155" s="13" t="s">
        <v>32</v>
      </c>
      <c r="AX155" s="13" t="s">
        <v>78</v>
      </c>
      <c r="AY155" s="236" t="s">
        <v>123</v>
      </c>
    </row>
    <row r="156" s="13" customFormat="1">
      <c r="A156" s="13"/>
      <c r="B156" s="226"/>
      <c r="C156" s="227"/>
      <c r="D156" s="209" t="s">
        <v>216</v>
      </c>
      <c r="E156" s="227"/>
      <c r="F156" s="229" t="s">
        <v>835</v>
      </c>
      <c r="G156" s="227"/>
      <c r="H156" s="230">
        <v>445.05000000000001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216</v>
      </c>
      <c r="AU156" s="236" t="s">
        <v>80</v>
      </c>
      <c r="AV156" s="13" t="s">
        <v>80</v>
      </c>
      <c r="AW156" s="13" t="s">
        <v>4</v>
      </c>
      <c r="AX156" s="13" t="s">
        <v>78</v>
      </c>
      <c r="AY156" s="236" t="s">
        <v>123</v>
      </c>
    </row>
    <row r="157" s="11" customFormat="1" ht="22.8" customHeight="1">
      <c r="A157" s="11"/>
      <c r="B157" s="182"/>
      <c r="C157" s="183"/>
      <c r="D157" s="184" t="s">
        <v>69</v>
      </c>
      <c r="E157" s="224" t="s">
        <v>122</v>
      </c>
      <c r="F157" s="224" t="s">
        <v>378</v>
      </c>
      <c r="G157" s="183"/>
      <c r="H157" s="183"/>
      <c r="I157" s="186"/>
      <c r="J157" s="225">
        <f>BK157</f>
        <v>0</v>
      </c>
      <c r="K157" s="183"/>
      <c r="L157" s="188"/>
      <c r="M157" s="189"/>
      <c r="N157" s="190"/>
      <c r="O157" s="190"/>
      <c r="P157" s="191">
        <f>SUM(P158:P166)</f>
        <v>0</v>
      </c>
      <c r="Q157" s="190"/>
      <c r="R157" s="191">
        <f>SUM(R158:R166)</f>
        <v>74.612160000000003</v>
      </c>
      <c r="S157" s="190"/>
      <c r="T157" s="192">
        <f>SUM(T158:T166)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3" t="s">
        <v>78</v>
      </c>
      <c r="AT157" s="194" t="s">
        <v>69</v>
      </c>
      <c r="AU157" s="194" t="s">
        <v>78</v>
      </c>
      <c r="AY157" s="193" t="s">
        <v>123</v>
      </c>
      <c r="BK157" s="195">
        <f>SUM(BK158:BK166)</f>
        <v>0</v>
      </c>
    </row>
    <row r="158" s="2" customFormat="1" ht="14.4" customHeight="1">
      <c r="A158" s="38"/>
      <c r="B158" s="39"/>
      <c r="C158" s="196" t="s">
        <v>344</v>
      </c>
      <c r="D158" s="196" t="s">
        <v>124</v>
      </c>
      <c r="E158" s="197" t="s">
        <v>626</v>
      </c>
      <c r="F158" s="198" t="s">
        <v>627</v>
      </c>
      <c r="G158" s="199" t="s">
        <v>231</v>
      </c>
      <c r="H158" s="200">
        <v>8.4000000000000004</v>
      </c>
      <c r="I158" s="201"/>
      <c r="J158" s="202">
        <f>ROUND(I158*H158,2)</f>
        <v>0</v>
      </c>
      <c r="K158" s="198" t="s">
        <v>213</v>
      </c>
      <c r="L158" s="44"/>
      <c r="M158" s="203" t="s">
        <v>21</v>
      </c>
      <c r="N158" s="204" t="s">
        <v>41</v>
      </c>
      <c r="O158" s="84"/>
      <c r="P158" s="205">
        <f>O158*H158</f>
        <v>0</v>
      </c>
      <c r="Q158" s="205">
        <v>2.2050000000000001</v>
      </c>
      <c r="R158" s="205">
        <f>Q158*H158</f>
        <v>18.522000000000002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122</v>
      </c>
      <c r="AT158" s="207" t="s">
        <v>124</v>
      </c>
      <c r="AU158" s="207" t="s">
        <v>80</v>
      </c>
      <c r="AY158" s="17" t="s">
        <v>123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78</v>
      </c>
      <c r="BK158" s="208">
        <f>ROUND(I158*H158,2)</f>
        <v>0</v>
      </c>
      <c r="BL158" s="17" t="s">
        <v>122</v>
      </c>
      <c r="BM158" s="207" t="s">
        <v>836</v>
      </c>
    </row>
    <row r="159" s="2" customFormat="1">
      <c r="A159" s="38"/>
      <c r="B159" s="39"/>
      <c r="C159" s="40"/>
      <c r="D159" s="209" t="s">
        <v>129</v>
      </c>
      <c r="E159" s="40"/>
      <c r="F159" s="210" t="s">
        <v>629</v>
      </c>
      <c r="G159" s="40"/>
      <c r="H159" s="40"/>
      <c r="I159" s="211"/>
      <c r="J159" s="40"/>
      <c r="K159" s="40"/>
      <c r="L159" s="44"/>
      <c r="M159" s="212"/>
      <c r="N159" s="21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80</v>
      </c>
    </row>
    <row r="160" s="13" customFormat="1">
      <c r="A160" s="13"/>
      <c r="B160" s="226"/>
      <c r="C160" s="227"/>
      <c r="D160" s="209" t="s">
        <v>216</v>
      </c>
      <c r="E160" s="228" t="s">
        <v>21</v>
      </c>
      <c r="F160" s="229" t="s">
        <v>837</v>
      </c>
      <c r="G160" s="227"/>
      <c r="H160" s="230">
        <v>8.4000000000000004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216</v>
      </c>
      <c r="AU160" s="236" t="s">
        <v>80</v>
      </c>
      <c r="AV160" s="13" t="s">
        <v>80</v>
      </c>
      <c r="AW160" s="13" t="s">
        <v>32</v>
      </c>
      <c r="AX160" s="13" t="s">
        <v>78</v>
      </c>
      <c r="AY160" s="236" t="s">
        <v>123</v>
      </c>
    </row>
    <row r="161" s="2" customFormat="1" ht="14.4" customHeight="1">
      <c r="A161" s="38"/>
      <c r="B161" s="39"/>
      <c r="C161" s="196" t="s">
        <v>349</v>
      </c>
      <c r="D161" s="196" t="s">
        <v>124</v>
      </c>
      <c r="E161" s="197" t="s">
        <v>838</v>
      </c>
      <c r="F161" s="198" t="s">
        <v>839</v>
      </c>
      <c r="G161" s="199" t="s">
        <v>231</v>
      </c>
      <c r="H161" s="200">
        <v>28</v>
      </c>
      <c r="I161" s="201"/>
      <c r="J161" s="202">
        <f>ROUND(I161*H161,2)</f>
        <v>0</v>
      </c>
      <c r="K161" s="198" t="s">
        <v>213</v>
      </c>
      <c r="L161" s="44"/>
      <c r="M161" s="203" t="s">
        <v>21</v>
      </c>
      <c r="N161" s="204" t="s">
        <v>41</v>
      </c>
      <c r="O161" s="84"/>
      <c r="P161" s="205">
        <f>O161*H161</f>
        <v>0</v>
      </c>
      <c r="Q161" s="205">
        <v>2.0032199999999998</v>
      </c>
      <c r="R161" s="205">
        <f>Q161*H161</f>
        <v>56.090159999999997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122</v>
      </c>
      <c r="AT161" s="207" t="s">
        <v>124</v>
      </c>
      <c r="AU161" s="207" t="s">
        <v>80</v>
      </c>
      <c r="AY161" s="17" t="s">
        <v>123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78</v>
      </c>
      <c r="BK161" s="208">
        <f>ROUND(I161*H161,2)</f>
        <v>0</v>
      </c>
      <c r="BL161" s="17" t="s">
        <v>122</v>
      </c>
      <c r="BM161" s="207" t="s">
        <v>840</v>
      </c>
    </row>
    <row r="162" s="2" customFormat="1">
      <c r="A162" s="38"/>
      <c r="B162" s="39"/>
      <c r="C162" s="40"/>
      <c r="D162" s="209" t="s">
        <v>129</v>
      </c>
      <c r="E162" s="40"/>
      <c r="F162" s="210" t="s">
        <v>841</v>
      </c>
      <c r="G162" s="40"/>
      <c r="H162" s="40"/>
      <c r="I162" s="211"/>
      <c r="J162" s="40"/>
      <c r="K162" s="40"/>
      <c r="L162" s="44"/>
      <c r="M162" s="212"/>
      <c r="N162" s="21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80</v>
      </c>
    </row>
    <row r="163" s="13" customFormat="1">
      <c r="A163" s="13"/>
      <c r="B163" s="226"/>
      <c r="C163" s="227"/>
      <c r="D163" s="209" t="s">
        <v>216</v>
      </c>
      <c r="E163" s="228" t="s">
        <v>21</v>
      </c>
      <c r="F163" s="229" t="s">
        <v>842</v>
      </c>
      <c r="G163" s="227"/>
      <c r="H163" s="230">
        <v>28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216</v>
      </c>
      <c r="AU163" s="236" t="s">
        <v>80</v>
      </c>
      <c r="AV163" s="13" t="s">
        <v>80</v>
      </c>
      <c r="AW163" s="13" t="s">
        <v>32</v>
      </c>
      <c r="AX163" s="13" t="s">
        <v>78</v>
      </c>
      <c r="AY163" s="236" t="s">
        <v>123</v>
      </c>
    </row>
    <row r="164" s="2" customFormat="1" ht="14.4" customHeight="1">
      <c r="A164" s="38"/>
      <c r="B164" s="39"/>
      <c r="C164" s="196" t="s">
        <v>354</v>
      </c>
      <c r="D164" s="196" t="s">
        <v>124</v>
      </c>
      <c r="E164" s="197" t="s">
        <v>843</v>
      </c>
      <c r="F164" s="198" t="s">
        <v>844</v>
      </c>
      <c r="G164" s="199" t="s">
        <v>297</v>
      </c>
      <c r="H164" s="200">
        <v>56</v>
      </c>
      <c r="I164" s="201"/>
      <c r="J164" s="202">
        <f>ROUND(I164*H164,2)</f>
        <v>0</v>
      </c>
      <c r="K164" s="198" t="s">
        <v>213</v>
      </c>
      <c r="L164" s="44"/>
      <c r="M164" s="203" t="s">
        <v>21</v>
      </c>
      <c r="N164" s="204" t="s">
        <v>41</v>
      </c>
      <c r="O164" s="84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7" t="s">
        <v>122</v>
      </c>
      <c r="AT164" s="207" t="s">
        <v>124</v>
      </c>
      <c r="AU164" s="207" t="s">
        <v>80</v>
      </c>
      <c r="AY164" s="17" t="s">
        <v>123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78</v>
      </c>
      <c r="BK164" s="208">
        <f>ROUND(I164*H164,2)</f>
        <v>0</v>
      </c>
      <c r="BL164" s="17" t="s">
        <v>122</v>
      </c>
      <c r="BM164" s="207" t="s">
        <v>845</v>
      </c>
    </row>
    <row r="165" s="2" customFormat="1">
      <c r="A165" s="38"/>
      <c r="B165" s="39"/>
      <c r="C165" s="40"/>
      <c r="D165" s="209" t="s">
        <v>129</v>
      </c>
      <c r="E165" s="40"/>
      <c r="F165" s="210" t="s">
        <v>846</v>
      </c>
      <c r="G165" s="40"/>
      <c r="H165" s="40"/>
      <c r="I165" s="211"/>
      <c r="J165" s="40"/>
      <c r="K165" s="40"/>
      <c r="L165" s="44"/>
      <c r="M165" s="212"/>
      <c r="N165" s="21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80</v>
      </c>
    </row>
    <row r="166" s="13" customFormat="1">
      <c r="A166" s="13"/>
      <c r="B166" s="226"/>
      <c r="C166" s="227"/>
      <c r="D166" s="209" t="s">
        <v>216</v>
      </c>
      <c r="E166" s="228" t="s">
        <v>21</v>
      </c>
      <c r="F166" s="229" t="s">
        <v>847</v>
      </c>
      <c r="G166" s="227"/>
      <c r="H166" s="230">
        <v>56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216</v>
      </c>
      <c r="AU166" s="236" t="s">
        <v>80</v>
      </c>
      <c r="AV166" s="13" t="s">
        <v>80</v>
      </c>
      <c r="AW166" s="13" t="s">
        <v>32</v>
      </c>
      <c r="AX166" s="13" t="s">
        <v>78</v>
      </c>
      <c r="AY166" s="236" t="s">
        <v>123</v>
      </c>
    </row>
    <row r="167" s="11" customFormat="1" ht="22.8" customHeight="1">
      <c r="A167" s="11"/>
      <c r="B167" s="182"/>
      <c r="C167" s="183"/>
      <c r="D167" s="184" t="s">
        <v>69</v>
      </c>
      <c r="E167" s="224" t="s">
        <v>423</v>
      </c>
      <c r="F167" s="224" t="s">
        <v>424</v>
      </c>
      <c r="G167" s="183"/>
      <c r="H167" s="183"/>
      <c r="I167" s="186"/>
      <c r="J167" s="225">
        <f>BK167</f>
        <v>0</v>
      </c>
      <c r="K167" s="183"/>
      <c r="L167" s="188"/>
      <c r="M167" s="189"/>
      <c r="N167" s="190"/>
      <c r="O167" s="190"/>
      <c r="P167" s="191">
        <f>SUM(P168:P169)</f>
        <v>0</v>
      </c>
      <c r="Q167" s="190"/>
      <c r="R167" s="191">
        <f>SUM(R168:R169)</f>
        <v>0</v>
      </c>
      <c r="S167" s="190"/>
      <c r="T167" s="192">
        <f>SUM(T168:T169)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93" t="s">
        <v>78</v>
      </c>
      <c r="AT167" s="194" t="s">
        <v>69</v>
      </c>
      <c r="AU167" s="194" t="s">
        <v>78</v>
      </c>
      <c r="AY167" s="193" t="s">
        <v>123</v>
      </c>
      <c r="BK167" s="195">
        <f>SUM(BK168:BK169)</f>
        <v>0</v>
      </c>
    </row>
    <row r="168" s="2" customFormat="1" ht="14.4" customHeight="1">
      <c r="A168" s="38"/>
      <c r="B168" s="39"/>
      <c r="C168" s="196" t="s">
        <v>360</v>
      </c>
      <c r="D168" s="196" t="s">
        <v>124</v>
      </c>
      <c r="E168" s="197" t="s">
        <v>848</v>
      </c>
      <c r="F168" s="198" t="s">
        <v>849</v>
      </c>
      <c r="G168" s="199" t="s">
        <v>290</v>
      </c>
      <c r="H168" s="200">
        <v>75.072999999999993</v>
      </c>
      <c r="I168" s="201"/>
      <c r="J168" s="202">
        <f>ROUND(I168*H168,2)</f>
        <v>0</v>
      </c>
      <c r="K168" s="198" t="s">
        <v>213</v>
      </c>
      <c r="L168" s="44"/>
      <c r="M168" s="203" t="s">
        <v>21</v>
      </c>
      <c r="N168" s="204" t="s">
        <v>41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122</v>
      </c>
      <c r="AT168" s="207" t="s">
        <v>124</v>
      </c>
      <c r="AU168" s="207" t="s">
        <v>80</v>
      </c>
      <c r="AY168" s="17" t="s">
        <v>123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122</v>
      </c>
      <c r="BM168" s="207" t="s">
        <v>850</v>
      </c>
    </row>
    <row r="169" s="2" customFormat="1">
      <c r="A169" s="38"/>
      <c r="B169" s="39"/>
      <c r="C169" s="40"/>
      <c r="D169" s="209" t="s">
        <v>129</v>
      </c>
      <c r="E169" s="40"/>
      <c r="F169" s="210" t="s">
        <v>851</v>
      </c>
      <c r="G169" s="40"/>
      <c r="H169" s="40"/>
      <c r="I169" s="211"/>
      <c r="J169" s="40"/>
      <c r="K169" s="40"/>
      <c r="L169" s="44"/>
      <c r="M169" s="214"/>
      <c r="N169" s="215"/>
      <c r="O169" s="216"/>
      <c r="P169" s="216"/>
      <c r="Q169" s="216"/>
      <c r="R169" s="216"/>
      <c r="S169" s="216"/>
      <c r="T169" s="217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129</v>
      </c>
      <c r="AU169" s="17" t="s">
        <v>80</v>
      </c>
    </row>
    <row r="170" s="2" customFormat="1" ht="6.96" customHeight="1">
      <c r="A170" s="38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iH1PKuCceLY7clcDbaDMu+IXWtlzG6Mtr4lZAtNVNnx2iESp0cwrtvoQAs8ey2tnuq/oOalap0qU7RV9HL+n1Q==" hashValue="mI8ZJGEwOxq2M5QhOl6Vx+QZ3bCpsIveCNMkdJrlZK/lfYC8zWO344gT8k44Hy6c9syGLHJfZsn3iUg4W2fPaA==" algorithmName="SHA-512" password="CC35"/>
  <autoFilter ref="C82:K16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Společná zařízení v k.ú. Horní Čermná - Vodohospodářská část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852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21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18.11.2019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27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ROUND((SUM(BE82:BE161)),  2)</f>
        <v>0</v>
      </c>
      <c r="G33" s="38"/>
      <c r="H33" s="38"/>
      <c r="I33" s="148">
        <v>0.20999999999999999</v>
      </c>
      <c r="J33" s="147">
        <f>ROUND(((SUM(BE82:BE161))*I33),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ROUND((SUM(BF82:BF161)),  2)</f>
        <v>0</v>
      </c>
      <c r="G34" s="38"/>
      <c r="H34" s="38"/>
      <c r="I34" s="148">
        <v>0.14999999999999999</v>
      </c>
      <c r="J34" s="147">
        <f>ROUND(((SUM(BF82:BF161))*I34),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ROUND((SUM(BG82:BG161)),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ROUND((SUM(BH82:BH161)),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ROUND((SUM(BI82:BI161)),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Společná zařízení v k.ú. Horní Čermná - Vodohospodářská část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SO-3 - Průlehy PEO 4, 5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18.11.2019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202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203</v>
      </c>
      <c r="E61" s="221"/>
      <c r="F61" s="221"/>
      <c r="G61" s="221"/>
      <c r="H61" s="221"/>
      <c r="I61" s="221"/>
      <c r="J61" s="222">
        <f>J84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206</v>
      </c>
      <c r="E62" s="221"/>
      <c r="F62" s="221"/>
      <c r="G62" s="221"/>
      <c r="H62" s="221"/>
      <c r="I62" s="221"/>
      <c r="J62" s="222">
        <f>J159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107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Společná zařízení v k.ú. Horní Čermná - Vodohospodářská část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100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SO-3 - Průlehy PEO 4, 5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22</v>
      </c>
      <c r="D76" s="40"/>
      <c r="E76" s="40"/>
      <c r="F76" s="27" t="str">
        <f>F12</f>
        <v xml:space="preserve"> </v>
      </c>
      <c r="G76" s="40"/>
      <c r="H76" s="40"/>
      <c r="I76" s="32" t="s">
        <v>24</v>
      </c>
      <c r="J76" s="72" t="str">
        <f>IF(J12="","",J12)</f>
        <v>18.11.2019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26</v>
      </c>
      <c r="D78" s="40"/>
      <c r="E78" s="40"/>
      <c r="F78" s="27" t="str">
        <f>E15</f>
        <v xml:space="preserve"> </v>
      </c>
      <c r="G78" s="40"/>
      <c r="H78" s="40"/>
      <c r="I78" s="32" t="s">
        <v>31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33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71"/>
      <c r="B81" s="172"/>
      <c r="C81" s="173" t="s">
        <v>108</v>
      </c>
      <c r="D81" s="174" t="s">
        <v>55</v>
      </c>
      <c r="E81" s="174" t="s">
        <v>51</v>
      </c>
      <c r="F81" s="174" t="s">
        <v>52</v>
      </c>
      <c r="G81" s="174" t="s">
        <v>109</v>
      </c>
      <c r="H81" s="174" t="s">
        <v>110</v>
      </c>
      <c r="I81" s="174" t="s">
        <v>111</v>
      </c>
      <c r="J81" s="174" t="s">
        <v>104</v>
      </c>
      <c r="K81" s="175" t="s">
        <v>112</v>
      </c>
      <c r="L81" s="176"/>
      <c r="M81" s="92" t="s">
        <v>21</v>
      </c>
      <c r="N81" s="93" t="s">
        <v>40</v>
      </c>
      <c r="O81" s="93" t="s">
        <v>113</v>
      </c>
      <c r="P81" s="93" t="s">
        <v>114</v>
      </c>
      <c r="Q81" s="93" t="s">
        <v>115</v>
      </c>
      <c r="R81" s="93" t="s">
        <v>116</v>
      </c>
      <c r="S81" s="93" t="s">
        <v>117</v>
      </c>
      <c r="T81" s="94" t="s">
        <v>118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8"/>
      <c r="B82" s="39"/>
      <c r="C82" s="99" t="s">
        <v>119</v>
      </c>
      <c r="D82" s="40"/>
      <c r="E82" s="40"/>
      <c r="F82" s="40"/>
      <c r="G82" s="40"/>
      <c r="H82" s="40"/>
      <c r="I82" s="40"/>
      <c r="J82" s="177">
        <f>BK82</f>
        <v>0</v>
      </c>
      <c r="K82" s="40"/>
      <c r="L82" s="44"/>
      <c r="M82" s="95"/>
      <c r="N82" s="178"/>
      <c r="O82" s="96"/>
      <c r="P82" s="179">
        <f>P83</f>
        <v>0</v>
      </c>
      <c r="Q82" s="96"/>
      <c r="R82" s="179">
        <f>R83</f>
        <v>0.27776000000000001</v>
      </c>
      <c r="S82" s="96"/>
      <c r="T82" s="180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69</v>
      </c>
      <c r="AU82" s="17" t="s">
        <v>105</v>
      </c>
      <c r="BK82" s="181">
        <f>BK83</f>
        <v>0</v>
      </c>
    </row>
    <row r="83" s="11" customFormat="1" ht="25.92" customHeight="1">
      <c r="A83" s="11"/>
      <c r="B83" s="182"/>
      <c r="C83" s="183"/>
      <c r="D83" s="184" t="s">
        <v>69</v>
      </c>
      <c r="E83" s="185" t="s">
        <v>207</v>
      </c>
      <c r="F83" s="185" t="s">
        <v>208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P84+P159</f>
        <v>0</v>
      </c>
      <c r="Q83" s="190"/>
      <c r="R83" s="191">
        <f>R84+R159</f>
        <v>0.27776000000000001</v>
      </c>
      <c r="S83" s="190"/>
      <c r="T83" s="192">
        <f>T84+T159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3" t="s">
        <v>78</v>
      </c>
      <c r="AT83" s="194" t="s">
        <v>69</v>
      </c>
      <c r="AU83" s="194" t="s">
        <v>70</v>
      </c>
      <c r="AY83" s="193" t="s">
        <v>123</v>
      </c>
      <c r="BK83" s="195">
        <f>BK84+BK159</f>
        <v>0</v>
      </c>
    </row>
    <row r="84" s="11" customFormat="1" ht="22.8" customHeight="1">
      <c r="A84" s="11"/>
      <c r="B84" s="182"/>
      <c r="C84" s="183"/>
      <c r="D84" s="184" t="s">
        <v>69</v>
      </c>
      <c r="E84" s="224" t="s">
        <v>78</v>
      </c>
      <c r="F84" s="224" t="s">
        <v>209</v>
      </c>
      <c r="G84" s="183"/>
      <c r="H84" s="183"/>
      <c r="I84" s="186"/>
      <c r="J84" s="225">
        <f>BK84</f>
        <v>0</v>
      </c>
      <c r="K84" s="183"/>
      <c r="L84" s="188"/>
      <c r="M84" s="189"/>
      <c r="N84" s="190"/>
      <c r="O84" s="190"/>
      <c r="P84" s="191">
        <f>SUM(P85:P158)</f>
        <v>0</v>
      </c>
      <c r="Q84" s="190"/>
      <c r="R84" s="191">
        <f>SUM(R85:R158)</f>
        <v>0.27776000000000001</v>
      </c>
      <c r="S84" s="190"/>
      <c r="T84" s="192">
        <f>SUM(T85:T158)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78</v>
      </c>
      <c r="AT84" s="194" t="s">
        <v>69</v>
      </c>
      <c r="AU84" s="194" t="s">
        <v>78</v>
      </c>
      <c r="AY84" s="193" t="s">
        <v>123</v>
      </c>
      <c r="BK84" s="195">
        <f>SUM(BK85:BK158)</f>
        <v>0</v>
      </c>
    </row>
    <row r="85" s="2" customFormat="1" ht="14.4" customHeight="1">
      <c r="A85" s="38"/>
      <c r="B85" s="39"/>
      <c r="C85" s="196" t="s">
        <v>78</v>
      </c>
      <c r="D85" s="196" t="s">
        <v>124</v>
      </c>
      <c r="E85" s="197" t="s">
        <v>744</v>
      </c>
      <c r="F85" s="198" t="s">
        <v>745</v>
      </c>
      <c r="G85" s="199" t="s">
        <v>231</v>
      </c>
      <c r="H85" s="200">
        <v>897</v>
      </c>
      <c r="I85" s="201"/>
      <c r="J85" s="202">
        <f>ROUND(I85*H85,2)</f>
        <v>0</v>
      </c>
      <c r="K85" s="198" t="s">
        <v>213</v>
      </c>
      <c r="L85" s="44"/>
      <c r="M85" s="203" t="s">
        <v>21</v>
      </c>
      <c r="N85" s="204" t="s">
        <v>41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122</v>
      </c>
      <c r="AT85" s="207" t="s">
        <v>124</v>
      </c>
      <c r="AU85" s="207" t="s">
        <v>80</v>
      </c>
      <c r="AY85" s="17" t="s">
        <v>123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78</v>
      </c>
      <c r="BK85" s="208">
        <f>ROUND(I85*H85,2)</f>
        <v>0</v>
      </c>
      <c r="BL85" s="17" t="s">
        <v>122</v>
      </c>
      <c r="BM85" s="207" t="s">
        <v>853</v>
      </c>
    </row>
    <row r="86" s="2" customFormat="1">
      <c r="A86" s="38"/>
      <c r="B86" s="39"/>
      <c r="C86" s="40"/>
      <c r="D86" s="209" t="s">
        <v>129</v>
      </c>
      <c r="E86" s="40"/>
      <c r="F86" s="210" t="s">
        <v>747</v>
      </c>
      <c r="G86" s="40"/>
      <c r="H86" s="40"/>
      <c r="I86" s="211"/>
      <c r="J86" s="40"/>
      <c r="K86" s="40"/>
      <c r="L86" s="44"/>
      <c r="M86" s="212"/>
      <c r="N86" s="21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129</v>
      </c>
      <c r="AU86" s="17" t="s">
        <v>80</v>
      </c>
    </row>
    <row r="87" s="13" customFormat="1">
      <c r="A87" s="13"/>
      <c r="B87" s="226"/>
      <c r="C87" s="227"/>
      <c r="D87" s="209" t="s">
        <v>216</v>
      </c>
      <c r="E87" s="228" t="s">
        <v>21</v>
      </c>
      <c r="F87" s="229" t="s">
        <v>854</v>
      </c>
      <c r="G87" s="227"/>
      <c r="H87" s="230">
        <v>623</v>
      </c>
      <c r="I87" s="231"/>
      <c r="J87" s="227"/>
      <c r="K87" s="227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216</v>
      </c>
      <c r="AU87" s="236" t="s">
        <v>80</v>
      </c>
      <c r="AV87" s="13" t="s">
        <v>80</v>
      </c>
      <c r="AW87" s="13" t="s">
        <v>32</v>
      </c>
      <c r="AX87" s="13" t="s">
        <v>70</v>
      </c>
      <c r="AY87" s="236" t="s">
        <v>123</v>
      </c>
    </row>
    <row r="88" s="13" customFormat="1">
      <c r="A88" s="13"/>
      <c r="B88" s="226"/>
      <c r="C88" s="227"/>
      <c r="D88" s="209" t="s">
        <v>216</v>
      </c>
      <c r="E88" s="228" t="s">
        <v>21</v>
      </c>
      <c r="F88" s="229" t="s">
        <v>855</v>
      </c>
      <c r="G88" s="227"/>
      <c r="H88" s="230">
        <v>274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216</v>
      </c>
      <c r="AU88" s="236" t="s">
        <v>80</v>
      </c>
      <c r="AV88" s="13" t="s">
        <v>80</v>
      </c>
      <c r="AW88" s="13" t="s">
        <v>32</v>
      </c>
      <c r="AX88" s="13" t="s">
        <v>70</v>
      </c>
      <c r="AY88" s="236" t="s">
        <v>123</v>
      </c>
    </row>
    <row r="89" s="14" customFormat="1">
      <c r="A89" s="14"/>
      <c r="B89" s="237"/>
      <c r="C89" s="238"/>
      <c r="D89" s="209" t="s">
        <v>216</v>
      </c>
      <c r="E89" s="239" t="s">
        <v>21</v>
      </c>
      <c r="F89" s="240" t="s">
        <v>245</v>
      </c>
      <c r="G89" s="238"/>
      <c r="H89" s="241">
        <v>897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216</v>
      </c>
      <c r="AU89" s="247" t="s">
        <v>80</v>
      </c>
      <c r="AV89" s="14" t="s">
        <v>122</v>
      </c>
      <c r="AW89" s="14" t="s">
        <v>32</v>
      </c>
      <c r="AX89" s="14" t="s">
        <v>78</v>
      </c>
      <c r="AY89" s="247" t="s">
        <v>123</v>
      </c>
    </row>
    <row r="90" s="2" customFormat="1" ht="14.4" customHeight="1">
      <c r="A90" s="38"/>
      <c r="B90" s="39"/>
      <c r="C90" s="196" t="s">
        <v>80</v>
      </c>
      <c r="D90" s="196" t="s">
        <v>124</v>
      </c>
      <c r="E90" s="197" t="s">
        <v>749</v>
      </c>
      <c r="F90" s="198" t="s">
        <v>750</v>
      </c>
      <c r="G90" s="199" t="s">
        <v>231</v>
      </c>
      <c r="H90" s="200">
        <v>812</v>
      </c>
      <c r="I90" s="201"/>
      <c r="J90" s="202">
        <f>ROUND(I90*H90,2)</f>
        <v>0</v>
      </c>
      <c r="K90" s="198" t="s">
        <v>213</v>
      </c>
      <c r="L90" s="44"/>
      <c r="M90" s="203" t="s">
        <v>21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122</v>
      </c>
      <c r="AT90" s="207" t="s">
        <v>124</v>
      </c>
      <c r="AU90" s="207" t="s">
        <v>80</v>
      </c>
      <c r="AY90" s="17" t="s">
        <v>123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78</v>
      </c>
      <c r="BK90" s="208">
        <f>ROUND(I90*H90,2)</f>
        <v>0</v>
      </c>
      <c r="BL90" s="17" t="s">
        <v>122</v>
      </c>
      <c r="BM90" s="207" t="s">
        <v>856</v>
      </c>
    </row>
    <row r="91" s="2" customFormat="1">
      <c r="A91" s="38"/>
      <c r="B91" s="39"/>
      <c r="C91" s="40"/>
      <c r="D91" s="209" t="s">
        <v>129</v>
      </c>
      <c r="E91" s="40"/>
      <c r="F91" s="210" t="s">
        <v>752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129</v>
      </c>
      <c r="AU91" s="17" t="s">
        <v>80</v>
      </c>
    </row>
    <row r="92" s="13" customFormat="1">
      <c r="A92" s="13"/>
      <c r="B92" s="226"/>
      <c r="C92" s="227"/>
      <c r="D92" s="209" t="s">
        <v>216</v>
      </c>
      <c r="E92" s="228" t="s">
        <v>21</v>
      </c>
      <c r="F92" s="229" t="s">
        <v>857</v>
      </c>
      <c r="G92" s="227"/>
      <c r="H92" s="230">
        <v>556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216</v>
      </c>
      <c r="AU92" s="236" t="s">
        <v>80</v>
      </c>
      <c r="AV92" s="13" t="s">
        <v>80</v>
      </c>
      <c r="AW92" s="13" t="s">
        <v>32</v>
      </c>
      <c r="AX92" s="13" t="s">
        <v>70</v>
      </c>
      <c r="AY92" s="236" t="s">
        <v>123</v>
      </c>
    </row>
    <row r="93" s="13" customFormat="1">
      <c r="A93" s="13"/>
      <c r="B93" s="226"/>
      <c r="C93" s="227"/>
      <c r="D93" s="209" t="s">
        <v>216</v>
      </c>
      <c r="E93" s="228" t="s">
        <v>21</v>
      </c>
      <c r="F93" s="229" t="s">
        <v>858</v>
      </c>
      <c r="G93" s="227"/>
      <c r="H93" s="230">
        <v>256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216</v>
      </c>
      <c r="AU93" s="236" t="s">
        <v>80</v>
      </c>
      <c r="AV93" s="13" t="s">
        <v>80</v>
      </c>
      <c r="AW93" s="13" t="s">
        <v>32</v>
      </c>
      <c r="AX93" s="13" t="s">
        <v>70</v>
      </c>
      <c r="AY93" s="236" t="s">
        <v>123</v>
      </c>
    </row>
    <row r="94" s="14" customFormat="1">
      <c r="A94" s="14"/>
      <c r="B94" s="237"/>
      <c r="C94" s="238"/>
      <c r="D94" s="209" t="s">
        <v>216</v>
      </c>
      <c r="E94" s="239" t="s">
        <v>21</v>
      </c>
      <c r="F94" s="240" t="s">
        <v>245</v>
      </c>
      <c r="G94" s="238"/>
      <c r="H94" s="241">
        <v>812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216</v>
      </c>
      <c r="AU94" s="247" t="s">
        <v>80</v>
      </c>
      <c r="AV94" s="14" t="s">
        <v>122</v>
      </c>
      <c r="AW94" s="14" t="s">
        <v>32</v>
      </c>
      <c r="AX94" s="14" t="s">
        <v>78</v>
      </c>
      <c r="AY94" s="247" t="s">
        <v>123</v>
      </c>
    </row>
    <row r="95" s="2" customFormat="1" ht="14.4" customHeight="1">
      <c r="A95" s="38"/>
      <c r="B95" s="39"/>
      <c r="C95" s="196" t="s">
        <v>135</v>
      </c>
      <c r="D95" s="196" t="s">
        <v>124</v>
      </c>
      <c r="E95" s="197" t="s">
        <v>754</v>
      </c>
      <c r="F95" s="198" t="s">
        <v>755</v>
      </c>
      <c r="G95" s="199" t="s">
        <v>231</v>
      </c>
      <c r="H95" s="200">
        <v>203</v>
      </c>
      <c r="I95" s="201"/>
      <c r="J95" s="202">
        <f>ROUND(I95*H95,2)</f>
        <v>0</v>
      </c>
      <c r="K95" s="198" t="s">
        <v>213</v>
      </c>
      <c r="L95" s="44"/>
      <c r="M95" s="203" t="s">
        <v>21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122</v>
      </c>
      <c r="AT95" s="207" t="s">
        <v>124</v>
      </c>
      <c r="AU95" s="207" t="s">
        <v>80</v>
      </c>
      <c r="AY95" s="17" t="s">
        <v>123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122</v>
      </c>
      <c r="BM95" s="207" t="s">
        <v>859</v>
      </c>
    </row>
    <row r="96" s="2" customFormat="1">
      <c r="A96" s="38"/>
      <c r="B96" s="39"/>
      <c r="C96" s="40"/>
      <c r="D96" s="209" t="s">
        <v>129</v>
      </c>
      <c r="E96" s="40"/>
      <c r="F96" s="210" t="s">
        <v>757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80</v>
      </c>
    </row>
    <row r="97" s="13" customFormat="1">
      <c r="A97" s="13"/>
      <c r="B97" s="226"/>
      <c r="C97" s="227"/>
      <c r="D97" s="209" t="s">
        <v>216</v>
      </c>
      <c r="E97" s="228" t="s">
        <v>21</v>
      </c>
      <c r="F97" s="229" t="s">
        <v>860</v>
      </c>
      <c r="G97" s="227"/>
      <c r="H97" s="230">
        <v>139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216</v>
      </c>
      <c r="AU97" s="236" t="s">
        <v>80</v>
      </c>
      <c r="AV97" s="13" t="s">
        <v>80</v>
      </c>
      <c r="AW97" s="13" t="s">
        <v>32</v>
      </c>
      <c r="AX97" s="13" t="s">
        <v>70</v>
      </c>
      <c r="AY97" s="236" t="s">
        <v>123</v>
      </c>
    </row>
    <row r="98" s="13" customFormat="1">
      <c r="A98" s="13"/>
      <c r="B98" s="226"/>
      <c r="C98" s="227"/>
      <c r="D98" s="209" t="s">
        <v>216</v>
      </c>
      <c r="E98" s="228" t="s">
        <v>21</v>
      </c>
      <c r="F98" s="229" t="s">
        <v>861</v>
      </c>
      <c r="G98" s="227"/>
      <c r="H98" s="230">
        <v>64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216</v>
      </c>
      <c r="AU98" s="236" t="s">
        <v>80</v>
      </c>
      <c r="AV98" s="13" t="s">
        <v>80</v>
      </c>
      <c r="AW98" s="13" t="s">
        <v>32</v>
      </c>
      <c r="AX98" s="13" t="s">
        <v>70</v>
      </c>
      <c r="AY98" s="236" t="s">
        <v>123</v>
      </c>
    </row>
    <row r="99" s="14" customFormat="1">
      <c r="A99" s="14"/>
      <c r="B99" s="237"/>
      <c r="C99" s="238"/>
      <c r="D99" s="209" t="s">
        <v>216</v>
      </c>
      <c r="E99" s="239" t="s">
        <v>21</v>
      </c>
      <c r="F99" s="240" t="s">
        <v>245</v>
      </c>
      <c r="G99" s="238"/>
      <c r="H99" s="241">
        <v>203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216</v>
      </c>
      <c r="AU99" s="247" t="s">
        <v>80</v>
      </c>
      <c r="AV99" s="14" t="s">
        <v>122</v>
      </c>
      <c r="AW99" s="14" t="s">
        <v>32</v>
      </c>
      <c r="AX99" s="14" t="s">
        <v>78</v>
      </c>
      <c r="AY99" s="247" t="s">
        <v>123</v>
      </c>
    </row>
    <row r="100" s="2" customFormat="1" ht="14.4" customHeight="1">
      <c r="A100" s="38"/>
      <c r="B100" s="39"/>
      <c r="C100" s="196" t="s">
        <v>122</v>
      </c>
      <c r="D100" s="196" t="s">
        <v>124</v>
      </c>
      <c r="E100" s="197" t="s">
        <v>759</v>
      </c>
      <c r="F100" s="198" t="s">
        <v>760</v>
      </c>
      <c r="G100" s="199" t="s">
        <v>231</v>
      </c>
      <c r="H100" s="200">
        <v>812</v>
      </c>
      <c r="I100" s="201"/>
      <c r="J100" s="202">
        <f>ROUND(I100*H100,2)</f>
        <v>0</v>
      </c>
      <c r="K100" s="198" t="s">
        <v>213</v>
      </c>
      <c r="L100" s="44"/>
      <c r="M100" s="203" t="s">
        <v>21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122</v>
      </c>
      <c r="AT100" s="207" t="s">
        <v>124</v>
      </c>
      <c r="AU100" s="207" t="s">
        <v>80</v>
      </c>
      <c r="AY100" s="17" t="s">
        <v>123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122</v>
      </c>
      <c r="BM100" s="207" t="s">
        <v>862</v>
      </c>
    </row>
    <row r="101" s="2" customFormat="1">
      <c r="A101" s="38"/>
      <c r="B101" s="39"/>
      <c r="C101" s="40"/>
      <c r="D101" s="209" t="s">
        <v>129</v>
      </c>
      <c r="E101" s="40"/>
      <c r="F101" s="210" t="s">
        <v>762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80</v>
      </c>
    </row>
    <row r="102" s="13" customFormat="1">
      <c r="A102" s="13"/>
      <c r="B102" s="226"/>
      <c r="C102" s="227"/>
      <c r="D102" s="209" t="s">
        <v>216</v>
      </c>
      <c r="E102" s="228" t="s">
        <v>21</v>
      </c>
      <c r="F102" s="229" t="s">
        <v>863</v>
      </c>
      <c r="G102" s="227"/>
      <c r="H102" s="230">
        <v>812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216</v>
      </c>
      <c r="AU102" s="236" t="s">
        <v>80</v>
      </c>
      <c r="AV102" s="13" t="s">
        <v>80</v>
      </c>
      <c r="AW102" s="13" t="s">
        <v>32</v>
      </c>
      <c r="AX102" s="13" t="s">
        <v>78</v>
      </c>
      <c r="AY102" s="236" t="s">
        <v>123</v>
      </c>
    </row>
    <row r="103" s="2" customFormat="1" ht="14.4" customHeight="1">
      <c r="A103" s="38"/>
      <c r="B103" s="39"/>
      <c r="C103" s="196" t="s">
        <v>143</v>
      </c>
      <c r="D103" s="196" t="s">
        <v>124</v>
      </c>
      <c r="E103" s="197" t="s">
        <v>764</v>
      </c>
      <c r="F103" s="198" t="s">
        <v>765</v>
      </c>
      <c r="G103" s="199" t="s">
        <v>231</v>
      </c>
      <c r="H103" s="200">
        <v>812</v>
      </c>
      <c r="I103" s="201"/>
      <c r="J103" s="202">
        <f>ROUND(I103*H103,2)</f>
        <v>0</v>
      </c>
      <c r="K103" s="198" t="s">
        <v>213</v>
      </c>
      <c r="L103" s="44"/>
      <c r="M103" s="203" t="s">
        <v>21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122</v>
      </c>
      <c r="AT103" s="207" t="s">
        <v>124</v>
      </c>
      <c r="AU103" s="207" t="s">
        <v>80</v>
      </c>
      <c r="AY103" s="17" t="s">
        <v>123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122</v>
      </c>
      <c r="BM103" s="207" t="s">
        <v>864</v>
      </c>
    </row>
    <row r="104" s="2" customFormat="1">
      <c r="A104" s="38"/>
      <c r="B104" s="39"/>
      <c r="C104" s="40"/>
      <c r="D104" s="209" t="s">
        <v>129</v>
      </c>
      <c r="E104" s="40"/>
      <c r="F104" s="210" t="s">
        <v>767</v>
      </c>
      <c r="G104" s="40"/>
      <c r="H104" s="40"/>
      <c r="I104" s="211"/>
      <c r="J104" s="40"/>
      <c r="K104" s="40"/>
      <c r="L104" s="44"/>
      <c r="M104" s="212"/>
      <c r="N104" s="21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80</v>
      </c>
    </row>
    <row r="105" s="13" customFormat="1">
      <c r="A105" s="13"/>
      <c r="B105" s="226"/>
      <c r="C105" s="227"/>
      <c r="D105" s="209" t="s">
        <v>216</v>
      </c>
      <c r="E105" s="228" t="s">
        <v>21</v>
      </c>
      <c r="F105" s="229" t="s">
        <v>857</v>
      </c>
      <c r="G105" s="227"/>
      <c r="H105" s="230">
        <v>556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216</v>
      </c>
      <c r="AU105" s="236" t="s">
        <v>80</v>
      </c>
      <c r="AV105" s="13" t="s">
        <v>80</v>
      </c>
      <c r="AW105" s="13" t="s">
        <v>32</v>
      </c>
      <c r="AX105" s="13" t="s">
        <v>70</v>
      </c>
      <c r="AY105" s="236" t="s">
        <v>123</v>
      </c>
    </row>
    <row r="106" s="13" customFormat="1">
      <c r="A106" s="13"/>
      <c r="B106" s="226"/>
      <c r="C106" s="227"/>
      <c r="D106" s="209" t="s">
        <v>216</v>
      </c>
      <c r="E106" s="228" t="s">
        <v>21</v>
      </c>
      <c r="F106" s="229" t="s">
        <v>858</v>
      </c>
      <c r="G106" s="227"/>
      <c r="H106" s="230">
        <v>256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216</v>
      </c>
      <c r="AU106" s="236" t="s">
        <v>80</v>
      </c>
      <c r="AV106" s="13" t="s">
        <v>80</v>
      </c>
      <c r="AW106" s="13" t="s">
        <v>32</v>
      </c>
      <c r="AX106" s="13" t="s">
        <v>70</v>
      </c>
      <c r="AY106" s="236" t="s">
        <v>123</v>
      </c>
    </row>
    <row r="107" s="14" customFormat="1">
      <c r="A107" s="14"/>
      <c r="B107" s="237"/>
      <c r="C107" s="238"/>
      <c r="D107" s="209" t="s">
        <v>216</v>
      </c>
      <c r="E107" s="239" t="s">
        <v>21</v>
      </c>
      <c r="F107" s="240" t="s">
        <v>245</v>
      </c>
      <c r="G107" s="238"/>
      <c r="H107" s="241">
        <v>812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216</v>
      </c>
      <c r="AU107" s="247" t="s">
        <v>80</v>
      </c>
      <c r="AV107" s="14" t="s">
        <v>122</v>
      </c>
      <c r="AW107" s="14" t="s">
        <v>32</v>
      </c>
      <c r="AX107" s="14" t="s">
        <v>78</v>
      </c>
      <c r="AY107" s="247" t="s">
        <v>123</v>
      </c>
    </row>
    <row r="108" s="2" customFormat="1" ht="14.4" customHeight="1">
      <c r="A108" s="38"/>
      <c r="B108" s="39"/>
      <c r="C108" s="196" t="s">
        <v>147</v>
      </c>
      <c r="D108" s="196" t="s">
        <v>124</v>
      </c>
      <c r="E108" s="197" t="s">
        <v>768</v>
      </c>
      <c r="F108" s="198" t="s">
        <v>769</v>
      </c>
      <c r="G108" s="199" t="s">
        <v>297</v>
      </c>
      <c r="H108" s="200">
        <v>3451</v>
      </c>
      <c r="I108" s="201"/>
      <c r="J108" s="202">
        <f>ROUND(I108*H108,2)</f>
        <v>0</v>
      </c>
      <c r="K108" s="198" t="s">
        <v>213</v>
      </c>
      <c r="L108" s="44"/>
      <c r="M108" s="203" t="s">
        <v>21</v>
      </c>
      <c r="N108" s="204" t="s">
        <v>41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122</v>
      </c>
      <c r="AT108" s="207" t="s">
        <v>124</v>
      </c>
      <c r="AU108" s="207" t="s">
        <v>80</v>
      </c>
      <c r="AY108" s="17" t="s">
        <v>123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78</v>
      </c>
      <c r="BK108" s="208">
        <f>ROUND(I108*H108,2)</f>
        <v>0</v>
      </c>
      <c r="BL108" s="17" t="s">
        <v>122</v>
      </c>
      <c r="BM108" s="207" t="s">
        <v>865</v>
      </c>
    </row>
    <row r="109" s="2" customFormat="1">
      <c r="A109" s="38"/>
      <c r="B109" s="39"/>
      <c r="C109" s="40"/>
      <c r="D109" s="209" t="s">
        <v>129</v>
      </c>
      <c r="E109" s="40"/>
      <c r="F109" s="210" t="s">
        <v>771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80</v>
      </c>
    </row>
    <row r="110" s="13" customFormat="1">
      <c r="A110" s="13"/>
      <c r="B110" s="226"/>
      <c r="C110" s="227"/>
      <c r="D110" s="209" t="s">
        <v>216</v>
      </c>
      <c r="E110" s="228" t="s">
        <v>21</v>
      </c>
      <c r="F110" s="229" t="s">
        <v>866</v>
      </c>
      <c r="G110" s="227"/>
      <c r="H110" s="230">
        <v>2301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216</v>
      </c>
      <c r="AU110" s="236" t="s">
        <v>80</v>
      </c>
      <c r="AV110" s="13" t="s">
        <v>80</v>
      </c>
      <c r="AW110" s="13" t="s">
        <v>32</v>
      </c>
      <c r="AX110" s="13" t="s">
        <v>70</v>
      </c>
      <c r="AY110" s="236" t="s">
        <v>123</v>
      </c>
    </row>
    <row r="111" s="13" customFormat="1">
      <c r="A111" s="13"/>
      <c r="B111" s="226"/>
      <c r="C111" s="227"/>
      <c r="D111" s="209" t="s">
        <v>216</v>
      </c>
      <c r="E111" s="228" t="s">
        <v>21</v>
      </c>
      <c r="F111" s="229" t="s">
        <v>867</v>
      </c>
      <c r="G111" s="227"/>
      <c r="H111" s="230">
        <v>1150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216</v>
      </c>
      <c r="AU111" s="236" t="s">
        <v>80</v>
      </c>
      <c r="AV111" s="13" t="s">
        <v>80</v>
      </c>
      <c r="AW111" s="13" t="s">
        <v>32</v>
      </c>
      <c r="AX111" s="13" t="s">
        <v>70</v>
      </c>
      <c r="AY111" s="236" t="s">
        <v>123</v>
      </c>
    </row>
    <row r="112" s="14" customFormat="1">
      <c r="A112" s="14"/>
      <c r="B112" s="237"/>
      <c r="C112" s="238"/>
      <c r="D112" s="209" t="s">
        <v>216</v>
      </c>
      <c r="E112" s="239" t="s">
        <v>21</v>
      </c>
      <c r="F112" s="240" t="s">
        <v>245</v>
      </c>
      <c r="G112" s="238"/>
      <c r="H112" s="241">
        <v>3451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216</v>
      </c>
      <c r="AU112" s="247" t="s">
        <v>80</v>
      </c>
      <c r="AV112" s="14" t="s">
        <v>122</v>
      </c>
      <c r="AW112" s="14" t="s">
        <v>32</v>
      </c>
      <c r="AX112" s="14" t="s">
        <v>78</v>
      </c>
      <c r="AY112" s="247" t="s">
        <v>123</v>
      </c>
    </row>
    <row r="113" s="2" customFormat="1" ht="14.4" customHeight="1">
      <c r="A113" s="38"/>
      <c r="B113" s="39"/>
      <c r="C113" s="248" t="s">
        <v>151</v>
      </c>
      <c r="D113" s="248" t="s">
        <v>317</v>
      </c>
      <c r="E113" s="249" t="s">
        <v>773</v>
      </c>
      <c r="F113" s="250" t="s">
        <v>319</v>
      </c>
      <c r="G113" s="251" t="s">
        <v>320</v>
      </c>
      <c r="H113" s="252">
        <v>277.75999999999999</v>
      </c>
      <c r="I113" s="253"/>
      <c r="J113" s="254">
        <f>ROUND(I113*H113,2)</f>
        <v>0</v>
      </c>
      <c r="K113" s="250" t="s">
        <v>213</v>
      </c>
      <c r="L113" s="255"/>
      <c r="M113" s="256" t="s">
        <v>21</v>
      </c>
      <c r="N113" s="257" t="s">
        <v>41</v>
      </c>
      <c r="O113" s="84"/>
      <c r="P113" s="205">
        <f>O113*H113</f>
        <v>0</v>
      </c>
      <c r="Q113" s="205">
        <v>0.001</v>
      </c>
      <c r="R113" s="205">
        <f>Q113*H113</f>
        <v>0.27776000000000001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156</v>
      </c>
      <c r="AT113" s="207" t="s">
        <v>317</v>
      </c>
      <c r="AU113" s="207" t="s">
        <v>80</v>
      </c>
      <c r="AY113" s="17" t="s">
        <v>123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122</v>
      </c>
      <c r="BM113" s="207" t="s">
        <v>868</v>
      </c>
    </row>
    <row r="114" s="2" customFormat="1">
      <c r="A114" s="38"/>
      <c r="B114" s="39"/>
      <c r="C114" s="40"/>
      <c r="D114" s="209" t="s">
        <v>129</v>
      </c>
      <c r="E114" s="40"/>
      <c r="F114" s="210" t="s">
        <v>319</v>
      </c>
      <c r="G114" s="40"/>
      <c r="H114" s="40"/>
      <c r="I114" s="211"/>
      <c r="J114" s="40"/>
      <c r="K114" s="40"/>
      <c r="L114" s="44"/>
      <c r="M114" s="212"/>
      <c r="N114" s="21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129</v>
      </c>
      <c r="AU114" s="17" t="s">
        <v>80</v>
      </c>
    </row>
    <row r="115" s="13" customFormat="1">
      <c r="A115" s="13"/>
      <c r="B115" s="226"/>
      <c r="C115" s="227"/>
      <c r="D115" s="209" t="s">
        <v>216</v>
      </c>
      <c r="E115" s="228" t="s">
        <v>21</v>
      </c>
      <c r="F115" s="229" t="s">
        <v>869</v>
      </c>
      <c r="G115" s="227"/>
      <c r="H115" s="230">
        <v>189.56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216</v>
      </c>
      <c r="AU115" s="236" t="s">
        <v>80</v>
      </c>
      <c r="AV115" s="13" t="s">
        <v>80</v>
      </c>
      <c r="AW115" s="13" t="s">
        <v>32</v>
      </c>
      <c r="AX115" s="13" t="s">
        <v>70</v>
      </c>
      <c r="AY115" s="236" t="s">
        <v>123</v>
      </c>
    </row>
    <row r="116" s="13" customFormat="1">
      <c r="A116" s="13"/>
      <c r="B116" s="226"/>
      <c r="C116" s="227"/>
      <c r="D116" s="209" t="s">
        <v>216</v>
      </c>
      <c r="E116" s="228" t="s">
        <v>21</v>
      </c>
      <c r="F116" s="229" t="s">
        <v>870</v>
      </c>
      <c r="G116" s="227"/>
      <c r="H116" s="230">
        <v>88.200000000000003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216</v>
      </c>
      <c r="AU116" s="236" t="s">
        <v>80</v>
      </c>
      <c r="AV116" s="13" t="s">
        <v>80</v>
      </c>
      <c r="AW116" s="13" t="s">
        <v>32</v>
      </c>
      <c r="AX116" s="13" t="s">
        <v>70</v>
      </c>
      <c r="AY116" s="236" t="s">
        <v>123</v>
      </c>
    </row>
    <row r="117" s="14" customFormat="1">
      <c r="A117" s="14"/>
      <c r="B117" s="237"/>
      <c r="C117" s="238"/>
      <c r="D117" s="209" t="s">
        <v>216</v>
      </c>
      <c r="E117" s="239" t="s">
        <v>21</v>
      </c>
      <c r="F117" s="240" t="s">
        <v>245</v>
      </c>
      <c r="G117" s="238"/>
      <c r="H117" s="241">
        <v>277.75999999999999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216</v>
      </c>
      <c r="AU117" s="247" t="s">
        <v>80</v>
      </c>
      <c r="AV117" s="14" t="s">
        <v>122</v>
      </c>
      <c r="AW117" s="14" t="s">
        <v>32</v>
      </c>
      <c r="AX117" s="14" t="s">
        <v>78</v>
      </c>
      <c r="AY117" s="247" t="s">
        <v>123</v>
      </c>
    </row>
    <row r="118" s="2" customFormat="1" ht="14.4" customHeight="1">
      <c r="A118" s="38"/>
      <c r="B118" s="39"/>
      <c r="C118" s="196" t="s">
        <v>156</v>
      </c>
      <c r="D118" s="196" t="s">
        <v>124</v>
      </c>
      <c r="E118" s="197" t="s">
        <v>329</v>
      </c>
      <c r="F118" s="198" t="s">
        <v>330</v>
      </c>
      <c r="G118" s="199" t="s">
        <v>297</v>
      </c>
      <c r="H118" s="200">
        <v>7936</v>
      </c>
      <c r="I118" s="201"/>
      <c r="J118" s="202">
        <f>ROUND(I118*H118,2)</f>
        <v>0</v>
      </c>
      <c r="K118" s="198" t="s">
        <v>213</v>
      </c>
      <c r="L118" s="44"/>
      <c r="M118" s="203" t="s">
        <v>21</v>
      </c>
      <c r="N118" s="204" t="s">
        <v>41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122</v>
      </c>
      <c r="AT118" s="207" t="s">
        <v>124</v>
      </c>
      <c r="AU118" s="207" t="s">
        <v>80</v>
      </c>
      <c r="AY118" s="17" t="s">
        <v>123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122</v>
      </c>
      <c r="BM118" s="207" t="s">
        <v>871</v>
      </c>
    </row>
    <row r="119" s="2" customFormat="1">
      <c r="A119" s="38"/>
      <c r="B119" s="39"/>
      <c r="C119" s="40"/>
      <c r="D119" s="209" t="s">
        <v>129</v>
      </c>
      <c r="E119" s="40"/>
      <c r="F119" s="210" t="s">
        <v>332</v>
      </c>
      <c r="G119" s="40"/>
      <c r="H119" s="40"/>
      <c r="I119" s="211"/>
      <c r="J119" s="40"/>
      <c r="K119" s="40"/>
      <c r="L119" s="44"/>
      <c r="M119" s="212"/>
      <c r="N119" s="21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80</v>
      </c>
    </row>
    <row r="120" s="13" customFormat="1">
      <c r="A120" s="13"/>
      <c r="B120" s="226"/>
      <c r="C120" s="227"/>
      <c r="D120" s="209" t="s">
        <v>216</v>
      </c>
      <c r="E120" s="228" t="s">
        <v>21</v>
      </c>
      <c r="F120" s="229" t="s">
        <v>872</v>
      </c>
      <c r="G120" s="227"/>
      <c r="H120" s="230">
        <v>5416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216</v>
      </c>
      <c r="AU120" s="236" t="s">
        <v>80</v>
      </c>
      <c r="AV120" s="13" t="s">
        <v>80</v>
      </c>
      <c r="AW120" s="13" t="s">
        <v>32</v>
      </c>
      <c r="AX120" s="13" t="s">
        <v>70</v>
      </c>
      <c r="AY120" s="236" t="s">
        <v>123</v>
      </c>
    </row>
    <row r="121" s="13" customFormat="1">
      <c r="A121" s="13"/>
      <c r="B121" s="226"/>
      <c r="C121" s="227"/>
      <c r="D121" s="209" t="s">
        <v>216</v>
      </c>
      <c r="E121" s="228" t="s">
        <v>21</v>
      </c>
      <c r="F121" s="229" t="s">
        <v>873</v>
      </c>
      <c r="G121" s="227"/>
      <c r="H121" s="230">
        <v>2520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216</v>
      </c>
      <c r="AU121" s="236" t="s">
        <v>80</v>
      </c>
      <c r="AV121" s="13" t="s">
        <v>80</v>
      </c>
      <c r="AW121" s="13" t="s">
        <v>32</v>
      </c>
      <c r="AX121" s="13" t="s">
        <v>70</v>
      </c>
      <c r="AY121" s="236" t="s">
        <v>123</v>
      </c>
    </row>
    <row r="122" s="14" customFormat="1">
      <c r="A122" s="14"/>
      <c r="B122" s="237"/>
      <c r="C122" s="238"/>
      <c r="D122" s="209" t="s">
        <v>216</v>
      </c>
      <c r="E122" s="239" t="s">
        <v>21</v>
      </c>
      <c r="F122" s="240" t="s">
        <v>245</v>
      </c>
      <c r="G122" s="238"/>
      <c r="H122" s="241">
        <v>7936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216</v>
      </c>
      <c r="AU122" s="247" t="s">
        <v>80</v>
      </c>
      <c r="AV122" s="14" t="s">
        <v>122</v>
      </c>
      <c r="AW122" s="14" t="s">
        <v>32</v>
      </c>
      <c r="AX122" s="14" t="s">
        <v>78</v>
      </c>
      <c r="AY122" s="247" t="s">
        <v>123</v>
      </c>
    </row>
    <row r="123" s="2" customFormat="1" ht="14.4" customHeight="1">
      <c r="A123" s="38"/>
      <c r="B123" s="39"/>
      <c r="C123" s="196" t="s">
        <v>160</v>
      </c>
      <c r="D123" s="196" t="s">
        <v>124</v>
      </c>
      <c r="E123" s="197" t="s">
        <v>484</v>
      </c>
      <c r="F123" s="198" t="s">
        <v>485</v>
      </c>
      <c r="G123" s="199" t="s">
        <v>297</v>
      </c>
      <c r="H123" s="200">
        <v>4485</v>
      </c>
      <c r="I123" s="201"/>
      <c r="J123" s="202">
        <f>ROUND(I123*H123,2)</f>
        <v>0</v>
      </c>
      <c r="K123" s="198" t="s">
        <v>213</v>
      </c>
      <c r="L123" s="44"/>
      <c r="M123" s="203" t="s">
        <v>21</v>
      </c>
      <c r="N123" s="204" t="s">
        <v>41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122</v>
      </c>
      <c r="AT123" s="207" t="s">
        <v>124</v>
      </c>
      <c r="AU123" s="207" t="s">
        <v>80</v>
      </c>
      <c r="AY123" s="17" t="s">
        <v>123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78</v>
      </c>
      <c r="BK123" s="208">
        <f>ROUND(I123*H123,2)</f>
        <v>0</v>
      </c>
      <c r="BL123" s="17" t="s">
        <v>122</v>
      </c>
      <c r="BM123" s="207" t="s">
        <v>874</v>
      </c>
    </row>
    <row r="124" s="2" customFormat="1">
      <c r="A124" s="38"/>
      <c r="B124" s="39"/>
      <c r="C124" s="40"/>
      <c r="D124" s="209" t="s">
        <v>129</v>
      </c>
      <c r="E124" s="40"/>
      <c r="F124" s="210" t="s">
        <v>487</v>
      </c>
      <c r="G124" s="40"/>
      <c r="H124" s="40"/>
      <c r="I124" s="211"/>
      <c r="J124" s="40"/>
      <c r="K124" s="40"/>
      <c r="L124" s="44"/>
      <c r="M124" s="212"/>
      <c r="N124" s="21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129</v>
      </c>
      <c r="AU124" s="17" t="s">
        <v>80</v>
      </c>
    </row>
    <row r="125" s="13" customFormat="1">
      <c r="A125" s="13"/>
      <c r="B125" s="226"/>
      <c r="C125" s="227"/>
      <c r="D125" s="209" t="s">
        <v>216</v>
      </c>
      <c r="E125" s="228" t="s">
        <v>21</v>
      </c>
      <c r="F125" s="229" t="s">
        <v>875</v>
      </c>
      <c r="G125" s="227"/>
      <c r="H125" s="230">
        <v>3115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216</v>
      </c>
      <c r="AU125" s="236" t="s">
        <v>80</v>
      </c>
      <c r="AV125" s="13" t="s">
        <v>80</v>
      </c>
      <c r="AW125" s="13" t="s">
        <v>32</v>
      </c>
      <c r="AX125" s="13" t="s">
        <v>70</v>
      </c>
      <c r="AY125" s="236" t="s">
        <v>123</v>
      </c>
    </row>
    <row r="126" s="13" customFormat="1">
      <c r="A126" s="13"/>
      <c r="B126" s="226"/>
      <c r="C126" s="227"/>
      <c r="D126" s="209" t="s">
        <v>216</v>
      </c>
      <c r="E126" s="228" t="s">
        <v>21</v>
      </c>
      <c r="F126" s="229" t="s">
        <v>876</v>
      </c>
      <c r="G126" s="227"/>
      <c r="H126" s="230">
        <v>1370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216</v>
      </c>
      <c r="AU126" s="236" t="s">
        <v>80</v>
      </c>
      <c r="AV126" s="13" t="s">
        <v>80</v>
      </c>
      <c r="AW126" s="13" t="s">
        <v>32</v>
      </c>
      <c r="AX126" s="13" t="s">
        <v>70</v>
      </c>
      <c r="AY126" s="236" t="s">
        <v>123</v>
      </c>
    </row>
    <row r="127" s="14" customFormat="1">
      <c r="A127" s="14"/>
      <c r="B127" s="237"/>
      <c r="C127" s="238"/>
      <c r="D127" s="209" t="s">
        <v>216</v>
      </c>
      <c r="E127" s="239" t="s">
        <v>21</v>
      </c>
      <c r="F127" s="240" t="s">
        <v>245</v>
      </c>
      <c r="G127" s="238"/>
      <c r="H127" s="241">
        <v>4485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216</v>
      </c>
      <c r="AU127" s="247" t="s">
        <v>80</v>
      </c>
      <c r="AV127" s="14" t="s">
        <v>122</v>
      </c>
      <c r="AW127" s="14" t="s">
        <v>32</v>
      </c>
      <c r="AX127" s="14" t="s">
        <v>78</v>
      </c>
      <c r="AY127" s="247" t="s">
        <v>123</v>
      </c>
    </row>
    <row r="128" s="2" customFormat="1" ht="14.4" customHeight="1">
      <c r="A128" s="38"/>
      <c r="B128" s="39"/>
      <c r="C128" s="196" t="s">
        <v>164</v>
      </c>
      <c r="D128" s="196" t="s">
        <v>124</v>
      </c>
      <c r="E128" s="197" t="s">
        <v>350</v>
      </c>
      <c r="F128" s="198" t="s">
        <v>351</v>
      </c>
      <c r="G128" s="199" t="s">
        <v>297</v>
      </c>
      <c r="H128" s="200">
        <v>4485</v>
      </c>
      <c r="I128" s="201"/>
      <c r="J128" s="202">
        <f>ROUND(I128*H128,2)</f>
        <v>0</v>
      </c>
      <c r="K128" s="198" t="s">
        <v>213</v>
      </c>
      <c r="L128" s="44"/>
      <c r="M128" s="203" t="s">
        <v>21</v>
      </c>
      <c r="N128" s="204" t="s">
        <v>41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122</v>
      </c>
      <c r="AT128" s="207" t="s">
        <v>124</v>
      </c>
      <c r="AU128" s="207" t="s">
        <v>80</v>
      </c>
      <c r="AY128" s="17" t="s">
        <v>123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78</v>
      </c>
      <c r="BK128" s="208">
        <f>ROUND(I128*H128,2)</f>
        <v>0</v>
      </c>
      <c r="BL128" s="17" t="s">
        <v>122</v>
      </c>
      <c r="BM128" s="207" t="s">
        <v>877</v>
      </c>
    </row>
    <row r="129" s="2" customFormat="1">
      <c r="A129" s="38"/>
      <c r="B129" s="39"/>
      <c r="C129" s="40"/>
      <c r="D129" s="209" t="s">
        <v>129</v>
      </c>
      <c r="E129" s="40"/>
      <c r="F129" s="210" t="s">
        <v>353</v>
      </c>
      <c r="G129" s="40"/>
      <c r="H129" s="40"/>
      <c r="I129" s="211"/>
      <c r="J129" s="40"/>
      <c r="K129" s="40"/>
      <c r="L129" s="44"/>
      <c r="M129" s="212"/>
      <c r="N129" s="21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80</v>
      </c>
    </row>
    <row r="130" s="13" customFormat="1">
      <c r="A130" s="13"/>
      <c r="B130" s="226"/>
      <c r="C130" s="227"/>
      <c r="D130" s="209" t="s">
        <v>216</v>
      </c>
      <c r="E130" s="228" t="s">
        <v>21</v>
      </c>
      <c r="F130" s="229" t="s">
        <v>875</v>
      </c>
      <c r="G130" s="227"/>
      <c r="H130" s="230">
        <v>3115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216</v>
      </c>
      <c r="AU130" s="236" t="s">
        <v>80</v>
      </c>
      <c r="AV130" s="13" t="s">
        <v>80</v>
      </c>
      <c r="AW130" s="13" t="s">
        <v>32</v>
      </c>
      <c r="AX130" s="13" t="s">
        <v>70</v>
      </c>
      <c r="AY130" s="236" t="s">
        <v>123</v>
      </c>
    </row>
    <row r="131" s="13" customFormat="1">
      <c r="A131" s="13"/>
      <c r="B131" s="226"/>
      <c r="C131" s="227"/>
      <c r="D131" s="209" t="s">
        <v>216</v>
      </c>
      <c r="E131" s="228" t="s">
        <v>21</v>
      </c>
      <c r="F131" s="229" t="s">
        <v>876</v>
      </c>
      <c r="G131" s="227"/>
      <c r="H131" s="230">
        <v>1370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216</v>
      </c>
      <c r="AU131" s="236" t="s">
        <v>80</v>
      </c>
      <c r="AV131" s="13" t="s">
        <v>80</v>
      </c>
      <c r="AW131" s="13" t="s">
        <v>32</v>
      </c>
      <c r="AX131" s="13" t="s">
        <v>70</v>
      </c>
      <c r="AY131" s="236" t="s">
        <v>123</v>
      </c>
    </row>
    <row r="132" s="14" customFormat="1">
      <c r="A132" s="14"/>
      <c r="B132" s="237"/>
      <c r="C132" s="238"/>
      <c r="D132" s="209" t="s">
        <v>216</v>
      </c>
      <c r="E132" s="239" t="s">
        <v>21</v>
      </c>
      <c r="F132" s="240" t="s">
        <v>245</v>
      </c>
      <c r="G132" s="238"/>
      <c r="H132" s="241">
        <v>4485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216</v>
      </c>
      <c r="AU132" s="247" t="s">
        <v>80</v>
      </c>
      <c r="AV132" s="14" t="s">
        <v>122</v>
      </c>
      <c r="AW132" s="14" t="s">
        <v>32</v>
      </c>
      <c r="AX132" s="14" t="s">
        <v>78</v>
      </c>
      <c r="AY132" s="247" t="s">
        <v>123</v>
      </c>
    </row>
    <row r="133" s="2" customFormat="1" ht="14.4" customHeight="1">
      <c r="A133" s="38"/>
      <c r="B133" s="39"/>
      <c r="C133" s="196" t="s">
        <v>168</v>
      </c>
      <c r="D133" s="196" t="s">
        <v>124</v>
      </c>
      <c r="E133" s="197" t="s">
        <v>784</v>
      </c>
      <c r="F133" s="198" t="s">
        <v>785</v>
      </c>
      <c r="G133" s="199" t="s">
        <v>786</v>
      </c>
      <c r="H133" s="200">
        <v>0.34499999999999997</v>
      </c>
      <c r="I133" s="201"/>
      <c r="J133" s="202">
        <f>ROUND(I133*H133,2)</f>
        <v>0</v>
      </c>
      <c r="K133" s="198" t="s">
        <v>213</v>
      </c>
      <c r="L133" s="44"/>
      <c r="M133" s="203" t="s">
        <v>21</v>
      </c>
      <c r="N133" s="204" t="s">
        <v>41</v>
      </c>
      <c r="O133" s="8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122</v>
      </c>
      <c r="AT133" s="207" t="s">
        <v>124</v>
      </c>
      <c r="AU133" s="207" t="s">
        <v>80</v>
      </c>
      <c r="AY133" s="17" t="s">
        <v>123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78</v>
      </c>
      <c r="BK133" s="208">
        <f>ROUND(I133*H133,2)</f>
        <v>0</v>
      </c>
      <c r="BL133" s="17" t="s">
        <v>122</v>
      </c>
      <c r="BM133" s="207" t="s">
        <v>878</v>
      </c>
    </row>
    <row r="134" s="2" customFormat="1">
      <c r="A134" s="38"/>
      <c r="B134" s="39"/>
      <c r="C134" s="40"/>
      <c r="D134" s="209" t="s">
        <v>129</v>
      </c>
      <c r="E134" s="40"/>
      <c r="F134" s="210" t="s">
        <v>788</v>
      </c>
      <c r="G134" s="40"/>
      <c r="H134" s="40"/>
      <c r="I134" s="211"/>
      <c r="J134" s="40"/>
      <c r="K134" s="40"/>
      <c r="L134" s="44"/>
      <c r="M134" s="212"/>
      <c r="N134" s="21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80</v>
      </c>
    </row>
    <row r="135" s="13" customFormat="1">
      <c r="A135" s="13"/>
      <c r="B135" s="226"/>
      <c r="C135" s="227"/>
      <c r="D135" s="209" t="s">
        <v>216</v>
      </c>
      <c r="E135" s="228" t="s">
        <v>21</v>
      </c>
      <c r="F135" s="229" t="s">
        <v>879</v>
      </c>
      <c r="G135" s="227"/>
      <c r="H135" s="230">
        <v>0.23000000000000001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216</v>
      </c>
      <c r="AU135" s="236" t="s">
        <v>80</v>
      </c>
      <c r="AV135" s="13" t="s">
        <v>80</v>
      </c>
      <c r="AW135" s="13" t="s">
        <v>32</v>
      </c>
      <c r="AX135" s="13" t="s">
        <v>70</v>
      </c>
      <c r="AY135" s="236" t="s">
        <v>123</v>
      </c>
    </row>
    <row r="136" s="13" customFormat="1">
      <c r="A136" s="13"/>
      <c r="B136" s="226"/>
      <c r="C136" s="227"/>
      <c r="D136" s="209" t="s">
        <v>216</v>
      </c>
      <c r="E136" s="228" t="s">
        <v>21</v>
      </c>
      <c r="F136" s="229" t="s">
        <v>880</v>
      </c>
      <c r="G136" s="227"/>
      <c r="H136" s="230">
        <v>0.11500000000000001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216</v>
      </c>
      <c r="AU136" s="236" t="s">
        <v>80</v>
      </c>
      <c r="AV136" s="13" t="s">
        <v>80</v>
      </c>
      <c r="AW136" s="13" t="s">
        <v>32</v>
      </c>
      <c r="AX136" s="13" t="s">
        <v>70</v>
      </c>
      <c r="AY136" s="236" t="s">
        <v>123</v>
      </c>
    </row>
    <row r="137" s="14" customFormat="1">
      <c r="A137" s="14"/>
      <c r="B137" s="237"/>
      <c r="C137" s="238"/>
      <c r="D137" s="209" t="s">
        <v>216</v>
      </c>
      <c r="E137" s="239" t="s">
        <v>21</v>
      </c>
      <c r="F137" s="240" t="s">
        <v>245</v>
      </c>
      <c r="G137" s="238"/>
      <c r="H137" s="241">
        <v>0.34499999999999997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216</v>
      </c>
      <c r="AU137" s="247" t="s">
        <v>80</v>
      </c>
      <c r="AV137" s="14" t="s">
        <v>122</v>
      </c>
      <c r="AW137" s="14" t="s">
        <v>32</v>
      </c>
      <c r="AX137" s="14" t="s">
        <v>78</v>
      </c>
      <c r="AY137" s="247" t="s">
        <v>123</v>
      </c>
    </row>
    <row r="138" s="2" customFormat="1" ht="14.4" customHeight="1">
      <c r="A138" s="38"/>
      <c r="B138" s="39"/>
      <c r="C138" s="196" t="s">
        <v>172</v>
      </c>
      <c r="D138" s="196" t="s">
        <v>124</v>
      </c>
      <c r="E138" s="197" t="s">
        <v>790</v>
      </c>
      <c r="F138" s="198" t="s">
        <v>791</v>
      </c>
      <c r="G138" s="199" t="s">
        <v>297</v>
      </c>
      <c r="H138" s="200">
        <v>7936</v>
      </c>
      <c r="I138" s="201"/>
      <c r="J138" s="202">
        <f>ROUND(I138*H138,2)</f>
        <v>0</v>
      </c>
      <c r="K138" s="198" t="s">
        <v>213</v>
      </c>
      <c r="L138" s="44"/>
      <c r="M138" s="203" t="s">
        <v>21</v>
      </c>
      <c r="N138" s="204" t="s">
        <v>41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122</v>
      </c>
      <c r="AT138" s="207" t="s">
        <v>124</v>
      </c>
      <c r="AU138" s="207" t="s">
        <v>80</v>
      </c>
      <c r="AY138" s="17" t="s">
        <v>123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78</v>
      </c>
      <c r="BK138" s="208">
        <f>ROUND(I138*H138,2)</f>
        <v>0</v>
      </c>
      <c r="BL138" s="17" t="s">
        <v>122</v>
      </c>
      <c r="BM138" s="207" t="s">
        <v>881</v>
      </c>
    </row>
    <row r="139" s="2" customFormat="1">
      <c r="A139" s="38"/>
      <c r="B139" s="39"/>
      <c r="C139" s="40"/>
      <c r="D139" s="209" t="s">
        <v>129</v>
      </c>
      <c r="E139" s="40"/>
      <c r="F139" s="210" t="s">
        <v>793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80</v>
      </c>
    </row>
    <row r="140" s="13" customFormat="1">
      <c r="A140" s="13"/>
      <c r="B140" s="226"/>
      <c r="C140" s="227"/>
      <c r="D140" s="209" t="s">
        <v>216</v>
      </c>
      <c r="E140" s="228" t="s">
        <v>21</v>
      </c>
      <c r="F140" s="229" t="s">
        <v>872</v>
      </c>
      <c r="G140" s="227"/>
      <c r="H140" s="230">
        <v>5416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216</v>
      </c>
      <c r="AU140" s="236" t="s">
        <v>80</v>
      </c>
      <c r="AV140" s="13" t="s">
        <v>80</v>
      </c>
      <c r="AW140" s="13" t="s">
        <v>32</v>
      </c>
      <c r="AX140" s="13" t="s">
        <v>70</v>
      </c>
      <c r="AY140" s="236" t="s">
        <v>123</v>
      </c>
    </row>
    <row r="141" s="13" customFormat="1">
      <c r="A141" s="13"/>
      <c r="B141" s="226"/>
      <c r="C141" s="227"/>
      <c r="D141" s="209" t="s">
        <v>216</v>
      </c>
      <c r="E141" s="228" t="s">
        <v>21</v>
      </c>
      <c r="F141" s="229" t="s">
        <v>873</v>
      </c>
      <c r="G141" s="227"/>
      <c r="H141" s="230">
        <v>2520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216</v>
      </c>
      <c r="AU141" s="236" t="s">
        <v>80</v>
      </c>
      <c r="AV141" s="13" t="s">
        <v>80</v>
      </c>
      <c r="AW141" s="13" t="s">
        <v>32</v>
      </c>
      <c r="AX141" s="13" t="s">
        <v>70</v>
      </c>
      <c r="AY141" s="236" t="s">
        <v>123</v>
      </c>
    </row>
    <row r="142" s="14" customFormat="1">
      <c r="A142" s="14"/>
      <c r="B142" s="237"/>
      <c r="C142" s="238"/>
      <c r="D142" s="209" t="s">
        <v>216</v>
      </c>
      <c r="E142" s="239" t="s">
        <v>21</v>
      </c>
      <c r="F142" s="240" t="s">
        <v>245</v>
      </c>
      <c r="G142" s="238"/>
      <c r="H142" s="241">
        <v>7936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216</v>
      </c>
      <c r="AU142" s="247" t="s">
        <v>80</v>
      </c>
      <c r="AV142" s="14" t="s">
        <v>122</v>
      </c>
      <c r="AW142" s="14" t="s">
        <v>32</v>
      </c>
      <c r="AX142" s="14" t="s">
        <v>78</v>
      </c>
      <c r="AY142" s="247" t="s">
        <v>123</v>
      </c>
    </row>
    <row r="143" s="2" customFormat="1" ht="14.4" customHeight="1">
      <c r="A143" s="38"/>
      <c r="B143" s="39"/>
      <c r="C143" s="196" t="s">
        <v>177</v>
      </c>
      <c r="D143" s="196" t="s">
        <v>124</v>
      </c>
      <c r="E143" s="197" t="s">
        <v>355</v>
      </c>
      <c r="F143" s="198" t="s">
        <v>356</v>
      </c>
      <c r="G143" s="199" t="s">
        <v>231</v>
      </c>
      <c r="H143" s="200">
        <v>122.34</v>
      </c>
      <c r="I143" s="201"/>
      <c r="J143" s="202">
        <f>ROUND(I143*H143,2)</f>
        <v>0</v>
      </c>
      <c r="K143" s="198" t="s">
        <v>213</v>
      </c>
      <c r="L143" s="44"/>
      <c r="M143" s="203" t="s">
        <v>21</v>
      </c>
      <c r="N143" s="204" t="s">
        <v>41</v>
      </c>
      <c r="O143" s="84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122</v>
      </c>
      <c r="AT143" s="207" t="s">
        <v>124</v>
      </c>
      <c r="AU143" s="207" t="s">
        <v>80</v>
      </c>
      <c r="AY143" s="17" t="s">
        <v>123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7" t="s">
        <v>78</v>
      </c>
      <c r="BK143" s="208">
        <f>ROUND(I143*H143,2)</f>
        <v>0</v>
      </c>
      <c r="BL143" s="17" t="s">
        <v>122</v>
      </c>
      <c r="BM143" s="207" t="s">
        <v>882</v>
      </c>
    </row>
    <row r="144" s="2" customFormat="1">
      <c r="A144" s="38"/>
      <c r="B144" s="39"/>
      <c r="C144" s="40"/>
      <c r="D144" s="209" t="s">
        <v>129</v>
      </c>
      <c r="E144" s="40"/>
      <c r="F144" s="210" t="s">
        <v>358</v>
      </c>
      <c r="G144" s="40"/>
      <c r="H144" s="40"/>
      <c r="I144" s="211"/>
      <c r="J144" s="40"/>
      <c r="K144" s="40"/>
      <c r="L144" s="44"/>
      <c r="M144" s="212"/>
      <c r="N144" s="21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80</v>
      </c>
    </row>
    <row r="145" s="13" customFormat="1">
      <c r="A145" s="13"/>
      <c r="B145" s="226"/>
      <c r="C145" s="227"/>
      <c r="D145" s="209" t="s">
        <v>216</v>
      </c>
      <c r="E145" s="228" t="s">
        <v>21</v>
      </c>
      <c r="F145" s="229" t="s">
        <v>883</v>
      </c>
      <c r="G145" s="227"/>
      <c r="H145" s="230">
        <v>81.239999999999995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216</v>
      </c>
      <c r="AU145" s="236" t="s">
        <v>80</v>
      </c>
      <c r="AV145" s="13" t="s">
        <v>80</v>
      </c>
      <c r="AW145" s="13" t="s">
        <v>32</v>
      </c>
      <c r="AX145" s="13" t="s">
        <v>70</v>
      </c>
      <c r="AY145" s="236" t="s">
        <v>123</v>
      </c>
    </row>
    <row r="146" s="13" customFormat="1">
      <c r="A146" s="13"/>
      <c r="B146" s="226"/>
      <c r="C146" s="227"/>
      <c r="D146" s="209" t="s">
        <v>216</v>
      </c>
      <c r="E146" s="228" t="s">
        <v>21</v>
      </c>
      <c r="F146" s="229" t="s">
        <v>884</v>
      </c>
      <c r="G146" s="227"/>
      <c r="H146" s="230">
        <v>41.100000000000001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216</v>
      </c>
      <c r="AU146" s="236" t="s">
        <v>80</v>
      </c>
      <c r="AV146" s="13" t="s">
        <v>80</v>
      </c>
      <c r="AW146" s="13" t="s">
        <v>32</v>
      </c>
      <c r="AX146" s="13" t="s">
        <v>70</v>
      </c>
      <c r="AY146" s="236" t="s">
        <v>123</v>
      </c>
    </row>
    <row r="147" s="14" customFormat="1">
      <c r="A147" s="14"/>
      <c r="B147" s="237"/>
      <c r="C147" s="238"/>
      <c r="D147" s="209" t="s">
        <v>216</v>
      </c>
      <c r="E147" s="239" t="s">
        <v>21</v>
      </c>
      <c r="F147" s="240" t="s">
        <v>245</v>
      </c>
      <c r="G147" s="238"/>
      <c r="H147" s="241">
        <v>122.34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216</v>
      </c>
      <c r="AU147" s="247" t="s">
        <v>80</v>
      </c>
      <c r="AV147" s="14" t="s">
        <v>122</v>
      </c>
      <c r="AW147" s="14" t="s">
        <v>32</v>
      </c>
      <c r="AX147" s="14" t="s">
        <v>78</v>
      </c>
      <c r="AY147" s="247" t="s">
        <v>123</v>
      </c>
    </row>
    <row r="148" s="2" customFormat="1" ht="14.4" customHeight="1">
      <c r="A148" s="38"/>
      <c r="B148" s="39"/>
      <c r="C148" s="196" t="s">
        <v>277</v>
      </c>
      <c r="D148" s="196" t="s">
        <v>124</v>
      </c>
      <c r="E148" s="197" t="s">
        <v>361</v>
      </c>
      <c r="F148" s="198" t="s">
        <v>362</v>
      </c>
      <c r="G148" s="199" t="s">
        <v>231</v>
      </c>
      <c r="H148" s="200">
        <v>122.34</v>
      </c>
      <c r="I148" s="201"/>
      <c r="J148" s="202">
        <f>ROUND(I148*H148,2)</f>
        <v>0</v>
      </c>
      <c r="K148" s="198" t="s">
        <v>213</v>
      </c>
      <c r="L148" s="44"/>
      <c r="M148" s="203" t="s">
        <v>21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122</v>
      </c>
      <c r="AT148" s="207" t="s">
        <v>124</v>
      </c>
      <c r="AU148" s="207" t="s">
        <v>80</v>
      </c>
      <c r="AY148" s="17" t="s">
        <v>123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122</v>
      </c>
      <c r="BM148" s="207" t="s">
        <v>885</v>
      </c>
    </row>
    <row r="149" s="2" customFormat="1">
      <c r="A149" s="38"/>
      <c r="B149" s="39"/>
      <c r="C149" s="40"/>
      <c r="D149" s="209" t="s">
        <v>129</v>
      </c>
      <c r="E149" s="40"/>
      <c r="F149" s="210" t="s">
        <v>364</v>
      </c>
      <c r="G149" s="40"/>
      <c r="H149" s="40"/>
      <c r="I149" s="211"/>
      <c r="J149" s="40"/>
      <c r="K149" s="40"/>
      <c r="L149" s="44"/>
      <c r="M149" s="212"/>
      <c r="N149" s="21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80</v>
      </c>
    </row>
    <row r="150" s="13" customFormat="1">
      <c r="A150" s="13"/>
      <c r="B150" s="226"/>
      <c r="C150" s="227"/>
      <c r="D150" s="209" t="s">
        <v>216</v>
      </c>
      <c r="E150" s="228" t="s">
        <v>21</v>
      </c>
      <c r="F150" s="229" t="s">
        <v>883</v>
      </c>
      <c r="G150" s="227"/>
      <c r="H150" s="230">
        <v>81.239999999999995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216</v>
      </c>
      <c r="AU150" s="236" t="s">
        <v>80</v>
      </c>
      <c r="AV150" s="13" t="s">
        <v>80</v>
      </c>
      <c r="AW150" s="13" t="s">
        <v>32</v>
      </c>
      <c r="AX150" s="13" t="s">
        <v>70</v>
      </c>
      <c r="AY150" s="236" t="s">
        <v>123</v>
      </c>
    </row>
    <row r="151" s="13" customFormat="1">
      <c r="A151" s="13"/>
      <c r="B151" s="226"/>
      <c r="C151" s="227"/>
      <c r="D151" s="209" t="s">
        <v>216</v>
      </c>
      <c r="E151" s="228" t="s">
        <v>21</v>
      </c>
      <c r="F151" s="229" t="s">
        <v>884</v>
      </c>
      <c r="G151" s="227"/>
      <c r="H151" s="230">
        <v>41.100000000000001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216</v>
      </c>
      <c r="AU151" s="236" t="s">
        <v>80</v>
      </c>
      <c r="AV151" s="13" t="s">
        <v>80</v>
      </c>
      <c r="AW151" s="13" t="s">
        <v>32</v>
      </c>
      <c r="AX151" s="13" t="s">
        <v>70</v>
      </c>
      <c r="AY151" s="236" t="s">
        <v>123</v>
      </c>
    </row>
    <row r="152" s="14" customFormat="1">
      <c r="A152" s="14"/>
      <c r="B152" s="237"/>
      <c r="C152" s="238"/>
      <c r="D152" s="209" t="s">
        <v>216</v>
      </c>
      <c r="E152" s="239" t="s">
        <v>21</v>
      </c>
      <c r="F152" s="240" t="s">
        <v>245</v>
      </c>
      <c r="G152" s="238"/>
      <c r="H152" s="241">
        <v>122.34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216</v>
      </c>
      <c r="AU152" s="247" t="s">
        <v>80</v>
      </c>
      <c r="AV152" s="14" t="s">
        <v>122</v>
      </c>
      <c r="AW152" s="14" t="s">
        <v>32</v>
      </c>
      <c r="AX152" s="14" t="s">
        <v>78</v>
      </c>
      <c r="AY152" s="247" t="s">
        <v>123</v>
      </c>
    </row>
    <row r="153" s="2" customFormat="1" ht="14.4" customHeight="1">
      <c r="A153" s="38"/>
      <c r="B153" s="39"/>
      <c r="C153" s="196" t="s">
        <v>8</v>
      </c>
      <c r="D153" s="196" t="s">
        <v>124</v>
      </c>
      <c r="E153" s="197" t="s">
        <v>366</v>
      </c>
      <c r="F153" s="198" t="s">
        <v>367</v>
      </c>
      <c r="G153" s="199" t="s">
        <v>231</v>
      </c>
      <c r="H153" s="200">
        <v>367.01999999999998</v>
      </c>
      <c r="I153" s="201"/>
      <c r="J153" s="202">
        <f>ROUND(I153*H153,2)</f>
        <v>0</v>
      </c>
      <c r="K153" s="198" t="s">
        <v>213</v>
      </c>
      <c r="L153" s="44"/>
      <c r="M153" s="203" t="s">
        <v>21</v>
      </c>
      <c r="N153" s="204" t="s">
        <v>41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122</v>
      </c>
      <c r="AT153" s="207" t="s">
        <v>124</v>
      </c>
      <c r="AU153" s="207" t="s">
        <v>80</v>
      </c>
      <c r="AY153" s="17" t="s">
        <v>123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78</v>
      </c>
      <c r="BK153" s="208">
        <f>ROUND(I153*H153,2)</f>
        <v>0</v>
      </c>
      <c r="BL153" s="17" t="s">
        <v>122</v>
      </c>
      <c r="BM153" s="207" t="s">
        <v>886</v>
      </c>
    </row>
    <row r="154" s="2" customFormat="1">
      <c r="A154" s="38"/>
      <c r="B154" s="39"/>
      <c r="C154" s="40"/>
      <c r="D154" s="209" t="s">
        <v>129</v>
      </c>
      <c r="E154" s="40"/>
      <c r="F154" s="210" t="s">
        <v>369</v>
      </c>
      <c r="G154" s="40"/>
      <c r="H154" s="40"/>
      <c r="I154" s="211"/>
      <c r="J154" s="40"/>
      <c r="K154" s="40"/>
      <c r="L154" s="44"/>
      <c r="M154" s="212"/>
      <c r="N154" s="21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80</v>
      </c>
    </row>
    <row r="155" s="13" customFormat="1">
      <c r="A155" s="13"/>
      <c r="B155" s="226"/>
      <c r="C155" s="227"/>
      <c r="D155" s="209" t="s">
        <v>216</v>
      </c>
      <c r="E155" s="228" t="s">
        <v>21</v>
      </c>
      <c r="F155" s="229" t="s">
        <v>883</v>
      </c>
      <c r="G155" s="227"/>
      <c r="H155" s="230">
        <v>81.239999999999995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216</v>
      </c>
      <c r="AU155" s="236" t="s">
        <v>80</v>
      </c>
      <c r="AV155" s="13" t="s">
        <v>80</v>
      </c>
      <c r="AW155" s="13" t="s">
        <v>32</v>
      </c>
      <c r="AX155" s="13" t="s">
        <v>70</v>
      </c>
      <c r="AY155" s="236" t="s">
        <v>123</v>
      </c>
    </row>
    <row r="156" s="13" customFormat="1">
      <c r="A156" s="13"/>
      <c r="B156" s="226"/>
      <c r="C156" s="227"/>
      <c r="D156" s="209" t="s">
        <v>216</v>
      </c>
      <c r="E156" s="228" t="s">
        <v>21</v>
      </c>
      <c r="F156" s="229" t="s">
        <v>884</v>
      </c>
      <c r="G156" s="227"/>
      <c r="H156" s="230">
        <v>41.100000000000001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216</v>
      </c>
      <c r="AU156" s="236" t="s">
        <v>80</v>
      </c>
      <c r="AV156" s="13" t="s">
        <v>80</v>
      </c>
      <c r="AW156" s="13" t="s">
        <v>32</v>
      </c>
      <c r="AX156" s="13" t="s">
        <v>70</v>
      </c>
      <c r="AY156" s="236" t="s">
        <v>123</v>
      </c>
    </row>
    <row r="157" s="14" customFormat="1">
      <c r="A157" s="14"/>
      <c r="B157" s="237"/>
      <c r="C157" s="238"/>
      <c r="D157" s="209" t="s">
        <v>216</v>
      </c>
      <c r="E157" s="239" t="s">
        <v>21</v>
      </c>
      <c r="F157" s="240" t="s">
        <v>245</v>
      </c>
      <c r="G157" s="238"/>
      <c r="H157" s="241">
        <v>122.34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216</v>
      </c>
      <c r="AU157" s="247" t="s">
        <v>80</v>
      </c>
      <c r="AV157" s="14" t="s">
        <v>122</v>
      </c>
      <c r="AW157" s="14" t="s">
        <v>32</v>
      </c>
      <c r="AX157" s="14" t="s">
        <v>78</v>
      </c>
      <c r="AY157" s="247" t="s">
        <v>123</v>
      </c>
    </row>
    <row r="158" s="13" customFormat="1">
      <c r="A158" s="13"/>
      <c r="B158" s="226"/>
      <c r="C158" s="227"/>
      <c r="D158" s="209" t="s">
        <v>216</v>
      </c>
      <c r="E158" s="227"/>
      <c r="F158" s="229" t="s">
        <v>887</v>
      </c>
      <c r="G158" s="227"/>
      <c r="H158" s="230">
        <v>367.01999999999998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216</v>
      </c>
      <c r="AU158" s="236" t="s">
        <v>80</v>
      </c>
      <c r="AV158" s="13" t="s">
        <v>80</v>
      </c>
      <c r="AW158" s="13" t="s">
        <v>4</v>
      </c>
      <c r="AX158" s="13" t="s">
        <v>78</v>
      </c>
      <c r="AY158" s="236" t="s">
        <v>123</v>
      </c>
    </row>
    <row r="159" s="11" customFormat="1" ht="22.8" customHeight="1">
      <c r="A159" s="11"/>
      <c r="B159" s="182"/>
      <c r="C159" s="183"/>
      <c r="D159" s="184" t="s">
        <v>69</v>
      </c>
      <c r="E159" s="224" t="s">
        <v>423</v>
      </c>
      <c r="F159" s="224" t="s">
        <v>424</v>
      </c>
      <c r="G159" s="183"/>
      <c r="H159" s="183"/>
      <c r="I159" s="186"/>
      <c r="J159" s="225">
        <f>BK159</f>
        <v>0</v>
      </c>
      <c r="K159" s="183"/>
      <c r="L159" s="188"/>
      <c r="M159" s="189"/>
      <c r="N159" s="190"/>
      <c r="O159" s="190"/>
      <c r="P159" s="191">
        <f>SUM(P160:P161)</f>
        <v>0</v>
      </c>
      <c r="Q159" s="190"/>
      <c r="R159" s="191">
        <f>SUM(R160:R161)</f>
        <v>0</v>
      </c>
      <c r="S159" s="190"/>
      <c r="T159" s="192">
        <f>SUM(T160:T161)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3" t="s">
        <v>78</v>
      </c>
      <c r="AT159" s="194" t="s">
        <v>69</v>
      </c>
      <c r="AU159" s="194" t="s">
        <v>78</v>
      </c>
      <c r="AY159" s="193" t="s">
        <v>123</v>
      </c>
      <c r="BK159" s="195">
        <f>SUM(BK160:BK161)</f>
        <v>0</v>
      </c>
    </row>
    <row r="160" s="2" customFormat="1" ht="14.4" customHeight="1">
      <c r="A160" s="38"/>
      <c r="B160" s="39"/>
      <c r="C160" s="196" t="s">
        <v>287</v>
      </c>
      <c r="D160" s="196" t="s">
        <v>124</v>
      </c>
      <c r="E160" s="197" t="s">
        <v>848</v>
      </c>
      <c r="F160" s="198" t="s">
        <v>849</v>
      </c>
      <c r="G160" s="199" t="s">
        <v>290</v>
      </c>
      <c r="H160" s="200">
        <v>0.27800000000000002</v>
      </c>
      <c r="I160" s="201"/>
      <c r="J160" s="202">
        <f>ROUND(I160*H160,2)</f>
        <v>0</v>
      </c>
      <c r="K160" s="198" t="s">
        <v>213</v>
      </c>
      <c r="L160" s="44"/>
      <c r="M160" s="203" t="s">
        <v>21</v>
      </c>
      <c r="N160" s="204" t="s">
        <v>41</v>
      </c>
      <c r="O160" s="84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122</v>
      </c>
      <c r="AT160" s="207" t="s">
        <v>124</v>
      </c>
      <c r="AU160" s="207" t="s">
        <v>80</v>
      </c>
      <c r="AY160" s="17" t="s">
        <v>123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78</v>
      </c>
      <c r="BK160" s="208">
        <f>ROUND(I160*H160,2)</f>
        <v>0</v>
      </c>
      <c r="BL160" s="17" t="s">
        <v>122</v>
      </c>
      <c r="BM160" s="207" t="s">
        <v>888</v>
      </c>
    </row>
    <row r="161" s="2" customFormat="1">
      <c r="A161" s="38"/>
      <c r="B161" s="39"/>
      <c r="C161" s="40"/>
      <c r="D161" s="209" t="s">
        <v>129</v>
      </c>
      <c r="E161" s="40"/>
      <c r="F161" s="210" t="s">
        <v>851</v>
      </c>
      <c r="G161" s="40"/>
      <c r="H161" s="40"/>
      <c r="I161" s="211"/>
      <c r="J161" s="40"/>
      <c r="K161" s="40"/>
      <c r="L161" s="44"/>
      <c r="M161" s="214"/>
      <c r="N161" s="215"/>
      <c r="O161" s="216"/>
      <c r="P161" s="216"/>
      <c r="Q161" s="216"/>
      <c r="R161" s="216"/>
      <c r="S161" s="216"/>
      <c r="T161" s="217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80</v>
      </c>
    </row>
    <row r="162" s="2" customFormat="1" ht="6.96" customHeight="1">
      <c r="A162" s="38"/>
      <c r="B162" s="59"/>
      <c r="C162" s="60"/>
      <c r="D162" s="60"/>
      <c r="E162" s="60"/>
      <c r="F162" s="60"/>
      <c r="G162" s="60"/>
      <c r="H162" s="60"/>
      <c r="I162" s="60"/>
      <c r="J162" s="60"/>
      <c r="K162" s="60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BPe4dUx2VuXZxFXMRFT3CSqK9w7M6InkPZUMNjZQnUcf5ucVpXGMaQd35jjG+uvvLBsgNzUkDKvQ0CjNChpqNg==" hashValue="oXLTS2AcFmHLkT1hhGVLMcBGYgB2J2AJTxE+2xZU5Po22fhXw+DpFZs5ltdEfFg02k+TJ+IT+l/7x/ch/L6xxA==" algorithmName="SHA-512" password="CC35"/>
  <autoFilter ref="C81:K16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Společná zařízení v k.ú. Horní Čermná - Vodohospodářská část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21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18.11.2019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27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ROUND((SUM(BE86:BE274)),  2)</f>
        <v>0</v>
      </c>
      <c r="G33" s="38"/>
      <c r="H33" s="38"/>
      <c r="I33" s="148">
        <v>0.20999999999999999</v>
      </c>
      <c r="J33" s="147">
        <f>ROUND(((SUM(BE86:BE274))*I33),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ROUND((SUM(BF86:BF274)),  2)</f>
        <v>0</v>
      </c>
      <c r="G34" s="38"/>
      <c r="H34" s="38"/>
      <c r="I34" s="148">
        <v>0.14999999999999999</v>
      </c>
      <c r="J34" s="147">
        <f>ROUND(((SUM(BF86:BF274))*I34),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ROUND((SUM(BG86:BG274)),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ROUND((SUM(BH86:BH274)),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ROUND((SUM(BI86:BI274)),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Společná zařízení v k.ú. Horní Čermná - Vodohospodářská část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SO-5 - Polní cesta C35b,c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18.11.2019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202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203</v>
      </c>
      <c r="E61" s="221"/>
      <c r="F61" s="221"/>
      <c r="G61" s="221"/>
      <c r="H61" s="221"/>
      <c r="I61" s="221"/>
      <c r="J61" s="222">
        <f>J88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431</v>
      </c>
      <c r="E62" s="221"/>
      <c r="F62" s="221"/>
      <c r="G62" s="221"/>
      <c r="H62" s="221"/>
      <c r="I62" s="221"/>
      <c r="J62" s="222">
        <f>J212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432</v>
      </c>
      <c r="E63" s="221"/>
      <c r="F63" s="221"/>
      <c r="G63" s="221"/>
      <c r="H63" s="221"/>
      <c r="I63" s="221"/>
      <c r="J63" s="222">
        <f>J216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8"/>
      <c r="C64" s="219"/>
      <c r="D64" s="220" t="s">
        <v>890</v>
      </c>
      <c r="E64" s="221"/>
      <c r="F64" s="221"/>
      <c r="G64" s="221"/>
      <c r="H64" s="221"/>
      <c r="I64" s="221"/>
      <c r="J64" s="222">
        <f>J223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8"/>
      <c r="C65" s="219"/>
      <c r="D65" s="220" t="s">
        <v>891</v>
      </c>
      <c r="E65" s="221"/>
      <c r="F65" s="221"/>
      <c r="G65" s="221"/>
      <c r="H65" s="221"/>
      <c r="I65" s="221"/>
      <c r="J65" s="222">
        <f>J266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8"/>
      <c r="C66" s="219"/>
      <c r="D66" s="220" t="s">
        <v>206</v>
      </c>
      <c r="E66" s="221"/>
      <c r="F66" s="221"/>
      <c r="G66" s="221"/>
      <c r="H66" s="221"/>
      <c r="I66" s="221"/>
      <c r="J66" s="222">
        <f>J272</f>
        <v>0</v>
      </c>
      <c r="K66" s="219"/>
      <c r="L66" s="22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Společná zařízení v k.ú. Horní Čermná - Vodohospodářská část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100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SO-5 - Polní cesta C35b,c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F12</f>
        <v xml:space="preserve"> </v>
      </c>
      <c r="G80" s="40"/>
      <c r="H80" s="40"/>
      <c r="I80" s="32" t="s">
        <v>24</v>
      </c>
      <c r="J80" s="72" t="str">
        <f>IF(J12="","",J12)</f>
        <v>18.11.2019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26</v>
      </c>
      <c r="D82" s="40"/>
      <c r="E82" s="40"/>
      <c r="F82" s="27" t="str">
        <f>E15</f>
        <v xml:space="preserve"> </v>
      </c>
      <c r="G82" s="40"/>
      <c r="H82" s="40"/>
      <c r="I82" s="32" t="s">
        <v>31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33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71"/>
      <c r="B85" s="172"/>
      <c r="C85" s="173" t="s">
        <v>108</v>
      </c>
      <c r="D85" s="174" t="s">
        <v>55</v>
      </c>
      <c r="E85" s="174" t="s">
        <v>51</v>
      </c>
      <c r="F85" s="174" t="s">
        <v>52</v>
      </c>
      <c r="G85" s="174" t="s">
        <v>109</v>
      </c>
      <c r="H85" s="174" t="s">
        <v>110</v>
      </c>
      <c r="I85" s="174" t="s">
        <v>111</v>
      </c>
      <c r="J85" s="174" t="s">
        <v>104</v>
      </c>
      <c r="K85" s="175" t="s">
        <v>112</v>
      </c>
      <c r="L85" s="176"/>
      <c r="M85" s="92" t="s">
        <v>21</v>
      </c>
      <c r="N85" s="93" t="s">
        <v>40</v>
      </c>
      <c r="O85" s="93" t="s">
        <v>113</v>
      </c>
      <c r="P85" s="93" t="s">
        <v>114</v>
      </c>
      <c r="Q85" s="93" t="s">
        <v>115</v>
      </c>
      <c r="R85" s="93" t="s">
        <v>116</v>
      </c>
      <c r="S85" s="93" t="s">
        <v>117</v>
      </c>
      <c r="T85" s="94" t="s">
        <v>118</v>
      </c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</row>
    <row r="86" s="2" customFormat="1" ht="22.8" customHeight="1">
      <c r="A86" s="38"/>
      <c r="B86" s="39"/>
      <c r="C86" s="99" t="s">
        <v>119</v>
      </c>
      <c r="D86" s="40"/>
      <c r="E86" s="40"/>
      <c r="F86" s="40"/>
      <c r="G86" s="40"/>
      <c r="H86" s="40"/>
      <c r="I86" s="40"/>
      <c r="J86" s="177">
        <f>BK86</f>
        <v>0</v>
      </c>
      <c r="K86" s="40"/>
      <c r="L86" s="44"/>
      <c r="M86" s="95"/>
      <c r="N86" s="178"/>
      <c r="O86" s="96"/>
      <c r="P86" s="179">
        <f>P87</f>
        <v>0</v>
      </c>
      <c r="Q86" s="96"/>
      <c r="R86" s="179">
        <f>R87</f>
        <v>483.07433125000011</v>
      </c>
      <c r="S86" s="96"/>
      <c r="T86" s="180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105</v>
      </c>
      <c r="BK86" s="181">
        <f>BK87</f>
        <v>0</v>
      </c>
    </row>
    <row r="87" s="11" customFormat="1" ht="25.92" customHeight="1">
      <c r="A87" s="11"/>
      <c r="B87" s="182"/>
      <c r="C87" s="183"/>
      <c r="D87" s="184" t="s">
        <v>69</v>
      </c>
      <c r="E87" s="185" t="s">
        <v>207</v>
      </c>
      <c r="F87" s="185" t="s">
        <v>208</v>
      </c>
      <c r="G87" s="183"/>
      <c r="H87" s="183"/>
      <c r="I87" s="186"/>
      <c r="J87" s="187">
        <f>BK87</f>
        <v>0</v>
      </c>
      <c r="K87" s="183"/>
      <c r="L87" s="188"/>
      <c r="M87" s="189"/>
      <c r="N87" s="190"/>
      <c r="O87" s="190"/>
      <c r="P87" s="191">
        <f>P88+P212+P216+P223+P266+P272</f>
        <v>0</v>
      </c>
      <c r="Q87" s="190"/>
      <c r="R87" s="191">
        <f>R88+R212+R216+R223+R266+R272</f>
        <v>483.07433125000011</v>
      </c>
      <c r="S87" s="190"/>
      <c r="T87" s="192">
        <f>T88+T212+T216+T223+T266+T272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3" t="s">
        <v>78</v>
      </c>
      <c r="AT87" s="194" t="s">
        <v>69</v>
      </c>
      <c r="AU87" s="194" t="s">
        <v>70</v>
      </c>
      <c r="AY87" s="193" t="s">
        <v>123</v>
      </c>
      <c r="BK87" s="195">
        <f>BK88+BK212+BK216+BK223+BK266+BK272</f>
        <v>0</v>
      </c>
    </row>
    <row r="88" s="11" customFormat="1" ht="22.8" customHeight="1">
      <c r="A88" s="11"/>
      <c r="B88" s="182"/>
      <c r="C88" s="183"/>
      <c r="D88" s="184" t="s">
        <v>69</v>
      </c>
      <c r="E88" s="224" t="s">
        <v>78</v>
      </c>
      <c r="F88" s="224" t="s">
        <v>209</v>
      </c>
      <c r="G88" s="183"/>
      <c r="H88" s="183"/>
      <c r="I88" s="186"/>
      <c r="J88" s="225">
        <f>BK88</f>
        <v>0</v>
      </c>
      <c r="K88" s="183"/>
      <c r="L88" s="188"/>
      <c r="M88" s="189"/>
      <c r="N88" s="190"/>
      <c r="O88" s="190"/>
      <c r="P88" s="191">
        <f>SUM(P89:P211)</f>
        <v>0</v>
      </c>
      <c r="Q88" s="190"/>
      <c r="R88" s="191">
        <f>SUM(R89:R211)</f>
        <v>0.16757300000000003</v>
      </c>
      <c r="S88" s="190"/>
      <c r="T88" s="192">
        <f>SUM(T89:T211)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3" t="s">
        <v>78</v>
      </c>
      <c r="AT88" s="194" t="s">
        <v>69</v>
      </c>
      <c r="AU88" s="194" t="s">
        <v>78</v>
      </c>
      <c r="AY88" s="193" t="s">
        <v>123</v>
      </c>
      <c r="BK88" s="195">
        <f>SUM(BK89:BK211)</f>
        <v>0</v>
      </c>
    </row>
    <row r="89" s="2" customFormat="1" ht="14.4" customHeight="1">
      <c r="A89" s="38"/>
      <c r="B89" s="39"/>
      <c r="C89" s="248" t="s">
        <v>78</v>
      </c>
      <c r="D89" s="248" t="s">
        <v>317</v>
      </c>
      <c r="E89" s="249" t="s">
        <v>318</v>
      </c>
      <c r="F89" s="250" t="s">
        <v>319</v>
      </c>
      <c r="G89" s="251" t="s">
        <v>320</v>
      </c>
      <c r="H89" s="252">
        <v>107.17700000000001</v>
      </c>
      <c r="I89" s="253"/>
      <c r="J89" s="254">
        <f>ROUND(I89*H89,2)</f>
        <v>0</v>
      </c>
      <c r="K89" s="250" t="s">
        <v>213</v>
      </c>
      <c r="L89" s="255"/>
      <c r="M89" s="256" t="s">
        <v>21</v>
      </c>
      <c r="N89" s="257" t="s">
        <v>41</v>
      </c>
      <c r="O89" s="84"/>
      <c r="P89" s="205">
        <f>O89*H89</f>
        <v>0</v>
      </c>
      <c r="Q89" s="205">
        <v>0.001</v>
      </c>
      <c r="R89" s="205">
        <f>Q89*H89</f>
        <v>0.10717700000000001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156</v>
      </c>
      <c r="AT89" s="207" t="s">
        <v>317</v>
      </c>
      <c r="AU89" s="207" t="s">
        <v>80</v>
      </c>
      <c r="AY89" s="17" t="s">
        <v>123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122</v>
      </c>
      <c r="BM89" s="207" t="s">
        <v>892</v>
      </c>
    </row>
    <row r="90" s="2" customFormat="1">
      <c r="A90" s="38"/>
      <c r="B90" s="39"/>
      <c r="C90" s="40"/>
      <c r="D90" s="209" t="s">
        <v>129</v>
      </c>
      <c r="E90" s="40"/>
      <c r="F90" s="210" t="s">
        <v>319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80</v>
      </c>
    </row>
    <row r="91" s="13" customFormat="1">
      <c r="A91" s="13"/>
      <c r="B91" s="226"/>
      <c r="C91" s="227"/>
      <c r="D91" s="209" t="s">
        <v>216</v>
      </c>
      <c r="E91" s="228" t="s">
        <v>21</v>
      </c>
      <c r="F91" s="229" t="s">
        <v>893</v>
      </c>
      <c r="G91" s="227"/>
      <c r="H91" s="230">
        <v>62.216000000000001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216</v>
      </c>
      <c r="AU91" s="236" t="s">
        <v>80</v>
      </c>
      <c r="AV91" s="13" t="s">
        <v>80</v>
      </c>
      <c r="AW91" s="13" t="s">
        <v>32</v>
      </c>
      <c r="AX91" s="13" t="s">
        <v>70</v>
      </c>
      <c r="AY91" s="236" t="s">
        <v>123</v>
      </c>
    </row>
    <row r="92" s="13" customFormat="1">
      <c r="A92" s="13"/>
      <c r="B92" s="226"/>
      <c r="C92" s="227"/>
      <c r="D92" s="209" t="s">
        <v>216</v>
      </c>
      <c r="E92" s="228" t="s">
        <v>21</v>
      </c>
      <c r="F92" s="229" t="s">
        <v>894</v>
      </c>
      <c r="G92" s="227"/>
      <c r="H92" s="230">
        <v>26.222000000000001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216</v>
      </c>
      <c r="AU92" s="236" t="s">
        <v>80</v>
      </c>
      <c r="AV92" s="13" t="s">
        <v>80</v>
      </c>
      <c r="AW92" s="13" t="s">
        <v>32</v>
      </c>
      <c r="AX92" s="13" t="s">
        <v>70</v>
      </c>
      <c r="AY92" s="236" t="s">
        <v>123</v>
      </c>
    </row>
    <row r="93" s="13" customFormat="1">
      <c r="A93" s="13"/>
      <c r="B93" s="226"/>
      <c r="C93" s="227"/>
      <c r="D93" s="209" t="s">
        <v>216</v>
      </c>
      <c r="E93" s="228" t="s">
        <v>21</v>
      </c>
      <c r="F93" s="229" t="s">
        <v>895</v>
      </c>
      <c r="G93" s="227"/>
      <c r="H93" s="230">
        <v>16.195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216</v>
      </c>
      <c r="AU93" s="236" t="s">
        <v>80</v>
      </c>
      <c r="AV93" s="13" t="s">
        <v>80</v>
      </c>
      <c r="AW93" s="13" t="s">
        <v>32</v>
      </c>
      <c r="AX93" s="13" t="s">
        <v>70</v>
      </c>
      <c r="AY93" s="236" t="s">
        <v>123</v>
      </c>
    </row>
    <row r="94" s="13" customFormat="1">
      <c r="A94" s="13"/>
      <c r="B94" s="226"/>
      <c r="C94" s="227"/>
      <c r="D94" s="209" t="s">
        <v>216</v>
      </c>
      <c r="E94" s="228" t="s">
        <v>21</v>
      </c>
      <c r="F94" s="229" t="s">
        <v>896</v>
      </c>
      <c r="G94" s="227"/>
      <c r="H94" s="230">
        <v>2.544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216</v>
      </c>
      <c r="AU94" s="236" t="s">
        <v>80</v>
      </c>
      <c r="AV94" s="13" t="s">
        <v>80</v>
      </c>
      <c r="AW94" s="13" t="s">
        <v>32</v>
      </c>
      <c r="AX94" s="13" t="s">
        <v>70</v>
      </c>
      <c r="AY94" s="236" t="s">
        <v>123</v>
      </c>
    </row>
    <row r="95" s="14" customFormat="1">
      <c r="A95" s="14"/>
      <c r="B95" s="237"/>
      <c r="C95" s="238"/>
      <c r="D95" s="209" t="s">
        <v>216</v>
      </c>
      <c r="E95" s="239" t="s">
        <v>21</v>
      </c>
      <c r="F95" s="240" t="s">
        <v>245</v>
      </c>
      <c r="G95" s="238"/>
      <c r="H95" s="241">
        <v>107.17700000000001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216</v>
      </c>
      <c r="AU95" s="247" t="s">
        <v>80</v>
      </c>
      <c r="AV95" s="14" t="s">
        <v>122</v>
      </c>
      <c r="AW95" s="14" t="s">
        <v>32</v>
      </c>
      <c r="AX95" s="14" t="s">
        <v>78</v>
      </c>
      <c r="AY95" s="247" t="s">
        <v>123</v>
      </c>
    </row>
    <row r="96" s="2" customFormat="1" ht="14.4" customHeight="1">
      <c r="A96" s="38"/>
      <c r="B96" s="39"/>
      <c r="C96" s="248" t="s">
        <v>80</v>
      </c>
      <c r="D96" s="248" t="s">
        <v>317</v>
      </c>
      <c r="E96" s="249" t="s">
        <v>324</v>
      </c>
      <c r="F96" s="250" t="s">
        <v>325</v>
      </c>
      <c r="G96" s="251" t="s">
        <v>320</v>
      </c>
      <c r="H96" s="252">
        <v>6.6959999999999997</v>
      </c>
      <c r="I96" s="253"/>
      <c r="J96" s="254">
        <f>ROUND(I96*H96,2)</f>
        <v>0</v>
      </c>
      <c r="K96" s="250" t="s">
        <v>213</v>
      </c>
      <c r="L96" s="255"/>
      <c r="M96" s="256" t="s">
        <v>21</v>
      </c>
      <c r="N96" s="257" t="s">
        <v>41</v>
      </c>
      <c r="O96" s="84"/>
      <c r="P96" s="205">
        <f>O96*H96</f>
        <v>0</v>
      </c>
      <c r="Q96" s="205">
        <v>0.001</v>
      </c>
      <c r="R96" s="205">
        <f>Q96*H96</f>
        <v>0.0066959999999999997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156</v>
      </c>
      <c r="AT96" s="207" t="s">
        <v>317</v>
      </c>
      <c r="AU96" s="207" t="s">
        <v>80</v>
      </c>
      <c r="AY96" s="17" t="s">
        <v>123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122</v>
      </c>
      <c r="BM96" s="207" t="s">
        <v>897</v>
      </c>
    </row>
    <row r="97" s="2" customFormat="1">
      <c r="A97" s="38"/>
      <c r="B97" s="39"/>
      <c r="C97" s="40"/>
      <c r="D97" s="209" t="s">
        <v>129</v>
      </c>
      <c r="E97" s="40"/>
      <c r="F97" s="210" t="s">
        <v>325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80</v>
      </c>
    </row>
    <row r="98" s="13" customFormat="1">
      <c r="A98" s="13"/>
      <c r="B98" s="226"/>
      <c r="C98" s="227"/>
      <c r="D98" s="209" t="s">
        <v>216</v>
      </c>
      <c r="E98" s="228" t="s">
        <v>21</v>
      </c>
      <c r="F98" s="229" t="s">
        <v>898</v>
      </c>
      <c r="G98" s="227"/>
      <c r="H98" s="230">
        <v>6.6959999999999997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216</v>
      </c>
      <c r="AU98" s="236" t="s">
        <v>80</v>
      </c>
      <c r="AV98" s="13" t="s">
        <v>80</v>
      </c>
      <c r="AW98" s="13" t="s">
        <v>32</v>
      </c>
      <c r="AX98" s="13" t="s">
        <v>78</v>
      </c>
      <c r="AY98" s="236" t="s">
        <v>123</v>
      </c>
    </row>
    <row r="99" s="2" customFormat="1" ht="14.4" customHeight="1">
      <c r="A99" s="38"/>
      <c r="B99" s="39"/>
      <c r="C99" s="196" t="s">
        <v>135</v>
      </c>
      <c r="D99" s="196" t="s">
        <v>124</v>
      </c>
      <c r="E99" s="197" t="s">
        <v>899</v>
      </c>
      <c r="F99" s="198" t="s">
        <v>900</v>
      </c>
      <c r="G99" s="199" t="s">
        <v>297</v>
      </c>
      <c r="H99" s="200">
        <v>240</v>
      </c>
      <c r="I99" s="201"/>
      <c r="J99" s="202">
        <f>ROUND(I99*H99,2)</f>
        <v>0</v>
      </c>
      <c r="K99" s="198" t="s">
        <v>213</v>
      </c>
      <c r="L99" s="44"/>
      <c r="M99" s="203" t="s">
        <v>21</v>
      </c>
      <c r="N99" s="204" t="s">
        <v>41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122</v>
      </c>
      <c r="AT99" s="207" t="s">
        <v>124</v>
      </c>
      <c r="AU99" s="207" t="s">
        <v>80</v>
      </c>
      <c r="AY99" s="17" t="s">
        <v>123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122</v>
      </c>
      <c r="BM99" s="207" t="s">
        <v>901</v>
      </c>
    </row>
    <row r="100" s="2" customFormat="1">
      <c r="A100" s="38"/>
      <c r="B100" s="39"/>
      <c r="C100" s="40"/>
      <c r="D100" s="209" t="s">
        <v>129</v>
      </c>
      <c r="E100" s="40"/>
      <c r="F100" s="210" t="s">
        <v>902</v>
      </c>
      <c r="G100" s="40"/>
      <c r="H100" s="40"/>
      <c r="I100" s="211"/>
      <c r="J100" s="40"/>
      <c r="K100" s="40"/>
      <c r="L100" s="44"/>
      <c r="M100" s="212"/>
      <c r="N100" s="21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80</v>
      </c>
    </row>
    <row r="101" s="13" customFormat="1">
      <c r="A101" s="13"/>
      <c r="B101" s="226"/>
      <c r="C101" s="227"/>
      <c r="D101" s="209" t="s">
        <v>216</v>
      </c>
      <c r="E101" s="228" t="s">
        <v>21</v>
      </c>
      <c r="F101" s="229" t="s">
        <v>903</v>
      </c>
      <c r="G101" s="227"/>
      <c r="H101" s="230">
        <v>240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216</v>
      </c>
      <c r="AU101" s="236" t="s">
        <v>80</v>
      </c>
      <c r="AV101" s="13" t="s">
        <v>80</v>
      </c>
      <c r="AW101" s="13" t="s">
        <v>32</v>
      </c>
      <c r="AX101" s="13" t="s">
        <v>78</v>
      </c>
      <c r="AY101" s="236" t="s">
        <v>123</v>
      </c>
    </row>
    <row r="102" s="2" customFormat="1" ht="14.4" customHeight="1">
      <c r="A102" s="38"/>
      <c r="B102" s="39"/>
      <c r="C102" s="196" t="s">
        <v>122</v>
      </c>
      <c r="D102" s="196" t="s">
        <v>124</v>
      </c>
      <c r="E102" s="197" t="s">
        <v>904</v>
      </c>
      <c r="F102" s="198" t="s">
        <v>905</v>
      </c>
      <c r="G102" s="199" t="s">
        <v>297</v>
      </c>
      <c r="H102" s="200">
        <v>240</v>
      </c>
      <c r="I102" s="201"/>
      <c r="J102" s="202">
        <f>ROUND(I102*H102,2)</f>
        <v>0</v>
      </c>
      <c r="K102" s="198" t="s">
        <v>213</v>
      </c>
      <c r="L102" s="44"/>
      <c r="M102" s="203" t="s">
        <v>21</v>
      </c>
      <c r="N102" s="204" t="s">
        <v>41</v>
      </c>
      <c r="O102" s="84"/>
      <c r="P102" s="205">
        <f>O102*H102</f>
        <v>0</v>
      </c>
      <c r="Q102" s="205">
        <v>0.00018000000000000001</v>
      </c>
      <c r="R102" s="205">
        <f>Q102*H102</f>
        <v>0.043200000000000002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122</v>
      </c>
      <c r="AT102" s="207" t="s">
        <v>124</v>
      </c>
      <c r="AU102" s="207" t="s">
        <v>80</v>
      </c>
      <c r="AY102" s="17" t="s">
        <v>123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78</v>
      </c>
      <c r="BK102" s="208">
        <f>ROUND(I102*H102,2)</f>
        <v>0</v>
      </c>
      <c r="BL102" s="17" t="s">
        <v>122</v>
      </c>
      <c r="BM102" s="207" t="s">
        <v>906</v>
      </c>
    </row>
    <row r="103" s="2" customFormat="1">
      <c r="A103" s="38"/>
      <c r="B103" s="39"/>
      <c r="C103" s="40"/>
      <c r="D103" s="209" t="s">
        <v>129</v>
      </c>
      <c r="E103" s="40"/>
      <c r="F103" s="210" t="s">
        <v>907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80</v>
      </c>
    </row>
    <row r="104" s="13" customFormat="1">
      <c r="A104" s="13"/>
      <c r="B104" s="226"/>
      <c r="C104" s="227"/>
      <c r="D104" s="209" t="s">
        <v>216</v>
      </c>
      <c r="E104" s="228" t="s">
        <v>21</v>
      </c>
      <c r="F104" s="229" t="s">
        <v>903</v>
      </c>
      <c r="G104" s="227"/>
      <c r="H104" s="230">
        <v>240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216</v>
      </c>
      <c r="AU104" s="236" t="s">
        <v>80</v>
      </c>
      <c r="AV104" s="13" t="s">
        <v>80</v>
      </c>
      <c r="AW104" s="13" t="s">
        <v>32</v>
      </c>
      <c r="AX104" s="13" t="s">
        <v>78</v>
      </c>
      <c r="AY104" s="236" t="s">
        <v>123</v>
      </c>
    </row>
    <row r="105" s="2" customFormat="1" ht="14.4" customHeight="1">
      <c r="A105" s="38"/>
      <c r="B105" s="39"/>
      <c r="C105" s="196" t="s">
        <v>160</v>
      </c>
      <c r="D105" s="196" t="s">
        <v>124</v>
      </c>
      <c r="E105" s="197" t="s">
        <v>210</v>
      </c>
      <c r="F105" s="198" t="s">
        <v>211</v>
      </c>
      <c r="G105" s="199" t="s">
        <v>212</v>
      </c>
      <c r="H105" s="200">
        <v>31</v>
      </c>
      <c r="I105" s="201"/>
      <c r="J105" s="202">
        <f>ROUND(I105*H105,2)</f>
        <v>0</v>
      </c>
      <c r="K105" s="198" t="s">
        <v>213</v>
      </c>
      <c r="L105" s="44"/>
      <c r="M105" s="203" t="s">
        <v>21</v>
      </c>
      <c r="N105" s="204" t="s">
        <v>41</v>
      </c>
      <c r="O105" s="84"/>
      <c r="P105" s="205">
        <f>O105*H105</f>
        <v>0</v>
      </c>
      <c r="Q105" s="205">
        <v>5.0000000000000002E-05</v>
      </c>
      <c r="R105" s="205">
        <f>Q105*H105</f>
        <v>0.0015500000000000002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122</v>
      </c>
      <c r="AT105" s="207" t="s">
        <v>124</v>
      </c>
      <c r="AU105" s="207" t="s">
        <v>80</v>
      </c>
      <c r="AY105" s="17" t="s">
        <v>123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122</v>
      </c>
      <c r="BM105" s="207" t="s">
        <v>908</v>
      </c>
    </row>
    <row r="106" s="2" customFormat="1">
      <c r="A106" s="38"/>
      <c r="B106" s="39"/>
      <c r="C106" s="40"/>
      <c r="D106" s="209" t="s">
        <v>129</v>
      </c>
      <c r="E106" s="40"/>
      <c r="F106" s="210" t="s">
        <v>215</v>
      </c>
      <c r="G106" s="40"/>
      <c r="H106" s="40"/>
      <c r="I106" s="211"/>
      <c r="J106" s="40"/>
      <c r="K106" s="40"/>
      <c r="L106" s="44"/>
      <c r="M106" s="212"/>
      <c r="N106" s="21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129</v>
      </c>
      <c r="AU106" s="17" t="s">
        <v>80</v>
      </c>
    </row>
    <row r="107" s="13" customFormat="1">
      <c r="A107" s="13"/>
      <c r="B107" s="226"/>
      <c r="C107" s="227"/>
      <c r="D107" s="209" t="s">
        <v>216</v>
      </c>
      <c r="E107" s="228" t="s">
        <v>21</v>
      </c>
      <c r="F107" s="229" t="s">
        <v>371</v>
      </c>
      <c r="G107" s="227"/>
      <c r="H107" s="230">
        <v>31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216</v>
      </c>
      <c r="AU107" s="236" t="s">
        <v>80</v>
      </c>
      <c r="AV107" s="13" t="s">
        <v>80</v>
      </c>
      <c r="AW107" s="13" t="s">
        <v>32</v>
      </c>
      <c r="AX107" s="13" t="s">
        <v>78</v>
      </c>
      <c r="AY107" s="236" t="s">
        <v>123</v>
      </c>
    </row>
    <row r="108" s="2" customFormat="1" ht="14.4" customHeight="1">
      <c r="A108" s="38"/>
      <c r="B108" s="39"/>
      <c r="C108" s="196" t="s">
        <v>164</v>
      </c>
      <c r="D108" s="196" t="s">
        <v>124</v>
      </c>
      <c r="E108" s="197" t="s">
        <v>217</v>
      </c>
      <c r="F108" s="198" t="s">
        <v>218</v>
      </c>
      <c r="G108" s="199" t="s">
        <v>212</v>
      </c>
      <c r="H108" s="200">
        <v>1</v>
      </c>
      <c r="I108" s="201"/>
      <c r="J108" s="202">
        <f>ROUND(I108*H108,2)</f>
        <v>0</v>
      </c>
      <c r="K108" s="198" t="s">
        <v>213</v>
      </c>
      <c r="L108" s="44"/>
      <c r="M108" s="203" t="s">
        <v>21</v>
      </c>
      <c r="N108" s="204" t="s">
        <v>41</v>
      </c>
      <c r="O108" s="84"/>
      <c r="P108" s="205">
        <f>O108*H108</f>
        <v>0</v>
      </c>
      <c r="Q108" s="205">
        <v>5.0000000000000002E-05</v>
      </c>
      <c r="R108" s="205">
        <f>Q108*H108</f>
        <v>5.0000000000000002E-05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122</v>
      </c>
      <c r="AT108" s="207" t="s">
        <v>124</v>
      </c>
      <c r="AU108" s="207" t="s">
        <v>80</v>
      </c>
      <c r="AY108" s="17" t="s">
        <v>123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78</v>
      </c>
      <c r="BK108" s="208">
        <f>ROUND(I108*H108,2)</f>
        <v>0</v>
      </c>
      <c r="BL108" s="17" t="s">
        <v>122</v>
      </c>
      <c r="BM108" s="207" t="s">
        <v>909</v>
      </c>
    </row>
    <row r="109" s="2" customFormat="1">
      <c r="A109" s="38"/>
      <c r="B109" s="39"/>
      <c r="C109" s="40"/>
      <c r="D109" s="209" t="s">
        <v>129</v>
      </c>
      <c r="E109" s="40"/>
      <c r="F109" s="210" t="s">
        <v>220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80</v>
      </c>
    </row>
    <row r="110" s="13" customFormat="1">
      <c r="A110" s="13"/>
      <c r="B110" s="226"/>
      <c r="C110" s="227"/>
      <c r="D110" s="209" t="s">
        <v>216</v>
      </c>
      <c r="E110" s="228" t="s">
        <v>21</v>
      </c>
      <c r="F110" s="229" t="s">
        <v>78</v>
      </c>
      <c r="G110" s="227"/>
      <c r="H110" s="230">
        <v>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216</v>
      </c>
      <c r="AU110" s="236" t="s">
        <v>80</v>
      </c>
      <c r="AV110" s="13" t="s">
        <v>80</v>
      </c>
      <c r="AW110" s="13" t="s">
        <v>32</v>
      </c>
      <c r="AX110" s="13" t="s">
        <v>78</v>
      </c>
      <c r="AY110" s="236" t="s">
        <v>123</v>
      </c>
    </row>
    <row r="111" s="2" customFormat="1" ht="14.4" customHeight="1">
      <c r="A111" s="38"/>
      <c r="B111" s="39"/>
      <c r="C111" s="196" t="s">
        <v>168</v>
      </c>
      <c r="D111" s="196" t="s">
        <v>124</v>
      </c>
      <c r="E111" s="197" t="s">
        <v>221</v>
      </c>
      <c r="F111" s="198" t="s">
        <v>222</v>
      </c>
      <c r="G111" s="199" t="s">
        <v>212</v>
      </c>
      <c r="H111" s="200">
        <v>31</v>
      </c>
      <c r="I111" s="201"/>
      <c r="J111" s="202">
        <f>ROUND(I111*H111,2)</f>
        <v>0</v>
      </c>
      <c r="K111" s="198" t="s">
        <v>213</v>
      </c>
      <c r="L111" s="44"/>
      <c r="M111" s="203" t="s">
        <v>21</v>
      </c>
      <c r="N111" s="204" t="s">
        <v>41</v>
      </c>
      <c r="O111" s="84"/>
      <c r="P111" s="205">
        <f>O111*H111</f>
        <v>0</v>
      </c>
      <c r="Q111" s="205">
        <v>0.00027</v>
      </c>
      <c r="R111" s="205">
        <f>Q111*H111</f>
        <v>0.0083700000000000007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122</v>
      </c>
      <c r="AT111" s="207" t="s">
        <v>124</v>
      </c>
      <c r="AU111" s="207" t="s">
        <v>80</v>
      </c>
      <c r="AY111" s="17" t="s">
        <v>123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78</v>
      </c>
      <c r="BK111" s="208">
        <f>ROUND(I111*H111,2)</f>
        <v>0</v>
      </c>
      <c r="BL111" s="17" t="s">
        <v>122</v>
      </c>
      <c r="BM111" s="207" t="s">
        <v>910</v>
      </c>
    </row>
    <row r="112" s="2" customFormat="1">
      <c r="A112" s="38"/>
      <c r="B112" s="39"/>
      <c r="C112" s="40"/>
      <c r="D112" s="209" t="s">
        <v>129</v>
      </c>
      <c r="E112" s="40"/>
      <c r="F112" s="210" t="s">
        <v>224</v>
      </c>
      <c r="G112" s="40"/>
      <c r="H112" s="40"/>
      <c r="I112" s="211"/>
      <c r="J112" s="40"/>
      <c r="K112" s="40"/>
      <c r="L112" s="44"/>
      <c r="M112" s="212"/>
      <c r="N112" s="21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80</v>
      </c>
    </row>
    <row r="113" s="13" customFormat="1">
      <c r="A113" s="13"/>
      <c r="B113" s="226"/>
      <c r="C113" s="227"/>
      <c r="D113" s="209" t="s">
        <v>216</v>
      </c>
      <c r="E113" s="228" t="s">
        <v>21</v>
      </c>
      <c r="F113" s="229" t="s">
        <v>371</v>
      </c>
      <c r="G113" s="227"/>
      <c r="H113" s="230">
        <v>31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216</v>
      </c>
      <c r="AU113" s="236" t="s">
        <v>80</v>
      </c>
      <c r="AV113" s="13" t="s">
        <v>80</v>
      </c>
      <c r="AW113" s="13" t="s">
        <v>32</v>
      </c>
      <c r="AX113" s="13" t="s">
        <v>78</v>
      </c>
      <c r="AY113" s="236" t="s">
        <v>123</v>
      </c>
    </row>
    <row r="114" s="2" customFormat="1" ht="14.4" customHeight="1">
      <c r="A114" s="38"/>
      <c r="B114" s="39"/>
      <c r="C114" s="196" t="s">
        <v>172</v>
      </c>
      <c r="D114" s="196" t="s">
        <v>124</v>
      </c>
      <c r="E114" s="197" t="s">
        <v>225</v>
      </c>
      <c r="F114" s="198" t="s">
        <v>226</v>
      </c>
      <c r="G114" s="199" t="s">
        <v>212</v>
      </c>
      <c r="H114" s="200">
        <v>1</v>
      </c>
      <c r="I114" s="201"/>
      <c r="J114" s="202">
        <f>ROUND(I114*H114,2)</f>
        <v>0</v>
      </c>
      <c r="K114" s="198" t="s">
        <v>213</v>
      </c>
      <c r="L114" s="44"/>
      <c r="M114" s="203" t="s">
        <v>21</v>
      </c>
      <c r="N114" s="204" t="s">
        <v>41</v>
      </c>
      <c r="O114" s="84"/>
      <c r="P114" s="205">
        <f>O114*H114</f>
        <v>0</v>
      </c>
      <c r="Q114" s="205">
        <v>0.00052999999999999998</v>
      </c>
      <c r="R114" s="205">
        <f>Q114*H114</f>
        <v>0.00052999999999999998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122</v>
      </c>
      <c r="AT114" s="207" t="s">
        <v>124</v>
      </c>
      <c r="AU114" s="207" t="s">
        <v>80</v>
      </c>
      <c r="AY114" s="17" t="s">
        <v>123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78</v>
      </c>
      <c r="BK114" s="208">
        <f>ROUND(I114*H114,2)</f>
        <v>0</v>
      </c>
      <c r="BL114" s="17" t="s">
        <v>122</v>
      </c>
      <c r="BM114" s="207" t="s">
        <v>911</v>
      </c>
    </row>
    <row r="115" s="2" customFormat="1">
      <c r="A115" s="38"/>
      <c r="B115" s="39"/>
      <c r="C115" s="40"/>
      <c r="D115" s="209" t="s">
        <v>129</v>
      </c>
      <c r="E115" s="40"/>
      <c r="F115" s="210" t="s">
        <v>228</v>
      </c>
      <c r="G115" s="40"/>
      <c r="H115" s="40"/>
      <c r="I115" s="211"/>
      <c r="J115" s="40"/>
      <c r="K115" s="40"/>
      <c r="L115" s="44"/>
      <c r="M115" s="212"/>
      <c r="N115" s="21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80</v>
      </c>
    </row>
    <row r="116" s="13" customFormat="1">
      <c r="A116" s="13"/>
      <c r="B116" s="226"/>
      <c r="C116" s="227"/>
      <c r="D116" s="209" t="s">
        <v>216</v>
      </c>
      <c r="E116" s="228" t="s">
        <v>21</v>
      </c>
      <c r="F116" s="229" t="s">
        <v>78</v>
      </c>
      <c r="G116" s="227"/>
      <c r="H116" s="230">
        <v>1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216</v>
      </c>
      <c r="AU116" s="236" t="s">
        <v>80</v>
      </c>
      <c r="AV116" s="13" t="s">
        <v>80</v>
      </c>
      <c r="AW116" s="13" t="s">
        <v>32</v>
      </c>
      <c r="AX116" s="13" t="s">
        <v>78</v>
      </c>
      <c r="AY116" s="236" t="s">
        <v>123</v>
      </c>
    </row>
    <row r="117" s="2" customFormat="1" ht="14.4" customHeight="1">
      <c r="A117" s="38"/>
      <c r="B117" s="39"/>
      <c r="C117" s="196" t="s">
        <v>177</v>
      </c>
      <c r="D117" s="196" t="s">
        <v>124</v>
      </c>
      <c r="E117" s="197" t="s">
        <v>229</v>
      </c>
      <c r="F117" s="198" t="s">
        <v>230</v>
      </c>
      <c r="G117" s="199" t="s">
        <v>231</v>
      </c>
      <c r="H117" s="200">
        <v>937.37900000000002</v>
      </c>
      <c r="I117" s="201"/>
      <c r="J117" s="202">
        <f>ROUND(I117*H117,2)</f>
        <v>0</v>
      </c>
      <c r="K117" s="198" t="s">
        <v>213</v>
      </c>
      <c r="L117" s="44"/>
      <c r="M117" s="203" t="s">
        <v>21</v>
      </c>
      <c r="N117" s="204" t="s">
        <v>41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122</v>
      </c>
      <c r="AT117" s="207" t="s">
        <v>124</v>
      </c>
      <c r="AU117" s="207" t="s">
        <v>80</v>
      </c>
      <c r="AY117" s="17" t="s">
        <v>123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78</v>
      </c>
      <c r="BK117" s="208">
        <f>ROUND(I117*H117,2)</f>
        <v>0</v>
      </c>
      <c r="BL117" s="17" t="s">
        <v>122</v>
      </c>
      <c r="BM117" s="207" t="s">
        <v>912</v>
      </c>
    </row>
    <row r="118" s="2" customFormat="1">
      <c r="A118" s="38"/>
      <c r="B118" s="39"/>
      <c r="C118" s="40"/>
      <c r="D118" s="209" t="s">
        <v>129</v>
      </c>
      <c r="E118" s="40"/>
      <c r="F118" s="210" t="s">
        <v>233</v>
      </c>
      <c r="G118" s="40"/>
      <c r="H118" s="40"/>
      <c r="I118" s="211"/>
      <c r="J118" s="40"/>
      <c r="K118" s="40"/>
      <c r="L118" s="44"/>
      <c r="M118" s="212"/>
      <c r="N118" s="21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129</v>
      </c>
      <c r="AU118" s="17" t="s">
        <v>80</v>
      </c>
    </row>
    <row r="119" s="13" customFormat="1">
      <c r="A119" s="13"/>
      <c r="B119" s="226"/>
      <c r="C119" s="227"/>
      <c r="D119" s="209" t="s">
        <v>216</v>
      </c>
      <c r="E119" s="228" t="s">
        <v>21</v>
      </c>
      <c r="F119" s="229" t="s">
        <v>913</v>
      </c>
      <c r="G119" s="227"/>
      <c r="H119" s="230">
        <v>871.55899999999997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216</v>
      </c>
      <c r="AU119" s="236" t="s">
        <v>80</v>
      </c>
      <c r="AV119" s="13" t="s">
        <v>80</v>
      </c>
      <c r="AW119" s="13" t="s">
        <v>32</v>
      </c>
      <c r="AX119" s="13" t="s">
        <v>70</v>
      </c>
      <c r="AY119" s="236" t="s">
        <v>123</v>
      </c>
    </row>
    <row r="120" s="13" customFormat="1">
      <c r="A120" s="13"/>
      <c r="B120" s="226"/>
      <c r="C120" s="227"/>
      <c r="D120" s="209" t="s">
        <v>216</v>
      </c>
      <c r="E120" s="228" t="s">
        <v>21</v>
      </c>
      <c r="F120" s="229" t="s">
        <v>914</v>
      </c>
      <c r="G120" s="227"/>
      <c r="H120" s="230">
        <v>65.819999999999993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216</v>
      </c>
      <c r="AU120" s="236" t="s">
        <v>80</v>
      </c>
      <c r="AV120" s="13" t="s">
        <v>80</v>
      </c>
      <c r="AW120" s="13" t="s">
        <v>32</v>
      </c>
      <c r="AX120" s="13" t="s">
        <v>70</v>
      </c>
      <c r="AY120" s="236" t="s">
        <v>123</v>
      </c>
    </row>
    <row r="121" s="14" customFormat="1">
      <c r="A121" s="14"/>
      <c r="B121" s="237"/>
      <c r="C121" s="238"/>
      <c r="D121" s="209" t="s">
        <v>216</v>
      </c>
      <c r="E121" s="239" t="s">
        <v>21</v>
      </c>
      <c r="F121" s="240" t="s">
        <v>245</v>
      </c>
      <c r="G121" s="238"/>
      <c r="H121" s="241">
        <v>937.37900000000002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216</v>
      </c>
      <c r="AU121" s="247" t="s">
        <v>80</v>
      </c>
      <c r="AV121" s="14" t="s">
        <v>122</v>
      </c>
      <c r="AW121" s="14" t="s">
        <v>32</v>
      </c>
      <c r="AX121" s="14" t="s">
        <v>78</v>
      </c>
      <c r="AY121" s="247" t="s">
        <v>123</v>
      </c>
    </row>
    <row r="122" s="2" customFormat="1" ht="14.4" customHeight="1">
      <c r="A122" s="38"/>
      <c r="B122" s="39"/>
      <c r="C122" s="196" t="s">
        <v>277</v>
      </c>
      <c r="D122" s="196" t="s">
        <v>124</v>
      </c>
      <c r="E122" s="197" t="s">
        <v>915</v>
      </c>
      <c r="F122" s="198" t="s">
        <v>916</v>
      </c>
      <c r="G122" s="199" t="s">
        <v>231</v>
      </c>
      <c r="H122" s="200">
        <v>376.10000000000002</v>
      </c>
      <c r="I122" s="201"/>
      <c r="J122" s="202">
        <f>ROUND(I122*H122,2)</f>
        <v>0</v>
      </c>
      <c r="K122" s="198" t="s">
        <v>213</v>
      </c>
      <c r="L122" s="44"/>
      <c r="M122" s="203" t="s">
        <v>21</v>
      </c>
      <c r="N122" s="204" t="s">
        <v>41</v>
      </c>
      <c r="O122" s="84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122</v>
      </c>
      <c r="AT122" s="207" t="s">
        <v>124</v>
      </c>
      <c r="AU122" s="207" t="s">
        <v>80</v>
      </c>
      <c r="AY122" s="17" t="s">
        <v>123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78</v>
      </c>
      <c r="BK122" s="208">
        <f>ROUND(I122*H122,2)</f>
        <v>0</v>
      </c>
      <c r="BL122" s="17" t="s">
        <v>122</v>
      </c>
      <c r="BM122" s="207" t="s">
        <v>917</v>
      </c>
    </row>
    <row r="123" s="2" customFormat="1">
      <c r="A123" s="38"/>
      <c r="B123" s="39"/>
      <c r="C123" s="40"/>
      <c r="D123" s="209" t="s">
        <v>129</v>
      </c>
      <c r="E123" s="40"/>
      <c r="F123" s="210" t="s">
        <v>918</v>
      </c>
      <c r="G123" s="40"/>
      <c r="H123" s="40"/>
      <c r="I123" s="211"/>
      <c r="J123" s="40"/>
      <c r="K123" s="40"/>
      <c r="L123" s="44"/>
      <c r="M123" s="212"/>
      <c r="N123" s="21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80</v>
      </c>
    </row>
    <row r="124" s="13" customFormat="1">
      <c r="A124" s="13"/>
      <c r="B124" s="226"/>
      <c r="C124" s="227"/>
      <c r="D124" s="209" t="s">
        <v>216</v>
      </c>
      <c r="E124" s="228" t="s">
        <v>21</v>
      </c>
      <c r="F124" s="229" t="s">
        <v>919</v>
      </c>
      <c r="G124" s="227"/>
      <c r="H124" s="230">
        <v>338.60000000000002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216</v>
      </c>
      <c r="AU124" s="236" t="s">
        <v>80</v>
      </c>
      <c r="AV124" s="13" t="s">
        <v>80</v>
      </c>
      <c r="AW124" s="13" t="s">
        <v>32</v>
      </c>
      <c r="AX124" s="13" t="s">
        <v>70</v>
      </c>
      <c r="AY124" s="236" t="s">
        <v>123</v>
      </c>
    </row>
    <row r="125" s="13" customFormat="1">
      <c r="A125" s="13"/>
      <c r="B125" s="226"/>
      <c r="C125" s="227"/>
      <c r="D125" s="209" t="s">
        <v>216</v>
      </c>
      <c r="E125" s="228" t="s">
        <v>21</v>
      </c>
      <c r="F125" s="229" t="s">
        <v>920</v>
      </c>
      <c r="G125" s="227"/>
      <c r="H125" s="230">
        <v>37.5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216</v>
      </c>
      <c r="AU125" s="236" t="s">
        <v>80</v>
      </c>
      <c r="AV125" s="13" t="s">
        <v>80</v>
      </c>
      <c r="AW125" s="13" t="s">
        <v>32</v>
      </c>
      <c r="AX125" s="13" t="s">
        <v>70</v>
      </c>
      <c r="AY125" s="236" t="s">
        <v>123</v>
      </c>
    </row>
    <row r="126" s="14" customFormat="1">
      <c r="A126" s="14"/>
      <c r="B126" s="237"/>
      <c r="C126" s="238"/>
      <c r="D126" s="209" t="s">
        <v>216</v>
      </c>
      <c r="E126" s="239" t="s">
        <v>21</v>
      </c>
      <c r="F126" s="240" t="s">
        <v>245</v>
      </c>
      <c r="G126" s="238"/>
      <c r="H126" s="241">
        <v>376.10000000000002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216</v>
      </c>
      <c r="AU126" s="247" t="s">
        <v>80</v>
      </c>
      <c r="AV126" s="14" t="s">
        <v>122</v>
      </c>
      <c r="AW126" s="14" t="s">
        <v>32</v>
      </c>
      <c r="AX126" s="14" t="s">
        <v>78</v>
      </c>
      <c r="AY126" s="247" t="s">
        <v>123</v>
      </c>
    </row>
    <row r="127" s="2" customFormat="1" ht="14.4" customHeight="1">
      <c r="A127" s="38"/>
      <c r="B127" s="39"/>
      <c r="C127" s="196" t="s">
        <v>8</v>
      </c>
      <c r="D127" s="196" t="s">
        <v>124</v>
      </c>
      <c r="E127" s="197" t="s">
        <v>921</v>
      </c>
      <c r="F127" s="198" t="s">
        <v>922</v>
      </c>
      <c r="G127" s="199" t="s">
        <v>231</v>
      </c>
      <c r="H127" s="200">
        <v>94.025000000000006</v>
      </c>
      <c r="I127" s="201"/>
      <c r="J127" s="202">
        <f>ROUND(I127*H127,2)</f>
        <v>0</v>
      </c>
      <c r="K127" s="198" t="s">
        <v>213</v>
      </c>
      <c r="L127" s="44"/>
      <c r="M127" s="203" t="s">
        <v>21</v>
      </c>
      <c r="N127" s="204" t="s">
        <v>41</v>
      </c>
      <c r="O127" s="8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7" t="s">
        <v>122</v>
      </c>
      <c r="AT127" s="207" t="s">
        <v>124</v>
      </c>
      <c r="AU127" s="207" t="s">
        <v>80</v>
      </c>
      <c r="AY127" s="17" t="s">
        <v>123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7" t="s">
        <v>78</v>
      </c>
      <c r="BK127" s="208">
        <f>ROUND(I127*H127,2)</f>
        <v>0</v>
      </c>
      <c r="BL127" s="17" t="s">
        <v>122</v>
      </c>
      <c r="BM127" s="207" t="s">
        <v>923</v>
      </c>
    </row>
    <row r="128" s="2" customFormat="1">
      <c r="A128" s="38"/>
      <c r="B128" s="39"/>
      <c r="C128" s="40"/>
      <c r="D128" s="209" t="s">
        <v>129</v>
      </c>
      <c r="E128" s="40"/>
      <c r="F128" s="210" t="s">
        <v>924</v>
      </c>
      <c r="G128" s="40"/>
      <c r="H128" s="40"/>
      <c r="I128" s="211"/>
      <c r="J128" s="40"/>
      <c r="K128" s="40"/>
      <c r="L128" s="44"/>
      <c r="M128" s="212"/>
      <c r="N128" s="21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80</v>
      </c>
    </row>
    <row r="129" s="13" customFormat="1">
      <c r="A129" s="13"/>
      <c r="B129" s="226"/>
      <c r="C129" s="227"/>
      <c r="D129" s="209" t="s">
        <v>216</v>
      </c>
      <c r="E129" s="228" t="s">
        <v>21</v>
      </c>
      <c r="F129" s="229" t="s">
        <v>925</v>
      </c>
      <c r="G129" s="227"/>
      <c r="H129" s="230">
        <v>84.650000000000006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216</v>
      </c>
      <c r="AU129" s="236" t="s">
        <v>80</v>
      </c>
      <c r="AV129" s="13" t="s">
        <v>80</v>
      </c>
      <c r="AW129" s="13" t="s">
        <v>32</v>
      </c>
      <c r="AX129" s="13" t="s">
        <v>70</v>
      </c>
      <c r="AY129" s="236" t="s">
        <v>123</v>
      </c>
    </row>
    <row r="130" s="13" customFormat="1">
      <c r="A130" s="13"/>
      <c r="B130" s="226"/>
      <c r="C130" s="227"/>
      <c r="D130" s="209" t="s">
        <v>216</v>
      </c>
      <c r="E130" s="228" t="s">
        <v>21</v>
      </c>
      <c r="F130" s="229" t="s">
        <v>926</v>
      </c>
      <c r="G130" s="227"/>
      <c r="H130" s="230">
        <v>9.375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216</v>
      </c>
      <c r="AU130" s="236" t="s">
        <v>80</v>
      </c>
      <c r="AV130" s="13" t="s">
        <v>80</v>
      </c>
      <c r="AW130" s="13" t="s">
        <v>32</v>
      </c>
      <c r="AX130" s="13" t="s">
        <v>70</v>
      </c>
      <c r="AY130" s="236" t="s">
        <v>123</v>
      </c>
    </row>
    <row r="131" s="14" customFormat="1">
      <c r="A131" s="14"/>
      <c r="B131" s="237"/>
      <c r="C131" s="238"/>
      <c r="D131" s="209" t="s">
        <v>216</v>
      </c>
      <c r="E131" s="239" t="s">
        <v>21</v>
      </c>
      <c r="F131" s="240" t="s">
        <v>245</v>
      </c>
      <c r="G131" s="238"/>
      <c r="H131" s="241">
        <v>94.025000000000006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216</v>
      </c>
      <c r="AU131" s="247" t="s">
        <v>80</v>
      </c>
      <c r="AV131" s="14" t="s">
        <v>122</v>
      </c>
      <c r="AW131" s="14" t="s">
        <v>32</v>
      </c>
      <c r="AX131" s="14" t="s">
        <v>78</v>
      </c>
      <c r="AY131" s="247" t="s">
        <v>123</v>
      </c>
    </row>
    <row r="132" s="2" customFormat="1" ht="14.4" customHeight="1">
      <c r="A132" s="38"/>
      <c r="B132" s="39"/>
      <c r="C132" s="196" t="s">
        <v>287</v>
      </c>
      <c r="D132" s="196" t="s">
        <v>124</v>
      </c>
      <c r="E132" s="197" t="s">
        <v>927</v>
      </c>
      <c r="F132" s="198" t="s">
        <v>928</v>
      </c>
      <c r="G132" s="199" t="s">
        <v>231</v>
      </c>
      <c r="H132" s="200">
        <v>30.100000000000001</v>
      </c>
      <c r="I132" s="201"/>
      <c r="J132" s="202">
        <f>ROUND(I132*H132,2)</f>
        <v>0</v>
      </c>
      <c r="K132" s="198" t="s">
        <v>213</v>
      </c>
      <c r="L132" s="44"/>
      <c r="M132" s="203" t="s">
        <v>21</v>
      </c>
      <c r="N132" s="204" t="s">
        <v>41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122</v>
      </c>
      <c r="AT132" s="207" t="s">
        <v>124</v>
      </c>
      <c r="AU132" s="207" t="s">
        <v>80</v>
      </c>
      <c r="AY132" s="17" t="s">
        <v>123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78</v>
      </c>
      <c r="BK132" s="208">
        <f>ROUND(I132*H132,2)</f>
        <v>0</v>
      </c>
      <c r="BL132" s="17" t="s">
        <v>122</v>
      </c>
      <c r="BM132" s="207" t="s">
        <v>929</v>
      </c>
    </row>
    <row r="133" s="2" customFormat="1">
      <c r="A133" s="38"/>
      <c r="B133" s="39"/>
      <c r="C133" s="40"/>
      <c r="D133" s="209" t="s">
        <v>129</v>
      </c>
      <c r="E133" s="40"/>
      <c r="F133" s="210" t="s">
        <v>930</v>
      </c>
      <c r="G133" s="40"/>
      <c r="H133" s="40"/>
      <c r="I133" s="211"/>
      <c r="J133" s="40"/>
      <c r="K133" s="40"/>
      <c r="L133" s="44"/>
      <c r="M133" s="212"/>
      <c r="N133" s="21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80</v>
      </c>
    </row>
    <row r="134" s="13" customFormat="1">
      <c r="A134" s="13"/>
      <c r="B134" s="226"/>
      <c r="C134" s="227"/>
      <c r="D134" s="209" t="s">
        <v>216</v>
      </c>
      <c r="E134" s="228" t="s">
        <v>21</v>
      </c>
      <c r="F134" s="229" t="s">
        <v>931</v>
      </c>
      <c r="G134" s="227"/>
      <c r="H134" s="230">
        <v>30.100000000000001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216</v>
      </c>
      <c r="AU134" s="236" t="s">
        <v>80</v>
      </c>
      <c r="AV134" s="13" t="s">
        <v>80</v>
      </c>
      <c r="AW134" s="13" t="s">
        <v>32</v>
      </c>
      <c r="AX134" s="13" t="s">
        <v>78</v>
      </c>
      <c r="AY134" s="236" t="s">
        <v>123</v>
      </c>
    </row>
    <row r="135" s="2" customFormat="1" ht="14.4" customHeight="1">
      <c r="A135" s="38"/>
      <c r="B135" s="39"/>
      <c r="C135" s="196" t="s">
        <v>294</v>
      </c>
      <c r="D135" s="196" t="s">
        <v>124</v>
      </c>
      <c r="E135" s="197" t="s">
        <v>932</v>
      </c>
      <c r="F135" s="198" t="s">
        <v>933</v>
      </c>
      <c r="G135" s="199" t="s">
        <v>231</v>
      </c>
      <c r="H135" s="200">
        <v>276.60000000000002</v>
      </c>
      <c r="I135" s="201"/>
      <c r="J135" s="202">
        <f>ROUND(I135*H135,2)</f>
        <v>0</v>
      </c>
      <c r="K135" s="198" t="s">
        <v>213</v>
      </c>
      <c r="L135" s="44"/>
      <c r="M135" s="203" t="s">
        <v>21</v>
      </c>
      <c r="N135" s="204" t="s">
        <v>41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122</v>
      </c>
      <c r="AT135" s="207" t="s">
        <v>124</v>
      </c>
      <c r="AU135" s="207" t="s">
        <v>80</v>
      </c>
      <c r="AY135" s="17" t="s">
        <v>123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78</v>
      </c>
      <c r="BK135" s="208">
        <f>ROUND(I135*H135,2)</f>
        <v>0</v>
      </c>
      <c r="BL135" s="17" t="s">
        <v>122</v>
      </c>
      <c r="BM135" s="207" t="s">
        <v>934</v>
      </c>
    </row>
    <row r="136" s="2" customFormat="1">
      <c r="A136" s="38"/>
      <c r="B136" s="39"/>
      <c r="C136" s="40"/>
      <c r="D136" s="209" t="s">
        <v>129</v>
      </c>
      <c r="E136" s="40"/>
      <c r="F136" s="210" t="s">
        <v>935</v>
      </c>
      <c r="G136" s="40"/>
      <c r="H136" s="40"/>
      <c r="I136" s="211"/>
      <c r="J136" s="40"/>
      <c r="K136" s="40"/>
      <c r="L136" s="44"/>
      <c r="M136" s="212"/>
      <c r="N136" s="21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80</v>
      </c>
    </row>
    <row r="137" s="13" customFormat="1">
      <c r="A137" s="13"/>
      <c r="B137" s="226"/>
      <c r="C137" s="227"/>
      <c r="D137" s="209" t="s">
        <v>216</v>
      </c>
      <c r="E137" s="228" t="s">
        <v>21</v>
      </c>
      <c r="F137" s="229" t="s">
        <v>936</v>
      </c>
      <c r="G137" s="227"/>
      <c r="H137" s="230">
        <v>276.60000000000002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216</v>
      </c>
      <c r="AU137" s="236" t="s">
        <v>80</v>
      </c>
      <c r="AV137" s="13" t="s">
        <v>80</v>
      </c>
      <c r="AW137" s="13" t="s">
        <v>32</v>
      </c>
      <c r="AX137" s="13" t="s">
        <v>78</v>
      </c>
      <c r="AY137" s="236" t="s">
        <v>123</v>
      </c>
    </row>
    <row r="138" s="2" customFormat="1" ht="14.4" customHeight="1">
      <c r="A138" s="38"/>
      <c r="B138" s="39"/>
      <c r="C138" s="196" t="s">
        <v>301</v>
      </c>
      <c r="D138" s="196" t="s">
        <v>124</v>
      </c>
      <c r="E138" s="197" t="s">
        <v>937</v>
      </c>
      <c r="F138" s="198" t="s">
        <v>938</v>
      </c>
      <c r="G138" s="199" t="s">
        <v>231</v>
      </c>
      <c r="H138" s="200">
        <v>69.400000000000006</v>
      </c>
      <c r="I138" s="201"/>
      <c r="J138" s="202">
        <f>ROUND(I138*H138,2)</f>
        <v>0</v>
      </c>
      <c r="K138" s="198" t="s">
        <v>213</v>
      </c>
      <c r="L138" s="44"/>
      <c r="M138" s="203" t="s">
        <v>21</v>
      </c>
      <c r="N138" s="204" t="s">
        <v>41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122</v>
      </c>
      <c r="AT138" s="207" t="s">
        <v>124</v>
      </c>
      <c r="AU138" s="207" t="s">
        <v>80</v>
      </c>
      <c r="AY138" s="17" t="s">
        <v>123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78</v>
      </c>
      <c r="BK138" s="208">
        <f>ROUND(I138*H138,2)</f>
        <v>0</v>
      </c>
      <c r="BL138" s="17" t="s">
        <v>122</v>
      </c>
      <c r="BM138" s="207" t="s">
        <v>939</v>
      </c>
    </row>
    <row r="139" s="2" customFormat="1">
      <c r="A139" s="38"/>
      <c r="B139" s="39"/>
      <c r="C139" s="40"/>
      <c r="D139" s="209" t="s">
        <v>129</v>
      </c>
      <c r="E139" s="40"/>
      <c r="F139" s="210" t="s">
        <v>940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80</v>
      </c>
    </row>
    <row r="140" s="13" customFormat="1">
      <c r="A140" s="13"/>
      <c r="B140" s="226"/>
      <c r="C140" s="227"/>
      <c r="D140" s="209" t="s">
        <v>216</v>
      </c>
      <c r="E140" s="228" t="s">
        <v>21</v>
      </c>
      <c r="F140" s="229" t="s">
        <v>941</v>
      </c>
      <c r="G140" s="227"/>
      <c r="H140" s="230">
        <v>62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216</v>
      </c>
      <c r="AU140" s="236" t="s">
        <v>80</v>
      </c>
      <c r="AV140" s="13" t="s">
        <v>80</v>
      </c>
      <c r="AW140" s="13" t="s">
        <v>32</v>
      </c>
      <c r="AX140" s="13" t="s">
        <v>70</v>
      </c>
      <c r="AY140" s="236" t="s">
        <v>123</v>
      </c>
    </row>
    <row r="141" s="13" customFormat="1">
      <c r="A141" s="13"/>
      <c r="B141" s="226"/>
      <c r="C141" s="227"/>
      <c r="D141" s="209" t="s">
        <v>216</v>
      </c>
      <c r="E141" s="228" t="s">
        <v>21</v>
      </c>
      <c r="F141" s="229" t="s">
        <v>942</v>
      </c>
      <c r="G141" s="227"/>
      <c r="H141" s="230">
        <v>7.4000000000000004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216</v>
      </c>
      <c r="AU141" s="236" t="s">
        <v>80</v>
      </c>
      <c r="AV141" s="13" t="s">
        <v>80</v>
      </c>
      <c r="AW141" s="13" t="s">
        <v>32</v>
      </c>
      <c r="AX141" s="13" t="s">
        <v>70</v>
      </c>
      <c r="AY141" s="236" t="s">
        <v>123</v>
      </c>
    </row>
    <row r="142" s="14" customFormat="1">
      <c r="A142" s="14"/>
      <c r="B142" s="237"/>
      <c r="C142" s="238"/>
      <c r="D142" s="209" t="s">
        <v>216</v>
      </c>
      <c r="E142" s="239" t="s">
        <v>21</v>
      </c>
      <c r="F142" s="240" t="s">
        <v>245</v>
      </c>
      <c r="G142" s="238"/>
      <c r="H142" s="241">
        <v>69.400000000000006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216</v>
      </c>
      <c r="AU142" s="247" t="s">
        <v>80</v>
      </c>
      <c r="AV142" s="14" t="s">
        <v>122</v>
      </c>
      <c r="AW142" s="14" t="s">
        <v>32</v>
      </c>
      <c r="AX142" s="14" t="s">
        <v>78</v>
      </c>
      <c r="AY142" s="247" t="s">
        <v>123</v>
      </c>
    </row>
    <row r="143" s="2" customFormat="1" ht="14.4" customHeight="1">
      <c r="A143" s="38"/>
      <c r="B143" s="39"/>
      <c r="C143" s="196" t="s">
        <v>307</v>
      </c>
      <c r="D143" s="196" t="s">
        <v>124</v>
      </c>
      <c r="E143" s="197" t="s">
        <v>764</v>
      </c>
      <c r="F143" s="198" t="s">
        <v>765</v>
      </c>
      <c r="G143" s="199" t="s">
        <v>231</v>
      </c>
      <c r="H143" s="200">
        <v>306.69999999999999</v>
      </c>
      <c r="I143" s="201"/>
      <c r="J143" s="202">
        <f>ROUND(I143*H143,2)</f>
        <v>0</v>
      </c>
      <c r="K143" s="198" t="s">
        <v>213</v>
      </c>
      <c r="L143" s="44"/>
      <c r="M143" s="203" t="s">
        <v>21</v>
      </c>
      <c r="N143" s="204" t="s">
        <v>41</v>
      </c>
      <c r="O143" s="84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122</v>
      </c>
      <c r="AT143" s="207" t="s">
        <v>124</v>
      </c>
      <c r="AU143" s="207" t="s">
        <v>80</v>
      </c>
      <c r="AY143" s="17" t="s">
        <v>123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7" t="s">
        <v>78</v>
      </c>
      <c r="BK143" s="208">
        <f>ROUND(I143*H143,2)</f>
        <v>0</v>
      </c>
      <c r="BL143" s="17" t="s">
        <v>122</v>
      </c>
      <c r="BM143" s="207" t="s">
        <v>943</v>
      </c>
    </row>
    <row r="144" s="2" customFormat="1">
      <c r="A144" s="38"/>
      <c r="B144" s="39"/>
      <c r="C144" s="40"/>
      <c r="D144" s="209" t="s">
        <v>129</v>
      </c>
      <c r="E144" s="40"/>
      <c r="F144" s="210" t="s">
        <v>767</v>
      </c>
      <c r="G144" s="40"/>
      <c r="H144" s="40"/>
      <c r="I144" s="211"/>
      <c r="J144" s="40"/>
      <c r="K144" s="40"/>
      <c r="L144" s="44"/>
      <c r="M144" s="212"/>
      <c r="N144" s="21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80</v>
      </c>
    </row>
    <row r="145" s="13" customFormat="1">
      <c r="A145" s="13"/>
      <c r="B145" s="226"/>
      <c r="C145" s="227"/>
      <c r="D145" s="209" t="s">
        <v>216</v>
      </c>
      <c r="E145" s="228" t="s">
        <v>21</v>
      </c>
      <c r="F145" s="229" t="s">
        <v>936</v>
      </c>
      <c r="G145" s="227"/>
      <c r="H145" s="230">
        <v>276.60000000000002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216</v>
      </c>
      <c r="AU145" s="236" t="s">
        <v>80</v>
      </c>
      <c r="AV145" s="13" t="s">
        <v>80</v>
      </c>
      <c r="AW145" s="13" t="s">
        <v>32</v>
      </c>
      <c r="AX145" s="13" t="s">
        <v>70</v>
      </c>
      <c r="AY145" s="236" t="s">
        <v>123</v>
      </c>
    </row>
    <row r="146" s="13" customFormat="1">
      <c r="A146" s="13"/>
      <c r="B146" s="226"/>
      <c r="C146" s="227"/>
      <c r="D146" s="209" t="s">
        <v>216</v>
      </c>
      <c r="E146" s="228" t="s">
        <v>21</v>
      </c>
      <c r="F146" s="229" t="s">
        <v>931</v>
      </c>
      <c r="G146" s="227"/>
      <c r="H146" s="230">
        <v>30.100000000000001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216</v>
      </c>
      <c r="AU146" s="236" t="s">
        <v>80</v>
      </c>
      <c r="AV146" s="13" t="s">
        <v>80</v>
      </c>
      <c r="AW146" s="13" t="s">
        <v>32</v>
      </c>
      <c r="AX146" s="13" t="s">
        <v>70</v>
      </c>
      <c r="AY146" s="236" t="s">
        <v>123</v>
      </c>
    </row>
    <row r="147" s="14" customFormat="1">
      <c r="A147" s="14"/>
      <c r="B147" s="237"/>
      <c r="C147" s="238"/>
      <c r="D147" s="209" t="s">
        <v>216</v>
      </c>
      <c r="E147" s="239" t="s">
        <v>21</v>
      </c>
      <c r="F147" s="240" t="s">
        <v>245</v>
      </c>
      <c r="G147" s="238"/>
      <c r="H147" s="241">
        <v>306.69999999999999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216</v>
      </c>
      <c r="AU147" s="247" t="s">
        <v>80</v>
      </c>
      <c r="AV147" s="14" t="s">
        <v>122</v>
      </c>
      <c r="AW147" s="14" t="s">
        <v>32</v>
      </c>
      <c r="AX147" s="14" t="s">
        <v>78</v>
      </c>
      <c r="AY147" s="247" t="s">
        <v>123</v>
      </c>
    </row>
    <row r="148" s="2" customFormat="1" ht="14.4" customHeight="1">
      <c r="A148" s="38"/>
      <c r="B148" s="39"/>
      <c r="C148" s="196" t="s">
        <v>312</v>
      </c>
      <c r="D148" s="196" t="s">
        <v>124</v>
      </c>
      <c r="E148" s="197" t="s">
        <v>295</v>
      </c>
      <c r="F148" s="198" t="s">
        <v>296</v>
      </c>
      <c r="G148" s="199" t="s">
        <v>297</v>
      </c>
      <c r="H148" s="200">
        <v>3653.1999999999998</v>
      </c>
      <c r="I148" s="201"/>
      <c r="J148" s="202">
        <f>ROUND(I148*H148,2)</f>
        <v>0</v>
      </c>
      <c r="K148" s="198" t="s">
        <v>213</v>
      </c>
      <c r="L148" s="44"/>
      <c r="M148" s="203" t="s">
        <v>21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122</v>
      </c>
      <c r="AT148" s="207" t="s">
        <v>124</v>
      </c>
      <c r="AU148" s="207" t="s">
        <v>80</v>
      </c>
      <c r="AY148" s="17" t="s">
        <v>123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122</v>
      </c>
      <c r="BM148" s="207" t="s">
        <v>944</v>
      </c>
    </row>
    <row r="149" s="2" customFormat="1">
      <c r="A149" s="38"/>
      <c r="B149" s="39"/>
      <c r="C149" s="40"/>
      <c r="D149" s="209" t="s">
        <v>129</v>
      </c>
      <c r="E149" s="40"/>
      <c r="F149" s="210" t="s">
        <v>299</v>
      </c>
      <c r="G149" s="40"/>
      <c r="H149" s="40"/>
      <c r="I149" s="211"/>
      <c r="J149" s="40"/>
      <c r="K149" s="40"/>
      <c r="L149" s="44"/>
      <c r="M149" s="212"/>
      <c r="N149" s="21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80</v>
      </c>
    </row>
    <row r="150" s="13" customFormat="1">
      <c r="A150" s="13"/>
      <c r="B150" s="226"/>
      <c r="C150" s="227"/>
      <c r="D150" s="209" t="s">
        <v>216</v>
      </c>
      <c r="E150" s="228" t="s">
        <v>21</v>
      </c>
      <c r="F150" s="229" t="s">
        <v>945</v>
      </c>
      <c r="G150" s="227"/>
      <c r="H150" s="230">
        <v>3099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216</v>
      </c>
      <c r="AU150" s="236" t="s">
        <v>80</v>
      </c>
      <c r="AV150" s="13" t="s">
        <v>80</v>
      </c>
      <c r="AW150" s="13" t="s">
        <v>32</v>
      </c>
      <c r="AX150" s="13" t="s">
        <v>70</v>
      </c>
      <c r="AY150" s="236" t="s">
        <v>123</v>
      </c>
    </row>
    <row r="151" s="13" customFormat="1">
      <c r="A151" s="13"/>
      <c r="B151" s="226"/>
      <c r="C151" s="227"/>
      <c r="D151" s="209" t="s">
        <v>216</v>
      </c>
      <c r="E151" s="228" t="s">
        <v>21</v>
      </c>
      <c r="F151" s="229" t="s">
        <v>946</v>
      </c>
      <c r="G151" s="227"/>
      <c r="H151" s="230">
        <v>554.20000000000005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216</v>
      </c>
      <c r="AU151" s="236" t="s">
        <v>80</v>
      </c>
      <c r="AV151" s="13" t="s">
        <v>80</v>
      </c>
      <c r="AW151" s="13" t="s">
        <v>32</v>
      </c>
      <c r="AX151" s="13" t="s">
        <v>70</v>
      </c>
      <c r="AY151" s="236" t="s">
        <v>123</v>
      </c>
    </row>
    <row r="152" s="14" customFormat="1">
      <c r="A152" s="14"/>
      <c r="B152" s="237"/>
      <c r="C152" s="238"/>
      <c r="D152" s="209" t="s">
        <v>216</v>
      </c>
      <c r="E152" s="239" t="s">
        <v>21</v>
      </c>
      <c r="F152" s="240" t="s">
        <v>245</v>
      </c>
      <c r="G152" s="238"/>
      <c r="H152" s="241">
        <v>3653.1999999999998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216</v>
      </c>
      <c r="AU152" s="247" t="s">
        <v>80</v>
      </c>
      <c r="AV152" s="14" t="s">
        <v>122</v>
      </c>
      <c r="AW152" s="14" t="s">
        <v>32</v>
      </c>
      <c r="AX152" s="14" t="s">
        <v>78</v>
      </c>
      <c r="AY152" s="247" t="s">
        <v>123</v>
      </c>
    </row>
    <row r="153" s="2" customFormat="1" ht="14.4" customHeight="1">
      <c r="A153" s="38"/>
      <c r="B153" s="39"/>
      <c r="C153" s="196" t="s">
        <v>7</v>
      </c>
      <c r="D153" s="196" t="s">
        <v>124</v>
      </c>
      <c r="E153" s="197" t="s">
        <v>302</v>
      </c>
      <c r="F153" s="198" t="s">
        <v>303</v>
      </c>
      <c r="G153" s="199" t="s">
        <v>297</v>
      </c>
      <c r="H153" s="200">
        <v>834</v>
      </c>
      <c r="I153" s="201"/>
      <c r="J153" s="202">
        <f>ROUND(I153*H153,2)</f>
        <v>0</v>
      </c>
      <c r="K153" s="198" t="s">
        <v>213</v>
      </c>
      <c r="L153" s="44"/>
      <c r="M153" s="203" t="s">
        <v>21</v>
      </c>
      <c r="N153" s="204" t="s">
        <v>41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122</v>
      </c>
      <c r="AT153" s="207" t="s">
        <v>124</v>
      </c>
      <c r="AU153" s="207" t="s">
        <v>80</v>
      </c>
      <c r="AY153" s="17" t="s">
        <v>123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78</v>
      </c>
      <c r="BK153" s="208">
        <f>ROUND(I153*H153,2)</f>
        <v>0</v>
      </c>
      <c r="BL153" s="17" t="s">
        <v>122</v>
      </c>
      <c r="BM153" s="207" t="s">
        <v>947</v>
      </c>
    </row>
    <row r="154" s="2" customFormat="1">
      <c r="A154" s="38"/>
      <c r="B154" s="39"/>
      <c r="C154" s="40"/>
      <c r="D154" s="209" t="s">
        <v>129</v>
      </c>
      <c r="E154" s="40"/>
      <c r="F154" s="210" t="s">
        <v>305</v>
      </c>
      <c r="G154" s="40"/>
      <c r="H154" s="40"/>
      <c r="I154" s="211"/>
      <c r="J154" s="40"/>
      <c r="K154" s="40"/>
      <c r="L154" s="44"/>
      <c r="M154" s="212"/>
      <c r="N154" s="21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80</v>
      </c>
    </row>
    <row r="155" s="13" customFormat="1">
      <c r="A155" s="13"/>
      <c r="B155" s="226"/>
      <c r="C155" s="227"/>
      <c r="D155" s="209" t="s">
        <v>216</v>
      </c>
      <c r="E155" s="228" t="s">
        <v>21</v>
      </c>
      <c r="F155" s="229" t="s">
        <v>948</v>
      </c>
      <c r="G155" s="227"/>
      <c r="H155" s="230">
        <v>749.20000000000005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216</v>
      </c>
      <c r="AU155" s="236" t="s">
        <v>80</v>
      </c>
      <c r="AV155" s="13" t="s">
        <v>80</v>
      </c>
      <c r="AW155" s="13" t="s">
        <v>32</v>
      </c>
      <c r="AX155" s="13" t="s">
        <v>70</v>
      </c>
      <c r="AY155" s="236" t="s">
        <v>123</v>
      </c>
    </row>
    <row r="156" s="13" customFormat="1">
      <c r="A156" s="13"/>
      <c r="B156" s="226"/>
      <c r="C156" s="227"/>
      <c r="D156" s="209" t="s">
        <v>216</v>
      </c>
      <c r="E156" s="228" t="s">
        <v>21</v>
      </c>
      <c r="F156" s="229" t="s">
        <v>949</v>
      </c>
      <c r="G156" s="227"/>
      <c r="H156" s="230">
        <v>84.799999999999997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216</v>
      </c>
      <c r="AU156" s="236" t="s">
        <v>80</v>
      </c>
      <c r="AV156" s="13" t="s">
        <v>80</v>
      </c>
      <c r="AW156" s="13" t="s">
        <v>32</v>
      </c>
      <c r="AX156" s="13" t="s">
        <v>70</v>
      </c>
      <c r="AY156" s="236" t="s">
        <v>123</v>
      </c>
    </row>
    <row r="157" s="14" customFormat="1">
      <c r="A157" s="14"/>
      <c r="B157" s="237"/>
      <c r="C157" s="238"/>
      <c r="D157" s="209" t="s">
        <v>216</v>
      </c>
      <c r="E157" s="239" t="s">
        <v>21</v>
      </c>
      <c r="F157" s="240" t="s">
        <v>245</v>
      </c>
      <c r="G157" s="238"/>
      <c r="H157" s="241">
        <v>834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216</v>
      </c>
      <c r="AU157" s="247" t="s">
        <v>80</v>
      </c>
      <c r="AV157" s="14" t="s">
        <v>122</v>
      </c>
      <c r="AW157" s="14" t="s">
        <v>32</v>
      </c>
      <c r="AX157" s="14" t="s">
        <v>78</v>
      </c>
      <c r="AY157" s="247" t="s">
        <v>123</v>
      </c>
    </row>
    <row r="158" s="2" customFormat="1" ht="14.4" customHeight="1">
      <c r="A158" s="38"/>
      <c r="B158" s="39"/>
      <c r="C158" s="196" t="s">
        <v>323</v>
      </c>
      <c r="D158" s="196" t="s">
        <v>124</v>
      </c>
      <c r="E158" s="197" t="s">
        <v>308</v>
      </c>
      <c r="F158" s="198" t="s">
        <v>309</v>
      </c>
      <c r="G158" s="199" t="s">
        <v>297</v>
      </c>
      <c r="H158" s="200">
        <v>302</v>
      </c>
      <c r="I158" s="201"/>
      <c r="J158" s="202">
        <f>ROUND(I158*H158,2)</f>
        <v>0</v>
      </c>
      <c r="K158" s="198" t="s">
        <v>213</v>
      </c>
      <c r="L158" s="44"/>
      <c r="M158" s="203" t="s">
        <v>21</v>
      </c>
      <c r="N158" s="204" t="s">
        <v>41</v>
      </c>
      <c r="O158" s="84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122</v>
      </c>
      <c r="AT158" s="207" t="s">
        <v>124</v>
      </c>
      <c r="AU158" s="207" t="s">
        <v>80</v>
      </c>
      <c r="AY158" s="17" t="s">
        <v>123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78</v>
      </c>
      <c r="BK158" s="208">
        <f>ROUND(I158*H158,2)</f>
        <v>0</v>
      </c>
      <c r="BL158" s="17" t="s">
        <v>122</v>
      </c>
      <c r="BM158" s="207" t="s">
        <v>950</v>
      </c>
    </row>
    <row r="159" s="2" customFormat="1">
      <c r="A159" s="38"/>
      <c r="B159" s="39"/>
      <c r="C159" s="40"/>
      <c r="D159" s="209" t="s">
        <v>129</v>
      </c>
      <c r="E159" s="40"/>
      <c r="F159" s="210" t="s">
        <v>311</v>
      </c>
      <c r="G159" s="40"/>
      <c r="H159" s="40"/>
      <c r="I159" s="211"/>
      <c r="J159" s="40"/>
      <c r="K159" s="40"/>
      <c r="L159" s="44"/>
      <c r="M159" s="212"/>
      <c r="N159" s="21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80</v>
      </c>
    </row>
    <row r="160" s="13" customFormat="1">
      <c r="A160" s="13"/>
      <c r="B160" s="226"/>
      <c r="C160" s="227"/>
      <c r="D160" s="209" t="s">
        <v>216</v>
      </c>
      <c r="E160" s="228" t="s">
        <v>21</v>
      </c>
      <c r="F160" s="229" t="s">
        <v>951</v>
      </c>
      <c r="G160" s="227"/>
      <c r="H160" s="230">
        <v>302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216</v>
      </c>
      <c r="AU160" s="236" t="s">
        <v>80</v>
      </c>
      <c r="AV160" s="13" t="s">
        <v>80</v>
      </c>
      <c r="AW160" s="13" t="s">
        <v>32</v>
      </c>
      <c r="AX160" s="13" t="s">
        <v>78</v>
      </c>
      <c r="AY160" s="236" t="s">
        <v>123</v>
      </c>
    </row>
    <row r="161" s="2" customFormat="1" ht="14.4" customHeight="1">
      <c r="A161" s="38"/>
      <c r="B161" s="39"/>
      <c r="C161" s="196" t="s">
        <v>328</v>
      </c>
      <c r="D161" s="196" t="s">
        <v>124</v>
      </c>
      <c r="E161" s="197" t="s">
        <v>952</v>
      </c>
      <c r="F161" s="198" t="s">
        <v>953</v>
      </c>
      <c r="G161" s="199" t="s">
        <v>297</v>
      </c>
      <c r="H161" s="200">
        <v>490.39999999999998</v>
      </c>
      <c r="I161" s="201"/>
      <c r="J161" s="202">
        <f>ROUND(I161*H161,2)</f>
        <v>0</v>
      </c>
      <c r="K161" s="198" t="s">
        <v>213</v>
      </c>
      <c r="L161" s="44"/>
      <c r="M161" s="203" t="s">
        <v>21</v>
      </c>
      <c r="N161" s="204" t="s">
        <v>41</v>
      </c>
      <c r="O161" s="8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122</v>
      </c>
      <c r="AT161" s="207" t="s">
        <v>124</v>
      </c>
      <c r="AU161" s="207" t="s">
        <v>80</v>
      </c>
      <c r="AY161" s="17" t="s">
        <v>123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78</v>
      </c>
      <c r="BK161" s="208">
        <f>ROUND(I161*H161,2)</f>
        <v>0</v>
      </c>
      <c r="BL161" s="17" t="s">
        <v>122</v>
      </c>
      <c r="BM161" s="207" t="s">
        <v>954</v>
      </c>
    </row>
    <row r="162" s="2" customFormat="1">
      <c r="A162" s="38"/>
      <c r="B162" s="39"/>
      <c r="C162" s="40"/>
      <c r="D162" s="209" t="s">
        <v>129</v>
      </c>
      <c r="E162" s="40"/>
      <c r="F162" s="210" t="s">
        <v>955</v>
      </c>
      <c r="G162" s="40"/>
      <c r="H162" s="40"/>
      <c r="I162" s="211"/>
      <c r="J162" s="40"/>
      <c r="K162" s="40"/>
      <c r="L162" s="44"/>
      <c r="M162" s="212"/>
      <c r="N162" s="21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80</v>
      </c>
    </row>
    <row r="163" s="13" customFormat="1">
      <c r="A163" s="13"/>
      <c r="B163" s="226"/>
      <c r="C163" s="227"/>
      <c r="D163" s="209" t="s">
        <v>216</v>
      </c>
      <c r="E163" s="228" t="s">
        <v>21</v>
      </c>
      <c r="F163" s="229" t="s">
        <v>956</v>
      </c>
      <c r="G163" s="227"/>
      <c r="H163" s="230">
        <v>405.60000000000002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216</v>
      </c>
      <c r="AU163" s="236" t="s">
        <v>80</v>
      </c>
      <c r="AV163" s="13" t="s">
        <v>80</v>
      </c>
      <c r="AW163" s="13" t="s">
        <v>32</v>
      </c>
      <c r="AX163" s="13" t="s">
        <v>70</v>
      </c>
      <c r="AY163" s="236" t="s">
        <v>123</v>
      </c>
    </row>
    <row r="164" s="13" customFormat="1">
      <c r="A164" s="13"/>
      <c r="B164" s="226"/>
      <c r="C164" s="227"/>
      <c r="D164" s="209" t="s">
        <v>216</v>
      </c>
      <c r="E164" s="228" t="s">
        <v>21</v>
      </c>
      <c r="F164" s="229" t="s">
        <v>949</v>
      </c>
      <c r="G164" s="227"/>
      <c r="H164" s="230">
        <v>84.799999999999997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216</v>
      </c>
      <c r="AU164" s="236" t="s">
        <v>80</v>
      </c>
      <c r="AV164" s="13" t="s">
        <v>80</v>
      </c>
      <c r="AW164" s="13" t="s">
        <v>32</v>
      </c>
      <c r="AX164" s="13" t="s">
        <v>70</v>
      </c>
      <c r="AY164" s="236" t="s">
        <v>123</v>
      </c>
    </row>
    <row r="165" s="14" customFormat="1">
      <c r="A165" s="14"/>
      <c r="B165" s="237"/>
      <c r="C165" s="238"/>
      <c r="D165" s="209" t="s">
        <v>216</v>
      </c>
      <c r="E165" s="239" t="s">
        <v>21</v>
      </c>
      <c r="F165" s="240" t="s">
        <v>245</v>
      </c>
      <c r="G165" s="238"/>
      <c r="H165" s="241">
        <v>490.39999999999998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216</v>
      </c>
      <c r="AU165" s="247" t="s">
        <v>80</v>
      </c>
      <c r="AV165" s="14" t="s">
        <v>122</v>
      </c>
      <c r="AW165" s="14" t="s">
        <v>32</v>
      </c>
      <c r="AX165" s="14" t="s">
        <v>78</v>
      </c>
      <c r="AY165" s="247" t="s">
        <v>123</v>
      </c>
    </row>
    <row r="166" s="2" customFormat="1" ht="14.4" customHeight="1">
      <c r="A166" s="38"/>
      <c r="B166" s="39"/>
      <c r="C166" s="196" t="s">
        <v>334</v>
      </c>
      <c r="D166" s="196" t="s">
        <v>124</v>
      </c>
      <c r="E166" s="197" t="s">
        <v>957</v>
      </c>
      <c r="F166" s="198" t="s">
        <v>958</v>
      </c>
      <c r="G166" s="199" t="s">
        <v>297</v>
      </c>
      <c r="H166" s="200">
        <v>343.60000000000002</v>
      </c>
      <c r="I166" s="201"/>
      <c r="J166" s="202">
        <f>ROUND(I166*H166,2)</f>
        <v>0</v>
      </c>
      <c r="K166" s="198" t="s">
        <v>213</v>
      </c>
      <c r="L166" s="44"/>
      <c r="M166" s="203" t="s">
        <v>21</v>
      </c>
      <c r="N166" s="204" t="s">
        <v>41</v>
      </c>
      <c r="O166" s="84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7" t="s">
        <v>122</v>
      </c>
      <c r="AT166" s="207" t="s">
        <v>124</v>
      </c>
      <c r="AU166" s="207" t="s">
        <v>80</v>
      </c>
      <c r="AY166" s="17" t="s">
        <v>123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78</v>
      </c>
      <c r="BK166" s="208">
        <f>ROUND(I166*H166,2)</f>
        <v>0</v>
      </c>
      <c r="BL166" s="17" t="s">
        <v>122</v>
      </c>
      <c r="BM166" s="207" t="s">
        <v>959</v>
      </c>
    </row>
    <row r="167" s="2" customFormat="1">
      <c r="A167" s="38"/>
      <c r="B167" s="39"/>
      <c r="C167" s="40"/>
      <c r="D167" s="209" t="s">
        <v>129</v>
      </c>
      <c r="E167" s="40"/>
      <c r="F167" s="210" t="s">
        <v>960</v>
      </c>
      <c r="G167" s="40"/>
      <c r="H167" s="40"/>
      <c r="I167" s="211"/>
      <c r="J167" s="40"/>
      <c r="K167" s="40"/>
      <c r="L167" s="44"/>
      <c r="M167" s="212"/>
      <c r="N167" s="21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80</v>
      </c>
    </row>
    <row r="168" s="13" customFormat="1">
      <c r="A168" s="13"/>
      <c r="B168" s="226"/>
      <c r="C168" s="227"/>
      <c r="D168" s="209" t="s">
        <v>216</v>
      </c>
      <c r="E168" s="228" t="s">
        <v>21</v>
      </c>
      <c r="F168" s="229" t="s">
        <v>961</v>
      </c>
      <c r="G168" s="227"/>
      <c r="H168" s="230">
        <v>343.60000000000002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216</v>
      </c>
      <c r="AU168" s="236" t="s">
        <v>80</v>
      </c>
      <c r="AV168" s="13" t="s">
        <v>80</v>
      </c>
      <c r="AW168" s="13" t="s">
        <v>32</v>
      </c>
      <c r="AX168" s="13" t="s">
        <v>78</v>
      </c>
      <c r="AY168" s="236" t="s">
        <v>123</v>
      </c>
    </row>
    <row r="169" s="2" customFormat="1" ht="14.4" customHeight="1">
      <c r="A169" s="38"/>
      <c r="B169" s="39"/>
      <c r="C169" s="196" t="s">
        <v>339</v>
      </c>
      <c r="D169" s="196" t="s">
        <v>124</v>
      </c>
      <c r="E169" s="197" t="s">
        <v>962</v>
      </c>
      <c r="F169" s="198" t="s">
        <v>963</v>
      </c>
      <c r="G169" s="199" t="s">
        <v>297</v>
      </c>
      <c r="H169" s="200">
        <v>2039.2000000000001</v>
      </c>
      <c r="I169" s="201"/>
      <c r="J169" s="202">
        <f>ROUND(I169*H169,2)</f>
        <v>0</v>
      </c>
      <c r="K169" s="198" t="s">
        <v>213</v>
      </c>
      <c r="L169" s="44"/>
      <c r="M169" s="203" t="s">
        <v>21</v>
      </c>
      <c r="N169" s="204" t="s">
        <v>41</v>
      </c>
      <c r="O169" s="84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122</v>
      </c>
      <c r="AT169" s="207" t="s">
        <v>124</v>
      </c>
      <c r="AU169" s="207" t="s">
        <v>80</v>
      </c>
      <c r="AY169" s="17" t="s">
        <v>123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78</v>
      </c>
      <c r="BK169" s="208">
        <f>ROUND(I169*H169,2)</f>
        <v>0</v>
      </c>
      <c r="BL169" s="17" t="s">
        <v>122</v>
      </c>
      <c r="BM169" s="207" t="s">
        <v>964</v>
      </c>
    </row>
    <row r="170" s="2" customFormat="1">
      <c r="A170" s="38"/>
      <c r="B170" s="39"/>
      <c r="C170" s="40"/>
      <c r="D170" s="209" t="s">
        <v>129</v>
      </c>
      <c r="E170" s="40"/>
      <c r="F170" s="210" t="s">
        <v>965</v>
      </c>
      <c r="G170" s="40"/>
      <c r="H170" s="40"/>
      <c r="I170" s="211"/>
      <c r="J170" s="40"/>
      <c r="K170" s="40"/>
      <c r="L170" s="44"/>
      <c r="M170" s="212"/>
      <c r="N170" s="21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80</v>
      </c>
    </row>
    <row r="171" s="13" customFormat="1">
      <c r="A171" s="13"/>
      <c r="B171" s="226"/>
      <c r="C171" s="227"/>
      <c r="D171" s="209" t="s">
        <v>216</v>
      </c>
      <c r="E171" s="228" t="s">
        <v>21</v>
      </c>
      <c r="F171" s="229" t="s">
        <v>966</v>
      </c>
      <c r="G171" s="227"/>
      <c r="H171" s="230">
        <v>1576.5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216</v>
      </c>
      <c r="AU171" s="236" t="s">
        <v>80</v>
      </c>
      <c r="AV171" s="13" t="s">
        <v>80</v>
      </c>
      <c r="AW171" s="13" t="s">
        <v>32</v>
      </c>
      <c r="AX171" s="13" t="s">
        <v>70</v>
      </c>
      <c r="AY171" s="236" t="s">
        <v>123</v>
      </c>
    </row>
    <row r="172" s="13" customFormat="1">
      <c r="A172" s="13"/>
      <c r="B172" s="226"/>
      <c r="C172" s="227"/>
      <c r="D172" s="209" t="s">
        <v>216</v>
      </c>
      <c r="E172" s="228" t="s">
        <v>21</v>
      </c>
      <c r="F172" s="229" t="s">
        <v>967</v>
      </c>
      <c r="G172" s="227"/>
      <c r="H172" s="230">
        <v>462.69999999999999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216</v>
      </c>
      <c r="AU172" s="236" t="s">
        <v>80</v>
      </c>
      <c r="AV172" s="13" t="s">
        <v>80</v>
      </c>
      <c r="AW172" s="13" t="s">
        <v>32</v>
      </c>
      <c r="AX172" s="13" t="s">
        <v>70</v>
      </c>
      <c r="AY172" s="236" t="s">
        <v>123</v>
      </c>
    </row>
    <row r="173" s="14" customFormat="1">
      <c r="A173" s="14"/>
      <c r="B173" s="237"/>
      <c r="C173" s="238"/>
      <c r="D173" s="209" t="s">
        <v>216</v>
      </c>
      <c r="E173" s="239" t="s">
        <v>21</v>
      </c>
      <c r="F173" s="240" t="s">
        <v>245</v>
      </c>
      <c r="G173" s="238"/>
      <c r="H173" s="241">
        <v>2039.2000000000001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216</v>
      </c>
      <c r="AU173" s="247" t="s">
        <v>80</v>
      </c>
      <c r="AV173" s="14" t="s">
        <v>122</v>
      </c>
      <c r="AW173" s="14" t="s">
        <v>32</v>
      </c>
      <c r="AX173" s="14" t="s">
        <v>78</v>
      </c>
      <c r="AY173" s="247" t="s">
        <v>123</v>
      </c>
    </row>
    <row r="174" s="2" customFormat="1" ht="14.4" customHeight="1">
      <c r="A174" s="38"/>
      <c r="B174" s="39"/>
      <c r="C174" s="196" t="s">
        <v>344</v>
      </c>
      <c r="D174" s="196" t="s">
        <v>124</v>
      </c>
      <c r="E174" s="197" t="s">
        <v>968</v>
      </c>
      <c r="F174" s="198" t="s">
        <v>969</v>
      </c>
      <c r="G174" s="199" t="s">
        <v>297</v>
      </c>
      <c r="H174" s="200">
        <v>191.30000000000001</v>
      </c>
      <c r="I174" s="201"/>
      <c r="J174" s="202">
        <f>ROUND(I174*H174,2)</f>
        <v>0</v>
      </c>
      <c r="K174" s="198" t="s">
        <v>213</v>
      </c>
      <c r="L174" s="44"/>
      <c r="M174" s="203" t="s">
        <v>21</v>
      </c>
      <c r="N174" s="204" t="s">
        <v>41</v>
      </c>
      <c r="O174" s="84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122</v>
      </c>
      <c r="AT174" s="207" t="s">
        <v>124</v>
      </c>
      <c r="AU174" s="207" t="s">
        <v>80</v>
      </c>
      <c r="AY174" s="17" t="s">
        <v>123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78</v>
      </c>
      <c r="BK174" s="208">
        <f>ROUND(I174*H174,2)</f>
        <v>0</v>
      </c>
      <c r="BL174" s="17" t="s">
        <v>122</v>
      </c>
      <c r="BM174" s="207" t="s">
        <v>970</v>
      </c>
    </row>
    <row r="175" s="2" customFormat="1">
      <c r="A175" s="38"/>
      <c r="B175" s="39"/>
      <c r="C175" s="40"/>
      <c r="D175" s="209" t="s">
        <v>129</v>
      </c>
      <c r="E175" s="40"/>
      <c r="F175" s="210" t="s">
        <v>971</v>
      </c>
      <c r="G175" s="40"/>
      <c r="H175" s="40"/>
      <c r="I175" s="211"/>
      <c r="J175" s="40"/>
      <c r="K175" s="40"/>
      <c r="L175" s="44"/>
      <c r="M175" s="212"/>
      <c r="N175" s="21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129</v>
      </c>
      <c r="AU175" s="17" t="s">
        <v>80</v>
      </c>
    </row>
    <row r="176" s="13" customFormat="1">
      <c r="A176" s="13"/>
      <c r="B176" s="226"/>
      <c r="C176" s="227"/>
      <c r="D176" s="209" t="s">
        <v>216</v>
      </c>
      <c r="E176" s="228" t="s">
        <v>21</v>
      </c>
      <c r="F176" s="229" t="s">
        <v>972</v>
      </c>
      <c r="G176" s="227"/>
      <c r="H176" s="230">
        <v>191.30000000000001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216</v>
      </c>
      <c r="AU176" s="236" t="s">
        <v>80</v>
      </c>
      <c r="AV176" s="13" t="s">
        <v>80</v>
      </c>
      <c r="AW176" s="13" t="s">
        <v>32</v>
      </c>
      <c r="AX176" s="13" t="s">
        <v>78</v>
      </c>
      <c r="AY176" s="236" t="s">
        <v>123</v>
      </c>
    </row>
    <row r="177" s="2" customFormat="1" ht="14.4" customHeight="1">
      <c r="A177" s="38"/>
      <c r="B177" s="39"/>
      <c r="C177" s="196" t="s">
        <v>349</v>
      </c>
      <c r="D177" s="196" t="s">
        <v>124</v>
      </c>
      <c r="E177" s="197" t="s">
        <v>973</v>
      </c>
      <c r="F177" s="198" t="s">
        <v>974</v>
      </c>
      <c r="G177" s="199" t="s">
        <v>297</v>
      </c>
      <c r="H177" s="200">
        <v>3074.3000000000002</v>
      </c>
      <c r="I177" s="201"/>
      <c r="J177" s="202">
        <f>ROUND(I177*H177,2)</f>
        <v>0</v>
      </c>
      <c r="K177" s="198" t="s">
        <v>213</v>
      </c>
      <c r="L177" s="44"/>
      <c r="M177" s="203" t="s">
        <v>21</v>
      </c>
      <c r="N177" s="204" t="s">
        <v>41</v>
      </c>
      <c r="O177" s="84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7" t="s">
        <v>122</v>
      </c>
      <c r="AT177" s="207" t="s">
        <v>124</v>
      </c>
      <c r="AU177" s="207" t="s">
        <v>80</v>
      </c>
      <c r="AY177" s="17" t="s">
        <v>123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7" t="s">
        <v>78</v>
      </c>
      <c r="BK177" s="208">
        <f>ROUND(I177*H177,2)</f>
        <v>0</v>
      </c>
      <c r="BL177" s="17" t="s">
        <v>122</v>
      </c>
      <c r="BM177" s="207" t="s">
        <v>975</v>
      </c>
    </row>
    <row r="178" s="2" customFormat="1">
      <c r="A178" s="38"/>
      <c r="B178" s="39"/>
      <c r="C178" s="40"/>
      <c r="D178" s="209" t="s">
        <v>129</v>
      </c>
      <c r="E178" s="40"/>
      <c r="F178" s="210" t="s">
        <v>976</v>
      </c>
      <c r="G178" s="40"/>
      <c r="H178" s="40"/>
      <c r="I178" s="211"/>
      <c r="J178" s="40"/>
      <c r="K178" s="40"/>
      <c r="L178" s="44"/>
      <c r="M178" s="212"/>
      <c r="N178" s="21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129</v>
      </c>
      <c r="AU178" s="17" t="s">
        <v>80</v>
      </c>
    </row>
    <row r="179" s="13" customFormat="1">
      <c r="A179" s="13"/>
      <c r="B179" s="226"/>
      <c r="C179" s="227"/>
      <c r="D179" s="209" t="s">
        <v>216</v>
      </c>
      <c r="E179" s="228" t="s">
        <v>21</v>
      </c>
      <c r="F179" s="229" t="s">
        <v>977</v>
      </c>
      <c r="G179" s="227"/>
      <c r="H179" s="230">
        <v>1777.5999999999999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216</v>
      </c>
      <c r="AU179" s="236" t="s">
        <v>80</v>
      </c>
      <c r="AV179" s="13" t="s">
        <v>80</v>
      </c>
      <c r="AW179" s="13" t="s">
        <v>32</v>
      </c>
      <c r="AX179" s="13" t="s">
        <v>70</v>
      </c>
      <c r="AY179" s="236" t="s">
        <v>123</v>
      </c>
    </row>
    <row r="180" s="13" customFormat="1">
      <c r="A180" s="13"/>
      <c r="B180" s="226"/>
      <c r="C180" s="227"/>
      <c r="D180" s="209" t="s">
        <v>216</v>
      </c>
      <c r="E180" s="228" t="s">
        <v>21</v>
      </c>
      <c r="F180" s="229" t="s">
        <v>948</v>
      </c>
      <c r="G180" s="227"/>
      <c r="H180" s="230">
        <v>749.20000000000005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216</v>
      </c>
      <c r="AU180" s="236" t="s">
        <v>80</v>
      </c>
      <c r="AV180" s="13" t="s">
        <v>80</v>
      </c>
      <c r="AW180" s="13" t="s">
        <v>32</v>
      </c>
      <c r="AX180" s="13" t="s">
        <v>70</v>
      </c>
      <c r="AY180" s="236" t="s">
        <v>123</v>
      </c>
    </row>
    <row r="181" s="13" customFormat="1">
      <c r="A181" s="13"/>
      <c r="B181" s="226"/>
      <c r="C181" s="227"/>
      <c r="D181" s="209" t="s">
        <v>216</v>
      </c>
      <c r="E181" s="228" t="s">
        <v>21</v>
      </c>
      <c r="F181" s="229" t="s">
        <v>967</v>
      </c>
      <c r="G181" s="227"/>
      <c r="H181" s="230">
        <v>462.69999999999999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216</v>
      </c>
      <c r="AU181" s="236" t="s">
        <v>80</v>
      </c>
      <c r="AV181" s="13" t="s">
        <v>80</v>
      </c>
      <c r="AW181" s="13" t="s">
        <v>32</v>
      </c>
      <c r="AX181" s="13" t="s">
        <v>70</v>
      </c>
      <c r="AY181" s="236" t="s">
        <v>123</v>
      </c>
    </row>
    <row r="182" s="13" customFormat="1">
      <c r="A182" s="13"/>
      <c r="B182" s="226"/>
      <c r="C182" s="227"/>
      <c r="D182" s="209" t="s">
        <v>216</v>
      </c>
      <c r="E182" s="228" t="s">
        <v>21</v>
      </c>
      <c r="F182" s="229" t="s">
        <v>949</v>
      </c>
      <c r="G182" s="227"/>
      <c r="H182" s="230">
        <v>84.799999999999997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216</v>
      </c>
      <c r="AU182" s="236" t="s">
        <v>80</v>
      </c>
      <c r="AV182" s="13" t="s">
        <v>80</v>
      </c>
      <c r="AW182" s="13" t="s">
        <v>32</v>
      </c>
      <c r="AX182" s="13" t="s">
        <v>70</v>
      </c>
      <c r="AY182" s="236" t="s">
        <v>123</v>
      </c>
    </row>
    <row r="183" s="14" customFormat="1">
      <c r="A183" s="14"/>
      <c r="B183" s="237"/>
      <c r="C183" s="238"/>
      <c r="D183" s="209" t="s">
        <v>216</v>
      </c>
      <c r="E183" s="239" t="s">
        <v>21</v>
      </c>
      <c r="F183" s="240" t="s">
        <v>245</v>
      </c>
      <c r="G183" s="238"/>
      <c r="H183" s="241">
        <v>3074.3000000000002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216</v>
      </c>
      <c r="AU183" s="247" t="s">
        <v>80</v>
      </c>
      <c r="AV183" s="14" t="s">
        <v>122</v>
      </c>
      <c r="AW183" s="14" t="s">
        <v>32</v>
      </c>
      <c r="AX183" s="14" t="s">
        <v>78</v>
      </c>
      <c r="AY183" s="247" t="s">
        <v>123</v>
      </c>
    </row>
    <row r="184" s="2" customFormat="1" ht="14.4" customHeight="1">
      <c r="A184" s="38"/>
      <c r="B184" s="39"/>
      <c r="C184" s="196" t="s">
        <v>354</v>
      </c>
      <c r="D184" s="196" t="s">
        <v>124</v>
      </c>
      <c r="E184" s="197" t="s">
        <v>345</v>
      </c>
      <c r="F184" s="198" t="s">
        <v>346</v>
      </c>
      <c r="G184" s="199" t="s">
        <v>297</v>
      </c>
      <c r="H184" s="200">
        <v>191.30000000000001</v>
      </c>
      <c r="I184" s="201"/>
      <c r="J184" s="202">
        <f>ROUND(I184*H184,2)</f>
        <v>0</v>
      </c>
      <c r="K184" s="198" t="s">
        <v>213</v>
      </c>
      <c r="L184" s="44"/>
      <c r="M184" s="203" t="s">
        <v>21</v>
      </c>
      <c r="N184" s="204" t="s">
        <v>41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122</v>
      </c>
      <c r="AT184" s="207" t="s">
        <v>124</v>
      </c>
      <c r="AU184" s="207" t="s">
        <v>80</v>
      </c>
      <c r="AY184" s="17" t="s">
        <v>123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78</v>
      </c>
      <c r="BK184" s="208">
        <f>ROUND(I184*H184,2)</f>
        <v>0</v>
      </c>
      <c r="BL184" s="17" t="s">
        <v>122</v>
      </c>
      <c r="BM184" s="207" t="s">
        <v>978</v>
      </c>
    </row>
    <row r="185" s="2" customFormat="1">
      <c r="A185" s="38"/>
      <c r="B185" s="39"/>
      <c r="C185" s="40"/>
      <c r="D185" s="209" t="s">
        <v>129</v>
      </c>
      <c r="E185" s="40"/>
      <c r="F185" s="210" t="s">
        <v>348</v>
      </c>
      <c r="G185" s="40"/>
      <c r="H185" s="40"/>
      <c r="I185" s="211"/>
      <c r="J185" s="40"/>
      <c r="K185" s="40"/>
      <c r="L185" s="44"/>
      <c r="M185" s="212"/>
      <c r="N185" s="21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80</v>
      </c>
    </row>
    <row r="186" s="13" customFormat="1">
      <c r="A186" s="13"/>
      <c r="B186" s="226"/>
      <c r="C186" s="227"/>
      <c r="D186" s="209" t="s">
        <v>216</v>
      </c>
      <c r="E186" s="228" t="s">
        <v>21</v>
      </c>
      <c r="F186" s="229" t="s">
        <v>972</v>
      </c>
      <c r="G186" s="227"/>
      <c r="H186" s="230">
        <v>191.30000000000001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216</v>
      </c>
      <c r="AU186" s="236" t="s">
        <v>80</v>
      </c>
      <c r="AV186" s="13" t="s">
        <v>80</v>
      </c>
      <c r="AW186" s="13" t="s">
        <v>32</v>
      </c>
      <c r="AX186" s="13" t="s">
        <v>78</v>
      </c>
      <c r="AY186" s="236" t="s">
        <v>123</v>
      </c>
    </row>
    <row r="187" s="2" customFormat="1" ht="14.4" customHeight="1">
      <c r="A187" s="38"/>
      <c r="B187" s="39"/>
      <c r="C187" s="196" t="s">
        <v>360</v>
      </c>
      <c r="D187" s="196" t="s">
        <v>124</v>
      </c>
      <c r="E187" s="197" t="s">
        <v>979</v>
      </c>
      <c r="F187" s="198" t="s">
        <v>980</v>
      </c>
      <c r="G187" s="199" t="s">
        <v>297</v>
      </c>
      <c r="H187" s="200">
        <v>191.30000000000001</v>
      </c>
      <c r="I187" s="201"/>
      <c r="J187" s="202">
        <f>ROUND(I187*H187,2)</f>
        <v>0</v>
      </c>
      <c r="K187" s="198" t="s">
        <v>213</v>
      </c>
      <c r="L187" s="44"/>
      <c r="M187" s="203" t="s">
        <v>21</v>
      </c>
      <c r="N187" s="204" t="s">
        <v>41</v>
      </c>
      <c r="O187" s="84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7" t="s">
        <v>122</v>
      </c>
      <c r="AT187" s="207" t="s">
        <v>124</v>
      </c>
      <c r="AU187" s="207" t="s">
        <v>80</v>
      </c>
      <c r="AY187" s="17" t="s">
        <v>123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7" t="s">
        <v>78</v>
      </c>
      <c r="BK187" s="208">
        <f>ROUND(I187*H187,2)</f>
        <v>0</v>
      </c>
      <c r="BL187" s="17" t="s">
        <v>122</v>
      </c>
      <c r="BM187" s="207" t="s">
        <v>981</v>
      </c>
    </row>
    <row r="188" s="2" customFormat="1">
      <c r="A188" s="38"/>
      <c r="B188" s="39"/>
      <c r="C188" s="40"/>
      <c r="D188" s="209" t="s">
        <v>129</v>
      </c>
      <c r="E188" s="40"/>
      <c r="F188" s="210" t="s">
        <v>982</v>
      </c>
      <c r="G188" s="40"/>
      <c r="H188" s="40"/>
      <c r="I188" s="211"/>
      <c r="J188" s="40"/>
      <c r="K188" s="40"/>
      <c r="L188" s="44"/>
      <c r="M188" s="212"/>
      <c r="N188" s="21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80</v>
      </c>
    </row>
    <row r="189" s="13" customFormat="1">
      <c r="A189" s="13"/>
      <c r="B189" s="226"/>
      <c r="C189" s="227"/>
      <c r="D189" s="209" t="s">
        <v>216</v>
      </c>
      <c r="E189" s="228" t="s">
        <v>21</v>
      </c>
      <c r="F189" s="229" t="s">
        <v>972</v>
      </c>
      <c r="G189" s="227"/>
      <c r="H189" s="230">
        <v>191.30000000000001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216</v>
      </c>
      <c r="AU189" s="236" t="s">
        <v>80</v>
      </c>
      <c r="AV189" s="13" t="s">
        <v>80</v>
      </c>
      <c r="AW189" s="13" t="s">
        <v>32</v>
      </c>
      <c r="AX189" s="13" t="s">
        <v>78</v>
      </c>
      <c r="AY189" s="236" t="s">
        <v>123</v>
      </c>
    </row>
    <row r="190" s="2" customFormat="1" ht="14.4" customHeight="1">
      <c r="A190" s="38"/>
      <c r="B190" s="39"/>
      <c r="C190" s="196" t="s">
        <v>365</v>
      </c>
      <c r="D190" s="196" t="s">
        <v>124</v>
      </c>
      <c r="E190" s="197" t="s">
        <v>355</v>
      </c>
      <c r="F190" s="198" t="s">
        <v>356</v>
      </c>
      <c r="G190" s="199" t="s">
        <v>231</v>
      </c>
      <c r="H190" s="200">
        <v>49.226999999999997</v>
      </c>
      <c r="I190" s="201"/>
      <c r="J190" s="202">
        <f>ROUND(I190*H190,2)</f>
        <v>0</v>
      </c>
      <c r="K190" s="198" t="s">
        <v>213</v>
      </c>
      <c r="L190" s="44"/>
      <c r="M190" s="203" t="s">
        <v>21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122</v>
      </c>
      <c r="AT190" s="207" t="s">
        <v>124</v>
      </c>
      <c r="AU190" s="207" t="s">
        <v>80</v>
      </c>
      <c r="AY190" s="17" t="s">
        <v>123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122</v>
      </c>
      <c r="BM190" s="207" t="s">
        <v>983</v>
      </c>
    </row>
    <row r="191" s="2" customFormat="1">
      <c r="A191" s="38"/>
      <c r="B191" s="39"/>
      <c r="C191" s="40"/>
      <c r="D191" s="209" t="s">
        <v>129</v>
      </c>
      <c r="E191" s="40"/>
      <c r="F191" s="210" t="s">
        <v>358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80</v>
      </c>
    </row>
    <row r="192" s="13" customFormat="1">
      <c r="A192" s="13"/>
      <c r="B192" s="226"/>
      <c r="C192" s="227"/>
      <c r="D192" s="209" t="s">
        <v>216</v>
      </c>
      <c r="E192" s="228" t="s">
        <v>21</v>
      </c>
      <c r="F192" s="229" t="s">
        <v>984</v>
      </c>
      <c r="G192" s="227"/>
      <c r="H192" s="230">
        <v>28.178000000000001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216</v>
      </c>
      <c r="AU192" s="236" t="s">
        <v>80</v>
      </c>
      <c r="AV192" s="13" t="s">
        <v>80</v>
      </c>
      <c r="AW192" s="13" t="s">
        <v>32</v>
      </c>
      <c r="AX192" s="13" t="s">
        <v>70</v>
      </c>
      <c r="AY192" s="236" t="s">
        <v>123</v>
      </c>
    </row>
    <row r="193" s="13" customFormat="1">
      <c r="A193" s="13"/>
      <c r="B193" s="226"/>
      <c r="C193" s="227"/>
      <c r="D193" s="209" t="s">
        <v>216</v>
      </c>
      <c r="E193" s="228" t="s">
        <v>21</v>
      </c>
      <c r="F193" s="229" t="s">
        <v>985</v>
      </c>
      <c r="G193" s="227"/>
      <c r="H193" s="230">
        <v>11.238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216</v>
      </c>
      <c r="AU193" s="236" t="s">
        <v>80</v>
      </c>
      <c r="AV193" s="13" t="s">
        <v>80</v>
      </c>
      <c r="AW193" s="13" t="s">
        <v>32</v>
      </c>
      <c r="AX193" s="13" t="s">
        <v>70</v>
      </c>
      <c r="AY193" s="236" t="s">
        <v>123</v>
      </c>
    </row>
    <row r="194" s="13" customFormat="1">
      <c r="A194" s="13"/>
      <c r="B194" s="226"/>
      <c r="C194" s="227"/>
      <c r="D194" s="209" t="s">
        <v>216</v>
      </c>
      <c r="E194" s="228" t="s">
        <v>21</v>
      </c>
      <c r="F194" s="229" t="s">
        <v>986</v>
      </c>
      <c r="G194" s="227"/>
      <c r="H194" s="230">
        <v>2.8700000000000001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216</v>
      </c>
      <c r="AU194" s="236" t="s">
        <v>80</v>
      </c>
      <c r="AV194" s="13" t="s">
        <v>80</v>
      </c>
      <c r="AW194" s="13" t="s">
        <v>32</v>
      </c>
      <c r="AX194" s="13" t="s">
        <v>70</v>
      </c>
      <c r="AY194" s="236" t="s">
        <v>123</v>
      </c>
    </row>
    <row r="195" s="13" customFormat="1">
      <c r="A195" s="13"/>
      <c r="B195" s="226"/>
      <c r="C195" s="227"/>
      <c r="D195" s="209" t="s">
        <v>216</v>
      </c>
      <c r="E195" s="228" t="s">
        <v>21</v>
      </c>
      <c r="F195" s="229" t="s">
        <v>987</v>
      </c>
      <c r="G195" s="227"/>
      <c r="H195" s="230">
        <v>6.9409999999999998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216</v>
      </c>
      <c r="AU195" s="236" t="s">
        <v>80</v>
      </c>
      <c r="AV195" s="13" t="s">
        <v>80</v>
      </c>
      <c r="AW195" s="13" t="s">
        <v>32</v>
      </c>
      <c r="AX195" s="13" t="s">
        <v>70</v>
      </c>
      <c r="AY195" s="236" t="s">
        <v>123</v>
      </c>
    </row>
    <row r="196" s="14" customFormat="1">
      <c r="A196" s="14"/>
      <c r="B196" s="237"/>
      <c r="C196" s="238"/>
      <c r="D196" s="209" t="s">
        <v>216</v>
      </c>
      <c r="E196" s="239" t="s">
        <v>21</v>
      </c>
      <c r="F196" s="240" t="s">
        <v>245</v>
      </c>
      <c r="G196" s="238"/>
      <c r="H196" s="241">
        <v>49.226999999999997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216</v>
      </c>
      <c r="AU196" s="247" t="s">
        <v>80</v>
      </c>
      <c r="AV196" s="14" t="s">
        <v>122</v>
      </c>
      <c r="AW196" s="14" t="s">
        <v>32</v>
      </c>
      <c r="AX196" s="14" t="s">
        <v>78</v>
      </c>
      <c r="AY196" s="247" t="s">
        <v>123</v>
      </c>
    </row>
    <row r="197" s="2" customFormat="1" ht="14.4" customHeight="1">
      <c r="A197" s="38"/>
      <c r="B197" s="39"/>
      <c r="C197" s="196" t="s">
        <v>371</v>
      </c>
      <c r="D197" s="196" t="s">
        <v>124</v>
      </c>
      <c r="E197" s="197" t="s">
        <v>361</v>
      </c>
      <c r="F197" s="198" t="s">
        <v>362</v>
      </c>
      <c r="G197" s="199" t="s">
        <v>231</v>
      </c>
      <c r="H197" s="200">
        <v>49.226999999999997</v>
      </c>
      <c r="I197" s="201"/>
      <c r="J197" s="202">
        <f>ROUND(I197*H197,2)</f>
        <v>0</v>
      </c>
      <c r="K197" s="198" t="s">
        <v>213</v>
      </c>
      <c r="L197" s="44"/>
      <c r="M197" s="203" t="s">
        <v>21</v>
      </c>
      <c r="N197" s="204" t="s">
        <v>41</v>
      </c>
      <c r="O197" s="84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7" t="s">
        <v>122</v>
      </c>
      <c r="AT197" s="207" t="s">
        <v>124</v>
      </c>
      <c r="AU197" s="207" t="s">
        <v>80</v>
      </c>
      <c r="AY197" s="17" t="s">
        <v>123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7" t="s">
        <v>78</v>
      </c>
      <c r="BK197" s="208">
        <f>ROUND(I197*H197,2)</f>
        <v>0</v>
      </c>
      <c r="BL197" s="17" t="s">
        <v>122</v>
      </c>
      <c r="BM197" s="207" t="s">
        <v>988</v>
      </c>
    </row>
    <row r="198" s="2" customFormat="1">
      <c r="A198" s="38"/>
      <c r="B198" s="39"/>
      <c r="C198" s="40"/>
      <c r="D198" s="209" t="s">
        <v>129</v>
      </c>
      <c r="E198" s="40"/>
      <c r="F198" s="210" t="s">
        <v>364</v>
      </c>
      <c r="G198" s="40"/>
      <c r="H198" s="40"/>
      <c r="I198" s="211"/>
      <c r="J198" s="40"/>
      <c r="K198" s="40"/>
      <c r="L198" s="44"/>
      <c r="M198" s="212"/>
      <c r="N198" s="21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80</v>
      </c>
    </row>
    <row r="199" s="13" customFormat="1">
      <c r="A199" s="13"/>
      <c r="B199" s="226"/>
      <c r="C199" s="227"/>
      <c r="D199" s="209" t="s">
        <v>216</v>
      </c>
      <c r="E199" s="228" t="s">
        <v>21</v>
      </c>
      <c r="F199" s="229" t="s">
        <v>984</v>
      </c>
      <c r="G199" s="227"/>
      <c r="H199" s="230">
        <v>28.178000000000001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216</v>
      </c>
      <c r="AU199" s="236" t="s">
        <v>80</v>
      </c>
      <c r="AV199" s="13" t="s">
        <v>80</v>
      </c>
      <c r="AW199" s="13" t="s">
        <v>32</v>
      </c>
      <c r="AX199" s="13" t="s">
        <v>70</v>
      </c>
      <c r="AY199" s="236" t="s">
        <v>123</v>
      </c>
    </row>
    <row r="200" s="13" customFormat="1">
      <c r="A200" s="13"/>
      <c r="B200" s="226"/>
      <c r="C200" s="227"/>
      <c r="D200" s="209" t="s">
        <v>216</v>
      </c>
      <c r="E200" s="228" t="s">
        <v>21</v>
      </c>
      <c r="F200" s="229" t="s">
        <v>985</v>
      </c>
      <c r="G200" s="227"/>
      <c r="H200" s="230">
        <v>11.238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216</v>
      </c>
      <c r="AU200" s="236" t="s">
        <v>80</v>
      </c>
      <c r="AV200" s="13" t="s">
        <v>80</v>
      </c>
      <c r="AW200" s="13" t="s">
        <v>32</v>
      </c>
      <c r="AX200" s="13" t="s">
        <v>70</v>
      </c>
      <c r="AY200" s="236" t="s">
        <v>123</v>
      </c>
    </row>
    <row r="201" s="13" customFormat="1">
      <c r="A201" s="13"/>
      <c r="B201" s="226"/>
      <c r="C201" s="227"/>
      <c r="D201" s="209" t="s">
        <v>216</v>
      </c>
      <c r="E201" s="228" t="s">
        <v>21</v>
      </c>
      <c r="F201" s="229" t="s">
        <v>986</v>
      </c>
      <c r="G201" s="227"/>
      <c r="H201" s="230">
        <v>2.8700000000000001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216</v>
      </c>
      <c r="AU201" s="236" t="s">
        <v>80</v>
      </c>
      <c r="AV201" s="13" t="s">
        <v>80</v>
      </c>
      <c r="AW201" s="13" t="s">
        <v>32</v>
      </c>
      <c r="AX201" s="13" t="s">
        <v>70</v>
      </c>
      <c r="AY201" s="236" t="s">
        <v>123</v>
      </c>
    </row>
    <row r="202" s="13" customFormat="1">
      <c r="A202" s="13"/>
      <c r="B202" s="226"/>
      <c r="C202" s="227"/>
      <c r="D202" s="209" t="s">
        <v>216</v>
      </c>
      <c r="E202" s="228" t="s">
        <v>21</v>
      </c>
      <c r="F202" s="229" t="s">
        <v>987</v>
      </c>
      <c r="G202" s="227"/>
      <c r="H202" s="230">
        <v>6.9409999999999998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216</v>
      </c>
      <c r="AU202" s="236" t="s">
        <v>80</v>
      </c>
      <c r="AV202" s="13" t="s">
        <v>80</v>
      </c>
      <c r="AW202" s="13" t="s">
        <v>32</v>
      </c>
      <c r="AX202" s="13" t="s">
        <v>70</v>
      </c>
      <c r="AY202" s="236" t="s">
        <v>123</v>
      </c>
    </row>
    <row r="203" s="14" customFormat="1">
      <c r="A203" s="14"/>
      <c r="B203" s="237"/>
      <c r="C203" s="238"/>
      <c r="D203" s="209" t="s">
        <v>216</v>
      </c>
      <c r="E203" s="239" t="s">
        <v>21</v>
      </c>
      <c r="F203" s="240" t="s">
        <v>245</v>
      </c>
      <c r="G203" s="238"/>
      <c r="H203" s="241">
        <v>49.226999999999997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216</v>
      </c>
      <c r="AU203" s="247" t="s">
        <v>80</v>
      </c>
      <c r="AV203" s="14" t="s">
        <v>122</v>
      </c>
      <c r="AW203" s="14" t="s">
        <v>32</v>
      </c>
      <c r="AX203" s="14" t="s">
        <v>78</v>
      </c>
      <c r="AY203" s="247" t="s">
        <v>123</v>
      </c>
    </row>
    <row r="204" s="2" customFormat="1" ht="14.4" customHeight="1">
      <c r="A204" s="38"/>
      <c r="B204" s="39"/>
      <c r="C204" s="196" t="s">
        <v>379</v>
      </c>
      <c r="D204" s="196" t="s">
        <v>124</v>
      </c>
      <c r="E204" s="197" t="s">
        <v>366</v>
      </c>
      <c r="F204" s="198" t="s">
        <v>367</v>
      </c>
      <c r="G204" s="199" t="s">
        <v>231</v>
      </c>
      <c r="H204" s="200">
        <v>147.68100000000001</v>
      </c>
      <c r="I204" s="201"/>
      <c r="J204" s="202">
        <f>ROUND(I204*H204,2)</f>
        <v>0</v>
      </c>
      <c r="K204" s="198" t="s">
        <v>213</v>
      </c>
      <c r="L204" s="44"/>
      <c r="M204" s="203" t="s">
        <v>21</v>
      </c>
      <c r="N204" s="204" t="s">
        <v>41</v>
      </c>
      <c r="O204" s="84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7" t="s">
        <v>122</v>
      </c>
      <c r="AT204" s="207" t="s">
        <v>124</v>
      </c>
      <c r="AU204" s="207" t="s">
        <v>80</v>
      </c>
      <c r="AY204" s="17" t="s">
        <v>123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7" t="s">
        <v>78</v>
      </c>
      <c r="BK204" s="208">
        <f>ROUND(I204*H204,2)</f>
        <v>0</v>
      </c>
      <c r="BL204" s="17" t="s">
        <v>122</v>
      </c>
      <c r="BM204" s="207" t="s">
        <v>989</v>
      </c>
    </row>
    <row r="205" s="2" customFormat="1">
      <c r="A205" s="38"/>
      <c r="B205" s="39"/>
      <c r="C205" s="40"/>
      <c r="D205" s="209" t="s">
        <v>129</v>
      </c>
      <c r="E205" s="40"/>
      <c r="F205" s="210" t="s">
        <v>369</v>
      </c>
      <c r="G205" s="40"/>
      <c r="H205" s="40"/>
      <c r="I205" s="211"/>
      <c r="J205" s="40"/>
      <c r="K205" s="40"/>
      <c r="L205" s="44"/>
      <c r="M205" s="212"/>
      <c r="N205" s="21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129</v>
      </c>
      <c r="AU205" s="17" t="s">
        <v>80</v>
      </c>
    </row>
    <row r="206" s="13" customFormat="1">
      <c r="A206" s="13"/>
      <c r="B206" s="226"/>
      <c r="C206" s="227"/>
      <c r="D206" s="209" t="s">
        <v>216</v>
      </c>
      <c r="E206" s="228" t="s">
        <v>21</v>
      </c>
      <c r="F206" s="229" t="s">
        <v>984</v>
      </c>
      <c r="G206" s="227"/>
      <c r="H206" s="230">
        <v>28.178000000000001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216</v>
      </c>
      <c r="AU206" s="236" t="s">
        <v>80</v>
      </c>
      <c r="AV206" s="13" t="s">
        <v>80</v>
      </c>
      <c r="AW206" s="13" t="s">
        <v>32</v>
      </c>
      <c r="AX206" s="13" t="s">
        <v>70</v>
      </c>
      <c r="AY206" s="236" t="s">
        <v>123</v>
      </c>
    </row>
    <row r="207" s="13" customFormat="1">
      <c r="A207" s="13"/>
      <c r="B207" s="226"/>
      <c r="C207" s="227"/>
      <c r="D207" s="209" t="s">
        <v>216</v>
      </c>
      <c r="E207" s="228" t="s">
        <v>21</v>
      </c>
      <c r="F207" s="229" t="s">
        <v>985</v>
      </c>
      <c r="G207" s="227"/>
      <c r="H207" s="230">
        <v>11.238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216</v>
      </c>
      <c r="AU207" s="236" t="s">
        <v>80</v>
      </c>
      <c r="AV207" s="13" t="s">
        <v>80</v>
      </c>
      <c r="AW207" s="13" t="s">
        <v>32</v>
      </c>
      <c r="AX207" s="13" t="s">
        <v>70</v>
      </c>
      <c r="AY207" s="236" t="s">
        <v>123</v>
      </c>
    </row>
    <row r="208" s="13" customFormat="1">
      <c r="A208" s="13"/>
      <c r="B208" s="226"/>
      <c r="C208" s="227"/>
      <c r="D208" s="209" t="s">
        <v>216</v>
      </c>
      <c r="E208" s="228" t="s">
        <v>21</v>
      </c>
      <c r="F208" s="229" t="s">
        <v>986</v>
      </c>
      <c r="G208" s="227"/>
      <c r="H208" s="230">
        <v>2.8700000000000001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216</v>
      </c>
      <c r="AU208" s="236" t="s">
        <v>80</v>
      </c>
      <c r="AV208" s="13" t="s">
        <v>80</v>
      </c>
      <c r="AW208" s="13" t="s">
        <v>32</v>
      </c>
      <c r="AX208" s="13" t="s">
        <v>70</v>
      </c>
      <c r="AY208" s="236" t="s">
        <v>123</v>
      </c>
    </row>
    <row r="209" s="13" customFormat="1">
      <c r="A209" s="13"/>
      <c r="B209" s="226"/>
      <c r="C209" s="227"/>
      <c r="D209" s="209" t="s">
        <v>216</v>
      </c>
      <c r="E209" s="228" t="s">
        <v>21</v>
      </c>
      <c r="F209" s="229" t="s">
        <v>987</v>
      </c>
      <c r="G209" s="227"/>
      <c r="H209" s="230">
        <v>6.9409999999999998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216</v>
      </c>
      <c r="AU209" s="236" t="s">
        <v>80</v>
      </c>
      <c r="AV209" s="13" t="s">
        <v>80</v>
      </c>
      <c r="AW209" s="13" t="s">
        <v>32</v>
      </c>
      <c r="AX209" s="13" t="s">
        <v>70</v>
      </c>
      <c r="AY209" s="236" t="s">
        <v>123</v>
      </c>
    </row>
    <row r="210" s="14" customFormat="1">
      <c r="A210" s="14"/>
      <c r="B210" s="237"/>
      <c r="C210" s="238"/>
      <c r="D210" s="209" t="s">
        <v>216</v>
      </c>
      <c r="E210" s="239" t="s">
        <v>21</v>
      </c>
      <c r="F210" s="240" t="s">
        <v>245</v>
      </c>
      <c r="G210" s="238"/>
      <c r="H210" s="241">
        <v>49.226999999999997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216</v>
      </c>
      <c r="AU210" s="247" t="s">
        <v>80</v>
      </c>
      <c r="AV210" s="14" t="s">
        <v>122</v>
      </c>
      <c r="AW210" s="14" t="s">
        <v>32</v>
      </c>
      <c r="AX210" s="14" t="s">
        <v>78</v>
      </c>
      <c r="AY210" s="247" t="s">
        <v>123</v>
      </c>
    </row>
    <row r="211" s="13" customFormat="1">
      <c r="A211" s="13"/>
      <c r="B211" s="226"/>
      <c r="C211" s="227"/>
      <c r="D211" s="209" t="s">
        <v>216</v>
      </c>
      <c r="E211" s="227"/>
      <c r="F211" s="229" t="s">
        <v>990</v>
      </c>
      <c r="G211" s="227"/>
      <c r="H211" s="230">
        <v>147.68100000000001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216</v>
      </c>
      <c r="AU211" s="236" t="s">
        <v>80</v>
      </c>
      <c r="AV211" s="13" t="s">
        <v>80</v>
      </c>
      <c r="AW211" s="13" t="s">
        <v>4</v>
      </c>
      <c r="AX211" s="13" t="s">
        <v>78</v>
      </c>
      <c r="AY211" s="236" t="s">
        <v>123</v>
      </c>
    </row>
    <row r="212" s="11" customFormat="1" ht="22.8" customHeight="1">
      <c r="A212" s="11"/>
      <c r="B212" s="182"/>
      <c r="C212" s="183"/>
      <c r="D212" s="184" t="s">
        <v>69</v>
      </c>
      <c r="E212" s="224" t="s">
        <v>80</v>
      </c>
      <c r="F212" s="224" t="s">
        <v>503</v>
      </c>
      <c r="G212" s="183"/>
      <c r="H212" s="183"/>
      <c r="I212" s="186"/>
      <c r="J212" s="225">
        <f>BK212</f>
        <v>0</v>
      </c>
      <c r="K212" s="183"/>
      <c r="L212" s="188"/>
      <c r="M212" s="189"/>
      <c r="N212" s="190"/>
      <c r="O212" s="190"/>
      <c r="P212" s="191">
        <f>SUM(P213:P215)</f>
        <v>0</v>
      </c>
      <c r="Q212" s="190"/>
      <c r="R212" s="191">
        <f>SUM(R213:R215)</f>
        <v>70.326900000000009</v>
      </c>
      <c r="S212" s="190"/>
      <c r="T212" s="192">
        <f>SUM(T213:T215)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193" t="s">
        <v>78</v>
      </c>
      <c r="AT212" s="194" t="s">
        <v>69</v>
      </c>
      <c r="AU212" s="194" t="s">
        <v>78</v>
      </c>
      <c r="AY212" s="193" t="s">
        <v>123</v>
      </c>
      <c r="BK212" s="195">
        <f>SUM(BK213:BK215)</f>
        <v>0</v>
      </c>
    </row>
    <row r="213" s="2" customFormat="1" ht="14.4" customHeight="1">
      <c r="A213" s="38"/>
      <c r="B213" s="39"/>
      <c r="C213" s="196" t="s">
        <v>385</v>
      </c>
      <c r="D213" s="196" t="s">
        <v>124</v>
      </c>
      <c r="E213" s="197" t="s">
        <v>991</v>
      </c>
      <c r="F213" s="198" t="s">
        <v>992</v>
      </c>
      <c r="G213" s="199" t="s">
        <v>414</v>
      </c>
      <c r="H213" s="200">
        <v>305</v>
      </c>
      <c r="I213" s="201"/>
      <c r="J213" s="202">
        <f>ROUND(I213*H213,2)</f>
        <v>0</v>
      </c>
      <c r="K213" s="198" t="s">
        <v>213</v>
      </c>
      <c r="L213" s="44"/>
      <c r="M213" s="203" t="s">
        <v>21</v>
      </c>
      <c r="N213" s="204" t="s">
        <v>41</v>
      </c>
      <c r="O213" s="84"/>
      <c r="P213" s="205">
        <f>O213*H213</f>
        <v>0</v>
      </c>
      <c r="Q213" s="205">
        <v>0.23058000000000001</v>
      </c>
      <c r="R213" s="205">
        <f>Q213*H213</f>
        <v>70.326900000000009</v>
      </c>
      <c r="S213" s="205">
        <v>0</v>
      </c>
      <c r="T213" s="20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7" t="s">
        <v>122</v>
      </c>
      <c r="AT213" s="207" t="s">
        <v>124</v>
      </c>
      <c r="AU213" s="207" t="s">
        <v>80</v>
      </c>
      <c r="AY213" s="17" t="s">
        <v>123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7" t="s">
        <v>78</v>
      </c>
      <c r="BK213" s="208">
        <f>ROUND(I213*H213,2)</f>
        <v>0</v>
      </c>
      <c r="BL213" s="17" t="s">
        <v>122</v>
      </c>
      <c r="BM213" s="207" t="s">
        <v>993</v>
      </c>
    </row>
    <row r="214" s="2" customFormat="1">
      <c r="A214" s="38"/>
      <c r="B214" s="39"/>
      <c r="C214" s="40"/>
      <c r="D214" s="209" t="s">
        <v>129</v>
      </c>
      <c r="E214" s="40"/>
      <c r="F214" s="210" t="s">
        <v>994</v>
      </c>
      <c r="G214" s="40"/>
      <c r="H214" s="40"/>
      <c r="I214" s="211"/>
      <c r="J214" s="40"/>
      <c r="K214" s="40"/>
      <c r="L214" s="44"/>
      <c r="M214" s="212"/>
      <c r="N214" s="21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129</v>
      </c>
      <c r="AU214" s="17" t="s">
        <v>80</v>
      </c>
    </row>
    <row r="215" s="13" customFormat="1">
      <c r="A215" s="13"/>
      <c r="B215" s="226"/>
      <c r="C215" s="227"/>
      <c r="D215" s="209" t="s">
        <v>216</v>
      </c>
      <c r="E215" s="228" t="s">
        <v>21</v>
      </c>
      <c r="F215" s="229" t="s">
        <v>995</v>
      </c>
      <c r="G215" s="227"/>
      <c r="H215" s="230">
        <v>305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216</v>
      </c>
      <c r="AU215" s="236" t="s">
        <v>80</v>
      </c>
      <c r="AV215" s="13" t="s">
        <v>80</v>
      </c>
      <c r="AW215" s="13" t="s">
        <v>32</v>
      </c>
      <c r="AX215" s="13" t="s">
        <v>78</v>
      </c>
      <c r="AY215" s="236" t="s">
        <v>123</v>
      </c>
    </row>
    <row r="216" s="11" customFormat="1" ht="22.8" customHeight="1">
      <c r="A216" s="11"/>
      <c r="B216" s="182"/>
      <c r="C216" s="183"/>
      <c r="D216" s="184" t="s">
        <v>69</v>
      </c>
      <c r="E216" s="224" t="s">
        <v>135</v>
      </c>
      <c r="F216" s="224" t="s">
        <v>532</v>
      </c>
      <c r="G216" s="183"/>
      <c r="H216" s="183"/>
      <c r="I216" s="186"/>
      <c r="J216" s="225">
        <f>BK216</f>
        <v>0</v>
      </c>
      <c r="K216" s="183"/>
      <c r="L216" s="188"/>
      <c r="M216" s="189"/>
      <c r="N216" s="190"/>
      <c r="O216" s="190"/>
      <c r="P216" s="191">
        <f>SUM(P217:P222)</f>
        <v>0</v>
      </c>
      <c r="Q216" s="190"/>
      <c r="R216" s="191">
        <f>SUM(R217:R222)</f>
        <v>0.5977182499999999</v>
      </c>
      <c r="S216" s="190"/>
      <c r="T216" s="192">
        <f>SUM(T217:T222)</f>
        <v>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193" t="s">
        <v>78</v>
      </c>
      <c r="AT216" s="194" t="s">
        <v>69</v>
      </c>
      <c r="AU216" s="194" t="s">
        <v>78</v>
      </c>
      <c r="AY216" s="193" t="s">
        <v>123</v>
      </c>
      <c r="BK216" s="195">
        <f>SUM(BK217:BK222)</f>
        <v>0</v>
      </c>
    </row>
    <row r="217" s="2" customFormat="1" ht="14.4" customHeight="1">
      <c r="A217" s="38"/>
      <c r="B217" s="39"/>
      <c r="C217" s="196" t="s">
        <v>392</v>
      </c>
      <c r="D217" s="196" t="s">
        <v>124</v>
      </c>
      <c r="E217" s="197" t="s">
        <v>996</v>
      </c>
      <c r="F217" s="198" t="s">
        <v>997</v>
      </c>
      <c r="G217" s="199" t="s">
        <v>231</v>
      </c>
      <c r="H217" s="200">
        <v>21</v>
      </c>
      <c r="I217" s="201"/>
      <c r="J217" s="202">
        <f>ROUND(I217*H217,2)</f>
        <v>0</v>
      </c>
      <c r="K217" s="198" t="s">
        <v>213</v>
      </c>
      <c r="L217" s="44"/>
      <c r="M217" s="203" t="s">
        <v>21</v>
      </c>
      <c r="N217" s="204" t="s">
        <v>41</v>
      </c>
      <c r="O217" s="84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7" t="s">
        <v>122</v>
      </c>
      <c r="AT217" s="207" t="s">
        <v>124</v>
      </c>
      <c r="AU217" s="207" t="s">
        <v>80</v>
      </c>
      <c r="AY217" s="17" t="s">
        <v>123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78</v>
      </c>
      <c r="BK217" s="208">
        <f>ROUND(I217*H217,2)</f>
        <v>0</v>
      </c>
      <c r="BL217" s="17" t="s">
        <v>122</v>
      </c>
      <c r="BM217" s="207" t="s">
        <v>998</v>
      </c>
    </row>
    <row r="218" s="2" customFormat="1">
      <c r="A218" s="38"/>
      <c r="B218" s="39"/>
      <c r="C218" s="40"/>
      <c r="D218" s="209" t="s">
        <v>129</v>
      </c>
      <c r="E218" s="40"/>
      <c r="F218" s="210" t="s">
        <v>999</v>
      </c>
      <c r="G218" s="40"/>
      <c r="H218" s="40"/>
      <c r="I218" s="211"/>
      <c r="J218" s="40"/>
      <c r="K218" s="40"/>
      <c r="L218" s="44"/>
      <c r="M218" s="212"/>
      <c r="N218" s="21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80</v>
      </c>
    </row>
    <row r="219" s="13" customFormat="1">
      <c r="A219" s="13"/>
      <c r="B219" s="226"/>
      <c r="C219" s="227"/>
      <c r="D219" s="209" t="s">
        <v>216</v>
      </c>
      <c r="E219" s="228" t="s">
        <v>21</v>
      </c>
      <c r="F219" s="229" t="s">
        <v>1000</v>
      </c>
      <c r="G219" s="227"/>
      <c r="H219" s="230">
        <v>21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216</v>
      </c>
      <c r="AU219" s="236" t="s">
        <v>80</v>
      </c>
      <c r="AV219" s="13" t="s">
        <v>80</v>
      </c>
      <c r="AW219" s="13" t="s">
        <v>32</v>
      </c>
      <c r="AX219" s="13" t="s">
        <v>78</v>
      </c>
      <c r="AY219" s="236" t="s">
        <v>123</v>
      </c>
    </row>
    <row r="220" s="2" customFormat="1" ht="14.4" customHeight="1">
      <c r="A220" s="38"/>
      <c r="B220" s="39"/>
      <c r="C220" s="196" t="s">
        <v>398</v>
      </c>
      <c r="D220" s="196" t="s">
        <v>124</v>
      </c>
      <c r="E220" s="197" t="s">
        <v>608</v>
      </c>
      <c r="F220" s="198" t="s">
        <v>609</v>
      </c>
      <c r="G220" s="199" t="s">
        <v>290</v>
      </c>
      <c r="H220" s="200">
        <v>0.57499999999999996</v>
      </c>
      <c r="I220" s="201"/>
      <c r="J220" s="202">
        <f>ROUND(I220*H220,2)</f>
        <v>0</v>
      </c>
      <c r="K220" s="198" t="s">
        <v>213</v>
      </c>
      <c r="L220" s="44"/>
      <c r="M220" s="203" t="s">
        <v>21</v>
      </c>
      <c r="N220" s="204" t="s">
        <v>41</v>
      </c>
      <c r="O220" s="84"/>
      <c r="P220" s="205">
        <f>O220*H220</f>
        <v>0</v>
      </c>
      <c r="Q220" s="205">
        <v>1.0395099999999999</v>
      </c>
      <c r="R220" s="205">
        <f>Q220*H220</f>
        <v>0.5977182499999999</v>
      </c>
      <c r="S220" s="205">
        <v>0</v>
      </c>
      <c r="T220" s="20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7" t="s">
        <v>122</v>
      </c>
      <c r="AT220" s="207" t="s">
        <v>124</v>
      </c>
      <c r="AU220" s="207" t="s">
        <v>80</v>
      </c>
      <c r="AY220" s="17" t="s">
        <v>123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78</v>
      </c>
      <c r="BK220" s="208">
        <f>ROUND(I220*H220,2)</f>
        <v>0</v>
      </c>
      <c r="BL220" s="17" t="s">
        <v>122</v>
      </c>
      <c r="BM220" s="207" t="s">
        <v>1001</v>
      </c>
    </row>
    <row r="221" s="2" customFormat="1">
      <c r="A221" s="38"/>
      <c r="B221" s="39"/>
      <c r="C221" s="40"/>
      <c r="D221" s="209" t="s">
        <v>129</v>
      </c>
      <c r="E221" s="40"/>
      <c r="F221" s="210" t="s">
        <v>611</v>
      </c>
      <c r="G221" s="40"/>
      <c r="H221" s="40"/>
      <c r="I221" s="211"/>
      <c r="J221" s="40"/>
      <c r="K221" s="40"/>
      <c r="L221" s="44"/>
      <c r="M221" s="212"/>
      <c r="N221" s="21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80</v>
      </c>
    </row>
    <row r="222" s="13" customFormat="1">
      <c r="A222" s="13"/>
      <c r="B222" s="226"/>
      <c r="C222" s="227"/>
      <c r="D222" s="209" t="s">
        <v>216</v>
      </c>
      <c r="E222" s="228" t="s">
        <v>21</v>
      </c>
      <c r="F222" s="229" t="s">
        <v>1002</v>
      </c>
      <c r="G222" s="227"/>
      <c r="H222" s="230">
        <v>0.57499999999999996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216</v>
      </c>
      <c r="AU222" s="236" t="s">
        <v>80</v>
      </c>
      <c r="AV222" s="13" t="s">
        <v>80</v>
      </c>
      <c r="AW222" s="13" t="s">
        <v>32</v>
      </c>
      <c r="AX222" s="13" t="s">
        <v>78</v>
      </c>
      <c r="AY222" s="236" t="s">
        <v>123</v>
      </c>
    </row>
    <row r="223" s="11" customFormat="1" ht="22.8" customHeight="1">
      <c r="A223" s="11"/>
      <c r="B223" s="182"/>
      <c r="C223" s="183"/>
      <c r="D223" s="184" t="s">
        <v>69</v>
      </c>
      <c r="E223" s="224" t="s">
        <v>143</v>
      </c>
      <c r="F223" s="224" t="s">
        <v>1003</v>
      </c>
      <c r="G223" s="183"/>
      <c r="H223" s="183"/>
      <c r="I223" s="186"/>
      <c r="J223" s="225">
        <f>BK223</f>
        <v>0</v>
      </c>
      <c r="K223" s="183"/>
      <c r="L223" s="188"/>
      <c r="M223" s="189"/>
      <c r="N223" s="190"/>
      <c r="O223" s="190"/>
      <c r="P223" s="191">
        <f>SUM(P224:P265)</f>
        <v>0</v>
      </c>
      <c r="Q223" s="190"/>
      <c r="R223" s="191">
        <f>SUM(R224:R265)</f>
        <v>411.98214000000007</v>
      </c>
      <c r="S223" s="190"/>
      <c r="T223" s="192">
        <f>SUM(T224:T265)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193" t="s">
        <v>78</v>
      </c>
      <c r="AT223" s="194" t="s">
        <v>69</v>
      </c>
      <c r="AU223" s="194" t="s">
        <v>78</v>
      </c>
      <c r="AY223" s="193" t="s">
        <v>123</v>
      </c>
      <c r="BK223" s="195">
        <f>SUM(BK224:BK265)</f>
        <v>0</v>
      </c>
    </row>
    <row r="224" s="2" customFormat="1" ht="14.4" customHeight="1">
      <c r="A224" s="38"/>
      <c r="B224" s="39"/>
      <c r="C224" s="248" t="s">
        <v>404</v>
      </c>
      <c r="D224" s="248" t="s">
        <v>317</v>
      </c>
      <c r="E224" s="249" t="s">
        <v>1004</v>
      </c>
      <c r="F224" s="250" t="s">
        <v>1005</v>
      </c>
      <c r="G224" s="251" t="s">
        <v>290</v>
      </c>
      <c r="H224" s="252">
        <v>62.627000000000002</v>
      </c>
      <c r="I224" s="253"/>
      <c r="J224" s="254">
        <f>ROUND(I224*H224,2)</f>
        <v>0</v>
      </c>
      <c r="K224" s="250" t="s">
        <v>213</v>
      </c>
      <c r="L224" s="255"/>
      <c r="M224" s="256" t="s">
        <v>21</v>
      </c>
      <c r="N224" s="257" t="s">
        <v>41</v>
      </c>
      <c r="O224" s="84"/>
      <c r="P224" s="205">
        <f>O224*H224</f>
        <v>0</v>
      </c>
      <c r="Q224" s="205">
        <v>1</v>
      </c>
      <c r="R224" s="205">
        <f>Q224*H224</f>
        <v>62.627000000000002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156</v>
      </c>
      <c r="AT224" s="207" t="s">
        <v>317</v>
      </c>
      <c r="AU224" s="207" t="s">
        <v>80</v>
      </c>
      <c r="AY224" s="17" t="s">
        <v>123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78</v>
      </c>
      <c r="BK224" s="208">
        <f>ROUND(I224*H224,2)</f>
        <v>0</v>
      </c>
      <c r="BL224" s="17" t="s">
        <v>122</v>
      </c>
      <c r="BM224" s="207" t="s">
        <v>1006</v>
      </c>
    </row>
    <row r="225" s="2" customFormat="1">
      <c r="A225" s="38"/>
      <c r="B225" s="39"/>
      <c r="C225" s="40"/>
      <c r="D225" s="209" t="s">
        <v>129</v>
      </c>
      <c r="E225" s="40"/>
      <c r="F225" s="210" t="s">
        <v>1005</v>
      </c>
      <c r="G225" s="40"/>
      <c r="H225" s="40"/>
      <c r="I225" s="211"/>
      <c r="J225" s="40"/>
      <c r="K225" s="40"/>
      <c r="L225" s="44"/>
      <c r="M225" s="212"/>
      <c r="N225" s="21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80</v>
      </c>
    </row>
    <row r="226" s="13" customFormat="1">
      <c r="A226" s="13"/>
      <c r="B226" s="226"/>
      <c r="C226" s="227"/>
      <c r="D226" s="209" t="s">
        <v>216</v>
      </c>
      <c r="E226" s="228" t="s">
        <v>21</v>
      </c>
      <c r="F226" s="229" t="s">
        <v>1007</v>
      </c>
      <c r="G226" s="227"/>
      <c r="H226" s="230">
        <v>58.570999999999998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216</v>
      </c>
      <c r="AU226" s="236" t="s">
        <v>80</v>
      </c>
      <c r="AV226" s="13" t="s">
        <v>80</v>
      </c>
      <c r="AW226" s="13" t="s">
        <v>32</v>
      </c>
      <c r="AX226" s="13" t="s">
        <v>70</v>
      </c>
      <c r="AY226" s="236" t="s">
        <v>123</v>
      </c>
    </row>
    <row r="227" s="13" customFormat="1">
      <c r="A227" s="13"/>
      <c r="B227" s="226"/>
      <c r="C227" s="227"/>
      <c r="D227" s="209" t="s">
        <v>216</v>
      </c>
      <c r="E227" s="228" t="s">
        <v>21</v>
      </c>
      <c r="F227" s="229" t="s">
        <v>1008</v>
      </c>
      <c r="G227" s="227"/>
      <c r="H227" s="230">
        <v>4.056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216</v>
      </c>
      <c r="AU227" s="236" t="s">
        <v>80</v>
      </c>
      <c r="AV227" s="13" t="s">
        <v>80</v>
      </c>
      <c r="AW227" s="13" t="s">
        <v>32</v>
      </c>
      <c r="AX227" s="13" t="s">
        <v>70</v>
      </c>
      <c r="AY227" s="236" t="s">
        <v>123</v>
      </c>
    </row>
    <row r="228" s="14" customFormat="1">
      <c r="A228" s="14"/>
      <c r="B228" s="237"/>
      <c r="C228" s="238"/>
      <c r="D228" s="209" t="s">
        <v>216</v>
      </c>
      <c r="E228" s="239" t="s">
        <v>21</v>
      </c>
      <c r="F228" s="240" t="s">
        <v>245</v>
      </c>
      <c r="G228" s="238"/>
      <c r="H228" s="241">
        <v>62.627000000000002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216</v>
      </c>
      <c r="AU228" s="247" t="s">
        <v>80</v>
      </c>
      <c r="AV228" s="14" t="s">
        <v>122</v>
      </c>
      <c r="AW228" s="14" t="s">
        <v>32</v>
      </c>
      <c r="AX228" s="14" t="s">
        <v>78</v>
      </c>
      <c r="AY228" s="247" t="s">
        <v>123</v>
      </c>
    </row>
    <row r="229" s="2" customFormat="1" ht="14.4" customHeight="1">
      <c r="A229" s="38"/>
      <c r="B229" s="39"/>
      <c r="C229" s="196" t="s">
        <v>411</v>
      </c>
      <c r="D229" s="196" t="s">
        <v>124</v>
      </c>
      <c r="E229" s="197" t="s">
        <v>1009</v>
      </c>
      <c r="F229" s="198" t="s">
        <v>1010</v>
      </c>
      <c r="G229" s="199" t="s">
        <v>297</v>
      </c>
      <c r="H229" s="200">
        <v>3313.5999999999999</v>
      </c>
      <c r="I229" s="201"/>
      <c r="J229" s="202">
        <f>ROUND(I229*H229,2)</f>
        <v>0</v>
      </c>
      <c r="K229" s="198" t="s">
        <v>213</v>
      </c>
      <c r="L229" s="44"/>
      <c r="M229" s="203" t="s">
        <v>21</v>
      </c>
      <c r="N229" s="204" t="s">
        <v>41</v>
      </c>
      <c r="O229" s="84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7" t="s">
        <v>122</v>
      </c>
      <c r="AT229" s="207" t="s">
        <v>124</v>
      </c>
      <c r="AU229" s="207" t="s">
        <v>80</v>
      </c>
      <c r="AY229" s="17" t="s">
        <v>123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7" t="s">
        <v>78</v>
      </c>
      <c r="BK229" s="208">
        <f>ROUND(I229*H229,2)</f>
        <v>0</v>
      </c>
      <c r="BL229" s="17" t="s">
        <v>122</v>
      </c>
      <c r="BM229" s="207" t="s">
        <v>1011</v>
      </c>
    </row>
    <row r="230" s="2" customFormat="1">
      <c r="A230" s="38"/>
      <c r="B230" s="39"/>
      <c r="C230" s="40"/>
      <c r="D230" s="209" t="s">
        <v>129</v>
      </c>
      <c r="E230" s="40"/>
      <c r="F230" s="210" t="s">
        <v>1012</v>
      </c>
      <c r="G230" s="40"/>
      <c r="H230" s="40"/>
      <c r="I230" s="211"/>
      <c r="J230" s="40"/>
      <c r="K230" s="40"/>
      <c r="L230" s="44"/>
      <c r="M230" s="212"/>
      <c r="N230" s="21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80</v>
      </c>
    </row>
    <row r="231" s="13" customFormat="1">
      <c r="A231" s="13"/>
      <c r="B231" s="226"/>
      <c r="C231" s="227"/>
      <c r="D231" s="209" t="s">
        <v>216</v>
      </c>
      <c r="E231" s="228" t="s">
        <v>21</v>
      </c>
      <c r="F231" s="229" t="s">
        <v>945</v>
      </c>
      <c r="G231" s="227"/>
      <c r="H231" s="230">
        <v>3099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216</v>
      </c>
      <c r="AU231" s="236" t="s">
        <v>80</v>
      </c>
      <c r="AV231" s="13" t="s">
        <v>80</v>
      </c>
      <c r="AW231" s="13" t="s">
        <v>32</v>
      </c>
      <c r="AX231" s="13" t="s">
        <v>70</v>
      </c>
      <c r="AY231" s="236" t="s">
        <v>123</v>
      </c>
    </row>
    <row r="232" s="13" customFormat="1">
      <c r="A232" s="13"/>
      <c r="B232" s="226"/>
      <c r="C232" s="227"/>
      <c r="D232" s="209" t="s">
        <v>216</v>
      </c>
      <c r="E232" s="228" t="s">
        <v>21</v>
      </c>
      <c r="F232" s="229" t="s">
        <v>1013</v>
      </c>
      <c r="G232" s="227"/>
      <c r="H232" s="230">
        <v>214.59999999999999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216</v>
      </c>
      <c r="AU232" s="236" t="s">
        <v>80</v>
      </c>
      <c r="AV232" s="13" t="s">
        <v>80</v>
      </c>
      <c r="AW232" s="13" t="s">
        <v>32</v>
      </c>
      <c r="AX232" s="13" t="s">
        <v>70</v>
      </c>
      <c r="AY232" s="236" t="s">
        <v>123</v>
      </c>
    </row>
    <row r="233" s="14" customFormat="1">
      <c r="A233" s="14"/>
      <c r="B233" s="237"/>
      <c r="C233" s="238"/>
      <c r="D233" s="209" t="s">
        <v>216</v>
      </c>
      <c r="E233" s="239" t="s">
        <v>21</v>
      </c>
      <c r="F233" s="240" t="s">
        <v>245</v>
      </c>
      <c r="G233" s="238"/>
      <c r="H233" s="241">
        <v>3313.5999999999999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216</v>
      </c>
      <c r="AU233" s="247" t="s">
        <v>80</v>
      </c>
      <c r="AV233" s="14" t="s">
        <v>122</v>
      </c>
      <c r="AW233" s="14" t="s">
        <v>32</v>
      </c>
      <c r="AX233" s="14" t="s">
        <v>78</v>
      </c>
      <c r="AY233" s="247" t="s">
        <v>123</v>
      </c>
    </row>
    <row r="234" s="2" customFormat="1" ht="14.4" customHeight="1">
      <c r="A234" s="38"/>
      <c r="B234" s="39"/>
      <c r="C234" s="196" t="s">
        <v>418</v>
      </c>
      <c r="D234" s="196" t="s">
        <v>124</v>
      </c>
      <c r="E234" s="197" t="s">
        <v>1014</v>
      </c>
      <c r="F234" s="198" t="s">
        <v>1015</v>
      </c>
      <c r="G234" s="199" t="s">
        <v>297</v>
      </c>
      <c r="H234" s="200">
        <v>2275.5999999999999</v>
      </c>
      <c r="I234" s="201"/>
      <c r="J234" s="202">
        <f>ROUND(I234*H234,2)</f>
        <v>0</v>
      </c>
      <c r="K234" s="198" t="s">
        <v>213</v>
      </c>
      <c r="L234" s="44"/>
      <c r="M234" s="203" t="s">
        <v>21</v>
      </c>
      <c r="N234" s="204" t="s">
        <v>41</v>
      </c>
      <c r="O234" s="84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7" t="s">
        <v>122</v>
      </c>
      <c r="AT234" s="207" t="s">
        <v>124</v>
      </c>
      <c r="AU234" s="207" t="s">
        <v>80</v>
      </c>
      <c r="AY234" s="17" t="s">
        <v>123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78</v>
      </c>
      <c r="BK234" s="208">
        <f>ROUND(I234*H234,2)</f>
        <v>0</v>
      </c>
      <c r="BL234" s="17" t="s">
        <v>122</v>
      </c>
      <c r="BM234" s="207" t="s">
        <v>1016</v>
      </c>
    </row>
    <row r="235" s="2" customFormat="1">
      <c r="A235" s="38"/>
      <c r="B235" s="39"/>
      <c r="C235" s="40"/>
      <c r="D235" s="209" t="s">
        <v>129</v>
      </c>
      <c r="E235" s="40"/>
      <c r="F235" s="210" t="s">
        <v>1017</v>
      </c>
      <c r="G235" s="40"/>
      <c r="H235" s="40"/>
      <c r="I235" s="211"/>
      <c r="J235" s="40"/>
      <c r="K235" s="40"/>
      <c r="L235" s="44"/>
      <c r="M235" s="212"/>
      <c r="N235" s="21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80</v>
      </c>
    </row>
    <row r="236" s="13" customFormat="1">
      <c r="A236" s="13"/>
      <c r="B236" s="226"/>
      <c r="C236" s="227"/>
      <c r="D236" s="209" t="s">
        <v>216</v>
      </c>
      <c r="E236" s="228" t="s">
        <v>21</v>
      </c>
      <c r="F236" s="229" t="s">
        <v>1018</v>
      </c>
      <c r="G236" s="227"/>
      <c r="H236" s="230">
        <v>1760.3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216</v>
      </c>
      <c r="AU236" s="236" t="s">
        <v>80</v>
      </c>
      <c r="AV236" s="13" t="s">
        <v>80</v>
      </c>
      <c r="AW236" s="13" t="s">
        <v>32</v>
      </c>
      <c r="AX236" s="13" t="s">
        <v>70</v>
      </c>
      <c r="AY236" s="236" t="s">
        <v>123</v>
      </c>
    </row>
    <row r="237" s="13" customFormat="1">
      <c r="A237" s="13"/>
      <c r="B237" s="226"/>
      <c r="C237" s="227"/>
      <c r="D237" s="209" t="s">
        <v>216</v>
      </c>
      <c r="E237" s="228" t="s">
        <v>21</v>
      </c>
      <c r="F237" s="229" t="s">
        <v>1019</v>
      </c>
      <c r="G237" s="227"/>
      <c r="H237" s="230">
        <v>515.29999999999995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216</v>
      </c>
      <c r="AU237" s="236" t="s">
        <v>80</v>
      </c>
      <c r="AV237" s="13" t="s">
        <v>80</v>
      </c>
      <c r="AW237" s="13" t="s">
        <v>32</v>
      </c>
      <c r="AX237" s="13" t="s">
        <v>70</v>
      </c>
      <c r="AY237" s="236" t="s">
        <v>123</v>
      </c>
    </row>
    <row r="238" s="14" customFormat="1">
      <c r="A238" s="14"/>
      <c r="B238" s="237"/>
      <c r="C238" s="238"/>
      <c r="D238" s="209" t="s">
        <v>216</v>
      </c>
      <c r="E238" s="239" t="s">
        <v>21</v>
      </c>
      <c r="F238" s="240" t="s">
        <v>245</v>
      </c>
      <c r="G238" s="238"/>
      <c r="H238" s="241">
        <v>2275.5999999999999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216</v>
      </c>
      <c r="AU238" s="247" t="s">
        <v>80</v>
      </c>
      <c r="AV238" s="14" t="s">
        <v>122</v>
      </c>
      <c r="AW238" s="14" t="s">
        <v>32</v>
      </c>
      <c r="AX238" s="14" t="s">
        <v>78</v>
      </c>
      <c r="AY238" s="247" t="s">
        <v>123</v>
      </c>
    </row>
    <row r="239" s="2" customFormat="1" ht="14.4" customHeight="1">
      <c r="A239" s="38"/>
      <c r="B239" s="39"/>
      <c r="C239" s="196" t="s">
        <v>425</v>
      </c>
      <c r="D239" s="196" t="s">
        <v>124</v>
      </c>
      <c r="E239" s="197" t="s">
        <v>1020</v>
      </c>
      <c r="F239" s="198" t="s">
        <v>1021</v>
      </c>
      <c r="G239" s="199" t="s">
        <v>297</v>
      </c>
      <c r="H239" s="200">
        <v>2447</v>
      </c>
      <c r="I239" s="201"/>
      <c r="J239" s="202">
        <f>ROUND(I239*H239,2)</f>
        <v>0</v>
      </c>
      <c r="K239" s="198" t="s">
        <v>213</v>
      </c>
      <c r="L239" s="44"/>
      <c r="M239" s="203" t="s">
        <v>21</v>
      </c>
      <c r="N239" s="204" t="s">
        <v>41</v>
      </c>
      <c r="O239" s="84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7" t="s">
        <v>122</v>
      </c>
      <c r="AT239" s="207" t="s">
        <v>124</v>
      </c>
      <c r="AU239" s="207" t="s">
        <v>80</v>
      </c>
      <c r="AY239" s="17" t="s">
        <v>123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7" t="s">
        <v>78</v>
      </c>
      <c r="BK239" s="208">
        <f>ROUND(I239*H239,2)</f>
        <v>0</v>
      </c>
      <c r="BL239" s="17" t="s">
        <v>122</v>
      </c>
      <c r="BM239" s="207" t="s">
        <v>1022</v>
      </c>
    </row>
    <row r="240" s="2" customFormat="1">
      <c r="A240" s="38"/>
      <c r="B240" s="39"/>
      <c r="C240" s="40"/>
      <c r="D240" s="209" t="s">
        <v>129</v>
      </c>
      <c r="E240" s="40"/>
      <c r="F240" s="210" t="s">
        <v>1023</v>
      </c>
      <c r="G240" s="40"/>
      <c r="H240" s="40"/>
      <c r="I240" s="211"/>
      <c r="J240" s="40"/>
      <c r="K240" s="40"/>
      <c r="L240" s="44"/>
      <c r="M240" s="212"/>
      <c r="N240" s="21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129</v>
      </c>
      <c r="AU240" s="17" t="s">
        <v>80</v>
      </c>
    </row>
    <row r="241" s="13" customFormat="1">
      <c r="A241" s="13"/>
      <c r="B241" s="226"/>
      <c r="C241" s="227"/>
      <c r="D241" s="209" t="s">
        <v>216</v>
      </c>
      <c r="E241" s="228" t="s">
        <v>21</v>
      </c>
      <c r="F241" s="229" t="s">
        <v>1024</v>
      </c>
      <c r="G241" s="227"/>
      <c r="H241" s="230">
        <v>1891.8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216</v>
      </c>
      <c r="AU241" s="236" t="s">
        <v>80</v>
      </c>
      <c r="AV241" s="13" t="s">
        <v>80</v>
      </c>
      <c r="AW241" s="13" t="s">
        <v>32</v>
      </c>
      <c r="AX241" s="13" t="s">
        <v>70</v>
      </c>
      <c r="AY241" s="236" t="s">
        <v>123</v>
      </c>
    </row>
    <row r="242" s="13" customFormat="1">
      <c r="A242" s="13"/>
      <c r="B242" s="226"/>
      <c r="C242" s="227"/>
      <c r="D242" s="209" t="s">
        <v>216</v>
      </c>
      <c r="E242" s="228" t="s">
        <v>21</v>
      </c>
      <c r="F242" s="229" t="s">
        <v>1025</v>
      </c>
      <c r="G242" s="227"/>
      <c r="H242" s="230">
        <v>555.20000000000005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216</v>
      </c>
      <c r="AU242" s="236" t="s">
        <v>80</v>
      </c>
      <c r="AV242" s="13" t="s">
        <v>80</v>
      </c>
      <c r="AW242" s="13" t="s">
        <v>32</v>
      </c>
      <c r="AX242" s="13" t="s">
        <v>70</v>
      </c>
      <c r="AY242" s="236" t="s">
        <v>123</v>
      </c>
    </row>
    <row r="243" s="14" customFormat="1">
      <c r="A243" s="14"/>
      <c r="B243" s="237"/>
      <c r="C243" s="238"/>
      <c r="D243" s="209" t="s">
        <v>216</v>
      </c>
      <c r="E243" s="239" t="s">
        <v>21</v>
      </c>
      <c r="F243" s="240" t="s">
        <v>245</v>
      </c>
      <c r="G243" s="238"/>
      <c r="H243" s="241">
        <v>2447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216</v>
      </c>
      <c r="AU243" s="247" t="s">
        <v>80</v>
      </c>
      <c r="AV243" s="14" t="s">
        <v>122</v>
      </c>
      <c r="AW243" s="14" t="s">
        <v>32</v>
      </c>
      <c r="AX243" s="14" t="s">
        <v>78</v>
      </c>
      <c r="AY243" s="247" t="s">
        <v>123</v>
      </c>
    </row>
    <row r="244" s="2" customFormat="1" ht="14.4" customHeight="1">
      <c r="A244" s="38"/>
      <c r="B244" s="39"/>
      <c r="C244" s="196" t="s">
        <v>638</v>
      </c>
      <c r="D244" s="196" t="s">
        <v>124</v>
      </c>
      <c r="E244" s="197" t="s">
        <v>1026</v>
      </c>
      <c r="F244" s="198" t="s">
        <v>1027</v>
      </c>
      <c r="G244" s="199" t="s">
        <v>297</v>
      </c>
      <c r="H244" s="200">
        <v>1208</v>
      </c>
      <c r="I244" s="201"/>
      <c r="J244" s="202">
        <f>ROUND(I244*H244,2)</f>
        <v>0</v>
      </c>
      <c r="K244" s="198" t="s">
        <v>213</v>
      </c>
      <c r="L244" s="44"/>
      <c r="M244" s="203" t="s">
        <v>21</v>
      </c>
      <c r="N244" s="204" t="s">
        <v>41</v>
      </c>
      <c r="O244" s="84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122</v>
      </c>
      <c r="AT244" s="207" t="s">
        <v>124</v>
      </c>
      <c r="AU244" s="207" t="s">
        <v>80</v>
      </c>
      <c r="AY244" s="17" t="s">
        <v>123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78</v>
      </c>
      <c r="BK244" s="208">
        <f>ROUND(I244*H244,2)</f>
        <v>0</v>
      </c>
      <c r="BL244" s="17" t="s">
        <v>122</v>
      </c>
      <c r="BM244" s="207" t="s">
        <v>1028</v>
      </c>
    </row>
    <row r="245" s="2" customFormat="1">
      <c r="A245" s="38"/>
      <c r="B245" s="39"/>
      <c r="C245" s="40"/>
      <c r="D245" s="209" t="s">
        <v>129</v>
      </c>
      <c r="E245" s="40"/>
      <c r="F245" s="210" t="s">
        <v>1029</v>
      </c>
      <c r="G245" s="40"/>
      <c r="H245" s="40"/>
      <c r="I245" s="211"/>
      <c r="J245" s="40"/>
      <c r="K245" s="40"/>
      <c r="L245" s="44"/>
      <c r="M245" s="212"/>
      <c r="N245" s="21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129</v>
      </c>
      <c r="AU245" s="17" t="s">
        <v>80</v>
      </c>
    </row>
    <row r="246" s="13" customFormat="1">
      <c r="A246" s="13"/>
      <c r="B246" s="226"/>
      <c r="C246" s="227"/>
      <c r="D246" s="209" t="s">
        <v>216</v>
      </c>
      <c r="E246" s="228" t="s">
        <v>21</v>
      </c>
      <c r="F246" s="229" t="s">
        <v>1030</v>
      </c>
      <c r="G246" s="227"/>
      <c r="H246" s="230">
        <v>1208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216</v>
      </c>
      <c r="AU246" s="236" t="s">
        <v>80</v>
      </c>
      <c r="AV246" s="13" t="s">
        <v>80</v>
      </c>
      <c r="AW246" s="13" t="s">
        <v>32</v>
      </c>
      <c r="AX246" s="13" t="s">
        <v>78</v>
      </c>
      <c r="AY246" s="236" t="s">
        <v>123</v>
      </c>
    </row>
    <row r="247" s="2" customFormat="1" ht="14.4" customHeight="1">
      <c r="A247" s="38"/>
      <c r="B247" s="39"/>
      <c r="C247" s="196" t="s">
        <v>645</v>
      </c>
      <c r="D247" s="196" t="s">
        <v>124</v>
      </c>
      <c r="E247" s="197" t="s">
        <v>1031</v>
      </c>
      <c r="F247" s="198" t="s">
        <v>1032</v>
      </c>
      <c r="G247" s="199" t="s">
        <v>297</v>
      </c>
      <c r="H247" s="200">
        <v>151</v>
      </c>
      <c r="I247" s="201"/>
      <c r="J247" s="202">
        <f>ROUND(I247*H247,2)</f>
        <v>0</v>
      </c>
      <c r="K247" s="198" t="s">
        <v>213</v>
      </c>
      <c r="L247" s="44"/>
      <c r="M247" s="203" t="s">
        <v>21</v>
      </c>
      <c r="N247" s="204" t="s">
        <v>41</v>
      </c>
      <c r="O247" s="84"/>
      <c r="P247" s="205">
        <f>O247*H247</f>
        <v>0</v>
      </c>
      <c r="Q247" s="205">
        <v>0.18776000000000001</v>
      </c>
      <c r="R247" s="205">
        <f>Q247*H247</f>
        <v>28.351760000000002</v>
      </c>
      <c r="S247" s="205">
        <v>0</v>
      </c>
      <c r="T247" s="20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7" t="s">
        <v>122</v>
      </c>
      <c r="AT247" s="207" t="s">
        <v>124</v>
      </c>
      <c r="AU247" s="207" t="s">
        <v>80</v>
      </c>
      <c r="AY247" s="17" t="s">
        <v>123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7" t="s">
        <v>78</v>
      </c>
      <c r="BK247" s="208">
        <f>ROUND(I247*H247,2)</f>
        <v>0</v>
      </c>
      <c r="BL247" s="17" t="s">
        <v>122</v>
      </c>
      <c r="BM247" s="207" t="s">
        <v>1033</v>
      </c>
    </row>
    <row r="248" s="2" customFormat="1">
      <c r="A248" s="38"/>
      <c r="B248" s="39"/>
      <c r="C248" s="40"/>
      <c r="D248" s="209" t="s">
        <v>129</v>
      </c>
      <c r="E248" s="40"/>
      <c r="F248" s="210" t="s">
        <v>1034</v>
      </c>
      <c r="G248" s="40"/>
      <c r="H248" s="40"/>
      <c r="I248" s="211"/>
      <c r="J248" s="40"/>
      <c r="K248" s="40"/>
      <c r="L248" s="44"/>
      <c r="M248" s="212"/>
      <c r="N248" s="21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129</v>
      </c>
      <c r="AU248" s="17" t="s">
        <v>80</v>
      </c>
    </row>
    <row r="249" s="13" customFormat="1">
      <c r="A249" s="13"/>
      <c r="B249" s="226"/>
      <c r="C249" s="227"/>
      <c r="D249" s="209" t="s">
        <v>216</v>
      </c>
      <c r="E249" s="228" t="s">
        <v>21</v>
      </c>
      <c r="F249" s="229" t="s">
        <v>1035</v>
      </c>
      <c r="G249" s="227"/>
      <c r="H249" s="230">
        <v>151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216</v>
      </c>
      <c r="AU249" s="236" t="s">
        <v>80</v>
      </c>
      <c r="AV249" s="13" t="s">
        <v>80</v>
      </c>
      <c r="AW249" s="13" t="s">
        <v>32</v>
      </c>
      <c r="AX249" s="13" t="s">
        <v>78</v>
      </c>
      <c r="AY249" s="236" t="s">
        <v>123</v>
      </c>
    </row>
    <row r="250" s="2" customFormat="1" ht="14.4" customHeight="1">
      <c r="A250" s="38"/>
      <c r="B250" s="39"/>
      <c r="C250" s="196" t="s">
        <v>651</v>
      </c>
      <c r="D250" s="196" t="s">
        <v>124</v>
      </c>
      <c r="E250" s="197" t="s">
        <v>1036</v>
      </c>
      <c r="F250" s="198" t="s">
        <v>1037</v>
      </c>
      <c r="G250" s="199" t="s">
        <v>297</v>
      </c>
      <c r="H250" s="200">
        <v>687</v>
      </c>
      <c r="I250" s="201"/>
      <c r="J250" s="202">
        <f>ROUND(I250*H250,2)</f>
        <v>0</v>
      </c>
      <c r="K250" s="198" t="s">
        <v>213</v>
      </c>
      <c r="L250" s="44"/>
      <c r="M250" s="203" t="s">
        <v>21</v>
      </c>
      <c r="N250" s="204" t="s">
        <v>41</v>
      </c>
      <c r="O250" s="84"/>
      <c r="P250" s="205">
        <f>O250*H250</f>
        <v>0</v>
      </c>
      <c r="Q250" s="205">
        <v>0.083500000000000005</v>
      </c>
      <c r="R250" s="205">
        <f>Q250*H250</f>
        <v>57.364500000000007</v>
      </c>
      <c r="S250" s="205">
        <v>0</v>
      </c>
      <c r="T250" s="20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7" t="s">
        <v>122</v>
      </c>
      <c r="AT250" s="207" t="s">
        <v>124</v>
      </c>
      <c r="AU250" s="207" t="s">
        <v>80</v>
      </c>
      <c r="AY250" s="17" t="s">
        <v>123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7" t="s">
        <v>78</v>
      </c>
      <c r="BK250" s="208">
        <f>ROUND(I250*H250,2)</f>
        <v>0</v>
      </c>
      <c r="BL250" s="17" t="s">
        <v>122</v>
      </c>
      <c r="BM250" s="207" t="s">
        <v>1038</v>
      </c>
    </row>
    <row r="251" s="2" customFormat="1">
      <c r="A251" s="38"/>
      <c r="B251" s="39"/>
      <c r="C251" s="40"/>
      <c r="D251" s="209" t="s">
        <v>129</v>
      </c>
      <c r="E251" s="40"/>
      <c r="F251" s="210" t="s">
        <v>1039</v>
      </c>
      <c r="G251" s="40"/>
      <c r="H251" s="40"/>
      <c r="I251" s="211"/>
      <c r="J251" s="40"/>
      <c r="K251" s="40"/>
      <c r="L251" s="44"/>
      <c r="M251" s="212"/>
      <c r="N251" s="21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129</v>
      </c>
      <c r="AU251" s="17" t="s">
        <v>80</v>
      </c>
    </row>
    <row r="252" s="13" customFormat="1">
      <c r="A252" s="13"/>
      <c r="B252" s="226"/>
      <c r="C252" s="227"/>
      <c r="D252" s="209" t="s">
        <v>216</v>
      </c>
      <c r="E252" s="228" t="s">
        <v>21</v>
      </c>
      <c r="F252" s="229" t="s">
        <v>1040</v>
      </c>
      <c r="G252" s="227"/>
      <c r="H252" s="230">
        <v>681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216</v>
      </c>
      <c r="AU252" s="236" t="s">
        <v>80</v>
      </c>
      <c r="AV252" s="13" t="s">
        <v>80</v>
      </c>
      <c r="AW252" s="13" t="s">
        <v>32</v>
      </c>
      <c r="AX252" s="13" t="s">
        <v>70</v>
      </c>
      <c r="AY252" s="236" t="s">
        <v>123</v>
      </c>
    </row>
    <row r="253" s="13" customFormat="1">
      <c r="A253" s="13"/>
      <c r="B253" s="226"/>
      <c r="C253" s="227"/>
      <c r="D253" s="209" t="s">
        <v>216</v>
      </c>
      <c r="E253" s="228" t="s">
        <v>21</v>
      </c>
      <c r="F253" s="229" t="s">
        <v>1041</v>
      </c>
      <c r="G253" s="227"/>
      <c r="H253" s="230">
        <v>6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216</v>
      </c>
      <c r="AU253" s="236" t="s">
        <v>80</v>
      </c>
      <c r="AV253" s="13" t="s">
        <v>80</v>
      </c>
      <c r="AW253" s="13" t="s">
        <v>32</v>
      </c>
      <c r="AX253" s="13" t="s">
        <v>70</v>
      </c>
      <c r="AY253" s="236" t="s">
        <v>123</v>
      </c>
    </row>
    <row r="254" s="14" customFormat="1">
      <c r="A254" s="14"/>
      <c r="B254" s="237"/>
      <c r="C254" s="238"/>
      <c r="D254" s="209" t="s">
        <v>216</v>
      </c>
      <c r="E254" s="239" t="s">
        <v>21</v>
      </c>
      <c r="F254" s="240" t="s">
        <v>245</v>
      </c>
      <c r="G254" s="238"/>
      <c r="H254" s="241">
        <v>687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216</v>
      </c>
      <c r="AU254" s="247" t="s">
        <v>80</v>
      </c>
      <c r="AV254" s="14" t="s">
        <v>122</v>
      </c>
      <c r="AW254" s="14" t="s">
        <v>32</v>
      </c>
      <c r="AX254" s="14" t="s">
        <v>78</v>
      </c>
      <c r="AY254" s="247" t="s">
        <v>123</v>
      </c>
    </row>
    <row r="255" s="2" customFormat="1" ht="14.4" customHeight="1">
      <c r="A255" s="38"/>
      <c r="B255" s="39"/>
      <c r="C255" s="248" t="s">
        <v>657</v>
      </c>
      <c r="D255" s="248" t="s">
        <v>317</v>
      </c>
      <c r="E255" s="249" t="s">
        <v>1042</v>
      </c>
      <c r="F255" s="250" t="s">
        <v>1043</v>
      </c>
      <c r="G255" s="251" t="s">
        <v>212</v>
      </c>
      <c r="H255" s="252">
        <v>231.28999999999999</v>
      </c>
      <c r="I255" s="253"/>
      <c r="J255" s="254">
        <f>ROUND(I255*H255,2)</f>
        <v>0</v>
      </c>
      <c r="K255" s="250" t="s">
        <v>213</v>
      </c>
      <c r="L255" s="255"/>
      <c r="M255" s="256" t="s">
        <v>21</v>
      </c>
      <c r="N255" s="257" t="s">
        <v>41</v>
      </c>
      <c r="O255" s="84"/>
      <c r="P255" s="205">
        <f>O255*H255</f>
        <v>0</v>
      </c>
      <c r="Q255" s="205">
        <v>1.1200000000000001</v>
      </c>
      <c r="R255" s="205">
        <f>Q255*H255</f>
        <v>259.04480000000001</v>
      </c>
      <c r="S255" s="205">
        <v>0</v>
      </c>
      <c r="T255" s="20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7" t="s">
        <v>156</v>
      </c>
      <c r="AT255" s="207" t="s">
        <v>317</v>
      </c>
      <c r="AU255" s="207" t="s">
        <v>80</v>
      </c>
      <c r="AY255" s="17" t="s">
        <v>123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7" t="s">
        <v>78</v>
      </c>
      <c r="BK255" s="208">
        <f>ROUND(I255*H255,2)</f>
        <v>0</v>
      </c>
      <c r="BL255" s="17" t="s">
        <v>122</v>
      </c>
      <c r="BM255" s="207" t="s">
        <v>1044</v>
      </c>
    </row>
    <row r="256" s="2" customFormat="1">
      <c r="A256" s="38"/>
      <c r="B256" s="39"/>
      <c r="C256" s="40"/>
      <c r="D256" s="209" t="s">
        <v>129</v>
      </c>
      <c r="E256" s="40"/>
      <c r="F256" s="210" t="s">
        <v>1043</v>
      </c>
      <c r="G256" s="40"/>
      <c r="H256" s="40"/>
      <c r="I256" s="211"/>
      <c r="J256" s="40"/>
      <c r="K256" s="40"/>
      <c r="L256" s="44"/>
      <c r="M256" s="212"/>
      <c r="N256" s="21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80</v>
      </c>
    </row>
    <row r="257" s="13" customFormat="1">
      <c r="A257" s="13"/>
      <c r="B257" s="226"/>
      <c r="C257" s="227"/>
      <c r="D257" s="209" t="s">
        <v>216</v>
      </c>
      <c r="E257" s="228" t="s">
        <v>21</v>
      </c>
      <c r="F257" s="229" t="s">
        <v>1045</v>
      </c>
      <c r="G257" s="227"/>
      <c r="H257" s="230">
        <v>229.27000000000001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216</v>
      </c>
      <c r="AU257" s="236" t="s">
        <v>80</v>
      </c>
      <c r="AV257" s="13" t="s">
        <v>80</v>
      </c>
      <c r="AW257" s="13" t="s">
        <v>32</v>
      </c>
      <c r="AX257" s="13" t="s">
        <v>70</v>
      </c>
      <c r="AY257" s="236" t="s">
        <v>123</v>
      </c>
    </row>
    <row r="258" s="13" customFormat="1">
      <c r="A258" s="13"/>
      <c r="B258" s="226"/>
      <c r="C258" s="227"/>
      <c r="D258" s="209" t="s">
        <v>216</v>
      </c>
      <c r="E258" s="228" t="s">
        <v>21</v>
      </c>
      <c r="F258" s="229" t="s">
        <v>1046</v>
      </c>
      <c r="G258" s="227"/>
      <c r="H258" s="230">
        <v>2.02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216</v>
      </c>
      <c r="AU258" s="236" t="s">
        <v>80</v>
      </c>
      <c r="AV258" s="13" t="s">
        <v>80</v>
      </c>
      <c r="AW258" s="13" t="s">
        <v>32</v>
      </c>
      <c r="AX258" s="13" t="s">
        <v>70</v>
      </c>
      <c r="AY258" s="236" t="s">
        <v>123</v>
      </c>
    </row>
    <row r="259" s="14" customFormat="1">
      <c r="A259" s="14"/>
      <c r="B259" s="237"/>
      <c r="C259" s="238"/>
      <c r="D259" s="209" t="s">
        <v>216</v>
      </c>
      <c r="E259" s="239" t="s">
        <v>21</v>
      </c>
      <c r="F259" s="240" t="s">
        <v>245</v>
      </c>
      <c r="G259" s="238"/>
      <c r="H259" s="241">
        <v>231.28999999999999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216</v>
      </c>
      <c r="AU259" s="247" t="s">
        <v>80</v>
      </c>
      <c r="AV259" s="14" t="s">
        <v>122</v>
      </c>
      <c r="AW259" s="14" t="s">
        <v>32</v>
      </c>
      <c r="AX259" s="14" t="s">
        <v>78</v>
      </c>
      <c r="AY259" s="247" t="s">
        <v>123</v>
      </c>
    </row>
    <row r="260" s="2" customFormat="1" ht="14.4" customHeight="1">
      <c r="A260" s="38"/>
      <c r="B260" s="39"/>
      <c r="C260" s="196" t="s">
        <v>662</v>
      </c>
      <c r="D260" s="196" t="s">
        <v>124</v>
      </c>
      <c r="E260" s="197" t="s">
        <v>1047</v>
      </c>
      <c r="F260" s="198" t="s">
        <v>1048</v>
      </c>
      <c r="G260" s="199" t="s">
        <v>414</v>
      </c>
      <c r="H260" s="200">
        <v>54</v>
      </c>
      <c r="I260" s="201"/>
      <c r="J260" s="202">
        <f>ROUND(I260*H260,2)</f>
        <v>0</v>
      </c>
      <c r="K260" s="198" t="s">
        <v>213</v>
      </c>
      <c r="L260" s="44"/>
      <c r="M260" s="203" t="s">
        <v>21</v>
      </c>
      <c r="N260" s="204" t="s">
        <v>41</v>
      </c>
      <c r="O260" s="84"/>
      <c r="P260" s="205">
        <f>O260*H260</f>
        <v>0</v>
      </c>
      <c r="Q260" s="205">
        <v>0.056500000000000002</v>
      </c>
      <c r="R260" s="205">
        <f>Q260*H260</f>
        <v>3.0510000000000002</v>
      </c>
      <c r="S260" s="205">
        <v>0</v>
      </c>
      <c r="T260" s="20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7" t="s">
        <v>122</v>
      </c>
      <c r="AT260" s="207" t="s">
        <v>124</v>
      </c>
      <c r="AU260" s="207" t="s">
        <v>80</v>
      </c>
      <c r="AY260" s="17" t="s">
        <v>123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78</v>
      </c>
      <c r="BK260" s="208">
        <f>ROUND(I260*H260,2)</f>
        <v>0</v>
      </c>
      <c r="BL260" s="17" t="s">
        <v>122</v>
      </c>
      <c r="BM260" s="207" t="s">
        <v>1049</v>
      </c>
    </row>
    <row r="261" s="2" customFormat="1">
      <c r="A261" s="38"/>
      <c r="B261" s="39"/>
      <c r="C261" s="40"/>
      <c r="D261" s="209" t="s">
        <v>129</v>
      </c>
      <c r="E261" s="40"/>
      <c r="F261" s="210" t="s">
        <v>1050</v>
      </c>
      <c r="G261" s="40"/>
      <c r="H261" s="40"/>
      <c r="I261" s="211"/>
      <c r="J261" s="40"/>
      <c r="K261" s="40"/>
      <c r="L261" s="44"/>
      <c r="M261" s="212"/>
      <c r="N261" s="21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129</v>
      </c>
      <c r="AU261" s="17" t="s">
        <v>80</v>
      </c>
    </row>
    <row r="262" s="13" customFormat="1">
      <c r="A262" s="13"/>
      <c r="B262" s="226"/>
      <c r="C262" s="227"/>
      <c r="D262" s="209" t="s">
        <v>216</v>
      </c>
      <c r="E262" s="228" t="s">
        <v>21</v>
      </c>
      <c r="F262" s="229" t="s">
        <v>1051</v>
      </c>
      <c r="G262" s="227"/>
      <c r="H262" s="230">
        <v>54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216</v>
      </c>
      <c r="AU262" s="236" t="s">
        <v>80</v>
      </c>
      <c r="AV262" s="13" t="s">
        <v>80</v>
      </c>
      <c r="AW262" s="13" t="s">
        <v>32</v>
      </c>
      <c r="AX262" s="13" t="s">
        <v>78</v>
      </c>
      <c r="AY262" s="236" t="s">
        <v>123</v>
      </c>
    </row>
    <row r="263" s="2" customFormat="1" ht="14.4" customHeight="1">
      <c r="A263" s="38"/>
      <c r="B263" s="39"/>
      <c r="C263" s="196" t="s">
        <v>668</v>
      </c>
      <c r="D263" s="196" t="s">
        <v>124</v>
      </c>
      <c r="E263" s="197" t="s">
        <v>1052</v>
      </c>
      <c r="F263" s="198" t="s">
        <v>1053</v>
      </c>
      <c r="G263" s="199" t="s">
        <v>414</v>
      </c>
      <c r="H263" s="200">
        <v>308</v>
      </c>
      <c r="I263" s="201"/>
      <c r="J263" s="202">
        <f>ROUND(I263*H263,2)</f>
        <v>0</v>
      </c>
      <c r="K263" s="198" t="s">
        <v>213</v>
      </c>
      <c r="L263" s="44"/>
      <c r="M263" s="203" t="s">
        <v>21</v>
      </c>
      <c r="N263" s="204" t="s">
        <v>41</v>
      </c>
      <c r="O263" s="84"/>
      <c r="P263" s="205">
        <f>O263*H263</f>
        <v>0</v>
      </c>
      <c r="Q263" s="205">
        <v>0.0050099999999999997</v>
      </c>
      <c r="R263" s="205">
        <f>Q263*H263</f>
        <v>1.54308</v>
      </c>
      <c r="S263" s="205">
        <v>0</v>
      </c>
      <c r="T263" s="20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7" t="s">
        <v>122</v>
      </c>
      <c r="AT263" s="207" t="s">
        <v>124</v>
      </c>
      <c r="AU263" s="207" t="s">
        <v>80</v>
      </c>
      <c r="AY263" s="17" t="s">
        <v>123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78</v>
      </c>
      <c r="BK263" s="208">
        <f>ROUND(I263*H263,2)</f>
        <v>0</v>
      </c>
      <c r="BL263" s="17" t="s">
        <v>122</v>
      </c>
      <c r="BM263" s="207" t="s">
        <v>1054</v>
      </c>
    </row>
    <row r="264" s="2" customFormat="1">
      <c r="A264" s="38"/>
      <c r="B264" s="39"/>
      <c r="C264" s="40"/>
      <c r="D264" s="209" t="s">
        <v>129</v>
      </c>
      <c r="E264" s="40"/>
      <c r="F264" s="210" t="s">
        <v>1055</v>
      </c>
      <c r="G264" s="40"/>
      <c r="H264" s="40"/>
      <c r="I264" s="211"/>
      <c r="J264" s="40"/>
      <c r="K264" s="40"/>
      <c r="L264" s="44"/>
      <c r="M264" s="212"/>
      <c r="N264" s="21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80</v>
      </c>
    </row>
    <row r="265" s="13" customFormat="1">
      <c r="A265" s="13"/>
      <c r="B265" s="226"/>
      <c r="C265" s="227"/>
      <c r="D265" s="209" t="s">
        <v>216</v>
      </c>
      <c r="E265" s="228" t="s">
        <v>21</v>
      </c>
      <c r="F265" s="229" t="s">
        <v>1056</v>
      </c>
      <c r="G265" s="227"/>
      <c r="H265" s="230">
        <v>308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216</v>
      </c>
      <c r="AU265" s="236" t="s">
        <v>80</v>
      </c>
      <c r="AV265" s="13" t="s">
        <v>80</v>
      </c>
      <c r="AW265" s="13" t="s">
        <v>32</v>
      </c>
      <c r="AX265" s="13" t="s">
        <v>78</v>
      </c>
      <c r="AY265" s="236" t="s">
        <v>123</v>
      </c>
    </row>
    <row r="266" s="11" customFormat="1" ht="22.8" customHeight="1">
      <c r="A266" s="11"/>
      <c r="B266" s="182"/>
      <c r="C266" s="183"/>
      <c r="D266" s="184" t="s">
        <v>69</v>
      </c>
      <c r="E266" s="224" t="s">
        <v>160</v>
      </c>
      <c r="F266" s="224" t="s">
        <v>1057</v>
      </c>
      <c r="G266" s="183"/>
      <c r="H266" s="183"/>
      <c r="I266" s="186"/>
      <c r="J266" s="225">
        <f>BK266</f>
        <v>0</v>
      </c>
      <c r="K266" s="183"/>
      <c r="L266" s="188"/>
      <c r="M266" s="189"/>
      <c r="N266" s="190"/>
      <c r="O266" s="190"/>
      <c r="P266" s="191">
        <f>SUM(P267:P271)</f>
        <v>0</v>
      </c>
      <c r="Q266" s="190"/>
      <c r="R266" s="191">
        <f>SUM(R267:R271)</f>
        <v>0</v>
      </c>
      <c r="S266" s="190"/>
      <c r="T266" s="192">
        <f>SUM(T267:T271)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193" t="s">
        <v>78</v>
      </c>
      <c r="AT266" s="194" t="s">
        <v>69</v>
      </c>
      <c r="AU266" s="194" t="s">
        <v>78</v>
      </c>
      <c r="AY266" s="193" t="s">
        <v>123</v>
      </c>
      <c r="BK266" s="195">
        <f>SUM(BK267:BK271)</f>
        <v>0</v>
      </c>
    </row>
    <row r="267" s="2" customFormat="1" ht="14.4" customHeight="1">
      <c r="A267" s="38"/>
      <c r="B267" s="39"/>
      <c r="C267" s="196" t="s">
        <v>673</v>
      </c>
      <c r="D267" s="196" t="s">
        <v>124</v>
      </c>
      <c r="E267" s="197" t="s">
        <v>1058</v>
      </c>
      <c r="F267" s="198" t="s">
        <v>1059</v>
      </c>
      <c r="G267" s="199" t="s">
        <v>1060</v>
      </c>
      <c r="H267" s="200">
        <v>10</v>
      </c>
      <c r="I267" s="201"/>
      <c r="J267" s="202">
        <f>ROUND(I267*H267,2)</f>
        <v>0</v>
      </c>
      <c r="K267" s="198" t="s">
        <v>21</v>
      </c>
      <c r="L267" s="44"/>
      <c r="M267" s="203" t="s">
        <v>21</v>
      </c>
      <c r="N267" s="204" t="s">
        <v>41</v>
      </c>
      <c r="O267" s="84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07" t="s">
        <v>122</v>
      </c>
      <c r="AT267" s="207" t="s">
        <v>124</v>
      </c>
      <c r="AU267" s="207" t="s">
        <v>80</v>
      </c>
      <c r="AY267" s="17" t="s">
        <v>123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7" t="s">
        <v>78</v>
      </c>
      <c r="BK267" s="208">
        <f>ROUND(I267*H267,2)</f>
        <v>0</v>
      </c>
      <c r="BL267" s="17" t="s">
        <v>122</v>
      </c>
      <c r="BM267" s="207" t="s">
        <v>1061</v>
      </c>
    </row>
    <row r="268" s="2" customFormat="1">
      <c r="A268" s="38"/>
      <c r="B268" s="39"/>
      <c r="C268" s="40"/>
      <c r="D268" s="209" t="s">
        <v>129</v>
      </c>
      <c r="E268" s="40"/>
      <c r="F268" s="210" t="s">
        <v>1059</v>
      </c>
      <c r="G268" s="40"/>
      <c r="H268" s="40"/>
      <c r="I268" s="211"/>
      <c r="J268" s="40"/>
      <c r="K268" s="40"/>
      <c r="L268" s="44"/>
      <c r="M268" s="212"/>
      <c r="N268" s="21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129</v>
      </c>
      <c r="AU268" s="17" t="s">
        <v>80</v>
      </c>
    </row>
    <row r="269" s="13" customFormat="1">
      <c r="A269" s="13"/>
      <c r="B269" s="226"/>
      <c r="C269" s="227"/>
      <c r="D269" s="209" t="s">
        <v>216</v>
      </c>
      <c r="E269" s="228" t="s">
        <v>21</v>
      </c>
      <c r="F269" s="229" t="s">
        <v>1062</v>
      </c>
      <c r="G269" s="227"/>
      <c r="H269" s="230">
        <v>8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216</v>
      </c>
      <c r="AU269" s="236" t="s">
        <v>80</v>
      </c>
      <c r="AV269" s="13" t="s">
        <v>80</v>
      </c>
      <c r="AW269" s="13" t="s">
        <v>32</v>
      </c>
      <c r="AX269" s="13" t="s">
        <v>70</v>
      </c>
      <c r="AY269" s="236" t="s">
        <v>123</v>
      </c>
    </row>
    <row r="270" s="13" customFormat="1">
      <c r="A270" s="13"/>
      <c r="B270" s="226"/>
      <c r="C270" s="227"/>
      <c r="D270" s="209" t="s">
        <v>216</v>
      </c>
      <c r="E270" s="228" t="s">
        <v>21</v>
      </c>
      <c r="F270" s="229" t="s">
        <v>1063</v>
      </c>
      <c r="G270" s="227"/>
      <c r="H270" s="230">
        <v>2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216</v>
      </c>
      <c r="AU270" s="236" t="s">
        <v>80</v>
      </c>
      <c r="AV270" s="13" t="s">
        <v>80</v>
      </c>
      <c r="AW270" s="13" t="s">
        <v>32</v>
      </c>
      <c r="AX270" s="13" t="s">
        <v>70</v>
      </c>
      <c r="AY270" s="236" t="s">
        <v>123</v>
      </c>
    </row>
    <row r="271" s="14" customFormat="1">
      <c r="A271" s="14"/>
      <c r="B271" s="237"/>
      <c r="C271" s="238"/>
      <c r="D271" s="209" t="s">
        <v>216</v>
      </c>
      <c r="E271" s="239" t="s">
        <v>21</v>
      </c>
      <c r="F271" s="240" t="s">
        <v>245</v>
      </c>
      <c r="G271" s="238"/>
      <c r="H271" s="241">
        <v>10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216</v>
      </c>
      <c r="AU271" s="247" t="s">
        <v>80</v>
      </c>
      <c r="AV271" s="14" t="s">
        <v>122</v>
      </c>
      <c r="AW271" s="14" t="s">
        <v>32</v>
      </c>
      <c r="AX271" s="14" t="s">
        <v>78</v>
      </c>
      <c r="AY271" s="247" t="s">
        <v>123</v>
      </c>
    </row>
    <row r="272" s="11" customFormat="1" ht="22.8" customHeight="1">
      <c r="A272" s="11"/>
      <c r="B272" s="182"/>
      <c r="C272" s="183"/>
      <c r="D272" s="184" t="s">
        <v>69</v>
      </c>
      <c r="E272" s="224" t="s">
        <v>423</v>
      </c>
      <c r="F272" s="224" t="s">
        <v>424</v>
      </c>
      <c r="G272" s="183"/>
      <c r="H272" s="183"/>
      <c r="I272" s="186"/>
      <c r="J272" s="225">
        <f>BK272</f>
        <v>0</v>
      </c>
      <c r="K272" s="183"/>
      <c r="L272" s="188"/>
      <c r="M272" s="189"/>
      <c r="N272" s="190"/>
      <c r="O272" s="190"/>
      <c r="P272" s="191">
        <f>SUM(P273:P274)</f>
        <v>0</v>
      </c>
      <c r="Q272" s="190"/>
      <c r="R272" s="191">
        <f>SUM(R273:R274)</f>
        <v>0</v>
      </c>
      <c r="S272" s="190"/>
      <c r="T272" s="192">
        <f>SUM(T273:T274)</f>
        <v>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193" t="s">
        <v>78</v>
      </c>
      <c r="AT272" s="194" t="s">
        <v>69</v>
      </c>
      <c r="AU272" s="194" t="s">
        <v>78</v>
      </c>
      <c r="AY272" s="193" t="s">
        <v>123</v>
      </c>
      <c r="BK272" s="195">
        <f>SUM(BK273:BK274)</f>
        <v>0</v>
      </c>
    </row>
    <row r="273" s="2" customFormat="1" ht="14.4" customHeight="1">
      <c r="A273" s="38"/>
      <c r="B273" s="39"/>
      <c r="C273" s="196" t="s">
        <v>678</v>
      </c>
      <c r="D273" s="196" t="s">
        <v>124</v>
      </c>
      <c r="E273" s="197" t="s">
        <v>1064</v>
      </c>
      <c r="F273" s="198" t="s">
        <v>1065</v>
      </c>
      <c r="G273" s="199" t="s">
        <v>290</v>
      </c>
      <c r="H273" s="200">
        <v>483.07400000000001</v>
      </c>
      <c r="I273" s="201"/>
      <c r="J273" s="202">
        <f>ROUND(I273*H273,2)</f>
        <v>0</v>
      </c>
      <c r="K273" s="198" t="s">
        <v>213</v>
      </c>
      <c r="L273" s="44"/>
      <c r="M273" s="203" t="s">
        <v>21</v>
      </c>
      <c r="N273" s="204" t="s">
        <v>41</v>
      </c>
      <c r="O273" s="84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7" t="s">
        <v>122</v>
      </c>
      <c r="AT273" s="207" t="s">
        <v>124</v>
      </c>
      <c r="AU273" s="207" t="s">
        <v>80</v>
      </c>
      <c r="AY273" s="17" t="s">
        <v>123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7" t="s">
        <v>78</v>
      </c>
      <c r="BK273" s="208">
        <f>ROUND(I273*H273,2)</f>
        <v>0</v>
      </c>
      <c r="BL273" s="17" t="s">
        <v>122</v>
      </c>
      <c r="BM273" s="207" t="s">
        <v>1066</v>
      </c>
    </row>
    <row r="274" s="2" customFormat="1">
      <c r="A274" s="38"/>
      <c r="B274" s="39"/>
      <c r="C274" s="40"/>
      <c r="D274" s="209" t="s">
        <v>129</v>
      </c>
      <c r="E274" s="40"/>
      <c r="F274" s="210" t="s">
        <v>1067</v>
      </c>
      <c r="G274" s="40"/>
      <c r="H274" s="40"/>
      <c r="I274" s="211"/>
      <c r="J274" s="40"/>
      <c r="K274" s="40"/>
      <c r="L274" s="44"/>
      <c r="M274" s="214"/>
      <c r="N274" s="215"/>
      <c r="O274" s="216"/>
      <c r="P274" s="216"/>
      <c r="Q274" s="216"/>
      <c r="R274" s="216"/>
      <c r="S274" s="216"/>
      <c r="T274" s="217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129</v>
      </c>
      <c r="AU274" s="17" t="s">
        <v>80</v>
      </c>
    </row>
    <row r="275" s="2" customFormat="1" ht="6.96" customHeight="1">
      <c r="A275" s="38"/>
      <c r="B275" s="59"/>
      <c r="C275" s="60"/>
      <c r="D275" s="60"/>
      <c r="E275" s="60"/>
      <c r="F275" s="60"/>
      <c r="G275" s="60"/>
      <c r="H275" s="60"/>
      <c r="I275" s="60"/>
      <c r="J275" s="60"/>
      <c r="K275" s="60"/>
      <c r="L275" s="44"/>
      <c r="M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</sheetData>
  <sheetProtection sheet="1" autoFilter="0" formatColumns="0" formatRows="0" objects="1" scenarios="1" spinCount="100000" saltValue="ES0f3ktmhkMYRBrsA+rQHi6c6aDb/NCSZd/uaHvKjIhXIWGoyXMQ9SMNUU9OeXZCaU2gJoPcBQW4WoTWcYWXIA==" hashValue="/b8Uan43UyAQGzJT2m3BHh9UengRmjCOxCvtFym+iV0C3pJbqDwr2+avUnizBEuqaWYn198BtnMp23InrEIfug==" algorithmName="SHA-512" password="CC35"/>
  <autoFilter ref="C85:K27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1068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1069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1070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1071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1072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1073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1074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1075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1076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1077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1078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77</v>
      </c>
      <c r="F18" s="273" t="s">
        <v>1079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1080</v>
      </c>
      <c r="F19" s="273" t="s">
        <v>1081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1082</v>
      </c>
      <c r="F20" s="273" t="s">
        <v>1083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1084</v>
      </c>
      <c r="F21" s="273" t="s">
        <v>1085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1086</v>
      </c>
      <c r="F22" s="273" t="s">
        <v>1087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1088</v>
      </c>
      <c r="F23" s="273" t="s">
        <v>1089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1090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1091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1092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1093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1094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1095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1096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1097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1098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108</v>
      </c>
      <c r="F36" s="273"/>
      <c r="G36" s="273" t="s">
        <v>1099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1100</v>
      </c>
      <c r="F37" s="273"/>
      <c r="G37" s="273" t="s">
        <v>1101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51</v>
      </c>
      <c r="F38" s="273"/>
      <c r="G38" s="273" t="s">
        <v>1102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52</v>
      </c>
      <c r="F39" s="273"/>
      <c r="G39" s="273" t="s">
        <v>1103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109</v>
      </c>
      <c r="F40" s="273"/>
      <c r="G40" s="273" t="s">
        <v>1104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110</v>
      </c>
      <c r="F41" s="273"/>
      <c r="G41" s="273" t="s">
        <v>1105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1106</v>
      </c>
      <c r="F42" s="273"/>
      <c r="G42" s="273" t="s">
        <v>1107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1108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1109</v>
      </c>
      <c r="F44" s="273"/>
      <c r="G44" s="273" t="s">
        <v>1110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112</v>
      </c>
      <c r="F45" s="273"/>
      <c r="G45" s="273" t="s">
        <v>1111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1112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1113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1114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1115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1116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1117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1118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1119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1120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1121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1122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1123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1124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1125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1126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1127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1128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1129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1130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1131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1132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1133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1134</v>
      </c>
      <c r="D76" s="291"/>
      <c r="E76" s="291"/>
      <c r="F76" s="291" t="s">
        <v>1135</v>
      </c>
      <c r="G76" s="292"/>
      <c r="H76" s="291" t="s">
        <v>52</v>
      </c>
      <c r="I76" s="291" t="s">
        <v>55</v>
      </c>
      <c r="J76" s="291" t="s">
        <v>1136</v>
      </c>
      <c r="K76" s="290"/>
    </row>
    <row r="77" s="1" customFormat="1" ht="17.25" customHeight="1">
      <c r="B77" s="288"/>
      <c r="C77" s="293" t="s">
        <v>1137</v>
      </c>
      <c r="D77" s="293"/>
      <c r="E77" s="293"/>
      <c r="F77" s="294" t="s">
        <v>1138</v>
      </c>
      <c r="G77" s="295"/>
      <c r="H77" s="293"/>
      <c r="I77" s="293"/>
      <c r="J77" s="293" t="s">
        <v>1139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51</v>
      </c>
      <c r="D79" s="298"/>
      <c r="E79" s="298"/>
      <c r="F79" s="299" t="s">
        <v>1140</v>
      </c>
      <c r="G79" s="300"/>
      <c r="H79" s="276" t="s">
        <v>1141</v>
      </c>
      <c r="I79" s="276" t="s">
        <v>1142</v>
      </c>
      <c r="J79" s="276">
        <v>20</v>
      </c>
      <c r="K79" s="290"/>
    </row>
    <row r="80" s="1" customFormat="1" ht="15" customHeight="1">
      <c r="B80" s="288"/>
      <c r="C80" s="276" t="s">
        <v>1143</v>
      </c>
      <c r="D80" s="276"/>
      <c r="E80" s="276"/>
      <c r="F80" s="299" t="s">
        <v>1140</v>
      </c>
      <c r="G80" s="300"/>
      <c r="H80" s="276" t="s">
        <v>1144</v>
      </c>
      <c r="I80" s="276" t="s">
        <v>1142</v>
      </c>
      <c r="J80" s="276">
        <v>120</v>
      </c>
      <c r="K80" s="290"/>
    </row>
    <row r="81" s="1" customFormat="1" ht="15" customHeight="1">
      <c r="B81" s="301"/>
      <c r="C81" s="276" t="s">
        <v>1145</v>
      </c>
      <c r="D81" s="276"/>
      <c r="E81" s="276"/>
      <c r="F81" s="299" t="s">
        <v>1146</v>
      </c>
      <c r="G81" s="300"/>
      <c r="H81" s="276" t="s">
        <v>1147</v>
      </c>
      <c r="I81" s="276" t="s">
        <v>1142</v>
      </c>
      <c r="J81" s="276">
        <v>50</v>
      </c>
      <c r="K81" s="290"/>
    </row>
    <row r="82" s="1" customFormat="1" ht="15" customHeight="1">
      <c r="B82" s="301"/>
      <c r="C82" s="276" t="s">
        <v>1148</v>
      </c>
      <c r="D82" s="276"/>
      <c r="E82" s="276"/>
      <c r="F82" s="299" t="s">
        <v>1140</v>
      </c>
      <c r="G82" s="300"/>
      <c r="H82" s="276" t="s">
        <v>1149</v>
      </c>
      <c r="I82" s="276" t="s">
        <v>1150</v>
      </c>
      <c r="J82" s="276"/>
      <c r="K82" s="290"/>
    </row>
    <row r="83" s="1" customFormat="1" ht="15" customHeight="1">
      <c r="B83" s="301"/>
      <c r="C83" s="302" t="s">
        <v>1151</v>
      </c>
      <c r="D83" s="302"/>
      <c r="E83" s="302"/>
      <c r="F83" s="303" t="s">
        <v>1146</v>
      </c>
      <c r="G83" s="302"/>
      <c r="H83" s="302" t="s">
        <v>1152</v>
      </c>
      <c r="I83" s="302" t="s">
        <v>1142</v>
      </c>
      <c r="J83" s="302">
        <v>15</v>
      </c>
      <c r="K83" s="290"/>
    </row>
    <row r="84" s="1" customFormat="1" ht="15" customHeight="1">
      <c r="B84" s="301"/>
      <c r="C84" s="302" t="s">
        <v>1153</v>
      </c>
      <c r="D84" s="302"/>
      <c r="E84" s="302"/>
      <c r="F84" s="303" t="s">
        <v>1146</v>
      </c>
      <c r="G84" s="302"/>
      <c r="H84" s="302" t="s">
        <v>1154</v>
      </c>
      <c r="I84" s="302" t="s">
        <v>1142</v>
      </c>
      <c r="J84" s="302">
        <v>15</v>
      </c>
      <c r="K84" s="290"/>
    </row>
    <row r="85" s="1" customFormat="1" ht="15" customHeight="1">
      <c r="B85" s="301"/>
      <c r="C85" s="302" t="s">
        <v>1155</v>
      </c>
      <c r="D85" s="302"/>
      <c r="E85" s="302"/>
      <c r="F85" s="303" t="s">
        <v>1146</v>
      </c>
      <c r="G85" s="302"/>
      <c r="H85" s="302" t="s">
        <v>1156</v>
      </c>
      <c r="I85" s="302" t="s">
        <v>1142</v>
      </c>
      <c r="J85" s="302">
        <v>20</v>
      </c>
      <c r="K85" s="290"/>
    </row>
    <row r="86" s="1" customFormat="1" ht="15" customHeight="1">
      <c r="B86" s="301"/>
      <c r="C86" s="302" t="s">
        <v>1157</v>
      </c>
      <c r="D86" s="302"/>
      <c r="E86" s="302"/>
      <c r="F86" s="303" t="s">
        <v>1146</v>
      </c>
      <c r="G86" s="302"/>
      <c r="H86" s="302" t="s">
        <v>1158</v>
      </c>
      <c r="I86" s="302" t="s">
        <v>1142</v>
      </c>
      <c r="J86" s="302">
        <v>20</v>
      </c>
      <c r="K86" s="290"/>
    </row>
    <row r="87" s="1" customFormat="1" ht="15" customHeight="1">
      <c r="B87" s="301"/>
      <c r="C87" s="276" t="s">
        <v>1159</v>
      </c>
      <c r="D87" s="276"/>
      <c r="E87" s="276"/>
      <c r="F87" s="299" t="s">
        <v>1146</v>
      </c>
      <c r="G87" s="300"/>
      <c r="H87" s="276" t="s">
        <v>1160</v>
      </c>
      <c r="I87" s="276" t="s">
        <v>1142</v>
      </c>
      <c r="J87" s="276">
        <v>50</v>
      </c>
      <c r="K87" s="290"/>
    </row>
    <row r="88" s="1" customFormat="1" ht="15" customHeight="1">
      <c r="B88" s="301"/>
      <c r="C88" s="276" t="s">
        <v>1161</v>
      </c>
      <c r="D88" s="276"/>
      <c r="E88" s="276"/>
      <c r="F88" s="299" t="s">
        <v>1146</v>
      </c>
      <c r="G88" s="300"/>
      <c r="H88" s="276" t="s">
        <v>1162</v>
      </c>
      <c r="I88" s="276" t="s">
        <v>1142</v>
      </c>
      <c r="J88" s="276">
        <v>20</v>
      </c>
      <c r="K88" s="290"/>
    </row>
    <row r="89" s="1" customFormat="1" ht="15" customHeight="1">
      <c r="B89" s="301"/>
      <c r="C89" s="276" t="s">
        <v>1163</v>
      </c>
      <c r="D89" s="276"/>
      <c r="E89" s="276"/>
      <c r="F89" s="299" t="s">
        <v>1146</v>
      </c>
      <c r="G89" s="300"/>
      <c r="H89" s="276" t="s">
        <v>1164</v>
      </c>
      <c r="I89" s="276" t="s">
        <v>1142</v>
      </c>
      <c r="J89" s="276">
        <v>20</v>
      </c>
      <c r="K89" s="290"/>
    </row>
    <row r="90" s="1" customFormat="1" ht="15" customHeight="1">
      <c r="B90" s="301"/>
      <c r="C90" s="276" t="s">
        <v>1165</v>
      </c>
      <c r="D90" s="276"/>
      <c r="E90" s="276"/>
      <c r="F90" s="299" t="s">
        <v>1146</v>
      </c>
      <c r="G90" s="300"/>
      <c r="H90" s="276" t="s">
        <v>1166</v>
      </c>
      <c r="I90" s="276" t="s">
        <v>1142</v>
      </c>
      <c r="J90" s="276">
        <v>50</v>
      </c>
      <c r="K90" s="290"/>
    </row>
    <row r="91" s="1" customFormat="1" ht="15" customHeight="1">
      <c r="B91" s="301"/>
      <c r="C91" s="276" t="s">
        <v>1167</v>
      </c>
      <c r="D91" s="276"/>
      <c r="E91" s="276"/>
      <c r="F91" s="299" t="s">
        <v>1146</v>
      </c>
      <c r="G91" s="300"/>
      <c r="H91" s="276" t="s">
        <v>1167</v>
      </c>
      <c r="I91" s="276" t="s">
        <v>1142</v>
      </c>
      <c r="J91" s="276">
        <v>50</v>
      </c>
      <c r="K91" s="290"/>
    </row>
    <row r="92" s="1" customFormat="1" ht="15" customHeight="1">
      <c r="B92" s="301"/>
      <c r="C92" s="276" t="s">
        <v>1168</v>
      </c>
      <c r="D92" s="276"/>
      <c r="E92" s="276"/>
      <c r="F92" s="299" t="s">
        <v>1146</v>
      </c>
      <c r="G92" s="300"/>
      <c r="H92" s="276" t="s">
        <v>1169</v>
      </c>
      <c r="I92" s="276" t="s">
        <v>1142</v>
      </c>
      <c r="J92" s="276">
        <v>255</v>
      </c>
      <c r="K92" s="290"/>
    </row>
    <row r="93" s="1" customFormat="1" ht="15" customHeight="1">
      <c r="B93" s="301"/>
      <c r="C93" s="276" t="s">
        <v>1170</v>
      </c>
      <c r="D93" s="276"/>
      <c r="E93" s="276"/>
      <c r="F93" s="299" t="s">
        <v>1140</v>
      </c>
      <c r="G93" s="300"/>
      <c r="H93" s="276" t="s">
        <v>1171</v>
      </c>
      <c r="I93" s="276" t="s">
        <v>1172</v>
      </c>
      <c r="J93" s="276"/>
      <c r="K93" s="290"/>
    </row>
    <row r="94" s="1" customFormat="1" ht="15" customHeight="1">
      <c r="B94" s="301"/>
      <c r="C94" s="276" t="s">
        <v>1173</v>
      </c>
      <c r="D94" s="276"/>
      <c r="E94" s="276"/>
      <c r="F94" s="299" t="s">
        <v>1140</v>
      </c>
      <c r="G94" s="300"/>
      <c r="H94" s="276" t="s">
        <v>1174</v>
      </c>
      <c r="I94" s="276" t="s">
        <v>1175</v>
      </c>
      <c r="J94" s="276"/>
      <c r="K94" s="290"/>
    </row>
    <row r="95" s="1" customFormat="1" ht="15" customHeight="1">
      <c r="B95" s="301"/>
      <c r="C95" s="276" t="s">
        <v>1176</v>
      </c>
      <c r="D95" s="276"/>
      <c r="E95" s="276"/>
      <c r="F95" s="299" t="s">
        <v>1140</v>
      </c>
      <c r="G95" s="300"/>
      <c r="H95" s="276" t="s">
        <v>1176</v>
      </c>
      <c r="I95" s="276" t="s">
        <v>1175</v>
      </c>
      <c r="J95" s="276"/>
      <c r="K95" s="290"/>
    </row>
    <row r="96" s="1" customFormat="1" ht="15" customHeight="1">
      <c r="B96" s="301"/>
      <c r="C96" s="276" t="s">
        <v>36</v>
      </c>
      <c r="D96" s="276"/>
      <c r="E96" s="276"/>
      <c r="F96" s="299" t="s">
        <v>1140</v>
      </c>
      <c r="G96" s="300"/>
      <c r="H96" s="276" t="s">
        <v>1177</v>
      </c>
      <c r="I96" s="276" t="s">
        <v>1175</v>
      </c>
      <c r="J96" s="276"/>
      <c r="K96" s="290"/>
    </row>
    <row r="97" s="1" customFormat="1" ht="15" customHeight="1">
      <c r="B97" s="301"/>
      <c r="C97" s="276" t="s">
        <v>46</v>
      </c>
      <c r="D97" s="276"/>
      <c r="E97" s="276"/>
      <c r="F97" s="299" t="s">
        <v>1140</v>
      </c>
      <c r="G97" s="300"/>
      <c r="H97" s="276" t="s">
        <v>1178</v>
      </c>
      <c r="I97" s="276" t="s">
        <v>1175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1179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1134</v>
      </c>
      <c r="D103" s="291"/>
      <c r="E103" s="291"/>
      <c r="F103" s="291" t="s">
        <v>1135</v>
      </c>
      <c r="G103" s="292"/>
      <c r="H103" s="291" t="s">
        <v>52</v>
      </c>
      <c r="I103" s="291" t="s">
        <v>55</v>
      </c>
      <c r="J103" s="291" t="s">
        <v>1136</v>
      </c>
      <c r="K103" s="290"/>
    </row>
    <row r="104" s="1" customFormat="1" ht="17.25" customHeight="1">
      <c r="B104" s="288"/>
      <c r="C104" s="293" t="s">
        <v>1137</v>
      </c>
      <c r="D104" s="293"/>
      <c r="E104" s="293"/>
      <c r="F104" s="294" t="s">
        <v>1138</v>
      </c>
      <c r="G104" s="295"/>
      <c r="H104" s="293"/>
      <c r="I104" s="293"/>
      <c r="J104" s="293" t="s">
        <v>1139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51</v>
      </c>
      <c r="D106" s="298"/>
      <c r="E106" s="298"/>
      <c r="F106" s="299" t="s">
        <v>1140</v>
      </c>
      <c r="G106" s="276"/>
      <c r="H106" s="276" t="s">
        <v>1180</v>
      </c>
      <c r="I106" s="276" t="s">
        <v>1142</v>
      </c>
      <c r="J106" s="276">
        <v>20</v>
      </c>
      <c r="K106" s="290"/>
    </row>
    <row r="107" s="1" customFormat="1" ht="15" customHeight="1">
      <c r="B107" s="288"/>
      <c r="C107" s="276" t="s">
        <v>1143</v>
      </c>
      <c r="D107" s="276"/>
      <c r="E107" s="276"/>
      <c r="F107" s="299" t="s">
        <v>1140</v>
      </c>
      <c r="G107" s="276"/>
      <c r="H107" s="276" t="s">
        <v>1180</v>
      </c>
      <c r="I107" s="276" t="s">
        <v>1142</v>
      </c>
      <c r="J107" s="276">
        <v>120</v>
      </c>
      <c r="K107" s="290"/>
    </row>
    <row r="108" s="1" customFormat="1" ht="15" customHeight="1">
      <c r="B108" s="301"/>
      <c r="C108" s="276" t="s">
        <v>1145</v>
      </c>
      <c r="D108" s="276"/>
      <c r="E108" s="276"/>
      <c r="F108" s="299" t="s">
        <v>1146</v>
      </c>
      <c r="G108" s="276"/>
      <c r="H108" s="276" t="s">
        <v>1180</v>
      </c>
      <c r="I108" s="276" t="s">
        <v>1142</v>
      </c>
      <c r="J108" s="276">
        <v>50</v>
      </c>
      <c r="K108" s="290"/>
    </row>
    <row r="109" s="1" customFormat="1" ht="15" customHeight="1">
      <c r="B109" s="301"/>
      <c r="C109" s="276" t="s">
        <v>1148</v>
      </c>
      <c r="D109" s="276"/>
      <c r="E109" s="276"/>
      <c r="F109" s="299" t="s">
        <v>1140</v>
      </c>
      <c r="G109" s="276"/>
      <c r="H109" s="276" t="s">
        <v>1180</v>
      </c>
      <c r="I109" s="276" t="s">
        <v>1150</v>
      </c>
      <c r="J109" s="276"/>
      <c r="K109" s="290"/>
    </row>
    <row r="110" s="1" customFormat="1" ht="15" customHeight="1">
      <c r="B110" s="301"/>
      <c r="C110" s="276" t="s">
        <v>1159</v>
      </c>
      <c r="D110" s="276"/>
      <c r="E110" s="276"/>
      <c r="F110" s="299" t="s">
        <v>1146</v>
      </c>
      <c r="G110" s="276"/>
      <c r="H110" s="276" t="s">
        <v>1180</v>
      </c>
      <c r="I110" s="276" t="s">
        <v>1142</v>
      </c>
      <c r="J110" s="276">
        <v>50</v>
      </c>
      <c r="K110" s="290"/>
    </row>
    <row r="111" s="1" customFormat="1" ht="15" customHeight="1">
      <c r="B111" s="301"/>
      <c r="C111" s="276" t="s">
        <v>1167</v>
      </c>
      <c r="D111" s="276"/>
      <c r="E111" s="276"/>
      <c r="F111" s="299" t="s">
        <v>1146</v>
      </c>
      <c r="G111" s="276"/>
      <c r="H111" s="276" t="s">
        <v>1180</v>
      </c>
      <c r="I111" s="276" t="s">
        <v>1142</v>
      </c>
      <c r="J111" s="276">
        <v>50</v>
      </c>
      <c r="K111" s="290"/>
    </row>
    <row r="112" s="1" customFormat="1" ht="15" customHeight="1">
      <c r="B112" s="301"/>
      <c r="C112" s="276" t="s">
        <v>1165</v>
      </c>
      <c r="D112" s="276"/>
      <c r="E112" s="276"/>
      <c r="F112" s="299" t="s">
        <v>1146</v>
      </c>
      <c r="G112" s="276"/>
      <c r="H112" s="276" t="s">
        <v>1180</v>
      </c>
      <c r="I112" s="276" t="s">
        <v>1142</v>
      </c>
      <c r="J112" s="276">
        <v>50</v>
      </c>
      <c r="K112" s="290"/>
    </row>
    <row r="113" s="1" customFormat="1" ht="15" customHeight="1">
      <c r="B113" s="301"/>
      <c r="C113" s="276" t="s">
        <v>51</v>
      </c>
      <c r="D113" s="276"/>
      <c r="E113" s="276"/>
      <c r="F113" s="299" t="s">
        <v>1140</v>
      </c>
      <c r="G113" s="276"/>
      <c r="H113" s="276" t="s">
        <v>1181</v>
      </c>
      <c r="I113" s="276" t="s">
        <v>1142</v>
      </c>
      <c r="J113" s="276">
        <v>20</v>
      </c>
      <c r="K113" s="290"/>
    </row>
    <row r="114" s="1" customFormat="1" ht="15" customHeight="1">
      <c r="B114" s="301"/>
      <c r="C114" s="276" t="s">
        <v>1182</v>
      </c>
      <c r="D114" s="276"/>
      <c r="E114" s="276"/>
      <c r="F114" s="299" t="s">
        <v>1140</v>
      </c>
      <c r="G114" s="276"/>
      <c r="H114" s="276" t="s">
        <v>1183</v>
      </c>
      <c r="I114" s="276" t="s">
        <v>1142</v>
      </c>
      <c r="J114" s="276">
        <v>120</v>
      </c>
      <c r="K114" s="290"/>
    </row>
    <row r="115" s="1" customFormat="1" ht="15" customHeight="1">
      <c r="B115" s="301"/>
      <c r="C115" s="276" t="s">
        <v>36</v>
      </c>
      <c r="D115" s="276"/>
      <c r="E115" s="276"/>
      <c r="F115" s="299" t="s">
        <v>1140</v>
      </c>
      <c r="G115" s="276"/>
      <c r="H115" s="276" t="s">
        <v>1184</v>
      </c>
      <c r="I115" s="276" t="s">
        <v>1175</v>
      </c>
      <c r="J115" s="276"/>
      <c r="K115" s="290"/>
    </row>
    <row r="116" s="1" customFormat="1" ht="15" customHeight="1">
      <c r="B116" s="301"/>
      <c r="C116" s="276" t="s">
        <v>46</v>
      </c>
      <c r="D116" s="276"/>
      <c r="E116" s="276"/>
      <c r="F116" s="299" t="s">
        <v>1140</v>
      </c>
      <c r="G116" s="276"/>
      <c r="H116" s="276" t="s">
        <v>1185</v>
      </c>
      <c r="I116" s="276" t="s">
        <v>1175</v>
      </c>
      <c r="J116" s="276"/>
      <c r="K116" s="290"/>
    </row>
    <row r="117" s="1" customFormat="1" ht="15" customHeight="1">
      <c r="B117" s="301"/>
      <c r="C117" s="276" t="s">
        <v>55</v>
      </c>
      <c r="D117" s="276"/>
      <c r="E117" s="276"/>
      <c r="F117" s="299" t="s">
        <v>1140</v>
      </c>
      <c r="G117" s="276"/>
      <c r="H117" s="276" t="s">
        <v>1186</v>
      </c>
      <c r="I117" s="276" t="s">
        <v>1187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1188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1134</v>
      </c>
      <c r="D123" s="291"/>
      <c r="E123" s="291"/>
      <c r="F123" s="291" t="s">
        <v>1135</v>
      </c>
      <c r="G123" s="292"/>
      <c r="H123" s="291" t="s">
        <v>52</v>
      </c>
      <c r="I123" s="291" t="s">
        <v>55</v>
      </c>
      <c r="J123" s="291" t="s">
        <v>1136</v>
      </c>
      <c r="K123" s="320"/>
    </row>
    <row r="124" s="1" customFormat="1" ht="17.25" customHeight="1">
      <c r="B124" s="319"/>
      <c r="C124" s="293" t="s">
        <v>1137</v>
      </c>
      <c r="D124" s="293"/>
      <c r="E124" s="293"/>
      <c r="F124" s="294" t="s">
        <v>1138</v>
      </c>
      <c r="G124" s="295"/>
      <c r="H124" s="293"/>
      <c r="I124" s="293"/>
      <c r="J124" s="293" t="s">
        <v>1139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1143</v>
      </c>
      <c r="D126" s="298"/>
      <c r="E126" s="298"/>
      <c r="F126" s="299" t="s">
        <v>1140</v>
      </c>
      <c r="G126" s="276"/>
      <c r="H126" s="276" t="s">
        <v>1180</v>
      </c>
      <c r="I126" s="276" t="s">
        <v>1142</v>
      </c>
      <c r="J126" s="276">
        <v>120</v>
      </c>
      <c r="K126" s="324"/>
    </row>
    <row r="127" s="1" customFormat="1" ht="15" customHeight="1">
      <c r="B127" s="321"/>
      <c r="C127" s="276" t="s">
        <v>1189</v>
      </c>
      <c r="D127" s="276"/>
      <c r="E127" s="276"/>
      <c r="F127" s="299" t="s">
        <v>1140</v>
      </c>
      <c r="G127" s="276"/>
      <c r="H127" s="276" t="s">
        <v>1190</v>
      </c>
      <c r="I127" s="276" t="s">
        <v>1142</v>
      </c>
      <c r="J127" s="276" t="s">
        <v>1191</v>
      </c>
      <c r="K127" s="324"/>
    </row>
    <row r="128" s="1" customFormat="1" ht="15" customHeight="1">
      <c r="B128" s="321"/>
      <c r="C128" s="276" t="s">
        <v>1088</v>
      </c>
      <c r="D128" s="276"/>
      <c r="E128" s="276"/>
      <c r="F128" s="299" t="s">
        <v>1140</v>
      </c>
      <c r="G128" s="276"/>
      <c r="H128" s="276" t="s">
        <v>1192</v>
      </c>
      <c r="I128" s="276" t="s">
        <v>1142</v>
      </c>
      <c r="J128" s="276" t="s">
        <v>1191</v>
      </c>
      <c r="K128" s="324"/>
    </row>
    <row r="129" s="1" customFormat="1" ht="15" customHeight="1">
      <c r="B129" s="321"/>
      <c r="C129" s="276" t="s">
        <v>1151</v>
      </c>
      <c r="D129" s="276"/>
      <c r="E129" s="276"/>
      <c r="F129" s="299" t="s">
        <v>1146</v>
      </c>
      <c r="G129" s="276"/>
      <c r="H129" s="276" t="s">
        <v>1152</v>
      </c>
      <c r="I129" s="276" t="s">
        <v>1142</v>
      </c>
      <c r="J129" s="276">
        <v>15</v>
      </c>
      <c r="K129" s="324"/>
    </row>
    <row r="130" s="1" customFormat="1" ht="15" customHeight="1">
      <c r="B130" s="321"/>
      <c r="C130" s="302" t="s">
        <v>1153</v>
      </c>
      <c r="D130" s="302"/>
      <c r="E130" s="302"/>
      <c r="F130" s="303" t="s">
        <v>1146</v>
      </c>
      <c r="G130" s="302"/>
      <c r="H130" s="302" t="s">
        <v>1154</v>
      </c>
      <c r="I130" s="302" t="s">
        <v>1142</v>
      </c>
      <c r="J130" s="302">
        <v>15</v>
      </c>
      <c r="K130" s="324"/>
    </row>
    <row r="131" s="1" customFormat="1" ht="15" customHeight="1">
      <c r="B131" s="321"/>
      <c r="C131" s="302" t="s">
        <v>1155</v>
      </c>
      <c r="D131" s="302"/>
      <c r="E131" s="302"/>
      <c r="F131" s="303" t="s">
        <v>1146</v>
      </c>
      <c r="G131" s="302"/>
      <c r="H131" s="302" t="s">
        <v>1156</v>
      </c>
      <c r="I131" s="302" t="s">
        <v>1142</v>
      </c>
      <c r="J131" s="302">
        <v>20</v>
      </c>
      <c r="K131" s="324"/>
    </row>
    <row r="132" s="1" customFormat="1" ht="15" customHeight="1">
      <c r="B132" s="321"/>
      <c r="C132" s="302" t="s">
        <v>1157</v>
      </c>
      <c r="D132" s="302"/>
      <c r="E132" s="302"/>
      <c r="F132" s="303" t="s">
        <v>1146</v>
      </c>
      <c r="G132" s="302"/>
      <c r="H132" s="302" t="s">
        <v>1158</v>
      </c>
      <c r="I132" s="302" t="s">
        <v>1142</v>
      </c>
      <c r="J132" s="302">
        <v>20</v>
      </c>
      <c r="K132" s="324"/>
    </row>
    <row r="133" s="1" customFormat="1" ht="15" customHeight="1">
      <c r="B133" s="321"/>
      <c r="C133" s="276" t="s">
        <v>1145</v>
      </c>
      <c r="D133" s="276"/>
      <c r="E133" s="276"/>
      <c r="F133" s="299" t="s">
        <v>1146</v>
      </c>
      <c r="G133" s="276"/>
      <c r="H133" s="276" t="s">
        <v>1180</v>
      </c>
      <c r="I133" s="276" t="s">
        <v>1142</v>
      </c>
      <c r="J133" s="276">
        <v>50</v>
      </c>
      <c r="K133" s="324"/>
    </row>
    <row r="134" s="1" customFormat="1" ht="15" customHeight="1">
      <c r="B134" s="321"/>
      <c r="C134" s="276" t="s">
        <v>1159</v>
      </c>
      <c r="D134" s="276"/>
      <c r="E134" s="276"/>
      <c r="F134" s="299" t="s">
        <v>1146</v>
      </c>
      <c r="G134" s="276"/>
      <c r="H134" s="276" t="s">
        <v>1180</v>
      </c>
      <c r="I134" s="276" t="s">
        <v>1142</v>
      </c>
      <c r="J134" s="276">
        <v>50</v>
      </c>
      <c r="K134" s="324"/>
    </row>
    <row r="135" s="1" customFormat="1" ht="15" customHeight="1">
      <c r="B135" s="321"/>
      <c r="C135" s="276" t="s">
        <v>1165</v>
      </c>
      <c r="D135" s="276"/>
      <c r="E135" s="276"/>
      <c r="F135" s="299" t="s">
        <v>1146</v>
      </c>
      <c r="G135" s="276"/>
      <c r="H135" s="276" t="s">
        <v>1180</v>
      </c>
      <c r="I135" s="276" t="s">
        <v>1142</v>
      </c>
      <c r="J135" s="276">
        <v>50</v>
      </c>
      <c r="K135" s="324"/>
    </row>
    <row r="136" s="1" customFormat="1" ht="15" customHeight="1">
      <c r="B136" s="321"/>
      <c r="C136" s="276" t="s">
        <v>1167</v>
      </c>
      <c r="D136" s="276"/>
      <c r="E136" s="276"/>
      <c r="F136" s="299" t="s">
        <v>1146</v>
      </c>
      <c r="G136" s="276"/>
      <c r="H136" s="276" t="s">
        <v>1180</v>
      </c>
      <c r="I136" s="276" t="s">
        <v>1142</v>
      </c>
      <c r="J136" s="276">
        <v>50</v>
      </c>
      <c r="K136" s="324"/>
    </row>
    <row r="137" s="1" customFormat="1" ht="15" customHeight="1">
      <c r="B137" s="321"/>
      <c r="C137" s="276" t="s">
        <v>1168</v>
      </c>
      <c r="D137" s="276"/>
      <c r="E137" s="276"/>
      <c r="F137" s="299" t="s">
        <v>1146</v>
      </c>
      <c r="G137" s="276"/>
      <c r="H137" s="276" t="s">
        <v>1193</v>
      </c>
      <c r="I137" s="276" t="s">
        <v>1142</v>
      </c>
      <c r="J137" s="276">
        <v>255</v>
      </c>
      <c r="K137" s="324"/>
    </row>
    <row r="138" s="1" customFormat="1" ht="15" customHeight="1">
      <c r="B138" s="321"/>
      <c r="C138" s="276" t="s">
        <v>1170</v>
      </c>
      <c r="D138" s="276"/>
      <c r="E138" s="276"/>
      <c r="F138" s="299" t="s">
        <v>1140</v>
      </c>
      <c r="G138" s="276"/>
      <c r="H138" s="276" t="s">
        <v>1194</v>
      </c>
      <c r="I138" s="276" t="s">
        <v>1172</v>
      </c>
      <c r="J138" s="276"/>
      <c r="K138" s="324"/>
    </row>
    <row r="139" s="1" customFormat="1" ht="15" customHeight="1">
      <c r="B139" s="321"/>
      <c r="C139" s="276" t="s">
        <v>1173</v>
      </c>
      <c r="D139" s="276"/>
      <c r="E139" s="276"/>
      <c r="F139" s="299" t="s">
        <v>1140</v>
      </c>
      <c r="G139" s="276"/>
      <c r="H139" s="276" t="s">
        <v>1195</v>
      </c>
      <c r="I139" s="276" t="s">
        <v>1175</v>
      </c>
      <c r="J139" s="276"/>
      <c r="K139" s="324"/>
    </row>
    <row r="140" s="1" customFormat="1" ht="15" customHeight="1">
      <c r="B140" s="321"/>
      <c r="C140" s="276" t="s">
        <v>1176</v>
      </c>
      <c r="D140" s="276"/>
      <c r="E140" s="276"/>
      <c r="F140" s="299" t="s">
        <v>1140</v>
      </c>
      <c r="G140" s="276"/>
      <c r="H140" s="276" t="s">
        <v>1176</v>
      </c>
      <c r="I140" s="276" t="s">
        <v>1175</v>
      </c>
      <c r="J140" s="276"/>
      <c r="K140" s="324"/>
    </row>
    <row r="141" s="1" customFormat="1" ht="15" customHeight="1">
      <c r="B141" s="321"/>
      <c r="C141" s="276" t="s">
        <v>36</v>
      </c>
      <c r="D141" s="276"/>
      <c r="E141" s="276"/>
      <c r="F141" s="299" t="s">
        <v>1140</v>
      </c>
      <c r="G141" s="276"/>
      <c r="H141" s="276" t="s">
        <v>1196</v>
      </c>
      <c r="I141" s="276" t="s">
        <v>1175</v>
      </c>
      <c r="J141" s="276"/>
      <c r="K141" s="324"/>
    </row>
    <row r="142" s="1" customFormat="1" ht="15" customHeight="1">
      <c r="B142" s="321"/>
      <c r="C142" s="276" t="s">
        <v>1197</v>
      </c>
      <c r="D142" s="276"/>
      <c r="E142" s="276"/>
      <c r="F142" s="299" t="s">
        <v>1140</v>
      </c>
      <c r="G142" s="276"/>
      <c r="H142" s="276" t="s">
        <v>1198</v>
      </c>
      <c r="I142" s="276" t="s">
        <v>1175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1199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1134</v>
      </c>
      <c r="D148" s="291"/>
      <c r="E148" s="291"/>
      <c r="F148" s="291" t="s">
        <v>1135</v>
      </c>
      <c r="G148" s="292"/>
      <c r="H148" s="291" t="s">
        <v>52</v>
      </c>
      <c r="I148" s="291" t="s">
        <v>55</v>
      </c>
      <c r="J148" s="291" t="s">
        <v>1136</v>
      </c>
      <c r="K148" s="290"/>
    </row>
    <row r="149" s="1" customFormat="1" ht="17.25" customHeight="1">
      <c r="B149" s="288"/>
      <c r="C149" s="293" t="s">
        <v>1137</v>
      </c>
      <c r="D149" s="293"/>
      <c r="E149" s="293"/>
      <c r="F149" s="294" t="s">
        <v>1138</v>
      </c>
      <c r="G149" s="295"/>
      <c r="H149" s="293"/>
      <c r="I149" s="293"/>
      <c r="J149" s="293" t="s">
        <v>1139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1143</v>
      </c>
      <c r="D151" s="276"/>
      <c r="E151" s="276"/>
      <c r="F151" s="329" t="s">
        <v>1140</v>
      </c>
      <c r="G151" s="276"/>
      <c r="H151" s="328" t="s">
        <v>1180</v>
      </c>
      <c r="I151" s="328" t="s">
        <v>1142</v>
      </c>
      <c r="J151" s="328">
        <v>120</v>
      </c>
      <c r="K151" s="324"/>
    </row>
    <row r="152" s="1" customFormat="1" ht="15" customHeight="1">
      <c r="B152" s="301"/>
      <c r="C152" s="328" t="s">
        <v>1189</v>
      </c>
      <c r="D152" s="276"/>
      <c r="E152" s="276"/>
      <c r="F152" s="329" t="s">
        <v>1140</v>
      </c>
      <c r="G152" s="276"/>
      <c r="H152" s="328" t="s">
        <v>1200</v>
      </c>
      <c r="I152" s="328" t="s">
        <v>1142</v>
      </c>
      <c r="J152" s="328" t="s">
        <v>1191</v>
      </c>
      <c r="K152" s="324"/>
    </row>
    <row r="153" s="1" customFormat="1" ht="15" customHeight="1">
      <c r="B153" s="301"/>
      <c r="C153" s="328" t="s">
        <v>1088</v>
      </c>
      <c r="D153" s="276"/>
      <c r="E153" s="276"/>
      <c r="F153" s="329" t="s">
        <v>1140</v>
      </c>
      <c r="G153" s="276"/>
      <c r="H153" s="328" t="s">
        <v>1201</v>
      </c>
      <c r="I153" s="328" t="s">
        <v>1142</v>
      </c>
      <c r="J153" s="328" t="s">
        <v>1191</v>
      </c>
      <c r="K153" s="324"/>
    </row>
    <row r="154" s="1" customFormat="1" ht="15" customHeight="1">
      <c r="B154" s="301"/>
      <c r="C154" s="328" t="s">
        <v>1145</v>
      </c>
      <c r="D154" s="276"/>
      <c r="E154" s="276"/>
      <c r="F154" s="329" t="s">
        <v>1146</v>
      </c>
      <c r="G154" s="276"/>
      <c r="H154" s="328" t="s">
        <v>1180</v>
      </c>
      <c r="I154" s="328" t="s">
        <v>1142</v>
      </c>
      <c r="J154" s="328">
        <v>50</v>
      </c>
      <c r="K154" s="324"/>
    </row>
    <row r="155" s="1" customFormat="1" ht="15" customHeight="1">
      <c r="B155" s="301"/>
      <c r="C155" s="328" t="s">
        <v>1148</v>
      </c>
      <c r="D155" s="276"/>
      <c r="E155" s="276"/>
      <c r="F155" s="329" t="s">
        <v>1140</v>
      </c>
      <c r="G155" s="276"/>
      <c r="H155" s="328" t="s">
        <v>1180</v>
      </c>
      <c r="I155" s="328" t="s">
        <v>1150</v>
      </c>
      <c r="J155" s="328"/>
      <c r="K155" s="324"/>
    </row>
    <row r="156" s="1" customFormat="1" ht="15" customHeight="1">
      <c r="B156" s="301"/>
      <c r="C156" s="328" t="s">
        <v>1159</v>
      </c>
      <c r="D156" s="276"/>
      <c r="E156" s="276"/>
      <c r="F156" s="329" t="s">
        <v>1146</v>
      </c>
      <c r="G156" s="276"/>
      <c r="H156" s="328" t="s">
        <v>1180</v>
      </c>
      <c r="I156" s="328" t="s">
        <v>1142</v>
      </c>
      <c r="J156" s="328">
        <v>50</v>
      </c>
      <c r="K156" s="324"/>
    </row>
    <row r="157" s="1" customFormat="1" ht="15" customHeight="1">
      <c r="B157" s="301"/>
      <c r="C157" s="328" t="s">
        <v>1167</v>
      </c>
      <c r="D157" s="276"/>
      <c r="E157" s="276"/>
      <c r="F157" s="329" t="s">
        <v>1146</v>
      </c>
      <c r="G157" s="276"/>
      <c r="H157" s="328" t="s">
        <v>1180</v>
      </c>
      <c r="I157" s="328" t="s">
        <v>1142</v>
      </c>
      <c r="J157" s="328">
        <v>50</v>
      </c>
      <c r="K157" s="324"/>
    </row>
    <row r="158" s="1" customFormat="1" ht="15" customHeight="1">
      <c r="B158" s="301"/>
      <c r="C158" s="328" t="s">
        <v>1165</v>
      </c>
      <c r="D158" s="276"/>
      <c r="E158" s="276"/>
      <c r="F158" s="329" t="s">
        <v>1146</v>
      </c>
      <c r="G158" s="276"/>
      <c r="H158" s="328" t="s">
        <v>1180</v>
      </c>
      <c r="I158" s="328" t="s">
        <v>1142</v>
      </c>
      <c r="J158" s="328">
        <v>50</v>
      </c>
      <c r="K158" s="324"/>
    </row>
    <row r="159" s="1" customFormat="1" ht="15" customHeight="1">
      <c r="B159" s="301"/>
      <c r="C159" s="328" t="s">
        <v>103</v>
      </c>
      <c r="D159" s="276"/>
      <c r="E159" s="276"/>
      <c r="F159" s="329" t="s">
        <v>1140</v>
      </c>
      <c r="G159" s="276"/>
      <c r="H159" s="328" t="s">
        <v>1202</v>
      </c>
      <c r="I159" s="328" t="s">
        <v>1142</v>
      </c>
      <c r="J159" s="328" t="s">
        <v>1203</v>
      </c>
      <c r="K159" s="324"/>
    </row>
    <row r="160" s="1" customFormat="1" ht="15" customHeight="1">
      <c r="B160" s="301"/>
      <c r="C160" s="328" t="s">
        <v>1204</v>
      </c>
      <c r="D160" s="276"/>
      <c r="E160" s="276"/>
      <c r="F160" s="329" t="s">
        <v>1140</v>
      </c>
      <c r="G160" s="276"/>
      <c r="H160" s="328" t="s">
        <v>1205</v>
      </c>
      <c r="I160" s="328" t="s">
        <v>1175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1206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1134</v>
      </c>
      <c r="D166" s="291"/>
      <c r="E166" s="291"/>
      <c r="F166" s="291" t="s">
        <v>1135</v>
      </c>
      <c r="G166" s="333"/>
      <c r="H166" s="334" t="s">
        <v>52</v>
      </c>
      <c r="I166" s="334" t="s">
        <v>55</v>
      </c>
      <c r="J166" s="291" t="s">
        <v>1136</v>
      </c>
      <c r="K166" s="268"/>
    </row>
    <row r="167" s="1" customFormat="1" ht="17.25" customHeight="1">
      <c r="B167" s="269"/>
      <c r="C167" s="293" t="s">
        <v>1137</v>
      </c>
      <c r="D167" s="293"/>
      <c r="E167" s="293"/>
      <c r="F167" s="294" t="s">
        <v>1138</v>
      </c>
      <c r="G167" s="335"/>
      <c r="H167" s="336"/>
      <c r="I167" s="336"/>
      <c r="J167" s="293" t="s">
        <v>1139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1143</v>
      </c>
      <c r="D169" s="276"/>
      <c r="E169" s="276"/>
      <c r="F169" s="299" t="s">
        <v>1140</v>
      </c>
      <c r="G169" s="276"/>
      <c r="H169" s="276" t="s">
        <v>1180</v>
      </c>
      <c r="I169" s="276" t="s">
        <v>1142</v>
      </c>
      <c r="J169" s="276">
        <v>120</v>
      </c>
      <c r="K169" s="324"/>
    </row>
    <row r="170" s="1" customFormat="1" ht="15" customHeight="1">
      <c r="B170" s="301"/>
      <c r="C170" s="276" t="s">
        <v>1189</v>
      </c>
      <c r="D170" s="276"/>
      <c r="E170" s="276"/>
      <c r="F170" s="299" t="s">
        <v>1140</v>
      </c>
      <c r="G170" s="276"/>
      <c r="H170" s="276" t="s">
        <v>1190</v>
      </c>
      <c r="I170" s="276" t="s">
        <v>1142</v>
      </c>
      <c r="J170" s="276" t="s">
        <v>1191</v>
      </c>
      <c r="K170" s="324"/>
    </row>
    <row r="171" s="1" customFormat="1" ht="15" customHeight="1">
      <c r="B171" s="301"/>
      <c r="C171" s="276" t="s">
        <v>1088</v>
      </c>
      <c r="D171" s="276"/>
      <c r="E171" s="276"/>
      <c r="F171" s="299" t="s">
        <v>1140</v>
      </c>
      <c r="G171" s="276"/>
      <c r="H171" s="276" t="s">
        <v>1207</v>
      </c>
      <c r="I171" s="276" t="s">
        <v>1142</v>
      </c>
      <c r="J171" s="276" t="s">
        <v>1191</v>
      </c>
      <c r="K171" s="324"/>
    </row>
    <row r="172" s="1" customFormat="1" ht="15" customHeight="1">
      <c r="B172" s="301"/>
      <c r="C172" s="276" t="s">
        <v>1145</v>
      </c>
      <c r="D172" s="276"/>
      <c r="E172" s="276"/>
      <c r="F172" s="299" t="s">
        <v>1146</v>
      </c>
      <c r="G172" s="276"/>
      <c r="H172" s="276" t="s">
        <v>1207</v>
      </c>
      <c r="I172" s="276" t="s">
        <v>1142</v>
      </c>
      <c r="J172" s="276">
        <v>50</v>
      </c>
      <c r="K172" s="324"/>
    </row>
    <row r="173" s="1" customFormat="1" ht="15" customHeight="1">
      <c r="B173" s="301"/>
      <c r="C173" s="276" t="s">
        <v>1148</v>
      </c>
      <c r="D173" s="276"/>
      <c r="E173" s="276"/>
      <c r="F173" s="299" t="s">
        <v>1140</v>
      </c>
      <c r="G173" s="276"/>
      <c r="H173" s="276" t="s">
        <v>1207</v>
      </c>
      <c r="I173" s="276" t="s">
        <v>1150</v>
      </c>
      <c r="J173" s="276"/>
      <c r="K173" s="324"/>
    </row>
    <row r="174" s="1" customFormat="1" ht="15" customHeight="1">
      <c r="B174" s="301"/>
      <c r="C174" s="276" t="s">
        <v>1159</v>
      </c>
      <c r="D174" s="276"/>
      <c r="E174" s="276"/>
      <c r="F174" s="299" t="s">
        <v>1146</v>
      </c>
      <c r="G174" s="276"/>
      <c r="H174" s="276" t="s">
        <v>1207</v>
      </c>
      <c r="I174" s="276" t="s">
        <v>1142</v>
      </c>
      <c r="J174" s="276">
        <v>50</v>
      </c>
      <c r="K174" s="324"/>
    </row>
    <row r="175" s="1" customFormat="1" ht="15" customHeight="1">
      <c r="B175" s="301"/>
      <c r="C175" s="276" t="s">
        <v>1167</v>
      </c>
      <c r="D175" s="276"/>
      <c r="E175" s="276"/>
      <c r="F175" s="299" t="s">
        <v>1146</v>
      </c>
      <c r="G175" s="276"/>
      <c r="H175" s="276" t="s">
        <v>1207</v>
      </c>
      <c r="I175" s="276" t="s">
        <v>1142</v>
      </c>
      <c r="J175" s="276">
        <v>50</v>
      </c>
      <c r="K175" s="324"/>
    </row>
    <row r="176" s="1" customFormat="1" ht="15" customHeight="1">
      <c r="B176" s="301"/>
      <c r="C176" s="276" t="s">
        <v>1165</v>
      </c>
      <c r="D176" s="276"/>
      <c r="E176" s="276"/>
      <c r="F176" s="299" t="s">
        <v>1146</v>
      </c>
      <c r="G176" s="276"/>
      <c r="H176" s="276" t="s">
        <v>1207</v>
      </c>
      <c r="I176" s="276" t="s">
        <v>1142</v>
      </c>
      <c r="J176" s="276">
        <v>50</v>
      </c>
      <c r="K176" s="324"/>
    </row>
    <row r="177" s="1" customFormat="1" ht="15" customHeight="1">
      <c r="B177" s="301"/>
      <c r="C177" s="276" t="s">
        <v>108</v>
      </c>
      <c r="D177" s="276"/>
      <c r="E177" s="276"/>
      <c r="F177" s="299" t="s">
        <v>1140</v>
      </c>
      <c r="G177" s="276"/>
      <c r="H177" s="276" t="s">
        <v>1208</v>
      </c>
      <c r="I177" s="276" t="s">
        <v>1209</v>
      </c>
      <c r="J177" s="276"/>
      <c r="K177" s="324"/>
    </row>
    <row r="178" s="1" customFormat="1" ht="15" customHeight="1">
      <c r="B178" s="301"/>
      <c r="C178" s="276" t="s">
        <v>55</v>
      </c>
      <c r="D178" s="276"/>
      <c r="E178" s="276"/>
      <c r="F178" s="299" t="s">
        <v>1140</v>
      </c>
      <c r="G178" s="276"/>
      <c r="H178" s="276" t="s">
        <v>1210</v>
      </c>
      <c r="I178" s="276" t="s">
        <v>1211</v>
      </c>
      <c r="J178" s="276">
        <v>1</v>
      </c>
      <c r="K178" s="324"/>
    </row>
    <row r="179" s="1" customFormat="1" ht="15" customHeight="1">
      <c r="B179" s="301"/>
      <c r="C179" s="276" t="s">
        <v>51</v>
      </c>
      <c r="D179" s="276"/>
      <c r="E179" s="276"/>
      <c r="F179" s="299" t="s">
        <v>1140</v>
      </c>
      <c r="G179" s="276"/>
      <c r="H179" s="276" t="s">
        <v>1212</v>
      </c>
      <c r="I179" s="276" t="s">
        <v>1142</v>
      </c>
      <c r="J179" s="276">
        <v>20</v>
      </c>
      <c r="K179" s="324"/>
    </row>
    <row r="180" s="1" customFormat="1" ht="15" customHeight="1">
      <c r="B180" s="301"/>
      <c r="C180" s="276" t="s">
        <v>52</v>
      </c>
      <c r="D180" s="276"/>
      <c r="E180" s="276"/>
      <c r="F180" s="299" t="s">
        <v>1140</v>
      </c>
      <c r="G180" s="276"/>
      <c r="H180" s="276" t="s">
        <v>1213</v>
      </c>
      <c r="I180" s="276" t="s">
        <v>1142</v>
      </c>
      <c r="J180" s="276">
        <v>255</v>
      </c>
      <c r="K180" s="324"/>
    </row>
    <row r="181" s="1" customFormat="1" ht="15" customHeight="1">
      <c r="B181" s="301"/>
      <c r="C181" s="276" t="s">
        <v>109</v>
      </c>
      <c r="D181" s="276"/>
      <c r="E181" s="276"/>
      <c r="F181" s="299" t="s">
        <v>1140</v>
      </c>
      <c r="G181" s="276"/>
      <c r="H181" s="276" t="s">
        <v>1104</v>
      </c>
      <c r="I181" s="276" t="s">
        <v>1142</v>
      </c>
      <c r="J181" s="276">
        <v>10</v>
      </c>
      <c r="K181" s="324"/>
    </row>
    <row r="182" s="1" customFormat="1" ht="15" customHeight="1">
      <c r="B182" s="301"/>
      <c r="C182" s="276" t="s">
        <v>110</v>
      </c>
      <c r="D182" s="276"/>
      <c r="E182" s="276"/>
      <c r="F182" s="299" t="s">
        <v>1140</v>
      </c>
      <c r="G182" s="276"/>
      <c r="H182" s="276" t="s">
        <v>1214</v>
      </c>
      <c r="I182" s="276" t="s">
        <v>1175</v>
      </c>
      <c r="J182" s="276"/>
      <c r="K182" s="324"/>
    </row>
    <row r="183" s="1" customFormat="1" ht="15" customHeight="1">
      <c r="B183" s="301"/>
      <c r="C183" s="276" t="s">
        <v>1215</v>
      </c>
      <c r="D183" s="276"/>
      <c r="E183" s="276"/>
      <c r="F183" s="299" t="s">
        <v>1140</v>
      </c>
      <c r="G183" s="276"/>
      <c r="H183" s="276" t="s">
        <v>1216</v>
      </c>
      <c r="I183" s="276" t="s">
        <v>1175</v>
      </c>
      <c r="J183" s="276"/>
      <c r="K183" s="324"/>
    </row>
    <row r="184" s="1" customFormat="1" ht="15" customHeight="1">
      <c r="B184" s="301"/>
      <c r="C184" s="276" t="s">
        <v>1204</v>
      </c>
      <c r="D184" s="276"/>
      <c r="E184" s="276"/>
      <c r="F184" s="299" t="s">
        <v>1140</v>
      </c>
      <c r="G184" s="276"/>
      <c r="H184" s="276" t="s">
        <v>1217</v>
      </c>
      <c r="I184" s="276" t="s">
        <v>1175</v>
      </c>
      <c r="J184" s="276"/>
      <c r="K184" s="324"/>
    </row>
    <row r="185" s="1" customFormat="1" ht="15" customHeight="1">
      <c r="B185" s="301"/>
      <c r="C185" s="276" t="s">
        <v>112</v>
      </c>
      <c r="D185" s="276"/>
      <c r="E185" s="276"/>
      <c r="F185" s="299" t="s">
        <v>1146</v>
      </c>
      <c r="G185" s="276"/>
      <c r="H185" s="276" t="s">
        <v>1218</v>
      </c>
      <c r="I185" s="276" t="s">
        <v>1142</v>
      </c>
      <c r="J185" s="276">
        <v>50</v>
      </c>
      <c r="K185" s="324"/>
    </row>
    <row r="186" s="1" customFormat="1" ht="15" customHeight="1">
      <c r="B186" s="301"/>
      <c r="C186" s="276" t="s">
        <v>1219</v>
      </c>
      <c r="D186" s="276"/>
      <c r="E186" s="276"/>
      <c r="F186" s="299" t="s">
        <v>1146</v>
      </c>
      <c r="G186" s="276"/>
      <c r="H186" s="276" t="s">
        <v>1220</v>
      </c>
      <c r="I186" s="276" t="s">
        <v>1221</v>
      </c>
      <c r="J186" s="276"/>
      <c r="K186" s="324"/>
    </row>
    <row r="187" s="1" customFormat="1" ht="15" customHeight="1">
      <c r="B187" s="301"/>
      <c r="C187" s="276" t="s">
        <v>1222</v>
      </c>
      <c r="D187" s="276"/>
      <c r="E187" s="276"/>
      <c r="F187" s="299" t="s">
        <v>1146</v>
      </c>
      <c r="G187" s="276"/>
      <c r="H187" s="276" t="s">
        <v>1223</v>
      </c>
      <c r="I187" s="276" t="s">
        <v>1221</v>
      </c>
      <c r="J187" s="276"/>
      <c r="K187" s="324"/>
    </row>
    <row r="188" s="1" customFormat="1" ht="15" customHeight="1">
      <c r="B188" s="301"/>
      <c r="C188" s="276" t="s">
        <v>1224</v>
      </c>
      <c r="D188" s="276"/>
      <c r="E188" s="276"/>
      <c r="F188" s="299" t="s">
        <v>1146</v>
      </c>
      <c r="G188" s="276"/>
      <c r="H188" s="276" t="s">
        <v>1225</v>
      </c>
      <c r="I188" s="276" t="s">
        <v>1221</v>
      </c>
      <c r="J188" s="276"/>
      <c r="K188" s="324"/>
    </row>
    <row r="189" s="1" customFormat="1" ht="15" customHeight="1">
      <c r="B189" s="301"/>
      <c r="C189" s="337" t="s">
        <v>1226</v>
      </c>
      <c r="D189" s="276"/>
      <c r="E189" s="276"/>
      <c r="F189" s="299" t="s">
        <v>1146</v>
      </c>
      <c r="G189" s="276"/>
      <c r="H189" s="276" t="s">
        <v>1227</v>
      </c>
      <c r="I189" s="276" t="s">
        <v>1228</v>
      </c>
      <c r="J189" s="338" t="s">
        <v>1229</v>
      </c>
      <c r="K189" s="324"/>
    </row>
    <row r="190" s="1" customFormat="1" ht="15" customHeight="1">
      <c r="B190" s="301"/>
      <c r="C190" s="337" t="s">
        <v>40</v>
      </c>
      <c r="D190" s="276"/>
      <c r="E190" s="276"/>
      <c r="F190" s="299" t="s">
        <v>1140</v>
      </c>
      <c r="G190" s="276"/>
      <c r="H190" s="273" t="s">
        <v>1230</v>
      </c>
      <c r="I190" s="276" t="s">
        <v>1231</v>
      </c>
      <c r="J190" s="276"/>
      <c r="K190" s="324"/>
    </row>
    <row r="191" s="1" customFormat="1" ht="15" customHeight="1">
      <c r="B191" s="301"/>
      <c r="C191" s="337" t="s">
        <v>1232</v>
      </c>
      <c r="D191" s="276"/>
      <c r="E191" s="276"/>
      <c r="F191" s="299" t="s">
        <v>1140</v>
      </c>
      <c r="G191" s="276"/>
      <c r="H191" s="276" t="s">
        <v>1233</v>
      </c>
      <c r="I191" s="276" t="s">
        <v>1175</v>
      </c>
      <c r="J191" s="276"/>
      <c r="K191" s="324"/>
    </row>
    <row r="192" s="1" customFormat="1" ht="15" customHeight="1">
      <c r="B192" s="301"/>
      <c r="C192" s="337" t="s">
        <v>1234</v>
      </c>
      <c r="D192" s="276"/>
      <c r="E192" s="276"/>
      <c r="F192" s="299" t="s">
        <v>1140</v>
      </c>
      <c r="G192" s="276"/>
      <c r="H192" s="276" t="s">
        <v>1235</v>
      </c>
      <c r="I192" s="276" t="s">
        <v>1175</v>
      </c>
      <c r="J192" s="276"/>
      <c r="K192" s="324"/>
    </row>
    <row r="193" s="1" customFormat="1" ht="15" customHeight="1">
      <c r="B193" s="301"/>
      <c r="C193" s="337" t="s">
        <v>1236</v>
      </c>
      <c r="D193" s="276"/>
      <c r="E193" s="276"/>
      <c r="F193" s="299" t="s">
        <v>1146</v>
      </c>
      <c r="G193" s="276"/>
      <c r="H193" s="276" t="s">
        <v>1237</v>
      </c>
      <c r="I193" s="276" t="s">
        <v>1175</v>
      </c>
      <c r="J193" s="276"/>
      <c r="K193" s="324"/>
    </row>
    <row r="194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1238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40" t="s">
        <v>1239</v>
      </c>
      <c r="D200" s="340"/>
      <c r="E200" s="340"/>
      <c r="F200" s="340" t="s">
        <v>1240</v>
      </c>
      <c r="G200" s="341"/>
      <c r="H200" s="340" t="s">
        <v>1241</v>
      </c>
      <c r="I200" s="340"/>
      <c r="J200" s="340"/>
      <c r="K200" s="268"/>
    </row>
    <row r="20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="1" customFormat="1" ht="15" customHeight="1">
      <c r="B202" s="301"/>
      <c r="C202" s="276" t="s">
        <v>1231</v>
      </c>
      <c r="D202" s="276"/>
      <c r="E202" s="276"/>
      <c r="F202" s="299" t="s">
        <v>41</v>
      </c>
      <c r="G202" s="276"/>
      <c r="H202" s="276" t="s">
        <v>1242</v>
      </c>
      <c r="I202" s="276"/>
      <c r="J202" s="276"/>
      <c r="K202" s="324"/>
    </row>
    <row r="203" s="1" customFormat="1" ht="15" customHeight="1">
      <c r="B203" s="301"/>
      <c r="C203" s="276"/>
      <c r="D203" s="276"/>
      <c r="E203" s="276"/>
      <c r="F203" s="299" t="s">
        <v>42</v>
      </c>
      <c r="G203" s="276"/>
      <c r="H203" s="276" t="s">
        <v>1243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45</v>
      </c>
      <c r="G204" s="276"/>
      <c r="H204" s="276" t="s">
        <v>1244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43</v>
      </c>
      <c r="G205" s="276"/>
      <c r="H205" s="276" t="s">
        <v>1245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44</v>
      </c>
      <c r="G206" s="276"/>
      <c r="H206" s="276" t="s">
        <v>1246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/>
      <c r="G207" s="276"/>
      <c r="H207" s="276"/>
      <c r="I207" s="276"/>
      <c r="J207" s="276"/>
      <c r="K207" s="324"/>
    </row>
    <row r="208" s="1" customFormat="1" ht="15" customHeight="1">
      <c r="B208" s="301"/>
      <c r="C208" s="276" t="s">
        <v>1187</v>
      </c>
      <c r="D208" s="276"/>
      <c r="E208" s="276"/>
      <c r="F208" s="299" t="s">
        <v>77</v>
      </c>
      <c r="G208" s="276"/>
      <c r="H208" s="276" t="s">
        <v>1247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1082</v>
      </c>
      <c r="G209" s="276"/>
      <c r="H209" s="276" t="s">
        <v>1083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1080</v>
      </c>
      <c r="G210" s="276"/>
      <c r="H210" s="276" t="s">
        <v>1248</v>
      </c>
      <c r="I210" s="276"/>
      <c r="J210" s="276"/>
      <c r="K210" s="324"/>
    </row>
    <row r="211" s="1" customFormat="1" ht="15" customHeight="1">
      <c r="B211" s="342"/>
      <c r="C211" s="276"/>
      <c r="D211" s="276"/>
      <c r="E211" s="276"/>
      <c r="F211" s="299" t="s">
        <v>1084</v>
      </c>
      <c r="G211" s="337"/>
      <c r="H211" s="328" t="s">
        <v>1085</v>
      </c>
      <c r="I211" s="328"/>
      <c r="J211" s="328"/>
      <c r="K211" s="343"/>
    </row>
    <row r="212" s="1" customFormat="1" ht="15" customHeight="1">
      <c r="B212" s="342"/>
      <c r="C212" s="276"/>
      <c r="D212" s="276"/>
      <c r="E212" s="276"/>
      <c r="F212" s="299" t="s">
        <v>1086</v>
      </c>
      <c r="G212" s="337"/>
      <c r="H212" s="328" t="s">
        <v>1249</v>
      </c>
      <c r="I212" s="328"/>
      <c r="J212" s="328"/>
      <c r="K212" s="343"/>
    </row>
    <row r="213" s="1" customFormat="1" ht="15" customHeight="1">
      <c r="B213" s="342"/>
      <c r="C213" s="276"/>
      <c r="D213" s="276"/>
      <c r="E213" s="276"/>
      <c r="F213" s="299"/>
      <c r="G213" s="337"/>
      <c r="H213" s="328"/>
      <c r="I213" s="328"/>
      <c r="J213" s="328"/>
      <c r="K213" s="343"/>
    </row>
    <row r="214" s="1" customFormat="1" ht="15" customHeight="1">
      <c r="B214" s="342"/>
      <c r="C214" s="276" t="s">
        <v>1211</v>
      </c>
      <c r="D214" s="276"/>
      <c r="E214" s="276"/>
      <c r="F214" s="299">
        <v>1</v>
      </c>
      <c r="G214" s="337"/>
      <c r="H214" s="328" t="s">
        <v>1250</v>
      </c>
      <c r="I214" s="328"/>
      <c r="J214" s="328"/>
      <c r="K214" s="343"/>
    </row>
    <row r="215" s="1" customFormat="1" ht="15" customHeight="1">
      <c r="B215" s="342"/>
      <c r="C215" s="276"/>
      <c r="D215" s="276"/>
      <c r="E215" s="276"/>
      <c r="F215" s="299">
        <v>2</v>
      </c>
      <c r="G215" s="337"/>
      <c r="H215" s="328" t="s">
        <v>1251</v>
      </c>
      <c r="I215" s="328"/>
      <c r="J215" s="328"/>
      <c r="K215" s="343"/>
    </row>
    <row r="216" s="1" customFormat="1" ht="15" customHeight="1">
      <c r="B216" s="342"/>
      <c r="C216" s="276"/>
      <c r="D216" s="276"/>
      <c r="E216" s="276"/>
      <c r="F216" s="299">
        <v>3</v>
      </c>
      <c r="G216" s="337"/>
      <c r="H216" s="328" t="s">
        <v>1252</v>
      </c>
      <c r="I216" s="328"/>
      <c r="J216" s="328"/>
      <c r="K216" s="343"/>
    </row>
    <row r="217" s="1" customFormat="1" ht="15" customHeight="1">
      <c r="B217" s="342"/>
      <c r="C217" s="276"/>
      <c r="D217" s="276"/>
      <c r="E217" s="276"/>
      <c r="F217" s="299">
        <v>4</v>
      </c>
      <c r="G217" s="337"/>
      <c r="H217" s="328" t="s">
        <v>1253</v>
      </c>
      <c r="I217" s="328"/>
      <c r="J217" s="328"/>
      <c r="K217" s="343"/>
    </row>
    <row r="218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HP4540s\RTS</dc:creator>
  <cp:lastModifiedBy>HP4540s\RTS</cp:lastModifiedBy>
  <dcterms:created xsi:type="dcterms:W3CDTF">2020-07-22T07:01:33Z</dcterms:created>
  <dcterms:modified xsi:type="dcterms:W3CDTF">2020-07-22T07:01:45Z</dcterms:modified>
</cp:coreProperties>
</file>