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495-16-0 - SO 07 Společné..." sheetId="2" r:id="rId2"/>
    <sheet name="495-16-1 - SO 01 Polní ce..." sheetId="3" r:id="rId3"/>
    <sheet name="495-16-2 - SO 02 Polní ce..." sheetId="4" r:id="rId4"/>
    <sheet name="495-16-3 - SO 03 Výsadba ..." sheetId="5" r:id="rId5"/>
    <sheet name="495-16-5 - SO 05 Následná..." sheetId="6" r:id="rId6"/>
    <sheet name="495-16-4 - SO 04 Výsadba ..." sheetId="7" r:id="rId7"/>
    <sheet name="495-16-6 - SO 06 Následná..." sheetId="8" r:id="rId8"/>
  </sheets>
  <definedNames>
    <definedName name="_xlnm.Print_Area" localSheetId="0">'Rekapitulace stavby'!$D$4:$AO$76,'Rekapitulace stavby'!$C$82:$AQ$102</definedName>
    <definedName name="_xlnm.Print_Titles" localSheetId="0">'Rekapitulace stavby'!$92:$92</definedName>
    <definedName name="_xlnm._FilterDatabase" localSheetId="1" hidden="1">'495-16-0 - SO 07 Společné...'!$C$119:$K$142</definedName>
    <definedName name="_xlnm.Print_Area" localSheetId="1">'495-16-0 - SO 07 Společné...'!$C$4:$J$76,'495-16-0 - SO 07 Společné...'!$C$82:$J$101,'495-16-0 - SO 07 Společné...'!$C$107:$K$142</definedName>
    <definedName name="_xlnm.Print_Titles" localSheetId="1">'495-16-0 - SO 07 Společné...'!$119:$119</definedName>
    <definedName name="_xlnm._FilterDatabase" localSheetId="2" hidden="1">'495-16-1 - SO 01 Polní ce...'!$C$122:$K$270</definedName>
    <definedName name="_xlnm.Print_Area" localSheetId="2">'495-16-1 - SO 01 Polní ce...'!$C$4:$J$76,'495-16-1 - SO 01 Polní ce...'!$C$82:$J$104,'495-16-1 - SO 01 Polní ce...'!$C$110:$K$270</definedName>
    <definedName name="_xlnm.Print_Titles" localSheetId="2">'495-16-1 - SO 01 Polní ce...'!$122:$122</definedName>
    <definedName name="_xlnm._FilterDatabase" localSheetId="3" hidden="1">'495-16-2 - SO 02 Polní ce...'!$C$125:$K$316</definedName>
    <definedName name="_xlnm.Print_Area" localSheetId="3">'495-16-2 - SO 02 Polní ce...'!$C$4:$J$76,'495-16-2 - SO 02 Polní ce...'!$C$82:$J$107,'495-16-2 - SO 02 Polní ce...'!$C$113:$K$316</definedName>
    <definedName name="_xlnm.Print_Titles" localSheetId="3">'495-16-2 - SO 02 Polní ce...'!$125:$125</definedName>
    <definedName name="_xlnm._FilterDatabase" localSheetId="4" hidden="1">'495-16-3 - SO 03 Výsadba ...'!$C$118:$K$176</definedName>
    <definedName name="_xlnm.Print_Area" localSheetId="4">'495-16-3 - SO 03 Výsadba ...'!$C$4:$J$76,'495-16-3 - SO 03 Výsadba ...'!$C$82:$J$100,'495-16-3 - SO 03 Výsadba ...'!$C$106:$K$176</definedName>
    <definedName name="_xlnm.Print_Titles" localSheetId="4">'495-16-3 - SO 03 Výsadba ...'!$118:$118</definedName>
    <definedName name="_xlnm._FilterDatabase" localSheetId="5" hidden="1">'495-16-5 - SO 05 Následná...'!$C$119:$K$173</definedName>
    <definedName name="_xlnm.Print_Area" localSheetId="5">'495-16-5 - SO 05 Následná...'!$C$4:$J$76,'495-16-5 - SO 05 Následná...'!$C$82:$J$101,'495-16-5 - SO 05 Následná...'!$C$107:$K$173</definedName>
    <definedName name="_xlnm.Print_Titles" localSheetId="5">'495-16-5 - SO 05 Následná...'!$119:$119</definedName>
    <definedName name="_xlnm._FilterDatabase" localSheetId="6" hidden="1">'495-16-4 - SO 04 Výsadba ...'!$C$119:$K$198</definedName>
    <definedName name="_xlnm.Print_Area" localSheetId="6">'495-16-4 - SO 04 Výsadba ...'!$C$4:$J$76,'495-16-4 - SO 04 Výsadba ...'!$C$82:$J$101,'495-16-4 - SO 04 Výsadba ...'!$C$107:$K$198</definedName>
    <definedName name="_xlnm.Print_Titles" localSheetId="6">'495-16-4 - SO 04 Výsadba ...'!$119:$119</definedName>
    <definedName name="_xlnm._FilterDatabase" localSheetId="7" hidden="1">'495-16-6 - SO 06 Následná...'!$C$119:$K$200</definedName>
    <definedName name="_xlnm.Print_Area" localSheetId="7">'495-16-6 - SO 06 Následná...'!$C$4:$J$76,'495-16-6 - SO 06 Následná...'!$C$82:$J$101,'495-16-6 - SO 06 Následná...'!$C$107:$K$200</definedName>
    <definedName name="_xlnm.Print_Titles" localSheetId="7">'495-16-6 - SO 06 Následná...'!$119:$119</definedName>
  </definedNames>
  <calcPr/>
</workbook>
</file>

<file path=xl/calcChain.xml><?xml version="1.0" encoding="utf-8"?>
<calcChain xmlns="http://schemas.openxmlformats.org/spreadsheetml/2006/main">
  <c i="8" r="J37"/>
  <c r="J36"/>
  <c i="1" r="AY101"/>
  <c i="8" r="J35"/>
  <c i="1" r="AX101"/>
  <c i="8" r="BI198"/>
  <c r="BH198"/>
  <c r="BG198"/>
  <c r="BF198"/>
  <c r="T198"/>
  <c r="R198"/>
  <c r="P198"/>
  <c r="BK198"/>
  <c r="J198"/>
  <c r="BE198"/>
  <c r="BI195"/>
  <c r="BH195"/>
  <c r="BG195"/>
  <c r="BF195"/>
  <c r="T195"/>
  <c r="R195"/>
  <c r="P195"/>
  <c r="BK195"/>
  <c r="J195"/>
  <c r="BE195"/>
  <c r="BI192"/>
  <c r="BH192"/>
  <c r="BG192"/>
  <c r="BF192"/>
  <c r="T192"/>
  <c r="R192"/>
  <c r="P192"/>
  <c r="BK192"/>
  <c r="J192"/>
  <c r="BE192"/>
  <c r="BI189"/>
  <c r="BH189"/>
  <c r="BG189"/>
  <c r="BF189"/>
  <c r="T189"/>
  <c r="R189"/>
  <c r="P189"/>
  <c r="BK189"/>
  <c r="J189"/>
  <c r="BE189"/>
  <c r="BI185"/>
  <c r="BH185"/>
  <c r="BG185"/>
  <c r="BF185"/>
  <c r="T185"/>
  <c r="R185"/>
  <c r="P185"/>
  <c r="BK185"/>
  <c r="J185"/>
  <c r="BE185"/>
  <c r="BI181"/>
  <c r="BH181"/>
  <c r="BG181"/>
  <c r="BF181"/>
  <c r="T181"/>
  <c r="R181"/>
  <c r="P181"/>
  <c r="BK181"/>
  <c r="J181"/>
  <c r="BE181"/>
  <c r="BI177"/>
  <c r="BH177"/>
  <c r="BG177"/>
  <c r="BF177"/>
  <c r="T177"/>
  <c r="R177"/>
  <c r="P177"/>
  <c r="BK177"/>
  <c r="J177"/>
  <c r="BE177"/>
  <c r="BI173"/>
  <c r="BH173"/>
  <c r="BG173"/>
  <c r="BF173"/>
  <c r="T173"/>
  <c r="T172"/>
  <c r="R173"/>
  <c r="R172"/>
  <c r="P173"/>
  <c r="P172"/>
  <c r="BK173"/>
  <c r="BK172"/>
  <c r="J172"/>
  <c r="J173"/>
  <c r="BE173"/>
  <c r="J100"/>
  <c r="BI169"/>
  <c r="BH169"/>
  <c r="BG169"/>
  <c r="BF169"/>
  <c r="T169"/>
  <c r="R169"/>
  <c r="P169"/>
  <c r="BK169"/>
  <c r="J169"/>
  <c r="BE169"/>
  <c r="BI166"/>
  <c r="BH166"/>
  <c r="BG166"/>
  <c r="BF166"/>
  <c r="T166"/>
  <c r="R166"/>
  <c r="P166"/>
  <c r="BK166"/>
  <c r="J166"/>
  <c r="BE166"/>
  <c r="BI162"/>
  <c r="BH162"/>
  <c r="BG162"/>
  <c r="BF162"/>
  <c r="T162"/>
  <c r="R162"/>
  <c r="P162"/>
  <c r="BK162"/>
  <c r="J162"/>
  <c r="BE162"/>
  <c r="BI158"/>
  <c r="BH158"/>
  <c r="BG158"/>
  <c r="BF158"/>
  <c r="T158"/>
  <c r="R158"/>
  <c r="P158"/>
  <c r="BK158"/>
  <c r="J158"/>
  <c r="BE158"/>
  <c r="BI154"/>
  <c r="BH154"/>
  <c r="BG154"/>
  <c r="BF154"/>
  <c r="T154"/>
  <c r="R154"/>
  <c r="P154"/>
  <c r="BK154"/>
  <c r="J154"/>
  <c r="BE154"/>
  <c r="BI150"/>
  <c r="BH150"/>
  <c r="BG150"/>
  <c r="BF150"/>
  <c r="T150"/>
  <c r="R150"/>
  <c r="P150"/>
  <c r="BK150"/>
  <c r="J150"/>
  <c r="BE150"/>
  <c r="BI146"/>
  <c r="BH146"/>
  <c r="BG146"/>
  <c r="BF146"/>
  <c r="T146"/>
  <c r="T145"/>
  <c r="R146"/>
  <c r="R145"/>
  <c r="P146"/>
  <c r="P145"/>
  <c r="BK146"/>
  <c r="BK145"/>
  <c r="J145"/>
  <c r="J146"/>
  <c r="BE146"/>
  <c r="J99"/>
  <c r="BI142"/>
  <c r="BH142"/>
  <c r="BG142"/>
  <c r="BF142"/>
  <c r="T142"/>
  <c r="R142"/>
  <c r="P142"/>
  <c r="BK142"/>
  <c r="J142"/>
  <c r="BE142"/>
  <c r="BI139"/>
  <c r="BH139"/>
  <c r="BG139"/>
  <c r="BF139"/>
  <c r="T139"/>
  <c r="R139"/>
  <c r="P139"/>
  <c r="BK139"/>
  <c r="J139"/>
  <c r="BE139"/>
  <c r="BI135"/>
  <c r="BH135"/>
  <c r="BG135"/>
  <c r="BF135"/>
  <c r="T135"/>
  <c r="R135"/>
  <c r="P135"/>
  <c r="BK135"/>
  <c r="J135"/>
  <c r="BE135"/>
  <c r="BI131"/>
  <c r="BH131"/>
  <c r="BG131"/>
  <c r="BF131"/>
  <c r="T131"/>
  <c r="R131"/>
  <c r="P131"/>
  <c r="BK131"/>
  <c r="J131"/>
  <c r="BE131"/>
  <c r="BI127"/>
  <c r="BH127"/>
  <c r="BG127"/>
  <c r="BF127"/>
  <c r="T127"/>
  <c r="R127"/>
  <c r="P127"/>
  <c r="BK127"/>
  <c r="J127"/>
  <c r="BE127"/>
  <c r="BI123"/>
  <c r="F37"/>
  <c i="1" r="BD101"/>
  <c i="8" r="BH123"/>
  <c r="F36"/>
  <c i="1" r="BC101"/>
  <c i="8" r="BG123"/>
  <c r="F35"/>
  <c i="1" r="BB101"/>
  <c i="8" r="BF123"/>
  <c r="J34"/>
  <c i="1" r="AW101"/>
  <c i="8" r="F34"/>
  <c i="1" r="BA101"/>
  <c i="8" r="T123"/>
  <c r="T122"/>
  <c r="T121"/>
  <c r="T120"/>
  <c r="R123"/>
  <c r="R122"/>
  <c r="R121"/>
  <c r="R120"/>
  <c r="P123"/>
  <c r="P122"/>
  <c r="P121"/>
  <c r="P120"/>
  <c i="1" r="AU101"/>
  <c i="8" r="BK123"/>
  <c r="BK122"/>
  <c r="J122"/>
  <c r="BK121"/>
  <c r="J121"/>
  <c r="BK120"/>
  <c r="J120"/>
  <c r="J96"/>
  <c r="J30"/>
  <c i="1" r="AG101"/>
  <c i="8" r="J123"/>
  <c r="BE123"/>
  <c r="J33"/>
  <c i="1" r="AV101"/>
  <c i="8" r="F33"/>
  <c i="1" r="AZ101"/>
  <c i="8" r="J98"/>
  <c r="J97"/>
  <c r="J117"/>
  <c r="J116"/>
  <c r="F114"/>
  <c r="E112"/>
  <c r="J92"/>
  <c r="J91"/>
  <c r="F89"/>
  <c r="E87"/>
  <c r="J39"/>
  <c r="J18"/>
  <c r="E18"/>
  <c r="F117"/>
  <c r="F92"/>
  <c r="J17"/>
  <c r="J15"/>
  <c r="E15"/>
  <c r="F116"/>
  <c r="F91"/>
  <c r="J14"/>
  <c r="J12"/>
  <c r="J114"/>
  <c r="J89"/>
  <c r="E7"/>
  <c r="E110"/>
  <c r="E85"/>
  <c i="7" r="J37"/>
  <c r="J36"/>
  <c i="1" r="AY100"/>
  <c i="7" r="J35"/>
  <c i="1" r="AX100"/>
  <c i="7" r="BI197"/>
  <c r="BH197"/>
  <c r="BG197"/>
  <c r="BF197"/>
  <c r="T197"/>
  <c r="T196"/>
  <c r="R197"/>
  <c r="R196"/>
  <c r="P197"/>
  <c r="P196"/>
  <c r="BK197"/>
  <c r="BK196"/>
  <c r="J196"/>
  <c r="J197"/>
  <c r="BE197"/>
  <c r="J100"/>
  <c r="BI192"/>
  <c r="BH192"/>
  <c r="BG192"/>
  <c r="BF192"/>
  <c r="T192"/>
  <c r="T191"/>
  <c r="R192"/>
  <c r="R191"/>
  <c r="P192"/>
  <c r="P191"/>
  <c r="BK192"/>
  <c r="BK191"/>
  <c r="J191"/>
  <c r="J192"/>
  <c r="BE192"/>
  <c r="J99"/>
  <c r="BI188"/>
  <c r="BH188"/>
  <c r="BG188"/>
  <c r="BF188"/>
  <c r="T188"/>
  <c r="R188"/>
  <c r="P188"/>
  <c r="BK188"/>
  <c r="J188"/>
  <c r="BE188"/>
  <c r="BI185"/>
  <c r="BH185"/>
  <c r="BG185"/>
  <c r="BF185"/>
  <c r="T185"/>
  <c r="R185"/>
  <c r="P185"/>
  <c r="BK185"/>
  <c r="J185"/>
  <c r="BE185"/>
  <c r="BI181"/>
  <c r="BH181"/>
  <c r="BG181"/>
  <c r="BF181"/>
  <c r="T181"/>
  <c r="R181"/>
  <c r="P181"/>
  <c r="BK181"/>
  <c r="J181"/>
  <c r="BE181"/>
  <c r="BI179"/>
  <c r="BH179"/>
  <c r="BG179"/>
  <c r="BF179"/>
  <c r="T179"/>
  <c r="R179"/>
  <c r="P179"/>
  <c r="BK179"/>
  <c r="J179"/>
  <c r="BE179"/>
  <c r="BI175"/>
  <c r="BH175"/>
  <c r="BG175"/>
  <c r="BF175"/>
  <c r="T175"/>
  <c r="R175"/>
  <c r="P175"/>
  <c r="BK175"/>
  <c r="J175"/>
  <c r="BE175"/>
  <c r="BI171"/>
  <c r="BH171"/>
  <c r="BG171"/>
  <c r="BF171"/>
  <c r="T171"/>
  <c r="R171"/>
  <c r="P171"/>
  <c r="BK171"/>
  <c r="J171"/>
  <c r="BE171"/>
  <c r="BI167"/>
  <c r="BH167"/>
  <c r="BG167"/>
  <c r="BF167"/>
  <c r="T167"/>
  <c r="R167"/>
  <c r="P167"/>
  <c r="BK167"/>
  <c r="J167"/>
  <c r="BE167"/>
  <c r="BI164"/>
  <c r="BH164"/>
  <c r="BG164"/>
  <c r="BF164"/>
  <c r="T164"/>
  <c r="R164"/>
  <c r="P164"/>
  <c r="BK164"/>
  <c r="J164"/>
  <c r="BE164"/>
  <c r="BI160"/>
  <c r="BH160"/>
  <c r="BG160"/>
  <c r="BF160"/>
  <c r="T160"/>
  <c r="R160"/>
  <c r="P160"/>
  <c r="BK160"/>
  <c r="J160"/>
  <c r="BE160"/>
  <c r="BI158"/>
  <c r="BH158"/>
  <c r="BG158"/>
  <c r="BF158"/>
  <c r="T158"/>
  <c r="R158"/>
  <c r="P158"/>
  <c r="BK158"/>
  <c r="J158"/>
  <c r="BE158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0"/>
  <c r="BH150"/>
  <c r="BG150"/>
  <c r="BF150"/>
  <c r="T150"/>
  <c r="R150"/>
  <c r="P150"/>
  <c r="BK150"/>
  <c r="J150"/>
  <c r="BE150"/>
  <c r="BI147"/>
  <c r="BH147"/>
  <c r="BG147"/>
  <c r="BF147"/>
  <c r="T147"/>
  <c r="R147"/>
  <c r="P147"/>
  <c r="BK147"/>
  <c r="J147"/>
  <c r="BE147"/>
  <c r="BI144"/>
  <c r="BH144"/>
  <c r="BG144"/>
  <c r="BF144"/>
  <c r="T144"/>
  <c r="R144"/>
  <c r="P144"/>
  <c r="BK144"/>
  <c r="J144"/>
  <c r="BE144"/>
  <c r="BI140"/>
  <c r="BH140"/>
  <c r="BG140"/>
  <c r="BF140"/>
  <c r="T140"/>
  <c r="R140"/>
  <c r="P140"/>
  <c r="BK140"/>
  <c r="J140"/>
  <c r="BE140"/>
  <c r="BI136"/>
  <c r="BH136"/>
  <c r="BG136"/>
  <c r="BF136"/>
  <c r="T136"/>
  <c r="R136"/>
  <c r="P136"/>
  <c r="BK136"/>
  <c r="J136"/>
  <c r="BE136"/>
  <c r="BI134"/>
  <c r="BH134"/>
  <c r="BG134"/>
  <c r="BF134"/>
  <c r="T134"/>
  <c r="R134"/>
  <c r="P134"/>
  <c r="BK134"/>
  <c r="J134"/>
  <c r="BE134"/>
  <c r="BI131"/>
  <c r="BH131"/>
  <c r="BG131"/>
  <c r="BF131"/>
  <c r="T131"/>
  <c r="R131"/>
  <c r="P131"/>
  <c r="BK131"/>
  <c r="J131"/>
  <c r="BE131"/>
  <c r="BI127"/>
  <c r="BH127"/>
  <c r="BG127"/>
  <c r="BF127"/>
  <c r="T127"/>
  <c r="R127"/>
  <c r="P127"/>
  <c r="BK127"/>
  <c r="J127"/>
  <c r="BE127"/>
  <c r="BI123"/>
  <c r="F37"/>
  <c i="1" r="BD100"/>
  <c i="7" r="BH123"/>
  <c r="F36"/>
  <c i="1" r="BC100"/>
  <c i="7" r="BG123"/>
  <c r="F35"/>
  <c i="1" r="BB100"/>
  <c i="7" r="BF123"/>
  <c r="J34"/>
  <c i="1" r="AW100"/>
  <c i="7" r="F34"/>
  <c i="1" r="BA100"/>
  <c i="7" r="T123"/>
  <c r="T122"/>
  <c r="T121"/>
  <c r="T120"/>
  <c r="R123"/>
  <c r="R122"/>
  <c r="R121"/>
  <c r="R120"/>
  <c r="P123"/>
  <c r="P122"/>
  <c r="P121"/>
  <c r="P120"/>
  <c i="1" r="AU100"/>
  <c i="7" r="BK123"/>
  <c r="BK122"/>
  <c r="J122"/>
  <c r="BK121"/>
  <c r="J121"/>
  <c r="BK120"/>
  <c r="J120"/>
  <c r="J96"/>
  <c r="J30"/>
  <c i="1" r="AG100"/>
  <c i="7" r="J123"/>
  <c r="BE123"/>
  <c r="J33"/>
  <c i="1" r="AV100"/>
  <c i="7" r="F33"/>
  <c i="1" r="AZ100"/>
  <c i="7" r="J98"/>
  <c r="J97"/>
  <c r="J117"/>
  <c r="J116"/>
  <c r="F114"/>
  <c r="E112"/>
  <c r="J92"/>
  <c r="J91"/>
  <c r="F89"/>
  <c r="E87"/>
  <c r="J39"/>
  <c r="J18"/>
  <c r="E18"/>
  <c r="F117"/>
  <c r="F92"/>
  <c r="J17"/>
  <c r="J15"/>
  <c r="E15"/>
  <c r="F116"/>
  <c r="F91"/>
  <c r="J14"/>
  <c r="J12"/>
  <c r="J114"/>
  <c r="J89"/>
  <c r="E7"/>
  <c r="E110"/>
  <c r="E85"/>
  <c i="6" r="J37"/>
  <c r="J36"/>
  <c i="1" r="AY99"/>
  <c i="6" r="J35"/>
  <c i="1" r="AX99"/>
  <c i="6" r="BI171"/>
  <c r="BH171"/>
  <c r="BG171"/>
  <c r="BF171"/>
  <c r="T171"/>
  <c r="R171"/>
  <c r="P171"/>
  <c r="BK171"/>
  <c r="J171"/>
  <c r="BE171"/>
  <c r="BI168"/>
  <c r="BH168"/>
  <c r="BG168"/>
  <c r="BF168"/>
  <c r="T168"/>
  <c r="R168"/>
  <c r="P168"/>
  <c r="BK168"/>
  <c r="J168"/>
  <c r="BE168"/>
  <c r="BI165"/>
  <c r="BH165"/>
  <c r="BG165"/>
  <c r="BF165"/>
  <c r="T165"/>
  <c r="R165"/>
  <c r="P165"/>
  <c r="BK165"/>
  <c r="J165"/>
  <c r="BE165"/>
  <c r="BI161"/>
  <c r="BH161"/>
  <c r="BG161"/>
  <c r="BF161"/>
  <c r="T161"/>
  <c r="R161"/>
  <c r="P161"/>
  <c r="BK161"/>
  <c r="J161"/>
  <c r="BE161"/>
  <c r="BI157"/>
  <c r="BH157"/>
  <c r="BG157"/>
  <c r="BF157"/>
  <c r="T157"/>
  <c r="T156"/>
  <c r="R157"/>
  <c r="R156"/>
  <c r="P157"/>
  <c r="P156"/>
  <c r="BK157"/>
  <c r="BK156"/>
  <c r="J156"/>
  <c r="J157"/>
  <c r="BE157"/>
  <c r="J100"/>
  <c r="BI153"/>
  <c r="BH153"/>
  <c r="BG153"/>
  <c r="BF153"/>
  <c r="T153"/>
  <c r="R153"/>
  <c r="P153"/>
  <c r="BK153"/>
  <c r="J153"/>
  <c r="BE153"/>
  <c r="BI150"/>
  <c r="BH150"/>
  <c r="BG150"/>
  <c r="BF150"/>
  <c r="T150"/>
  <c r="R150"/>
  <c r="P150"/>
  <c r="BK150"/>
  <c r="J150"/>
  <c r="BE150"/>
  <c r="BI146"/>
  <c r="BH146"/>
  <c r="BG146"/>
  <c r="BF146"/>
  <c r="T146"/>
  <c r="R146"/>
  <c r="P146"/>
  <c r="BK146"/>
  <c r="J146"/>
  <c r="BE146"/>
  <c r="BI142"/>
  <c r="BH142"/>
  <c r="BG142"/>
  <c r="BF142"/>
  <c r="T142"/>
  <c r="R142"/>
  <c r="P142"/>
  <c r="BK142"/>
  <c r="J142"/>
  <c r="BE142"/>
  <c r="BI138"/>
  <c r="BH138"/>
  <c r="BG138"/>
  <c r="BF138"/>
  <c r="T138"/>
  <c r="T137"/>
  <c r="R138"/>
  <c r="R137"/>
  <c r="P138"/>
  <c r="P137"/>
  <c r="BK138"/>
  <c r="BK137"/>
  <c r="J137"/>
  <c r="J138"/>
  <c r="BE138"/>
  <c r="J99"/>
  <c r="BI134"/>
  <c r="BH134"/>
  <c r="BG134"/>
  <c r="BF134"/>
  <c r="T134"/>
  <c r="R134"/>
  <c r="P134"/>
  <c r="BK134"/>
  <c r="J134"/>
  <c r="BE134"/>
  <c r="BI131"/>
  <c r="BH131"/>
  <c r="BG131"/>
  <c r="BF131"/>
  <c r="T131"/>
  <c r="R131"/>
  <c r="P131"/>
  <c r="BK131"/>
  <c r="J131"/>
  <c r="BE131"/>
  <c r="BI127"/>
  <c r="BH127"/>
  <c r="BG127"/>
  <c r="BF127"/>
  <c r="T127"/>
  <c r="R127"/>
  <c r="P127"/>
  <c r="BK127"/>
  <c r="J127"/>
  <c r="BE127"/>
  <c r="BI123"/>
  <c r="F37"/>
  <c i="1" r="BD99"/>
  <c i="6" r="BH123"/>
  <c r="F36"/>
  <c i="1" r="BC99"/>
  <c i="6" r="BG123"/>
  <c r="F35"/>
  <c i="1" r="BB99"/>
  <c i="6" r="BF123"/>
  <c r="J34"/>
  <c i="1" r="AW99"/>
  <c i="6" r="F34"/>
  <c i="1" r="BA99"/>
  <c i="6" r="T123"/>
  <c r="T122"/>
  <c r="T121"/>
  <c r="T120"/>
  <c r="R123"/>
  <c r="R122"/>
  <c r="R121"/>
  <c r="R120"/>
  <c r="P123"/>
  <c r="P122"/>
  <c r="P121"/>
  <c r="P120"/>
  <c i="1" r="AU99"/>
  <c i="6" r="BK123"/>
  <c r="BK122"/>
  <c r="J122"/>
  <c r="BK121"/>
  <c r="J121"/>
  <c r="BK120"/>
  <c r="J120"/>
  <c r="J96"/>
  <c r="J30"/>
  <c i="1" r="AG99"/>
  <c i="6" r="J123"/>
  <c r="BE123"/>
  <c r="J33"/>
  <c i="1" r="AV99"/>
  <c i="6" r="F33"/>
  <c i="1" r="AZ99"/>
  <c i="6" r="J98"/>
  <c r="J97"/>
  <c r="J117"/>
  <c r="J116"/>
  <c r="F114"/>
  <c r="E112"/>
  <c r="J92"/>
  <c r="J91"/>
  <c r="F89"/>
  <c r="E87"/>
  <c r="J39"/>
  <c r="J18"/>
  <c r="E18"/>
  <c r="F117"/>
  <c r="F92"/>
  <c r="J17"/>
  <c r="J15"/>
  <c r="E15"/>
  <c r="F116"/>
  <c r="F91"/>
  <c r="J14"/>
  <c r="J12"/>
  <c r="J114"/>
  <c r="J89"/>
  <c r="E7"/>
  <c r="E110"/>
  <c r="E85"/>
  <c i="5" r="J37"/>
  <c r="J36"/>
  <c i="1" r="AY98"/>
  <c i="5" r="J35"/>
  <c i="1" r="AX98"/>
  <c i="5" r="BI175"/>
  <c r="BH175"/>
  <c r="BG175"/>
  <c r="BF175"/>
  <c r="T175"/>
  <c r="T174"/>
  <c r="R175"/>
  <c r="R174"/>
  <c r="P175"/>
  <c r="P174"/>
  <c r="BK175"/>
  <c r="BK174"/>
  <c r="J174"/>
  <c r="J175"/>
  <c r="BE175"/>
  <c r="J99"/>
  <c r="BI171"/>
  <c r="BH171"/>
  <c r="BG171"/>
  <c r="BF171"/>
  <c r="T171"/>
  <c r="R171"/>
  <c r="P171"/>
  <c r="BK171"/>
  <c r="J171"/>
  <c r="BE171"/>
  <c r="BI168"/>
  <c r="BH168"/>
  <c r="BG168"/>
  <c r="BF168"/>
  <c r="T168"/>
  <c r="R168"/>
  <c r="P168"/>
  <c r="BK168"/>
  <c r="J168"/>
  <c r="BE168"/>
  <c r="BI164"/>
  <c r="BH164"/>
  <c r="BG164"/>
  <c r="BF164"/>
  <c r="T164"/>
  <c r="R164"/>
  <c r="P164"/>
  <c r="BK164"/>
  <c r="J164"/>
  <c r="BE164"/>
  <c r="BI161"/>
  <c r="BH161"/>
  <c r="BG161"/>
  <c r="BF161"/>
  <c r="T161"/>
  <c r="R161"/>
  <c r="P161"/>
  <c r="BK161"/>
  <c r="J161"/>
  <c r="BE161"/>
  <c r="BI157"/>
  <c r="BH157"/>
  <c r="BG157"/>
  <c r="BF157"/>
  <c r="T157"/>
  <c r="R157"/>
  <c r="P157"/>
  <c r="BK157"/>
  <c r="J157"/>
  <c r="BE157"/>
  <c r="BI153"/>
  <c r="BH153"/>
  <c r="BG153"/>
  <c r="BF153"/>
  <c r="T153"/>
  <c r="R153"/>
  <c r="P153"/>
  <c r="BK153"/>
  <c r="J153"/>
  <c r="BE153"/>
  <c r="BI149"/>
  <c r="BH149"/>
  <c r="BG149"/>
  <c r="BF149"/>
  <c r="T149"/>
  <c r="R149"/>
  <c r="P149"/>
  <c r="BK149"/>
  <c r="J149"/>
  <c r="BE149"/>
  <c r="BI146"/>
  <c r="BH146"/>
  <c r="BG146"/>
  <c r="BF146"/>
  <c r="T146"/>
  <c r="R146"/>
  <c r="P146"/>
  <c r="BK146"/>
  <c r="J146"/>
  <c r="BE146"/>
  <c r="BI142"/>
  <c r="BH142"/>
  <c r="BG142"/>
  <c r="BF142"/>
  <c r="T142"/>
  <c r="R142"/>
  <c r="P142"/>
  <c r="BK142"/>
  <c r="J142"/>
  <c r="BE142"/>
  <c r="BI140"/>
  <c r="BH140"/>
  <c r="BG140"/>
  <c r="BF140"/>
  <c r="T140"/>
  <c r="R140"/>
  <c r="P140"/>
  <c r="BK140"/>
  <c r="J140"/>
  <c r="BE140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0"/>
  <c r="BH130"/>
  <c r="BG130"/>
  <c r="BF130"/>
  <c r="T130"/>
  <c r="R130"/>
  <c r="P130"/>
  <c r="BK130"/>
  <c r="J130"/>
  <c r="BE130"/>
  <c r="BI127"/>
  <c r="BH127"/>
  <c r="BG127"/>
  <c r="BF127"/>
  <c r="T127"/>
  <c r="R127"/>
  <c r="P127"/>
  <c r="BK127"/>
  <c r="J127"/>
  <c r="BE127"/>
  <c r="BI124"/>
  <c r="BH124"/>
  <c r="BG124"/>
  <c r="BF124"/>
  <c r="T124"/>
  <c r="R124"/>
  <c r="P124"/>
  <c r="BK124"/>
  <c r="J124"/>
  <c r="BE124"/>
  <c r="BI122"/>
  <c r="F37"/>
  <c i="1" r="BD98"/>
  <c i="5" r="BH122"/>
  <c r="F36"/>
  <c i="1" r="BC98"/>
  <c i="5" r="BG122"/>
  <c r="F35"/>
  <c i="1" r="BB98"/>
  <c i="5" r="BF122"/>
  <c r="J34"/>
  <c i="1" r="AW98"/>
  <c i="5" r="F34"/>
  <c i="1" r="BA98"/>
  <c i="5" r="T122"/>
  <c r="T121"/>
  <c r="T120"/>
  <c r="T119"/>
  <c r="R122"/>
  <c r="R121"/>
  <c r="R120"/>
  <c r="R119"/>
  <c r="P122"/>
  <c r="P121"/>
  <c r="P120"/>
  <c r="P119"/>
  <c i="1" r="AU98"/>
  <c i="5" r="BK122"/>
  <c r="BK121"/>
  <c r="J121"/>
  <c r="BK120"/>
  <c r="J120"/>
  <c r="BK119"/>
  <c r="J119"/>
  <c r="J96"/>
  <c r="J30"/>
  <c i="1" r="AG98"/>
  <c i="5" r="J122"/>
  <c r="BE122"/>
  <c r="J33"/>
  <c i="1" r="AV98"/>
  <c i="5" r="F33"/>
  <c i="1" r="AZ98"/>
  <c i="5" r="J98"/>
  <c r="J97"/>
  <c r="J116"/>
  <c r="J115"/>
  <c r="F113"/>
  <c r="E111"/>
  <c r="J92"/>
  <c r="J91"/>
  <c r="F89"/>
  <c r="E87"/>
  <c r="J39"/>
  <c r="J18"/>
  <c r="E18"/>
  <c r="F116"/>
  <c r="F92"/>
  <c r="J17"/>
  <c r="J15"/>
  <c r="E15"/>
  <c r="F115"/>
  <c r="F91"/>
  <c r="J14"/>
  <c r="J12"/>
  <c r="J113"/>
  <c r="J89"/>
  <c r="E7"/>
  <c r="E109"/>
  <c r="E85"/>
  <c i="4" r="J37"/>
  <c r="J36"/>
  <c i="1" r="AY97"/>
  <c i="4" r="J35"/>
  <c i="1" r="AX97"/>
  <c i="4" r="BI313"/>
  <c r="BH313"/>
  <c r="BG313"/>
  <c r="BF313"/>
  <c r="T313"/>
  <c r="R313"/>
  <c r="P313"/>
  <c r="BK313"/>
  <c r="J313"/>
  <c r="BE313"/>
  <c r="BI309"/>
  <c r="BH309"/>
  <c r="BG309"/>
  <c r="BF309"/>
  <c r="T309"/>
  <c r="R309"/>
  <c r="P309"/>
  <c r="BK309"/>
  <c r="J309"/>
  <c r="BE309"/>
  <c r="BI305"/>
  <c r="BH305"/>
  <c r="BG305"/>
  <c r="BF305"/>
  <c r="T305"/>
  <c r="R305"/>
  <c r="P305"/>
  <c r="BK305"/>
  <c r="J305"/>
  <c r="BE305"/>
  <c r="BI301"/>
  <c r="BH301"/>
  <c r="BG301"/>
  <c r="BF301"/>
  <c r="T301"/>
  <c r="T300"/>
  <c r="R301"/>
  <c r="R300"/>
  <c r="P301"/>
  <c r="P300"/>
  <c r="BK301"/>
  <c r="BK300"/>
  <c r="J300"/>
  <c r="J301"/>
  <c r="BE301"/>
  <c r="J106"/>
  <c r="BI297"/>
  <c r="BH297"/>
  <c r="BG297"/>
  <c r="BF297"/>
  <c r="T297"/>
  <c r="R297"/>
  <c r="P297"/>
  <c r="BK297"/>
  <c r="J297"/>
  <c r="BE297"/>
  <c r="BI294"/>
  <c r="BH294"/>
  <c r="BG294"/>
  <c r="BF294"/>
  <c r="T294"/>
  <c r="R294"/>
  <c r="P294"/>
  <c r="BK294"/>
  <c r="J294"/>
  <c r="BE294"/>
  <c r="BI290"/>
  <c r="BH290"/>
  <c r="BG290"/>
  <c r="BF290"/>
  <c r="T290"/>
  <c r="R290"/>
  <c r="P290"/>
  <c r="BK290"/>
  <c r="J290"/>
  <c r="BE290"/>
  <c r="BI288"/>
  <c r="BH288"/>
  <c r="BG288"/>
  <c r="BF288"/>
  <c r="T288"/>
  <c r="R288"/>
  <c r="P288"/>
  <c r="BK288"/>
  <c r="J288"/>
  <c r="BE288"/>
  <c r="BI286"/>
  <c r="BH286"/>
  <c r="BG286"/>
  <c r="BF286"/>
  <c r="T286"/>
  <c r="R286"/>
  <c r="P286"/>
  <c r="BK286"/>
  <c r="J286"/>
  <c r="BE286"/>
  <c r="BI284"/>
  <c r="BH284"/>
  <c r="BG284"/>
  <c r="BF284"/>
  <c r="T284"/>
  <c r="T283"/>
  <c r="R284"/>
  <c r="R283"/>
  <c r="P284"/>
  <c r="P283"/>
  <c r="BK284"/>
  <c r="BK283"/>
  <c r="J283"/>
  <c r="J284"/>
  <c r="BE284"/>
  <c r="J105"/>
  <c r="BI280"/>
  <c r="BH280"/>
  <c r="BG280"/>
  <c r="BF280"/>
  <c r="T280"/>
  <c r="T279"/>
  <c r="R280"/>
  <c r="R279"/>
  <c r="P280"/>
  <c r="P279"/>
  <c r="BK280"/>
  <c r="BK279"/>
  <c r="J279"/>
  <c r="J280"/>
  <c r="BE280"/>
  <c r="J104"/>
  <c r="BI276"/>
  <c r="BH276"/>
  <c r="BG276"/>
  <c r="BF276"/>
  <c r="T276"/>
  <c r="T275"/>
  <c r="R276"/>
  <c r="R275"/>
  <c r="P276"/>
  <c r="P275"/>
  <c r="BK276"/>
  <c r="BK275"/>
  <c r="J275"/>
  <c r="J276"/>
  <c r="BE276"/>
  <c r="J103"/>
  <c r="BI271"/>
  <c r="BH271"/>
  <c r="BG271"/>
  <c r="BF271"/>
  <c r="T271"/>
  <c r="T270"/>
  <c r="R271"/>
  <c r="R270"/>
  <c r="P271"/>
  <c r="P270"/>
  <c r="BK271"/>
  <c r="BK270"/>
  <c r="J270"/>
  <c r="J271"/>
  <c r="BE271"/>
  <c r="J102"/>
  <c r="BI268"/>
  <c r="BH268"/>
  <c r="BG268"/>
  <c r="BF268"/>
  <c r="T268"/>
  <c r="T267"/>
  <c r="R268"/>
  <c r="R267"/>
  <c r="P268"/>
  <c r="P267"/>
  <c r="BK268"/>
  <c r="BK267"/>
  <c r="J267"/>
  <c r="J268"/>
  <c r="BE268"/>
  <c r="J101"/>
  <c r="BI264"/>
  <c r="BH264"/>
  <c r="BG264"/>
  <c r="BF264"/>
  <c r="T264"/>
  <c r="R264"/>
  <c r="P264"/>
  <c r="BK264"/>
  <c r="J264"/>
  <c r="BE264"/>
  <c r="BI260"/>
  <c r="BH260"/>
  <c r="BG260"/>
  <c r="BF260"/>
  <c r="T260"/>
  <c r="R260"/>
  <c r="P260"/>
  <c r="BK260"/>
  <c r="J260"/>
  <c r="BE260"/>
  <c r="BI256"/>
  <c r="BH256"/>
  <c r="BG256"/>
  <c r="BF256"/>
  <c r="T256"/>
  <c r="R256"/>
  <c r="P256"/>
  <c r="BK256"/>
  <c r="J256"/>
  <c r="BE256"/>
  <c r="BI252"/>
  <c r="BH252"/>
  <c r="BG252"/>
  <c r="BF252"/>
  <c r="T252"/>
  <c r="R252"/>
  <c r="P252"/>
  <c r="BK252"/>
  <c r="J252"/>
  <c r="BE252"/>
  <c r="BI249"/>
  <c r="BH249"/>
  <c r="BG249"/>
  <c r="BF249"/>
  <c r="T249"/>
  <c r="R249"/>
  <c r="P249"/>
  <c r="BK249"/>
  <c r="J249"/>
  <c r="BE249"/>
  <c r="BI245"/>
  <c r="BH245"/>
  <c r="BG245"/>
  <c r="BF245"/>
  <c r="T245"/>
  <c r="R245"/>
  <c r="P245"/>
  <c r="BK245"/>
  <c r="J245"/>
  <c r="BE245"/>
  <c r="BI241"/>
  <c r="BH241"/>
  <c r="BG241"/>
  <c r="BF241"/>
  <c r="T241"/>
  <c r="R241"/>
  <c r="P241"/>
  <c r="BK241"/>
  <c r="J241"/>
  <c r="BE241"/>
  <c r="BI237"/>
  <c r="BH237"/>
  <c r="BG237"/>
  <c r="BF237"/>
  <c r="T237"/>
  <c r="R237"/>
  <c r="P237"/>
  <c r="BK237"/>
  <c r="J237"/>
  <c r="BE237"/>
  <c r="BI233"/>
  <c r="BH233"/>
  <c r="BG233"/>
  <c r="BF233"/>
  <c r="T233"/>
  <c r="R233"/>
  <c r="P233"/>
  <c r="BK233"/>
  <c r="J233"/>
  <c r="BE233"/>
  <c r="BI229"/>
  <c r="BH229"/>
  <c r="BG229"/>
  <c r="BF229"/>
  <c r="T229"/>
  <c r="T228"/>
  <c r="R229"/>
  <c r="R228"/>
  <c r="P229"/>
  <c r="P228"/>
  <c r="BK229"/>
  <c r="BK228"/>
  <c r="J228"/>
  <c r="J229"/>
  <c r="BE229"/>
  <c r="J100"/>
  <c r="BI223"/>
  <c r="BH223"/>
  <c r="BG223"/>
  <c r="BF223"/>
  <c r="T223"/>
  <c r="R223"/>
  <c r="P223"/>
  <c r="BK223"/>
  <c r="J223"/>
  <c r="BE223"/>
  <c r="BI219"/>
  <c r="BH219"/>
  <c r="BG219"/>
  <c r="BF219"/>
  <c r="T219"/>
  <c r="R219"/>
  <c r="P219"/>
  <c r="BK219"/>
  <c r="J219"/>
  <c r="BE219"/>
  <c r="BI214"/>
  <c r="BH214"/>
  <c r="BG214"/>
  <c r="BF214"/>
  <c r="T214"/>
  <c r="T213"/>
  <c r="R214"/>
  <c r="R213"/>
  <c r="P214"/>
  <c r="P213"/>
  <c r="BK214"/>
  <c r="BK213"/>
  <c r="J213"/>
  <c r="J214"/>
  <c r="BE214"/>
  <c r="J99"/>
  <c r="BI209"/>
  <c r="BH209"/>
  <c r="BG209"/>
  <c r="BF209"/>
  <c r="T209"/>
  <c r="R209"/>
  <c r="P209"/>
  <c r="BK209"/>
  <c r="J209"/>
  <c r="BE209"/>
  <c r="BI205"/>
  <c r="BH205"/>
  <c r="BG205"/>
  <c r="BF205"/>
  <c r="T205"/>
  <c r="R205"/>
  <c r="P205"/>
  <c r="BK205"/>
  <c r="J205"/>
  <c r="BE205"/>
  <c r="BI201"/>
  <c r="BH201"/>
  <c r="BG201"/>
  <c r="BF201"/>
  <c r="T201"/>
  <c r="R201"/>
  <c r="P201"/>
  <c r="BK201"/>
  <c r="J201"/>
  <c r="BE201"/>
  <c r="BI197"/>
  <c r="BH197"/>
  <c r="BG197"/>
  <c r="BF197"/>
  <c r="T197"/>
  <c r="R197"/>
  <c r="P197"/>
  <c r="BK197"/>
  <c r="J197"/>
  <c r="BE197"/>
  <c r="BI193"/>
  <c r="BH193"/>
  <c r="BG193"/>
  <c r="BF193"/>
  <c r="T193"/>
  <c r="R193"/>
  <c r="P193"/>
  <c r="BK193"/>
  <c r="J193"/>
  <c r="BE193"/>
  <c r="BI189"/>
  <c r="BH189"/>
  <c r="BG189"/>
  <c r="BF189"/>
  <c r="T189"/>
  <c r="R189"/>
  <c r="P189"/>
  <c r="BK189"/>
  <c r="J189"/>
  <c r="BE189"/>
  <c r="BI184"/>
  <c r="BH184"/>
  <c r="BG184"/>
  <c r="BF184"/>
  <c r="T184"/>
  <c r="R184"/>
  <c r="P184"/>
  <c r="BK184"/>
  <c r="J184"/>
  <c r="BE184"/>
  <c r="BI180"/>
  <c r="BH180"/>
  <c r="BG180"/>
  <c r="BF180"/>
  <c r="T180"/>
  <c r="R180"/>
  <c r="P180"/>
  <c r="BK180"/>
  <c r="J180"/>
  <c r="BE180"/>
  <c r="BI176"/>
  <c r="BH176"/>
  <c r="BG176"/>
  <c r="BF176"/>
  <c r="T176"/>
  <c r="R176"/>
  <c r="P176"/>
  <c r="BK176"/>
  <c r="J176"/>
  <c r="BE176"/>
  <c r="BI172"/>
  <c r="BH172"/>
  <c r="BG172"/>
  <c r="BF172"/>
  <c r="T172"/>
  <c r="R172"/>
  <c r="P172"/>
  <c r="BK172"/>
  <c r="J172"/>
  <c r="BE172"/>
  <c r="BI169"/>
  <c r="BH169"/>
  <c r="BG169"/>
  <c r="BF169"/>
  <c r="T169"/>
  <c r="R169"/>
  <c r="P169"/>
  <c r="BK169"/>
  <c r="J169"/>
  <c r="BE169"/>
  <c r="BI166"/>
  <c r="BH166"/>
  <c r="BG166"/>
  <c r="BF166"/>
  <c r="T166"/>
  <c r="R166"/>
  <c r="P166"/>
  <c r="BK166"/>
  <c r="J166"/>
  <c r="BE166"/>
  <c r="BI162"/>
  <c r="BH162"/>
  <c r="BG162"/>
  <c r="BF162"/>
  <c r="T162"/>
  <c r="R162"/>
  <c r="P162"/>
  <c r="BK162"/>
  <c r="J162"/>
  <c r="BE162"/>
  <c r="BI159"/>
  <c r="BH159"/>
  <c r="BG159"/>
  <c r="BF159"/>
  <c r="T159"/>
  <c r="R159"/>
  <c r="P159"/>
  <c r="BK159"/>
  <c r="J159"/>
  <c r="BE159"/>
  <c r="BI155"/>
  <c r="BH155"/>
  <c r="BG155"/>
  <c r="BF155"/>
  <c r="T155"/>
  <c r="R155"/>
  <c r="P155"/>
  <c r="BK155"/>
  <c r="J155"/>
  <c r="BE155"/>
  <c r="BI151"/>
  <c r="BH151"/>
  <c r="BG151"/>
  <c r="BF151"/>
  <c r="T151"/>
  <c r="R151"/>
  <c r="P151"/>
  <c r="BK151"/>
  <c r="J151"/>
  <c r="BE151"/>
  <c r="BI147"/>
  <c r="BH147"/>
  <c r="BG147"/>
  <c r="BF147"/>
  <c r="T147"/>
  <c r="R147"/>
  <c r="P147"/>
  <c r="BK147"/>
  <c r="J147"/>
  <c r="BE147"/>
  <c r="BI144"/>
  <c r="BH144"/>
  <c r="BG144"/>
  <c r="BF144"/>
  <c r="T144"/>
  <c r="R144"/>
  <c r="P144"/>
  <c r="BK144"/>
  <c r="J144"/>
  <c r="BE144"/>
  <c r="BI140"/>
  <c r="BH140"/>
  <c r="BG140"/>
  <c r="BF140"/>
  <c r="T140"/>
  <c r="R140"/>
  <c r="P140"/>
  <c r="BK140"/>
  <c r="J140"/>
  <c r="BE140"/>
  <c r="BI136"/>
  <c r="BH136"/>
  <c r="BG136"/>
  <c r="BF136"/>
  <c r="T136"/>
  <c r="R136"/>
  <c r="P136"/>
  <c r="BK136"/>
  <c r="J136"/>
  <c r="BE136"/>
  <c r="BI132"/>
  <c r="BH132"/>
  <c r="BG132"/>
  <c r="BF132"/>
  <c r="T132"/>
  <c r="R132"/>
  <c r="P132"/>
  <c r="BK132"/>
  <c r="J132"/>
  <c r="BE132"/>
  <c r="BI129"/>
  <c r="F37"/>
  <c i="1" r="BD97"/>
  <c i="4" r="BH129"/>
  <c r="F36"/>
  <c i="1" r="BC97"/>
  <c i="4" r="BG129"/>
  <c r="F35"/>
  <c i="1" r="BB97"/>
  <c i="4" r="BF129"/>
  <c r="J34"/>
  <c i="1" r="AW97"/>
  <c i="4" r="F34"/>
  <c i="1" r="BA97"/>
  <c i="4" r="T129"/>
  <c r="T128"/>
  <c r="T127"/>
  <c r="T126"/>
  <c r="R129"/>
  <c r="R128"/>
  <c r="R127"/>
  <c r="R126"/>
  <c r="P129"/>
  <c r="P128"/>
  <c r="P127"/>
  <c r="P126"/>
  <c i="1" r="AU97"/>
  <c i="4" r="BK129"/>
  <c r="BK128"/>
  <c r="J128"/>
  <c r="BK127"/>
  <c r="J127"/>
  <c r="BK126"/>
  <c r="J126"/>
  <c r="J96"/>
  <c r="J30"/>
  <c i="1" r="AG97"/>
  <c i="4" r="J129"/>
  <c r="BE129"/>
  <c r="J33"/>
  <c i="1" r="AV97"/>
  <c i="4" r="F33"/>
  <c i="1" r="AZ97"/>
  <c i="4" r="J98"/>
  <c r="J97"/>
  <c r="J123"/>
  <c r="J122"/>
  <c r="F120"/>
  <c r="E118"/>
  <c r="J92"/>
  <c r="J91"/>
  <c r="F89"/>
  <c r="E87"/>
  <c r="J39"/>
  <c r="J18"/>
  <c r="E18"/>
  <c r="F123"/>
  <c r="F92"/>
  <c r="J17"/>
  <c r="J15"/>
  <c r="E15"/>
  <c r="F122"/>
  <c r="F91"/>
  <c r="J14"/>
  <c r="J12"/>
  <c r="J120"/>
  <c r="J89"/>
  <c r="E7"/>
  <c r="E116"/>
  <c r="E85"/>
  <c i="3" r="J37"/>
  <c r="J36"/>
  <c i="1" r="AY96"/>
  <c i="3" r="J35"/>
  <c i="1" r="AX96"/>
  <c i="3" r="BI268"/>
  <c r="BH268"/>
  <c r="BG268"/>
  <c r="BF268"/>
  <c r="T268"/>
  <c r="T267"/>
  <c r="R268"/>
  <c r="R267"/>
  <c r="P268"/>
  <c r="P267"/>
  <c r="BK268"/>
  <c r="BK267"/>
  <c r="J267"/>
  <c r="J268"/>
  <c r="BE268"/>
  <c r="J103"/>
  <c r="BI264"/>
  <c r="BH264"/>
  <c r="BG264"/>
  <c r="BF264"/>
  <c r="T264"/>
  <c r="T263"/>
  <c r="R264"/>
  <c r="R263"/>
  <c r="P264"/>
  <c r="P263"/>
  <c r="BK264"/>
  <c r="BK263"/>
  <c r="J263"/>
  <c r="J264"/>
  <c r="BE264"/>
  <c r="J102"/>
  <c r="BI261"/>
  <c r="BH261"/>
  <c r="BG261"/>
  <c r="BF261"/>
  <c r="T261"/>
  <c r="R261"/>
  <c r="P261"/>
  <c r="BK261"/>
  <c r="J261"/>
  <c r="BE261"/>
  <c r="BI259"/>
  <c r="BH259"/>
  <c r="BG259"/>
  <c r="BF259"/>
  <c r="T259"/>
  <c r="T258"/>
  <c r="R259"/>
  <c r="R258"/>
  <c r="P259"/>
  <c r="P258"/>
  <c r="BK259"/>
  <c r="BK258"/>
  <c r="J258"/>
  <c r="J259"/>
  <c r="BE259"/>
  <c r="J101"/>
  <c r="BI254"/>
  <c r="BH254"/>
  <c r="BG254"/>
  <c r="BF254"/>
  <c r="T254"/>
  <c r="R254"/>
  <c r="P254"/>
  <c r="BK254"/>
  <c r="J254"/>
  <c r="BE254"/>
  <c r="BI250"/>
  <c r="BH250"/>
  <c r="BG250"/>
  <c r="BF250"/>
  <c r="T250"/>
  <c r="R250"/>
  <c r="P250"/>
  <c r="BK250"/>
  <c r="J250"/>
  <c r="BE250"/>
  <c r="BI246"/>
  <c r="BH246"/>
  <c r="BG246"/>
  <c r="BF246"/>
  <c r="T246"/>
  <c r="R246"/>
  <c r="P246"/>
  <c r="BK246"/>
  <c r="J246"/>
  <c r="BE246"/>
  <c r="BI243"/>
  <c r="BH243"/>
  <c r="BG243"/>
  <c r="BF243"/>
  <c r="T243"/>
  <c r="R243"/>
  <c r="P243"/>
  <c r="BK243"/>
  <c r="J243"/>
  <c r="BE243"/>
  <c r="BI239"/>
  <c r="BH239"/>
  <c r="BG239"/>
  <c r="BF239"/>
  <c r="T239"/>
  <c r="R239"/>
  <c r="P239"/>
  <c r="BK239"/>
  <c r="J239"/>
  <c r="BE239"/>
  <c r="BI235"/>
  <c r="BH235"/>
  <c r="BG235"/>
  <c r="BF235"/>
  <c r="T235"/>
  <c r="R235"/>
  <c r="P235"/>
  <c r="BK235"/>
  <c r="J235"/>
  <c r="BE235"/>
  <c r="BI231"/>
  <c r="BH231"/>
  <c r="BG231"/>
  <c r="BF231"/>
  <c r="T231"/>
  <c r="R231"/>
  <c r="P231"/>
  <c r="BK231"/>
  <c r="J231"/>
  <c r="BE231"/>
  <c r="BI227"/>
  <c r="BH227"/>
  <c r="BG227"/>
  <c r="BF227"/>
  <c r="T227"/>
  <c r="R227"/>
  <c r="P227"/>
  <c r="BK227"/>
  <c r="J227"/>
  <c r="BE227"/>
  <c r="BI223"/>
  <c r="BH223"/>
  <c r="BG223"/>
  <c r="BF223"/>
  <c r="T223"/>
  <c r="T222"/>
  <c r="R223"/>
  <c r="R222"/>
  <c r="P223"/>
  <c r="P222"/>
  <c r="BK223"/>
  <c r="BK222"/>
  <c r="J222"/>
  <c r="J223"/>
  <c r="BE223"/>
  <c r="J100"/>
  <c r="BI217"/>
  <c r="BH217"/>
  <c r="BG217"/>
  <c r="BF217"/>
  <c r="T217"/>
  <c r="R217"/>
  <c r="P217"/>
  <c r="BK217"/>
  <c r="J217"/>
  <c r="BE217"/>
  <c r="BI213"/>
  <c r="BH213"/>
  <c r="BG213"/>
  <c r="BF213"/>
  <c r="T213"/>
  <c r="R213"/>
  <c r="P213"/>
  <c r="BK213"/>
  <c r="J213"/>
  <c r="BE213"/>
  <c r="BI208"/>
  <c r="BH208"/>
  <c r="BG208"/>
  <c r="BF208"/>
  <c r="T208"/>
  <c r="T207"/>
  <c r="R208"/>
  <c r="R207"/>
  <c r="P208"/>
  <c r="P207"/>
  <c r="BK208"/>
  <c r="BK207"/>
  <c r="J207"/>
  <c r="J208"/>
  <c r="BE208"/>
  <c r="J99"/>
  <c r="BI203"/>
  <c r="BH203"/>
  <c r="BG203"/>
  <c r="BF203"/>
  <c r="T203"/>
  <c r="R203"/>
  <c r="P203"/>
  <c r="BK203"/>
  <c r="J203"/>
  <c r="BE203"/>
  <c r="BI199"/>
  <c r="BH199"/>
  <c r="BG199"/>
  <c r="BF199"/>
  <c r="T199"/>
  <c r="R199"/>
  <c r="P199"/>
  <c r="BK199"/>
  <c r="J199"/>
  <c r="BE199"/>
  <c r="BI195"/>
  <c r="BH195"/>
  <c r="BG195"/>
  <c r="BF195"/>
  <c r="T195"/>
  <c r="R195"/>
  <c r="P195"/>
  <c r="BK195"/>
  <c r="J195"/>
  <c r="BE195"/>
  <c r="BI191"/>
  <c r="BH191"/>
  <c r="BG191"/>
  <c r="BF191"/>
  <c r="T191"/>
  <c r="R191"/>
  <c r="P191"/>
  <c r="BK191"/>
  <c r="J191"/>
  <c r="BE191"/>
  <c r="BI187"/>
  <c r="BH187"/>
  <c r="BG187"/>
  <c r="BF187"/>
  <c r="T187"/>
  <c r="R187"/>
  <c r="P187"/>
  <c r="BK187"/>
  <c r="J187"/>
  <c r="BE187"/>
  <c r="BI183"/>
  <c r="BH183"/>
  <c r="BG183"/>
  <c r="BF183"/>
  <c r="T183"/>
  <c r="R183"/>
  <c r="P183"/>
  <c r="BK183"/>
  <c r="J183"/>
  <c r="BE183"/>
  <c r="BI178"/>
  <c r="BH178"/>
  <c r="BG178"/>
  <c r="BF178"/>
  <c r="T178"/>
  <c r="R178"/>
  <c r="P178"/>
  <c r="BK178"/>
  <c r="J178"/>
  <c r="BE178"/>
  <c r="BI174"/>
  <c r="BH174"/>
  <c r="BG174"/>
  <c r="BF174"/>
  <c r="T174"/>
  <c r="R174"/>
  <c r="P174"/>
  <c r="BK174"/>
  <c r="J174"/>
  <c r="BE174"/>
  <c r="BI170"/>
  <c r="BH170"/>
  <c r="BG170"/>
  <c r="BF170"/>
  <c r="T170"/>
  <c r="R170"/>
  <c r="P170"/>
  <c r="BK170"/>
  <c r="J170"/>
  <c r="BE170"/>
  <c r="BI166"/>
  <c r="BH166"/>
  <c r="BG166"/>
  <c r="BF166"/>
  <c r="T166"/>
  <c r="R166"/>
  <c r="P166"/>
  <c r="BK166"/>
  <c r="J166"/>
  <c r="BE166"/>
  <c r="BI163"/>
  <c r="BH163"/>
  <c r="BG163"/>
  <c r="BF163"/>
  <c r="T163"/>
  <c r="R163"/>
  <c r="P163"/>
  <c r="BK163"/>
  <c r="J163"/>
  <c r="BE163"/>
  <c r="BI160"/>
  <c r="BH160"/>
  <c r="BG160"/>
  <c r="BF160"/>
  <c r="T160"/>
  <c r="R160"/>
  <c r="P160"/>
  <c r="BK160"/>
  <c r="J160"/>
  <c r="BE160"/>
  <c r="BI156"/>
  <c r="BH156"/>
  <c r="BG156"/>
  <c r="BF156"/>
  <c r="T156"/>
  <c r="R156"/>
  <c r="P156"/>
  <c r="BK156"/>
  <c r="J156"/>
  <c r="BE156"/>
  <c r="BI153"/>
  <c r="BH153"/>
  <c r="BG153"/>
  <c r="BF153"/>
  <c r="T153"/>
  <c r="R153"/>
  <c r="P153"/>
  <c r="BK153"/>
  <c r="J153"/>
  <c r="BE153"/>
  <c r="BI149"/>
  <c r="BH149"/>
  <c r="BG149"/>
  <c r="BF149"/>
  <c r="T149"/>
  <c r="R149"/>
  <c r="P149"/>
  <c r="BK149"/>
  <c r="J149"/>
  <c r="BE149"/>
  <c r="BI145"/>
  <c r="BH145"/>
  <c r="BG145"/>
  <c r="BF145"/>
  <c r="T145"/>
  <c r="R145"/>
  <c r="P145"/>
  <c r="BK145"/>
  <c r="J145"/>
  <c r="BE145"/>
  <c r="BI141"/>
  <c r="BH141"/>
  <c r="BG141"/>
  <c r="BF141"/>
  <c r="T141"/>
  <c r="R141"/>
  <c r="P141"/>
  <c r="BK141"/>
  <c r="J141"/>
  <c r="BE141"/>
  <c r="BI138"/>
  <c r="BH138"/>
  <c r="BG138"/>
  <c r="BF138"/>
  <c r="T138"/>
  <c r="R138"/>
  <c r="P138"/>
  <c r="BK138"/>
  <c r="J138"/>
  <c r="BE138"/>
  <c r="BI134"/>
  <c r="BH134"/>
  <c r="BG134"/>
  <c r="BF134"/>
  <c r="T134"/>
  <c r="R134"/>
  <c r="P134"/>
  <c r="BK134"/>
  <c r="J134"/>
  <c r="BE134"/>
  <c r="BI130"/>
  <c r="BH130"/>
  <c r="BG130"/>
  <c r="BF130"/>
  <c r="T130"/>
  <c r="R130"/>
  <c r="P130"/>
  <c r="BK130"/>
  <c r="J130"/>
  <c r="BE130"/>
  <c r="BI126"/>
  <c r="F37"/>
  <c i="1" r="BD96"/>
  <c i="3" r="BH126"/>
  <c r="F36"/>
  <c i="1" r="BC96"/>
  <c i="3" r="BG126"/>
  <c r="F35"/>
  <c i="1" r="BB96"/>
  <c i="3" r="BF126"/>
  <c r="J34"/>
  <c i="1" r="AW96"/>
  <c i="3" r="F34"/>
  <c i="1" r="BA96"/>
  <c i="3" r="T126"/>
  <c r="T125"/>
  <c r="T124"/>
  <c r="T123"/>
  <c r="R126"/>
  <c r="R125"/>
  <c r="R124"/>
  <c r="R123"/>
  <c r="P126"/>
  <c r="P125"/>
  <c r="P124"/>
  <c r="P123"/>
  <c i="1" r="AU96"/>
  <c i="3" r="BK126"/>
  <c r="BK125"/>
  <c r="J125"/>
  <c r="BK124"/>
  <c r="J124"/>
  <c r="BK123"/>
  <c r="J123"/>
  <c r="J96"/>
  <c r="J30"/>
  <c i="1" r="AG96"/>
  <c i="3" r="J126"/>
  <c r="BE126"/>
  <c r="J33"/>
  <c i="1" r="AV96"/>
  <c i="3" r="F33"/>
  <c i="1" r="AZ96"/>
  <c i="3" r="J98"/>
  <c r="J97"/>
  <c r="J120"/>
  <c r="J119"/>
  <c r="F117"/>
  <c r="E115"/>
  <c r="J92"/>
  <c r="J91"/>
  <c r="F89"/>
  <c r="E87"/>
  <c r="J39"/>
  <c r="J18"/>
  <c r="E18"/>
  <c r="F120"/>
  <c r="F92"/>
  <c r="J17"/>
  <c r="J15"/>
  <c r="E15"/>
  <c r="F119"/>
  <c r="F91"/>
  <c r="J14"/>
  <c r="J12"/>
  <c r="J117"/>
  <c r="J89"/>
  <c r="E7"/>
  <c r="E113"/>
  <c r="E85"/>
  <c i="2" r="J37"/>
  <c r="J36"/>
  <c i="1" r="AY95"/>
  <c i="2" r="J35"/>
  <c i="1" r="AX95"/>
  <c i="2" r="BI141"/>
  <c r="BH141"/>
  <c r="BG141"/>
  <c r="BF141"/>
  <c r="T141"/>
  <c r="R141"/>
  <c r="P141"/>
  <c r="BK141"/>
  <c r="J141"/>
  <c r="BE141"/>
  <c r="BI139"/>
  <c r="BH139"/>
  <c r="BG139"/>
  <c r="BF139"/>
  <c r="T139"/>
  <c r="R139"/>
  <c r="P139"/>
  <c r="BK139"/>
  <c r="J139"/>
  <c r="BE139"/>
  <c r="BI137"/>
  <c r="BH137"/>
  <c r="BG137"/>
  <c r="BF137"/>
  <c r="T137"/>
  <c r="T136"/>
  <c r="R137"/>
  <c r="R136"/>
  <c r="P137"/>
  <c r="P136"/>
  <c r="BK137"/>
  <c r="BK136"/>
  <c r="J136"/>
  <c r="J137"/>
  <c r="BE137"/>
  <c r="J100"/>
  <c r="BI134"/>
  <c r="BH134"/>
  <c r="BG134"/>
  <c r="BF134"/>
  <c r="T134"/>
  <c r="R134"/>
  <c r="P134"/>
  <c r="BK134"/>
  <c r="J134"/>
  <c r="BE134"/>
  <c r="BI132"/>
  <c r="BH132"/>
  <c r="BG132"/>
  <c r="BF132"/>
  <c r="T132"/>
  <c r="T131"/>
  <c r="R132"/>
  <c r="R131"/>
  <c r="P132"/>
  <c r="P131"/>
  <c r="BK132"/>
  <c r="BK131"/>
  <c r="J131"/>
  <c r="J132"/>
  <c r="BE132"/>
  <c r="J99"/>
  <c r="BI129"/>
  <c r="BH129"/>
  <c r="BG129"/>
  <c r="BF129"/>
  <c r="T129"/>
  <c r="R129"/>
  <c r="P129"/>
  <c r="BK129"/>
  <c r="J129"/>
  <c r="BE129"/>
  <c r="BI126"/>
  <c r="BH126"/>
  <c r="BG126"/>
  <c r="BF126"/>
  <c r="T126"/>
  <c r="R126"/>
  <c r="P126"/>
  <c r="BK126"/>
  <c r="J126"/>
  <c r="BE126"/>
  <c r="BI123"/>
  <c r="F37"/>
  <c i="1" r="BD95"/>
  <c i="2" r="BH123"/>
  <c r="F36"/>
  <c i="1" r="BC95"/>
  <c i="2" r="BG123"/>
  <c r="F35"/>
  <c i="1" r="BB95"/>
  <c i="2" r="BF123"/>
  <c r="J34"/>
  <c i="1" r="AW95"/>
  <c i="2" r="F34"/>
  <c i="1" r="BA95"/>
  <c i="2" r="T123"/>
  <c r="T122"/>
  <c r="T121"/>
  <c r="T120"/>
  <c r="R123"/>
  <c r="R122"/>
  <c r="R121"/>
  <c r="R120"/>
  <c r="P123"/>
  <c r="P122"/>
  <c r="P121"/>
  <c r="P120"/>
  <c i="1" r="AU95"/>
  <c i="2" r="BK123"/>
  <c r="BK122"/>
  <c r="J122"/>
  <c r="BK121"/>
  <c r="J121"/>
  <c r="BK120"/>
  <c r="J120"/>
  <c r="J96"/>
  <c r="J30"/>
  <c i="1" r="AG95"/>
  <c i="2" r="J123"/>
  <c r="BE123"/>
  <c r="J33"/>
  <c i="1" r="AV95"/>
  <c i="2" r="F33"/>
  <c i="1" r="AZ95"/>
  <c i="2" r="J98"/>
  <c r="J97"/>
  <c r="J117"/>
  <c r="J116"/>
  <c r="F114"/>
  <c r="E112"/>
  <c r="J92"/>
  <c r="J91"/>
  <c r="F89"/>
  <c r="E87"/>
  <c r="J39"/>
  <c r="J18"/>
  <c r="E18"/>
  <c r="F117"/>
  <c r="F92"/>
  <c r="J17"/>
  <c r="J15"/>
  <c r="E15"/>
  <c r="F116"/>
  <c r="F91"/>
  <c r="J14"/>
  <c r="J12"/>
  <c r="J114"/>
  <c r="J89"/>
  <c r="E7"/>
  <c r="E110"/>
  <c r="E85"/>
  <c i="1"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101"/>
  <c r="AN101"/>
  <c r="AT100"/>
  <c r="AN100"/>
  <c r="AT99"/>
  <c r="AN99"/>
  <c r="AT98"/>
  <c r="AN98"/>
  <c r="AT97"/>
  <c r="AN97"/>
  <c r="AT96"/>
  <c r="AN96"/>
  <c r="AT95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<sst xmlns="http://schemas.openxmlformats.org/spreadsheetml/2006/main">
  <si>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</si>
  <si>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</si>
  <si>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</si>
  <si>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</si>
  <si>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</si>
  <si>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{333d6728-61cb-4259-bfe4-bb955bbeaa68}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</si>
  <si>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</si>
  <si>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</si>
  <si>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</si>
  <si>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</si>
  <si>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</si>
  <si>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</si>
  <si>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</si>
  <si>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</si>
  <si>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495/19-uprava_zel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</si>
  <si>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</si>
  <si>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</si>
  <si>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polní cesty C4 a C5 v k.ú. Lhota u Dřís</t>
  </si>
  <si>
    <t>0,1</t>
  </si>
  <si>
    <t>KSO:</t>
  </si>
  <si>
    <t>CC-CZ:</t>
  </si>
  <si>
    <t>1</t>
  </si>
  <si>
    <t>Místo:</t>
  </si>
  <si>
    <t xml:space="preserve"> </t>
  </si>
  <si>
    <t>Datum:</t>
  </si>
  <si>
    <t>15. 6. 2015</t>
  </si>
  <si>
    <t>10</t>
  </si>
  <si>
    <t>100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</si>
  <si>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</si>
  <si>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</si>
  <si>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</si>
  <si>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</si>
  <si>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</si>
  <si>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</si>
  <si>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</si>
  <si>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</si>
  <si>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</si>
  <si>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</si>
  <si>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</si>
  <si>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</si>
  <si>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</si>
  <si>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</si>
  <si>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</si>
  <si>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</si>
  <si>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</si>
  <si>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</si>
  <si>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</si>
  <si>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</si>
  <si>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</si>
  <si>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</si>
  <si>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</si>
  <si>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</si>
  <si>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</si>
  <si>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</si>
  <si>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</si>
  <si>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</si>
  <si>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</si>
  <si>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</si>
  <si>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</si>
  <si>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</si>
  <si>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</si>
  <si>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</si>
  <si>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</si>
  <si>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</si>
  <si>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</si>
  <si>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</si>
  <si>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</si>
  <si>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</si>
  <si>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</si>
  <si>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</si>
  <si>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</si>
  <si>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</si>
  <si>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</si>
  <si>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</si>
  <si>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</si>
  <si>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</si>
  <si>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</si>
  <si>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</si>
  <si>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</si>
  <si>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</si>
  <si>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</si>
  <si>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</si>
  <si>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495/16-0</t>
  </si>
  <si>
    <t>SO 07 Společné náklady</t>
  </si>
  <si>
    <t>STA</t>
  </si>
  <si>
    <t>{49cde91b-df82-4df6-a763-7fdca01631b5}</t>
  </si>
  <si>
    <t>2</t>
  </si>
  <si>
    <t>495/16-1</t>
  </si>
  <si>
    <t>SO 01 Polní cesta C4</t>
  </si>
  <si>
    <t>{2e94e813-42fc-4d25-b988-cd175c1bdaeb}</t>
  </si>
  <si>
    <t>495/16-2</t>
  </si>
  <si>
    <t>SO 02 Polní cesta C5</t>
  </si>
  <si>
    <t>{38c9cd33-0632-4e00-ba68-46c0eb0103af}</t>
  </si>
  <si>
    <t>495/16-3</t>
  </si>
  <si>
    <t>SO 03 Výsadba zeleně ŽP4</t>
  </si>
  <si>
    <t>{5704ff6c-bac4-4337-a0dd-b21e73660a65}</t>
  </si>
  <si>
    <t>495/16-5</t>
  </si>
  <si>
    <t>SO 05 Následná tříletá údržba zeleně ŽP4 (1. rok, 2. rok, 3.rok)</t>
  </si>
  <si>
    <t>{571d1afb-afd1-4de7-9e77-202945c85164}</t>
  </si>
  <si>
    <t>495/16-4</t>
  </si>
  <si>
    <t>SO 04 Výsadba zeleně ŽP5</t>
  </si>
  <si>
    <t>{96e86ad2-7031-49c7-a2ef-6f9d775d659a}</t>
  </si>
  <si>
    <t>495/16-6</t>
  </si>
  <si>
    <t>SO 06 Následná tříletá údržba zeleně ŽP5 (1. rok, 2. rok, 3.rok)</t>
  </si>
  <si>
    <t>{7bc264d7-259d-44ab-a8ff-efe069e64360}</t>
  </si>
  <si>
    <t>KRYCÍ LIST SOUPISU PRACÍ</t>
  </si>
  <si>
    <t>Objekt:</t>
  </si>
  <si>
    <t>495/16-0 - SO 07 Společné náklady</t>
  </si>
  <si>
    <t>NDCon s.r.o.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</si>
  <si>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</si>
  <si>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</si>
  <si>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</si>
  <si>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</si>
  <si>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</si>
  <si>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</si>
  <si>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</si>
  <si>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</si>
  <si>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</si>
  <si>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</si>
  <si>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</si>
  <si>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</si>
  <si>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</si>
  <si>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</si>
  <si>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</si>
  <si>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</si>
  <si>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</si>
  <si>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</si>
  <si>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</si>
  <si>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</si>
  <si>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</si>
  <si>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</si>
  <si>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</si>
  <si>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</si>
  <si>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</si>
  <si>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</si>
  <si>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</si>
  <si>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</si>
  <si>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</si>
  <si>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011002000</t>
  </si>
  <si>
    <t>Průzkumné práce</t>
  </si>
  <si>
    <t>soubor</t>
  </si>
  <si>
    <t>CS ÚRS 2015 01</t>
  </si>
  <si>
    <t>1024</t>
  </si>
  <si>
    <t>1102105695</t>
  </si>
  <si>
    <t>PP</t>
  </si>
  <si>
    <t>P</t>
  </si>
  <si>
    <t>Poznámka k položce:_x000d_
případné upřesnějící geotechnické rozbory, zjištění průběhu IS</t>
  </si>
  <si>
    <t>011314000</t>
  </si>
  <si>
    <t>Archeologický dohled</t>
  </si>
  <si>
    <t>1792841505</t>
  </si>
  <si>
    <t>Poznámka k položce:_x000d_
zajištění archeologického dohledu organizací s oprávněním včetně dokladu ke koloudaci</t>
  </si>
  <si>
    <t>3</t>
  </si>
  <si>
    <t>012002000</t>
  </si>
  <si>
    <t>Geodetické práce - vytyčení</t>
  </si>
  <si>
    <t>2087574145</t>
  </si>
  <si>
    <t>geodetické práce - vytyčení</t>
  </si>
  <si>
    <t>VRN3</t>
  </si>
  <si>
    <t>Zařízení staveniště</t>
  </si>
  <si>
    <t>4</t>
  </si>
  <si>
    <t>030001000</t>
  </si>
  <si>
    <t>1298548495</t>
  </si>
  <si>
    <t>R.2.</t>
  </si>
  <si>
    <t>Dočasné dopravní značení</t>
  </si>
  <si>
    <t>-1902380513</t>
  </si>
  <si>
    <t>Dočasné dopravní značení po dobu stavby</t>
  </si>
  <si>
    <t>VRN4</t>
  </si>
  <si>
    <t>Inženýrská činnost</t>
  </si>
  <si>
    <t>6</t>
  </si>
  <si>
    <t>012303000</t>
  </si>
  <si>
    <t>Geodetické práce po výstavbě</t>
  </si>
  <si>
    <t>-1372478947</t>
  </si>
  <si>
    <t>zaměření skutečného provedení stavby</t>
  </si>
  <si>
    <t>7</t>
  </si>
  <si>
    <t>013254000</t>
  </si>
  <si>
    <t>Dokumentace skutečného provedení stavby</t>
  </si>
  <si>
    <t>paré</t>
  </si>
  <si>
    <t>-171164398</t>
  </si>
  <si>
    <t>8</t>
  </si>
  <si>
    <t>043002000</t>
  </si>
  <si>
    <t>Zkoušky a ostatní měření - hutnící zkoušky</t>
  </si>
  <si>
    <t>1287157189</t>
  </si>
  <si>
    <t>495/16-1 - SO 01 Polní cesta C4</t>
  </si>
  <si>
    <t>HSV - Práce a dodávky HSV</t>
  </si>
  <si>
    <t xml:space="preserve">    1 - Zemní práce</t>
  </si>
  <si>
    <t xml:space="preserve">    2 - Zakládání</t>
  </si>
  <si>
    <t xml:space="preserve">    5 - Komunikace</t>
  </si>
  <si>
    <t xml:space="preserve">    8 - Trubní vedení</t>
  </si>
  <si>
    <t xml:space="preserve">    93 - Různé dokončovací konstrukce a práce inženýrských staveb</t>
  </si>
  <si>
    <t xml:space="preserve">    998 - Přesun hmot</t>
  </si>
  <si>
    <t>HSV</t>
  </si>
  <si>
    <t>Práce a dodávky HSV</t>
  </si>
  <si>
    <t>Zemní práce</t>
  </si>
  <si>
    <t>121101103</t>
  </si>
  <si>
    <t>Sejmutí ornice s přemístěním na vzdálenost do 250 m</t>
  </si>
  <si>
    <t>m3</t>
  </si>
  <si>
    <t>CS ÚRS 2019 01</t>
  </si>
  <si>
    <t>751907239</t>
  </si>
  <si>
    <t>VV</t>
  </si>
  <si>
    <t>snímaná plocha * tl.ornice</t>
  </si>
  <si>
    <t>1859,05*0,2</t>
  </si>
  <si>
    <t>121100001RAB.1</t>
  </si>
  <si>
    <t>Naložení, odvoz a uložen přebytečné ornice do 10 km</t>
  </si>
  <si>
    <t>-244407507</t>
  </si>
  <si>
    <t>naložení, odvoz a uložení, odvoz do 10 km</t>
  </si>
  <si>
    <t>sejmutá-zpětně použitá ornice</t>
  </si>
  <si>
    <t>371,81-153,83</t>
  </si>
  <si>
    <t>122202202</t>
  </si>
  <si>
    <t>Odkopávky a prokopávky nezapažené pro silnice objemu do 1000 m3 v hornině tř. 3</t>
  </si>
  <si>
    <t>-991359385</t>
  </si>
  <si>
    <t>Odkopávky a prokopávky nezapažené pro silnice s přemístěním výkopku v příčných profilech na vzdálenost do 15 m nebo s naložením na dopravní prostředek v hornině tř. 3 přes 100 do 1 000 m3</t>
  </si>
  <si>
    <t>676,843</t>
  </si>
  <si>
    <t>změřeno v digitální verzi projektové dokumentace - funkce výpočtu zemních prací</t>
  </si>
  <si>
    <t>122202209</t>
  </si>
  <si>
    <t>Příplatek k odkopávkám a prokopávkám pro silnice v hornině tř. 3 za lepivost</t>
  </si>
  <si>
    <t>1530158883</t>
  </si>
  <si>
    <t>Odkopávky a prokopávky nezapažené pro silnice s přemístěním výkopku v příčných profilech na vzdálenost do 15 m nebo s naložením na dopravní prostředek v hornině tř. 3 Příplatek k cenám za lepivost horniny tř. 3</t>
  </si>
  <si>
    <t>676,843/3</t>
  </si>
  <si>
    <t>132201101</t>
  </si>
  <si>
    <t>Hloubení rýh š do 600 mm v hornině tř. 3 objemu do 100 m3</t>
  </si>
  <si>
    <t>-1327873034</t>
  </si>
  <si>
    <t>Hloubení zapažených i nezapažených rýh šířky do 600 mm s urovnáním dna do předepsaného profilu a spádu v hornině tř. 3 do 100 m3</t>
  </si>
  <si>
    <t>zasakovací rýha+drenáž</t>
  </si>
  <si>
    <t>617*0,123+0,5*10*1,3</t>
  </si>
  <si>
    <t>132201109</t>
  </si>
  <si>
    <t>Příplatek za lepivost k hloubení rýh š do 600 mm v hornině tř. 3</t>
  </si>
  <si>
    <t>-2146139617</t>
  </si>
  <si>
    <t>Hloubení zapažených i nezapažených rýh šířky do 600 mm s urovnáním dna do předepsaného profilu a spádu v hornině tř. 3 Příplatek k cenám za lepivost horniny tř. 3</t>
  </si>
  <si>
    <t>hloubení rýh/3</t>
  </si>
  <si>
    <t>82,391/3</t>
  </si>
  <si>
    <t>132201201</t>
  </si>
  <si>
    <t>Hloubení rýh š do 2000 mm v hornině tř. 3 objemu do 100 m3</t>
  </si>
  <si>
    <t>-1666552086</t>
  </si>
  <si>
    <t>Hloubení zapažených i nezapažených rýh šířky přes 600 do 2 000 mm s urovnáním dna do předepsaného profilu a spádu v hornině tř. 3 do 100 m3</t>
  </si>
  <si>
    <t>zasak</t>
  </si>
  <si>
    <t>1,5*6*1,3+1,5*6*1,3+1,5*6*1,3</t>
  </si>
  <si>
    <t>132201209</t>
  </si>
  <si>
    <t>Příplatek za lepivost k hloubení rýh š do 2000 mm v hornině tř. 3</t>
  </si>
  <si>
    <t>1434154351</t>
  </si>
  <si>
    <t>Hloubení zapažených i nezapažených rýh šířky přes 600 do 2 000 mm s urovnáním dna do předepsaného profilu a spádu v hornině tř. 3 Příplatek k cenám za lepivost horniny tř. 3</t>
  </si>
  <si>
    <t>35,1/3</t>
  </si>
  <si>
    <t>9</t>
  </si>
  <si>
    <t>167101102</t>
  </si>
  <si>
    <t>Nakládání výkopku z hornin tř. 1 až 4 přes 100 m3</t>
  </si>
  <si>
    <t>669545228</t>
  </si>
  <si>
    <t>Nakládání, skládání a překládání neulehlého výkopku nebo sypaniny nakládání, množství přes 100 m3, z hornin tř. 1 až 4</t>
  </si>
  <si>
    <t>výkopek</t>
  </si>
  <si>
    <t>676,843+82,391+35,1</t>
  </si>
  <si>
    <t>162701105</t>
  </si>
  <si>
    <t>Vodorovné přemístění do 10000 m výkopku/sypaniny z horniny tř. 1 až 4</t>
  </si>
  <si>
    <t>708243700</t>
  </si>
  <si>
    <t>Vodorovné přemístění výkopku nebo sypaniny po suchu na obvyklém dopravním prostředku, bez naložení výkopku, avšak se složením bez rozhrnutí z horniny tř. 1 až 4 na vzdálenost přes 9 000 do 10 000 m</t>
  </si>
  <si>
    <t>794,334</t>
  </si>
  <si>
    <t>11</t>
  </si>
  <si>
    <t>162701109</t>
  </si>
  <si>
    <t>Příplatek k vodorovnému přemístění výkopku/sypaniny z horniny tř. 1 až 4 ZKD 1000 m přes 10000 m</t>
  </si>
  <si>
    <t>844106134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</si>
  <si>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</si>
  <si>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794,334*10</t>
  </si>
  <si>
    <t>12</t>
  </si>
  <si>
    <t>171201201</t>
  </si>
  <si>
    <t>Uložení sypaniny na skládky</t>
  </si>
  <si>
    <t>-213371659</t>
  </si>
  <si>
    <t>přebytečný výkopek</t>
  </si>
  <si>
    <t>13</t>
  </si>
  <si>
    <t>171201211</t>
  </si>
  <si>
    <t>Poplatek za uložení odpadu ze sypaniny na skládce (skládkovné)</t>
  </si>
  <si>
    <t>t</t>
  </si>
  <si>
    <t>CS ÚRS 2017 01</t>
  </si>
  <si>
    <t>-841977930</t>
  </si>
  <si>
    <t>Uložení sypaniny poplatek za uložení sypaniny na skládce (skládkovné)</t>
  </si>
  <si>
    <t>přepočet z m3 na t</t>
  </si>
  <si>
    <t>794,334*2</t>
  </si>
  <si>
    <t>14</t>
  </si>
  <si>
    <t>181102302</t>
  </si>
  <si>
    <t>Úprava pláně v zářezech se zhutněním</t>
  </si>
  <si>
    <t>m2</t>
  </si>
  <si>
    <t>2122193320</t>
  </si>
  <si>
    <t>Úprava pláně na stavbách dálnic v zářezech mimo skalních se zhutněním</t>
  </si>
  <si>
    <t>plocha ŠD 0-63</t>
  </si>
  <si>
    <t>2916,706</t>
  </si>
  <si>
    <t>122201402</t>
  </si>
  <si>
    <t>Vykopávky v zemníku na suchu v hornině tř. 3 objem do 1000 m3</t>
  </si>
  <si>
    <t>-1692250015</t>
  </si>
  <si>
    <t>Vykopávky v zemnících na suchu s přehozením výkopku na vzdálenost do 3 m nebo s naložením na dopravní prostředek v hornině tř. 3 přes 100 do 1 000 m3</t>
  </si>
  <si>
    <t>Poznámka k položce:_x000d_
ornice</t>
  </si>
  <si>
    <t>naložení ornice z mezideponie</t>
  </si>
  <si>
    <t>961,53*0,15+32*0,3</t>
  </si>
  <si>
    <t>16</t>
  </si>
  <si>
    <t>162301101</t>
  </si>
  <si>
    <t>Vodorovné přemístění do 500 m výkopku/sypaniny z horniny tř. 1 až 4</t>
  </si>
  <si>
    <t>-371281110</t>
  </si>
  <si>
    <t>Vodorovné přemístění výkopku nebo sypaniny po suchu na obvyklém dopravním prostředku, bez naložení výkopku, avšak se složením bez rozhrnutí z horniny tř. 1 až 4 na vzdálenost přes 50 do 500 m</t>
  </si>
  <si>
    <t>přesun ornice z deponie</t>
  </si>
  <si>
    <t>153,83</t>
  </si>
  <si>
    <t>17</t>
  </si>
  <si>
    <t>181151331</t>
  </si>
  <si>
    <t>Plošná úprava terénu přes 500 m2 zemina tř 1 až 4 nerovnosti do +/- 200 mm v rovinně a svahu do 1:5</t>
  </si>
  <si>
    <t>-1575215236</t>
  </si>
  <si>
    <t>Plošná úprava terénu v zemině tř. 1 až 4 s urovnáním povrchu bez doplnění ornice souvislé plochy přes 500 m2 při nerovnostech terénu přes 150 do 200 mm v rovině nebo na svahu do 1:5</t>
  </si>
  <si>
    <t>úprava okolí cesty v rámci pozemku cesty</t>
  </si>
  <si>
    <t>1716,31</t>
  </si>
  <si>
    <t>18</t>
  </si>
  <si>
    <t>181301112</t>
  </si>
  <si>
    <t>Rozprostření ornice tl vrstvy do 150 mm pl přes 500 m2 v rovině nebo ve svahu do 1:5</t>
  </si>
  <si>
    <t>1024926822</t>
  </si>
  <si>
    <t>Rozprostření a urovnání ornice v rovině nebo ve svahu sklonu do 1:5 při souvislé ploše přes 500 m2, tl. vrstvy přes 100 do 150 mm</t>
  </si>
  <si>
    <t>Poznámka k položce:_x000d_
změřeno funkcí měření ploch v elektronické dokumentaci</t>
  </si>
  <si>
    <t>961,53</t>
  </si>
  <si>
    <t>19</t>
  </si>
  <si>
    <t>181301115</t>
  </si>
  <si>
    <t>Rozprostření ornice tl vrstvy do 300 mm pl přes 500 m2 v rovině nebo ve svahu do 1:5</t>
  </si>
  <si>
    <t>44074670</t>
  </si>
  <si>
    <t>Rozprostření a urovnání ornice v rovině nebo ve svahu sklonu do 1:5 při souvislé ploše přes 500 m2, tl. vrstvy přes 250 do 300 mm</t>
  </si>
  <si>
    <t>Poznámka k položce:_x000d_
plocha zasaku</t>
  </si>
  <si>
    <t>32</t>
  </si>
  <si>
    <t>20</t>
  </si>
  <si>
    <t>181451121</t>
  </si>
  <si>
    <t>Založení lučního trávníku výsevem plochy přes 1000 m2 v rovině a ve svahu do 1:5</t>
  </si>
  <si>
    <t>-877496977</t>
  </si>
  <si>
    <t>Založení trávníku na půdě předem připravené plochy přes 1000 m2 výsevem včetně utažení lučního v rovině nebo na svahu do 1:5</t>
  </si>
  <si>
    <t>Poznámka k položce:_x000d_
= změřeno v digitální verzi PD - funkce měření ploch</t>
  </si>
  <si>
    <t>M</t>
  </si>
  <si>
    <t>005724720</t>
  </si>
  <si>
    <t>osivo směs travní krajinná - rovinná</t>
  </si>
  <si>
    <t>kg</t>
  </si>
  <si>
    <t>-247171130</t>
  </si>
  <si>
    <t>osiva pícnin směsi travní balení obvykle 25 kg technická - rovinná (10 kg)</t>
  </si>
  <si>
    <t>Poznámka k položce:_x000d_
=pol.19*0,025</t>
  </si>
  <si>
    <t>1716,31*0,03</t>
  </si>
  <si>
    <t>Zakládání</t>
  </si>
  <si>
    <t>22</t>
  </si>
  <si>
    <t>211531111</t>
  </si>
  <si>
    <t>Výplň odvodňovacích žeber nebo trativodů kamenivem hrubým drceným frakce 16 až 63 mm</t>
  </si>
  <si>
    <t>428886547</t>
  </si>
  <si>
    <t>Výplň kamenivem do rýh odvodňovacích žeber nebo trativodů bez zhutnění, s úpravou povrchu výplně kamenivem hrubým drceným frakce 16 až 63 mm</t>
  </si>
  <si>
    <t>Poznámka k položce:_x000d_
fr. 32/63</t>
  </si>
  <si>
    <t>0,5*10*1+1,5*6*1+1,5*6*1+1,5*6*1</t>
  </si>
  <si>
    <t>23</t>
  </si>
  <si>
    <t>211971121</t>
  </si>
  <si>
    <t>Zřízení opláštění žeber nebo trativodů geotextilií v rýze nebo zářezu sklonu přes 1:2 š do 2,5 m</t>
  </si>
  <si>
    <t>117958661</t>
  </si>
  <si>
    <t>Zřízení opláštění výplně z geotextilie odvodňovacích žeber nebo trativodů v rýze nebo zářezu se stěnami svislými nebo šikmými o sklonu přes 1:2 při rozvinuté šířce opláštění do 2,5 m</t>
  </si>
  <si>
    <t xml:space="preserve">Poznámka k položce:_x000d_
= opláštění zasaku_x000d_
</t>
  </si>
  <si>
    <t>(0,5*10*2+0,5*1*2+10*1*2+(1,5*6*2+1,5*1*2+6*1*2)*3)*1,1</t>
  </si>
  <si>
    <t>24</t>
  </si>
  <si>
    <t>693111120</t>
  </si>
  <si>
    <t>textilie netkaná vpichovaná GETEX š 200 cm 250 g/m2</t>
  </si>
  <si>
    <t>m</t>
  </si>
  <si>
    <t>2068303344</t>
  </si>
  <si>
    <t xml:space="preserve">geotextilie geotextilie netkané GETEX (vlna, viskóza, syntetika) barva pestrá použití: ve stavebnictví pro stavby silnic, dálnic, železnic přehrad, kanálů, pro výstavbu skládek 250g/m2  šíře 200 cm</t>
  </si>
  <si>
    <t>Poznámka k položce:_x000d_
oplášťovaná plocha</t>
  </si>
  <si>
    <t>oplášťovaná plocha /2</t>
  </si>
  <si>
    <t>143/2</t>
  </si>
  <si>
    <t>Komunikace</t>
  </si>
  <si>
    <t>25</t>
  </si>
  <si>
    <t>561061121</t>
  </si>
  <si>
    <t>Zřízení podkladu ze zeminy upravené hydraulickými pojivy (Road Mix) tl do 400 mm plochy do 5000 m2</t>
  </si>
  <si>
    <t>-481490372</t>
  </si>
  <si>
    <t>Zřízení podkladu ze zeminy upravené hydraulickými pojivy (systém Road Mix) vápnem, cementem nebo směsnými pojivy (materiál ve specifikaci) s rozprostřením, promísením, vlhčením, zhutněním a ošetřením vodou plochy přes 1 000 do 5 000 m2, tloušťka po zhutnění přes 350 do 400 mm</t>
  </si>
  <si>
    <t>Plocha pláně</t>
  </si>
  <si>
    <t>26</t>
  </si>
  <si>
    <t>585301590</t>
  </si>
  <si>
    <t>vápnoCL 90-Q nehašené bal. 32 kg</t>
  </si>
  <si>
    <t>-1634075146</t>
  </si>
  <si>
    <t xml:space="preserve">vápna pro stavební účely mleté ČSN EN 459-1 CL 90 - Q  nehašené         bal. 25 kg</t>
  </si>
  <si>
    <t>Poznámka k položce:_x000d_
materiál pro úpravu zemin</t>
  </si>
  <si>
    <t>2916,706*0,023</t>
  </si>
  <si>
    <t>27</t>
  </si>
  <si>
    <t>564851111-1</t>
  </si>
  <si>
    <t>Podklad ze štěrkodrtě ŠD tl 150 mm 0-32</t>
  </si>
  <si>
    <t>-279741667</t>
  </si>
  <si>
    <t>Podklad ze štěrkodrti ŠD s rozprostřením a zhutněním, po zhutnění tl. 150 mm</t>
  </si>
  <si>
    <t>ACP+krajnice+rozšíření vrstvy</t>
  </si>
  <si>
    <t>2258,51+297,08+601,86*0,3</t>
  </si>
  <si>
    <t>28</t>
  </si>
  <si>
    <t>564851111-2</t>
  </si>
  <si>
    <t>Podklad ze štěrkodrtě ŠD tl 150 mm 0-63</t>
  </si>
  <si>
    <t>-449293641</t>
  </si>
  <si>
    <t>ŠD 0-32+rozšíření vrstvy</t>
  </si>
  <si>
    <t>2736,148+601,86*0,3</t>
  </si>
  <si>
    <t>29</t>
  </si>
  <si>
    <t>565155121</t>
  </si>
  <si>
    <t>Asfaltový beton vrstva podkladní ACP 16 (obalované kamenivo OKS) tl 70 mm š přes 3 m</t>
  </si>
  <si>
    <t>-2065487447</t>
  </si>
  <si>
    <t>Asfaltový beton vrstva podkladní ACP 16 (obalované kamenivo střednězrnné - OKS) s rozprostřením a zhutněním v pruhu šířky přes 3 m, po zhutnění tl. 70 mm</t>
  </si>
  <si>
    <t>plocha ACO</t>
  </si>
  <si>
    <t>2258,51</t>
  </si>
  <si>
    <t>30</t>
  </si>
  <si>
    <t>569731111</t>
  </si>
  <si>
    <t>Zpevnění krajnic kamenivem drceným tl 100 mm</t>
  </si>
  <si>
    <t>1265600239</t>
  </si>
  <si>
    <t>Zpevnění krajnic nebo komunikací pro pěší s rozprostřením a zhutněním, po zhutnění kamenivem drceným tl. 100 mm</t>
  </si>
  <si>
    <t>1188,32*0,25</t>
  </si>
  <si>
    <t>31</t>
  </si>
  <si>
    <t>573211111-1</t>
  </si>
  <si>
    <t>Postřik živičný infiltrační z asfaltu v množství do 0,5 kg/m2</t>
  </si>
  <si>
    <t>1926517024</t>
  </si>
  <si>
    <t>Postřik živičný infiltrační bez posypu kamenivem z asfaltu silničního, v množství do 0,50 kg/m2</t>
  </si>
  <si>
    <t>plocha ACP</t>
  </si>
  <si>
    <t>573211111-2</t>
  </si>
  <si>
    <t>Postřik živičný spojovací z asfaltu v množství do 0,5 kg/m2</t>
  </si>
  <si>
    <t>-1115476377</t>
  </si>
  <si>
    <t>33</t>
  </si>
  <si>
    <t>577134121</t>
  </si>
  <si>
    <t>Asfaltový beton vrstva obrusná ACO 11 (ABS) tř. I tl 40 mm š přes 3 m z nemodifikovaného asfaltu</t>
  </si>
  <si>
    <t>1317674752</t>
  </si>
  <si>
    <t>Asfaltový beton vrstva obrusná ACO 11 (ABS) s rozprostřením a se zhutněním z nemodifikovaného asfaltu v pruhu šířky přes 3 m tř. I, po zhutnění tl. 40 mm</t>
  </si>
  <si>
    <t xml:space="preserve">délka * šířka +  sjezdy a výhybny</t>
  </si>
  <si>
    <t>601,86*3,5+152</t>
  </si>
  <si>
    <t>Trubní vedení</t>
  </si>
  <si>
    <t>34</t>
  </si>
  <si>
    <t>895170201-1</t>
  </si>
  <si>
    <t xml:space="preserve">Drenážní šachta z PP, šachtové dno  DN 400 </t>
  </si>
  <si>
    <t>kus</t>
  </si>
  <si>
    <t>666733241</t>
  </si>
  <si>
    <t>Drenážní šachta z polypropylenu PP DN 400 pro napojení potrubí D 100,šachtové dno přímé, poklop</t>
  </si>
  <si>
    <t>35</t>
  </si>
  <si>
    <t>895170201-2</t>
  </si>
  <si>
    <t>1983368463</t>
  </si>
  <si>
    <t>Drenážní šachta z polypropylenu PP DN 400 pro napojení potrubí D 100,šachtové dno s odbočkou, poklop</t>
  </si>
  <si>
    <t>93</t>
  </si>
  <si>
    <t>Různé dokončovací konstrukce a práce inženýrských staveb</t>
  </si>
  <si>
    <t>36</t>
  </si>
  <si>
    <t>938909311</t>
  </si>
  <si>
    <t>Čištění vozovek metením strojně podkladu nebo krytu betonového nebo živičného</t>
  </si>
  <si>
    <t>-1033276073</t>
  </si>
  <si>
    <t>Čištění vozovek metením bláta, prachu nebo hlinitého nánosu s odklizením na hromady na vzdálenost do 20 m nebo naložením na dopravní prostředek strojně povrchu podkladu nebo krytu betonového nebo živičného</t>
  </si>
  <si>
    <t>Poznámka k položce:_x000d_
opakované čištěšní stavajích silnic i nové vozovky</t>
  </si>
  <si>
    <t>998</t>
  </si>
  <si>
    <t>Přesun hmot</t>
  </si>
  <si>
    <t>37</t>
  </si>
  <si>
    <t>998225111</t>
  </si>
  <si>
    <t>Přesun hmot pro pozemní komunikace s krytem z kamene, monolitickým betonovým nebo živičným</t>
  </si>
  <si>
    <t>-116636331</t>
  </si>
  <si>
    <t>Přesun hmot pro komunikace s krytem z kameniva, monolitickým betonovým nebo živičným dopravní vzdálenost do 200 m jakékoliv délky objektu</t>
  </si>
  <si>
    <t xml:space="preserve">Poznámka k položce:_x000d_
=pol.32+pol.33+pol.34+pol.37_x000d_
</t>
  </si>
  <si>
    <t>495/16-2 - SO 02 Polní cesta C5</t>
  </si>
  <si>
    <t xml:space="preserve">    91 - Doplňující práce na komunikaci</t>
  </si>
  <si>
    <t xml:space="preserve">    9 - Ostatní konstrukce a práce, bourání</t>
  </si>
  <si>
    <t xml:space="preserve">    997 - Přesun sutě</t>
  </si>
  <si>
    <t>113107221</t>
  </si>
  <si>
    <t>Odstranění podkladu pl přes 200 m2 z kameniva drceného tl 100 mm</t>
  </si>
  <si>
    <t>54427441</t>
  </si>
  <si>
    <t>Odstranění podkladů nebo krytů s přemístěním hmot na skládku na vzdálenost do 20 m nebo s naložením na dopravní prostředek v ploše jednotlivě přes 200 m2 z kameniva hrubého drceného, o tl. vrstvy do 100 mm</t>
  </si>
  <si>
    <t>150*3,5</t>
  </si>
  <si>
    <t>724,87*0,2</t>
  </si>
  <si>
    <t>809133022</t>
  </si>
  <si>
    <t>sejmutá ornice</t>
  </si>
  <si>
    <t>144,974-84,834</t>
  </si>
  <si>
    <t>617,52</t>
  </si>
  <si>
    <t>617,52/3</t>
  </si>
  <si>
    <t>446*0,123</t>
  </si>
  <si>
    <t>54,858/3</t>
  </si>
  <si>
    <t>(1,5*6*1,3)*3</t>
  </si>
  <si>
    <t>617,52+54,858+35,1</t>
  </si>
  <si>
    <t>707,478</t>
  </si>
  <si>
    <t>707,478*10</t>
  </si>
  <si>
    <t>707,478*2</t>
  </si>
  <si>
    <t>2120,787</t>
  </si>
  <si>
    <t>511,56*0,15+27*0,3</t>
  </si>
  <si>
    <t>84,834</t>
  </si>
  <si>
    <t>914626545</t>
  </si>
  <si>
    <t>1154,11</t>
  </si>
  <si>
    <t>511,56</t>
  </si>
  <si>
    <t>1154,11*0,03</t>
  </si>
  <si>
    <t>(1,5*6*1)*3</t>
  </si>
  <si>
    <t>((1,5*6*2+1,5*1*2+6*1*2)*3)*1,1</t>
  </si>
  <si>
    <t>oplášťovaná plocha/2</t>
  </si>
  <si>
    <t>108,9</t>
  </si>
  <si>
    <t>2120,706</t>
  </si>
  <si>
    <t>2120,787*0,023</t>
  </si>
  <si>
    <t>1632,825+217,35+451,02*0,3</t>
  </si>
  <si>
    <t>1985,481+451,02*0,3</t>
  </si>
  <si>
    <t>1632,825</t>
  </si>
  <si>
    <t>869,4*0,25</t>
  </si>
  <si>
    <t>451,02*3,5+54,255</t>
  </si>
  <si>
    <t>599141111R00</t>
  </si>
  <si>
    <t>Vyplnění spár živičnou zálivkou</t>
  </si>
  <si>
    <t>38</t>
  </si>
  <si>
    <t>-1360638222</t>
  </si>
  <si>
    <t>91</t>
  </si>
  <si>
    <t>Doplňující práce na komunikaci</t>
  </si>
  <si>
    <t>919735112R00</t>
  </si>
  <si>
    <t>Řezání stávajícího živičného krytu tl. 5 - 10 cm</t>
  </si>
  <si>
    <t>-1697817120</t>
  </si>
  <si>
    <t>Poznámka k položce:_x000d_
zaříznutí stávajícího asfaltu v místě napojení</t>
  </si>
  <si>
    <t>39</t>
  </si>
  <si>
    <t>Ostatní konstrukce a práce, bourání</t>
  </si>
  <si>
    <t>40</t>
  </si>
  <si>
    <t>914111111</t>
  </si>
  <si>
    <t>Montáž svislé dopravní značky do velikosti 1 m2 objímkami na sloupek nebo konzolu</t>
  </si>
  <si>
    <t>379068285</t>
  </si>
  <si>
    <t>Montáž svislé dopravní značky základní velikosti do 1 m2 objímkami na sloupky nebo konzoly</t>
  </si>
  <si>
    <t>41</t>
  </si>
  <si>
    <t>914511111</t>
  </si>
  <si>
    <t>Montáž sloupku dopravních značek délky do 3,5 m s betonovým základem</t>
  </si>
  <si>
    <t>2070365949</t>
  </si>
  <si>
    <t>Montáž sloupku dopravních značek délky do 3,5 m do betonového základu</t>
  </si>
  <si>
    <t>42</t>
  </si>
  <si>
    <t>404452250</t>
  </si>
  <si>
    <t>sloupek Zn 60 - 350</t>
  </si>
  <si>
    <t>1753295640</t>
  </si>
  <si>
    <t>Výrobky a tabule orientační pro návěstí a zabezpečovací zařízení silniční značky dopravní svislé sloupky Zn 60 - 350</t>
  </si>
  <si>
    <t>43</t>
  </si>
  <si>
    <t>919112213</t>
  </si>
  <si>
    <t>Řezání spár pro vytvoření komůrky š 10 mm hl 25 mm pro těsnící zálivku v živičném krytu</t>
  </si>
  <si>
    <t>1946546078</t>
  </si>
  <si>
    <t>Řezání dilatačních spár v živičném krytu vytvoření komůrky pro těsnící zálivku šířky 10 mm, hloubky 25 mm</t>
  </si>
  <si>
    <t>Poznámka k položce:_x000d_
proříznutí spáry v místě napojení nového krytu</t>
  </si>
  <si>
    <t>řezání_spar</t>
  </si>
  <si>
    <t>44</t>
  </si>
  <si>
    <t>404441110</t>
  </si>
  <si>
    <t>značka svislá reflexní zákazová B FeZn NK 700 mm</t>
  </si>
  <si>
    <t>-1821729654</t>
  </si>
  <si>
    <t xml:space="preserve">výrobky a tabule orientační pro návěstí a zabezpečovací zařízení silniční značky dopravní svislé FeZn  plech FeZn AL     plech Al NK, 3M   povrchová úprava reflexní fólií tř.1 kruhové značky B1-B34, P7, C1 - C14, IJ4b rozměr 700 mm FeZn NK reflexní tř.1</t>
  </si>
  <si>
    <t>Poznámka k položce:_x000d_
B11 a B20a</t>
  </si>
  <si>
    <t>45</t>
  </si>
  <si>
    <t>404442560</t>
  </si>
  <si>
    <t>značka svislá FeZn NK 500 x 700 mm</t>
  </si>
  <si>
    <t>209336125</t>
  </si>
  <si>
    <t xml:space="preserve">výrobky a tabule orientační pro návěstí a zabezpečovací zařízení silniční značky dopravní svislé FeZn  plech FeZn AL     plech Al NK, 3M   povrchová úprava reflexní fólií tř.1 obdélníkové značky IP8,IP9,IP11,IP12, IP13,IS15, IJ1-15, E2,E12 500x700 mm FeZn</t>
  </si>
  <si>
    <t xml:space="preserve">Poznámka k položce:_x000d_
E13_x000d_
</t>
  </si>
  <si>
    <t>997</t>
  </si>
  <si>
    <t>Přesun sutě</t>
  </si>
  <si>
    <t>46</t>
  </si>
  <si>
    <t>997211611</t>
  </si>
  <si>
    <t>Nakládání suti na dopravní prostředky pro vodorovnou dopravu</t>
  </si>
  <si>
    <t>110734575</t>
  </si>
  <si>
    <t>Nakládání suti nebo vybouraných hmot na dopravní prostředky pro vodorovnou dopravu suti</t>
  </si>
  <si>
    <t>vybourané hmoty</t>
  </si>
  <si>
    <t>89,25</t>
  </si>
  <si>
    <t>47</t>
  </si>
  <si>
    <t>997221571</t>
  </si>
  <si>
    <t>Vodorovná doprava vybouraných hmot do 1 km</t>
  </si>
  <si>
    <t>671600917</t>
  </si>
  <si>
    <t>Vodorovná doprava vybouraných hmot bez naložení, ale se složením a s hrubým urovnáním na vzdálenost do 1 km</t>
  </si>
  <si>
    <t xml:space="preserve"> nakládání suti</t>
  </si>
  <si>
    <t>48</t>
  </si>
  <si>
    <t>997221579</t>
  </si>
  <si>
    <t>Příplatek ZKD 1 km u vodorovné dopravy vybouraných hmot</t>
  </si>
  <si>
    <t>1191176407</t>
  </si>
  <si>
    <t>Vodorovná doprava vybouraných hmot bez naložení, ale se složením a s hrubým urovnáním na vzdálenost Příplatek k ceně za každý další i započatý 1 km přes 1 km</t>
  </si>
  <si>
    <t>doprava*19</t>
  </si>
  <si>
    <t>89,25*19</t>
  </si>
  <si>
    <t>49</t>
  </si>
  <si>
    <t>997221855</t>
  </si>
  <si>
    <t>Poplatek za uložení odpadu z kameniva na skládce (skládkovné)</t>
  </si>
  <si>
    <t>80669096</t>
  </si>
  <si>
    <t>Poplatek za uložení stavebního odpadu na skládce (skládkovné) z kameniva</t>
  </si>
  <si>
    <t>vybouarný recyklát</t>
  </si>
  <si>
    <t>495/16-3 - SO 03 Výsadba zeleně ŽP4</t>
  </si>
  <si>
    <t>183101221</t>
  </si>
  <si>
    <t>Jamky pro výsadbu s výměnou 50 % půdy zeminy tř 1 až 4 objem do 1 m3 v rovině a svahu do 1:5</t>
  </si>
  <si>
    <t>2099915600</t>
  </si>
  <si>
    <t>Hloubení jamek pro vysazování rostlin v zemině tř.1 až 4 s výměnou půdy z 50% v rovině nebo na svahu do 1:5, objemu přes 0,40 do 1,00 m3</t>
  </si>
  <si>
    <t>174201101</t>
  </si>
  <si>
    <t>Zásyp jam, šachet rýh nebo kolem objektů sypaninou bez zhutnění</t>
  </si>
  <si>
    <t>-347758452</t>
  </si>
  <si>
    <t>Zásyp sypaninou z jakékoliv horniny s uložením výkopku ve vrstvách bez zhutnění jam, šachet, rýh nebo kolem objektů v těchto vykopávkách</t>
  </si>
  <si>
    <t>51*0,55</t>
  </si>
  <si>
    <t>103211000</t>
  </si>
  <si>
    <t>zahradní substrát pro výsadbu VL</t>
  </si>
  <si>
    <t>-1836050622</t>
  </si>
  <si>
    <t xml:space="preserve">rašelina substrátová zahradní substrát pro výsadbu     VL</t>
  </si>
  <si>
    <t>28,05</t>
  </si>
  <si>
    <t>184102124</t>
  </si>
  <si>
    <t>Výsadba dřeviny s balem D do 0,5 m do jamky se zalitím ve svahu do 1:2</t>
  </si>
  <si>
    <t>-794203088</t>
  </si>
  <si>
    <t>Výsadba dřeviny s balem do předem vyhloubené jamky se zalitím na svahu přes 1:5 do 1:2, při průměru balu přes 400 do 500 mm</t>
  </si>
  <si>
    <t>Hrušeň+Jabloň</t>
  </si>
  <si>
    <t>25+26</t>
  </si>
  <si>
    <t>nove-026560503</t>
  </si>
  <si>
    <t>Hrušeň Pyrus sp. OK 10-12 cm, bal</t>
  </si>
  <si>
    <t>nove-02656055</t>
  </si>
  <si>
    <t>Jabloň - Malus sp. OK 10-12 cm, bal</t>
  </si>
  <si>
    <t>184215133</t>
  </si>
  <si>
    <t>Ukotvení kmene dřevin třemi kůly D do 0,1 m délky do 3 m</t>
  </si>
  <si>
    <t>-304205158</t>
  </si>
  <si>
    <t>Ukotvení dřeviny kůly třemi kůly, délky přes 2 do 3 m</t>
  </si>
  <si>
    <t>počet dřevin</t>
  </si>
  <si>
    <t>51</t>
  </si>
  <si>
    <t>605912530</t>
  </si>
  <si>
    <t>kůl vyvazovací dřevěný impregnovaný délka 200 cm průměr 8 cm</t>
  </si>
  <si>
    <t>-1154209061</t>
  </si>
  <si>
    <t>sloupy, tyče a vlna dřevěná kůly vyvazovací jeden konec fazeta, druhý špice, délka 200 cm imregnované průměr 8 cm</t>
  </si>
  <si>
    <t>605912550-1</t>
  </si>
  <si>
    <t>Příčka spojovací</t>
  </si>
  <si>
    <t>1912439403</t>
  </si>
  <si>
    <t>počet kůlů</t>
  </si>
  <si>
    <t>153</t>
  </si>
  <si>
    <t>605912550-2</t>
  </si>
  <si>
    <t>páska kotvící</t>
  </si>
  <si>
    <t>-1291867524</t>
  </si>
  <si>
    <t>počet příček</t>
  </si>
  <si>
    <t>184801122</t>
  </si>
  <si>
    <t>Ošetřování vysazených dřevin soliterních ve svahu do 1:2</t>
  </si>
  <si>
    <t>-166517886</t>
  </si>
  <si>
    <t>Ošetření vysazených dřevin solitérních na svahu přes 1:5 do 1:2</t>
  </si>
  <si>
    <t>184813121</t>
  </si>
  <si>
    <t>Ochrana dřevin před okusem mechanicky pletivem v rovině a svahu do 1:5</t>
  </si>
  <si>
    <t>1056907019</t>
  </si>
  <si>
    <t>Ochrana dřevin před okusem zvěří mechanicky v rovině nebo ve svahu do 1:5, pletivem, výšky do 2 m</t>
  </si>
  <si>
    <t>Hrušeň + jabloň</t>
  </si>
  <si>
    <t>184911432</t>
  </si>
  <si>
    <t>Mulčování rostlin kůrou tl. do 0,15 m ve svahu do 1:2</t>
  </si>
  <si>
    <t>-57446713</t>
  </si>
  <si>
    <t>Mulčování vysazených rostlin mulčovací kůrou, tl. přes 100 do 150 mm na svahu přes 1:5 do 1:2</t>
  </si>
  <si>
    <t>počet dřevin*1m2</t>
  </si>
  <si>
    <t>51*1</t>
  </si>
  <si>
    <t>103911000</t>
  </si>
  <si>
    <t>kůra mulčovací VL</t>
  </si>
  <si>
    <t>1681837121</t>
  </si>
  <si>
    <t xml:space="preserve">výrobky ostatní kůra mulčovací              VL</t>
  </si>
  <si>
    <t>51*0,15</t>
  </si>
  <si>
    <t>185804311</t>
  </si>
  <si>
    <t>Zalití rostlin vodou plocha do 20 m2</t>
  </si>
  <si>
    <t>526327399</t>
  </si>
  <si>
    <t>Zalití rostlin vodou plochy záhonů jednotlivě do 20 m2</t>
  </si>
  <si>
    <t>počet stromů * 40l</t>
  </si>
  <si>
    <t>51*0,04</t>
  </si>
  <si>
    <t>185851121</t>
  </si>
  <si>
    <t>Dovoz vody pro zálivku rostlin za vzdálenost do 1000 m</t>
  </si>
  <si>
    <t>-865556099</t>
  </si>
  <si>
    <t>Dovoz vody pro zálivku rostlin na vzdálenost do 1000 m</t>
  </si>
  <si>
    <t>2,04</t>
  </si>
  <si>
    <t>185851129</t>
  </si>
  <si>
    <t>Příplatek k dovozu vody pro zálivku rostlin do 1000 m ZKD 1000 m</t>
  </si>
  <si>
    <t>726678905</t>
  </si>
  <si>
    <t>Dovoz vody pro zálivku rostlin Příplatek k ceně za každých dalších i započatých 1000 m</t>
  </si>
  <si>
    <t>9*2,04</t>
  </si>
  <si>
    <t>998231311</t>
  </si>
  <si>
    <t>Přesun hmot pro sadovnické a krajinářské úpravy vodorovně do 5000 m</t>
  </si>
  <si>
    <t>-751955389</t>
  </si>
  <si>
    <t>Přesun hmot pro sadovnické a krajinářské úpravy dopravní vzdálenost do 5000 m</t>
  </si>
  <si>
    <t>Zalití</t>
  </si>
  <si>
    <t>495/16-5 - SO 05 Následná tříletá údržba zeleně ŽP4 (1. rok, 2. rok, 3.rok)</t>
  </si>
  <si>
    <t xml:space="preserve">    1 - Následná péče 1. rok</t>
  </si>
  <si>
    <t xml:space="preserve">    2 - Následná péče 2.rok</t>
  </si>
  <si>
    <t xml:space="preserve">    3 - Následná péče 3. rok</t>
  </si>
  <si>
    <t>Následná péče 1. rok</t>
  </si>
  <si>
    <t>185804513-1</t>
  </si>
  <si>
    <t>Odplevelení dřevin soliterních v rovině a svahu do 1:5</t>
  </si>
  <si>
    <t>1503078627</t>
  </si>
  <si>
    <t>Odplevelení výsadeb v rovině nebo na svahu do 1:5 dřevin solitérních</t>
  </si>
  <si>
    <t>4 x ročně</t>
  </si>
  <si>
    <t>4*51</t>
  </si>
  <si>
    <t>185804312-1</t>
  </si>
  <si>
    <t>Zalití rostlin vodou plocha přes 20 m2</t>
  </si>
  <si>
    <t>1410527823</t>
  </si>
  <si>
    <t>Zalití rostlin vodou plochy záhonů jednotlivě přes 20 m2</t>
  </si>
  <si>
    <t>zalití 22x během prvního roku</t>
  </si>
  <si>
    <t>(51*0,04)*22</t>
  </si>
  <si>
    <t>185851121-1</t>
  </si>
  <si>
    <t>-620489137</t>
  </si>
  <si>
    <t>44,88</t>
  </si>
  <si>
    <t>185851129-1</t>
  </si>
  <si>
    <t>1950720455</t>
  </si>
  <si>
    <t>44,88*9</t>
  </si>
  <si>
    <t>Následná péče 2.rok</t>
  </si>
  <si>
    <t>184852312-1</t>
  </si>
  <si>
    <t>Řez stromu výchovný alejových stromů výšky přes 4 do 6 m</t>
  </si>
  <si>
    <t>-1516916114</t>
  </si>
  <si>
    <t>Řez stromů prováděný lezeckou technikou výchovný alejové stromy, výšky přes 4 do 6 m</t>
  </si>
  <si>
    <t>výchovný řez stromů</t>
  </si>
  <si>
    <t>233822130</t>
  </si>
  <si>
    <t>-2146315231</t>
  </si>
  <si>
    <t>zalití 6x během druhého roku</t>
  </si>
  <si>
    <t>(51*0,04)*6</t>
  </si>
  <si>
    <t>942324245</t>
  </si>
  <si>
    <t>12,24</t>
  </si>
  <si>
    <t>-402202442</t>
  </si>
  <si>
    <t>12,24*9</t>
  </si>
  <si>
    <t>Následná péče 3. rok</t>
  </si>
  <si>
    <t>828739025</t>
  </si>
  <si>
    <t>963108090</t>
  </si>
  <si>
    <t>zalití 6x během třetího roku</t>
  </si>
  <si>
    <t>-1917908061</t>
  </si>
  <si>
    <t>-1683841140</t>
  </si>
  <si>
    <t>R.1.</t>
  </si>
  <si>
    <t>Opravy kůlů, vázání a oplocení</t>
  </si>
  <si>
    <t>1844872570</t>
  </si>
  <si>
    <t xml:space="preserve">Opravy poškozených kůlů, vázání a oplocení stromů. </t>
  </si>
  <si>
    <t>51/3</t>
  </si>
  <si>
    <t>495/16-4 - SO 04 Výsadba zeleně ŽP5</t>
  </si>
  <si>
    <t xml:space="preserve">    3 - Svislé a kompletní konstrukce</t>
  </si>
  <si>
    <t>počet stromů</t>
  </si>
  <si>
    <t>11+7</t>
  </si>
  <si>
    <t>183102134</t>
  </si>
  <si>
    <t>Hloubení jamek bez výměny půdy zeminy tř 1 až 4 objem do 0,125 m3 ve svahu do 1:2</t>
  </si>
  <si>
    <t>-196734832</t>
  </si>
  <si>
    <t>Hloubení jamek pro vysazování rostlin v zemině tř.1 až 4 bez výměny půdy na svahu přes 1:5 do 1:2, objemu přes 0,05 do 0,125 m3</t>
  </si>
  <si>
    <t>počet keřů</t>
  </si>
  <si>
    <t>14+110+106</t>
  </si>
  <si>
    <t>18*0,55</t>
  </si>
  <si>
    <t>7+11</t>
  </si>
  <si>
    <t>184102411</t>
  </si>
  <si>
    <t>Výsadba keře bez balu v do 1 m do jamky se zalitím ve svahu do 1:2</t>
  </si>
  <si>
    <t>-2112247798</t>
  </si>
  <si>
    <t>Výsadba keře bez balu do předem vyhloubené jamky se zalitím na svahu přes 1:5 do 1:2 výšky do 1 m v terénu</t>
  </si>
  <si>
    <t>svída+ růže+mišpule</t>
  </si>
  <si>
    <t>110+106+14</t>
  </si>
  <si>
    <t>026R</t>
  </si>
  <si>
    <t>Svída krvavá (Cornus sanguinea), vk 0,5, bez balu prostokořená</t>
  </si>
  <si>
    <t>1411642179</t>
  </si>
  <si>
    <t>110</t>
  </si>
  <si>
    <t>027R</t>
  </si>
  <si>
    <t>Růže šípková(Rosa canina), vk 0,6, bez balu prostokořená</t>
  </si>
  <si>
    <t>-845903433</t>
  </si>
  <si>
    <t>106</t>
  </si>
  <si>
    <t>028R</t>
  </si>
  <si>
    <t>Mišpule, (Mespilus), vk 1,5, bez balu prostokořená</t>
  </si>
  <si>
    <t>-1695843586</t>
  </si>
  <si>
    <t>Mišpule, (Mespilus), vk 0,6, bez balu prostokořená</t>
  </si>
  <si>
    <t>54</t>
  </si>
  <si>
    <t>18+230</t>
  </si>
  <si>
    <t>Hrušeň + jabloň + mišpule</t>
  </si>
  <si>
    <t>7+11+14</t>
  </si>
  <si>
    <t>počet dřevin*1m2+plocha keřů</t>
  </si>
  <si>
    <t>18*1+14*1+88+27</t>
  </si>
  <si>
    <t>počet stromů * 40l počet keřů*20l</t>
  </si>
  <si>
    <t>18*0,04+230*0,02</t>
  </si>
  <si>
    <t>5,32</t>
  </si>
  <si>
    <t>9*5,32</t>
  </si>
  <si>
    <t>Svislé a kompletní konstrukce</t>
  </si>
  <si>
    <t>348951250</t>
  </si>
  <si>
    <t>Oplocení kultur v 1,5 m s drátěným pletivem</t>
  </si>
  <si>
    <t>-1783154361</t>
  </si>
  <si>
    <t>Oplocení lesních kultur dřevěnými kůly průměru do 120 mm, bez impregnace, v osové vzdálenosti 3 m, v oplocení výšky 1,5 m, s drátěným pletivem výšky 1 m a s dvěma řadami ocelového drátu taženého, průměru 3 mm</t>
  </si>
  <si>
    <t>obvod skupin</t>
  </si>
  <si>
    <t>169+53</t>
  </si>
  <si>
    <t>495/16-6 - SO 06 Následná tříletá údržba zeleně ŽP5 (1. rok, 2. rok, 3.rok)</t>
  </si>
  <si>
    <t>184852311-1</t>
  </si>
  <si>
    <t>Řez stromu výchovný špičáků a keřových stromů výšky do 4m</t>
  </si>
  <si>
    <t>-2103974152</t>
  </si>
  <si>
    <t>Řez stromů prováděný lezeckou technikou výchovný špičáky a keřové stromy, výšky do 4 m</t>
  </si>
  <si>
    <t>výchovný řez keřů</t>
  </si>
  <si>
    <t>4*32</t>
  </si>
  <si>
    <t>185804514-1</t>
  </si>
  <si>
    <t>Odplevelení souvislých keřových skupin v rovině a svahu do 1:5</t>
  </si>
  <si>
    <t>-1190928109</t>
  </si>
  <si>
    <t>Odplevelení výsadeb v rovině nebo na svahu do 1:5 souvislých keřových skupin</t>
  </si>
  <si>
    <t>4*(88+27)</t>
  </si>
  <si>
    <t>(18*0,04+230*0,01)*22</t>
  </si>
  <si>
    <t>66,44</t>
  </si>
  <si>
    <t>66,44*9</t>
  </si>
  <si>
    <t>18*1</t>
  </si>
  <si>
    <t>-1569821865</t>
  </si>
  <si>
    <t>(110+106+14)</t>
  </si>
  <si>
    <t>-793347588</t>
  </si>
  <si>
    <t>(18*0,04+230*0,01)*6</t>
  </si>
  <si>
    <t>18,12</t>
  </si>
  <si>
    <t>18,12*9</t>
  </si>
  <si>
    <t>-28279359</t>
  </si>
  <si>
    <t>570618391</t>
  </si>
  <si>
    <t>32/3</t>
  </si>
  <si>
    <t>Opravy oplocení</t>
  </si>
  <si>
    <t>-779804719</t>
  </si>
  <si>
    <t xml:space="preserve">Opravy poškozeného oplocení keřů. </t>
  </si>
  <si>
    <t>222/4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</si>
</sst>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color rgb="FF000000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7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35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38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ht="36.96" customHeight="1">
      <c r="AR2"/>
      <c r="BS2" s="15" t="s">
        <v>6</v>
      </c>
      <c r="BT2" s="15" t="s">
        <v>7</v>
      </c>
    </row>
    <row r="3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18</v>
      </c>
    </row>
    <row r="7" ht="12" customHeight="1">
      <c r="B7" s="19"/>
      <c r="C7" s="20"/>
      <c r="D7" s="30" t="s">
        <v>19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20</v>
      </c>
      <c r="AL7" s="20"/>
      <c r="AM7" s="20"/>
      <c r="AN7" s="25" t="s">
        <v>1</v>
      </c>
      <c r="AO7" s="20"/>
      <c r="AP7" s="20"/>
      <c r="AQ7" s="20"/>
      <c r="AR7" s="18"/>
      <c r="BE7" s="29"/>
      <c r="BS7" s="15" t="s">
        <v>21</v>
      </c>
    </row>
    <row r="8" ht="12" customHeight="1">
      <c r="B8" s="19"/>
      <c r="C8" s="20"/>
      <c r="D8" s="30" t="s">
        <v>22</v>
      </c>
      <c r="E8" s="20"/>
      <c r="F8" s="20"/>
      <c r="G8" s="20"/>
      <c r="H8" s="20"/>
      <c r="I8" s="20"/>
      <c r="J8" s="20"/>
      <c r="K8" s="25" t="s">
        <v>23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24</v>
      </c>
      <c r="AL8" s="20"/>
      <c r="AM8" s="20"/>
      <c r="AN8" s="31" t="s">
        <v>25</v>
      </c>
      <c r="AO8" s="20"/>
      <c r="AP8" s="20"/>
      <c r="AQ8" s="20"/>
      <c r="AR8" s="18"/>
      <c r="BE8" s="29"/>
      <c r="BS8" s="15" t="s">
        <v>26</v>
      </c>
    </row>
    <row r="9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27</v>
      </c>
    </row>
    <row r="10" ht="12" customHeight="1">
      <c r="B10" s="19"/>
      <c r="C10" s="20"/>
      <c r="D10" s="30" t="s">
        <v>28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29</v>
      </c>
      <c r="AL10" s="20"/>
      <c r="AM10" s="20"/>
      <c r="AN10" s="25" t="s">
        <v>1</v>
      </c>
      <c r="AO10" s="20"/>
      <c r="AP10" s="20"/>
      <c r="AQ10" s="20"/>
      <c r="AR10" s="18"/>
      <c r="BE10" s="29"/>
      <c r="BS10" s="15" t="s">
        <v>18</v>
      </c>
    </row>
    <row r="11" ht="18.48" customHeight="1">
      <c r="B11" s="19"/>
      <c r="C11" s="20"/>
      <c r="D11" s="20"/>
      <c r="E11" s="25" t="s">
        <v>23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30</v>
      </c>
      <c r="AL11" s="20"/>
      <c r="AM11" s="20"/>
      <c r="AN11" s="25" t="s">
        <v>1</v>
      </c>
      <c r="AO11" s="20"/>
      <c r="AP11" s="20"/>
      <c r="AQ11" s="20"/>
      <c r="AR11" s="18"/>
      <c r="BE11" s="29"/>
      <c r="BS11" s="15" t="s">
        <v>18</v>
      </c>
    </row>
    <row r="12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18</v>
      </c>
    </row>
    <row r="13" ht="12" customHeight="1">
      <c r="B13" s="19"/>
      <c r="C13" s="20"/>
      <c r="D13" s="30" t="s">
        <v>31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29</v>
      </c>
      <c r="AL13" s="20"/>
      <c r="AM13" s="20"/>
      <c r="AN13" s="32" t="s">
        <v>32</v>
      </c>
      <c r="AO13" s="20"/>
      <c r="AP13" s="20"/>
      <c r="AQ13" s="20"/>
      <c r="AR13" s="18"/>
      <c r="BE13" s="29"/>
      <c r="BS13" s="15" t="s">
        <v>18</v>
      </c>
    </row>
    <row r="14">
      <c r="B14" s="19"/>
      <c r="C14" s="20"/>
      <c r="D14" s="20"/>
      <c r="E14" s="32" t="s">
        <v>32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30</v>
      </c>
      <c r="AL14" s="20"/>
      <c r="AM14" s="20"/>
      <c r="AN14" s="32" t="s">
        <v>32</v>
      </c>
      <c r="AO14" s="20"/>
      <c r="AP14" s="20"/>
      <c r="AQ14" s="20"/>
      <c r="AR14" s="18"/>
      <c r="BE14" s="29"/>
      <c r="BS14" s="15" t="s">
        <v>18</v>
      </c>
    </row>
    <row r="15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ht="12" customHeight="1">
      <c r="B16" s="19"/>
      <c r="C16" s="20"/>
      <c r="D16" s="30" t="s">
        <v>33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29</v>
      </c>
      <c r="AL16" s="20"/>
      <c r="AM16" s="20"/>
      <c r="AN16" s="25" t="s">
        <v>1</v>
      </c>
      <c r="AO16" s="20"/>
      <c r="AP16" s="20"/>
      <c r="AQ16" s="20"/>
      <c r="AR16" s="18"/>
      <c r="BE16" s="29"/>
      <c r="BS16" s="15" t="s">
        <v>4</v>
      </c>
    </row>
    <row r="17" ht="18.48" customHeight="1">
      <c r="B17" s="19"/>
      <c r="C17" s="20"/>
      <c r="D17" s="20"/>
      <c r="E17" s="25" t="s">
        <v>23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30</v>
      </c>
      <c r="AL17" s="20"/>
      <c r="AM17" s="20"/>
      <c r="AN17" s="25" t="s">
        <v>1</v>
      </c>
      <c r="AO17" s="20"/>
      <c r="AP17" s="20"/>
      <c r="AQ17" s="20"/>
      <c r="AR17" s="18"/>
      <c r="BE17" s="29"/>
      <c r="BS17" s="15" t="s">
        <v>34</v>
      </c>
    </row>
    <row r="18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ht="12" customHeight="1">
      <c r="B19" s="19"/>
      <c r="C19" s="20"/>
      <c r="D19" s="30" t="s">
        <v>35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29</v>
      </c>
      <c r="AL19" s="20"/>
      <c r="AM19" s="20"/>
      <c r="AN19" s="25" t="s">
        <v>1</v>
      </c>
      <c r="AO19" s="20"/>
      <c r="AP19" s="20"/>
      <c r="AQ19" s="20"/>
      <c r="AR19" s="18"/>
      <c r="BE19" s="29"/>
      <c r="BS19" s="15" t="s">
        <v>6</v>
      </c>
    </row>
    <row r="20" ht="18.48" customHeight="1">
      <c r="B20" s="19"/>
      <c r="C20" s="20"/>
      <c r="D20" s="20"/>
      <c r="E20" s="25" t="s">
        <v>23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30</v>
      </c>
      <c r="AL20" s="20"/>
      <c r="AM20" s="20"/>
      <c r="AN20" s="25" t="s">
        <v>1</v>
      </c>
      <c r="AO20" s="20"/>
      <c r="AP20" s="20"/>
      <c r="AQ20" s="20"/>
      <c r="AR20" s="18"/>
      <c r="BE20" s="29"/>
      <c r="BS20" s="15" t="s">
        <v>34</v>
      </c>
    </row>
    <row r="2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ht="12" customHeight="1">
      <c r="B22" s="19"/>
      <c r="C22" s="20"/>
      <c r="D22" s="30" t="s">
        <v>36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ht="16.5" customHeight="1">
      <c r="B23" s="19"/>
      <c r="C23" s="20"/>
      <c r="D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1" customFormat="1" ht="25.92" customHeight="1">
      <c r="B26" s="36"/>
      <c r="C26" s="37"/>
      <c r="D26" s="38" t="s">
        <v>37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9"/>
    </row>
    <row r="27" s="1" customFormat="1" ht="6.96" customHeight="1"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9"/>
    </row>
    <row r="28" s="1" customFormat="1"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38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39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40</v>
      </c>
      <c r="AL28" s="42"/>
      <c r="AM28" s="42"/>
      <c r="AN28" s="42"/>
      <c r="AO28" s="42"/>
      <c r="AP28" s="37"/>
      <c r="AQ28" s="37"/>
      <c r="AR28" s="41"/>
      <c r="BE28" s="29"/>
    </row>
    <row r="29" s="2" customFormat="1" ht="14.4" customHeight="1">
      <c r="B29" s="43"/>
      <c r="C29" s="44"/>
      <c r="D29" s="30" t="s">
        <v>41</v>
      </c>
      <c r="E29" s="44"/>
      <c r="F29" s="30" t="s">
        <v>42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2" customFormat="1" ht="14.4" customHeight="1">
      <c r="B30" s="43"/>
      <c r="C30" s="44"/>
      <c r="D30" s="44"/>
      <c r="E30" s="44"/>
      <c r="F30" s="30" t="s">
        <v>43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2" customFormat="1" ht="14.4" customHeight="1">
      <c r="B31" s="43"/>
      <c r="C31" s="44"/>
      <c r="D31" s="44"/>
      <c r="E31" s="44"/>
      <c r="F31" s="30" t="s">
        <v>44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2" customFormat="1" ht="14.4" customHeight="1">
      <c r="B32" s="43"/>
      <c r="C32" s="44"/>
      <c r="D32" s="44"/>
      <c r="E32" s="44"/>
      <c r="F32" s="30" t="s">
        <v>45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2" customFormat="1" ht="14.4" customHeight="1">
      <c r="B33" s="43"/>
      <c r="C33" s="44"/>
      <c r="D33" s="44"/>
      <c r="E33" s="44"/>
      <c r="F33" s="30" t="s">
        <v>46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1" customFormat="1" ht="6.96" customHeight="1"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9"/>
    </row>
    <row r="35" s="1" customFormat="1" ht="25.92" customHeight="1">
      <c r="B35" s="36"/>
      <c r="C35" s="49"/>
      <c r="D35" s="50" t="s">
        <v>47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48</v>
      </c>
      <c r="U35" s="51"/>
      <c r="V35" s="51"/>
      <c r="W35" s="51"/>
      <c r="X35" s="53" t="s">
        <v>49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</row>
    <row r="36" s="1" customFormat="1" ht="6.96" customHeight="1"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</row>
    <row r="37" s="1" customFormat="1" ht="14.4" customHeight="1"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</row>
    <row r="38" ht="14.4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ht="14.4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ht="14.4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ht="14.4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ht="14.4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ht="14.4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ht="14.4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ht="14.4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ht="14.4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ht="14.4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ht="14.4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="1" customFormat="1" ht="14.4" customHeight="1">
      <c r="B49" s="36"/>
      <c r="C49" s="37"/>
      <c r="D49" s="56" t="s">
        <v>50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6" t="s">
        <v>51</v>
      </c>
      <c r="AI49" s="57"/>
      <c r="AJ49" s="57"/>
      <c r="AK49" s="57"/>
      <c r="AL49" s="57"/>
      <c r="AM49" s="57"/>
      <c r="AN49" s="57"/>
      <c r="AO49" s="57"/>
      <c r="AP49" s="37"/>
      <c r="AQ49" s="37"/>
      <c r="AR49" s="41"/>
    </row>
    <row r="50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="1" customFormat="1">
      <c r="B60" s="36"/>
      <c r="C60" s="37"/>
      <c r="D60" s="58" t="s">
        <v>52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8" t="s">
        <v>53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8" t="s">
        <v>52</v>
      </c>
      <c r="AI60" s="39"/>
      <c r="AJ60" s="39"/>
      <c r="AK60" s="39"/>
      <c r="AL60" s="39"/>
      <c r="AM60" s="58" t="s">
        <v>53</v>
      </c>
      <c r="AN60" s="39"/>
      <c r="AO60" s="39"/>
      <c r="AP60" s="37"/>
      <c r="AQ60" s="37"/>
      <c r="AR60" s="41"/>
    </row>
    <row r="61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="1" customFormat="1">
      <c r="B64" s="36"/>
      <c r="C64" s="37"/>
      <c r="D64" s="56" t="s">
        <v>54</v>
      </c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6" t="s">
        <v>55</v>
      </c>
      <c r="AI64" s="57"/>
      <c r="AJ64" s="57"/>
      <c r="AK64" s="57"/>
      <c r="AL64" s="57"/>
      <c r="AM64" s="57"/>
      <c r="AN64" s="57"/>
      <c r="AO64" s="57"/>
      <c r="AP64" s="37"/>
      <c r="AQ64" s="37"/>
      <c r="AR64" s="41"/>
    </row>
    <row r="6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="1" customFormat="1">
      <c r="B75" s="36"/>
      <c r="C75" s="37"/>
      <c r="D75" s="58" t="s">
        <v>52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8" t="s">
        <v>53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8" t="s">
        <v>52</v>
      </c>
      <c r="AI75" s="39"/>
      <c r="AJ75" s="39"/>
      <c r="AK75" s="39"/>
      <c r="AL75" s="39"/>
      <c r="AM75" s="58" t="s">
        <v>53</v>
      </c>
      <c r="AN75" s="39"/>
      <c r="AO75" s="39"/>
      <c r="AP75" s="37"/>
      <c r="AQ75" s="37"/>
      <c r="AR75" s="41"/>
    </row>
    <row r="76" s="1" customFormat="1"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</row>
    <row r="77" s="1" customFormat="1" ht="6.96" customHeight="1"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41"/>
    </row>
    <row r="81" s="1" customFormat="1" ht="6.96" customHeight="1"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41"/>
    </row>
    <row r="82" s="1" customFormat="1" ht="24.96" customHeight="1">
      <c r="B82" s="36"/>
      <c r="C82" s="21" t="s">
        <v>56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</row>
    <row r="83" s="1" customFormat="1" ht="6.96" customHeight="1"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</row>
    <row r="84" s="3" customFormat="1" ht="12" customHeight="1">
      <c r="B84" s="63"/>
      <c r="C84" s="30" t="s">
        <v>13</v>
      </c>
      <c r="D84" s="64"/>
      <c r="E84" s="64"/>
      <c r="F84" s="64"/>
      <c r="G84" s="64"/>
      <c r="H84" s="64"/>
      <c r="I84" s="64"/>
      <c r="J84" s="64"/>
      <c r="K84" s="64"/>
      <c r="L84" s="64" t="str">
        <f>K5</f>
        <v>495/19-uprava_zel</v>
      </c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5"/>
    </row>
    <row r="85" s="4" customFormat="1" ht="36.96" customHeight="1">
      <c r="B85" s="66"/>
      <c r="C85" s="67" t="s">
        <v>16</v>
      </c>
      <c r="D85" s="68"/>
      <c r="E85" s="68"/>
      <c r="F85" s="68"/>
      <c r="G85" s="68"/>
      <c r="H85" s="68"/>
      <c r="I85" s="68"/>
      <c r="J85" s="68"/>
      <c r="K85" s="68"/>
      <c r="L85" s="69" t="str">
        <f>K6</f>
        <v>Rekonstrukce polní cesty C4 a C5 v k.ú. Lhota u Dřís</v>
      </c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8"/>
      <c r="AR85" s="70"/>
    </row>
    <row r="86" s="1" customFormat="1" ht="6.96" customHeight="1"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</row>
    <row r="87" s="1" customFormat="1" ht="12" customHeight="1">
      <c r="B87" s="36"/>
      <c r="C87" s="30" t="s">
        <v>22</v>
      </c>
      <c r="D87" s="37"/>
      <c r="E87" s="37"/>
      <c r="F87" s="37"/>
      <c r="G87" s="37"/>
      <c r="H87" s="37"/>
      <c r="I87" s="37"/>
      <c r="J87" s="37"/>
      <c r="K87" s="37"/>
      <c r="L87" s="71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24</v>
      </c>
      <c r="AJ87" s="37"/>
      <c r="AK87" s="37"/>
      <c r="AL87" s="37"/>
      <c r="AM87" s="72" t="str">
        <f>IF(AN8= "","",AN8)</f>
        <v>15. 6. 2015</v>
      </c>
      <c r="AN87" s="72"/>
      <c r="AO87" s="37"/>
      <c r="AP87" s="37"/>
      <c r="AQ87" s="37"/>
      <c r="AR87" s="41"/>
    </row>
    <row r="88" s="1" customFormat="1" ht="6.96" customHeight="1"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</row>
    <row r="89" s="1" customFormat="1" ht="15.15" customHeight="1">
      <c r="B89" s="36"/>
      <c r="C89" s="30" t="s">
        <v>28</v>
      </c>
      <c r="D89" s="37"/>
      <c r="E89" s="37"/>
      <c r="F89" s="37"/>
      <c r="G89" s="37"/>
      <c r="H89" s="37"/>
      <c r="I89" s="37"/>
      <c r="J89" s="37"/>
      <c r="K89" s="37"/>
      <c r="L89" s="64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33</v>
      </c>
      <c r="AJ89" s="37"/>
      <c r="AK89" s="37"/>
      <c r="AL89" s="37"/>
      <c r="AM89" s="73" t="str">
        <f>IF(E17="","",E17)</f>
        <v xml:space="preserve"> </v>
      </c>
      <c r="AN89" s="64"/>
      <c r="AO89" s="64"/>
      <c r="AP89" s="64"/>
      <c r="AQ89" s="37"/>
      <c r="AR89" s="41"/>
      <c r="AS89" s="74" t="s">
        <v>57</v>
      </c>
      <c r="AT89" s="75"/>
      <c r="AU89" s="76"/>
      <c r="AV89" s="76"/>
      <c r="AW89" s="76"/>
      <c r="AX89" s="76"/>
      <c r="AY89" s="76"/>
      <c r="AZ89" s="76"/>
      <c r="BA89" s="76"/>
      <c r="BB89" s="76"/>
      <c r="BC89" s="76"/>
      <c r="BD89" s="77"/>
    </row>
    <row r="90" s="1" customFormat="1" ht="15.15" customHeight="1">
      <c r="B90" s="36"/>
      <c r="C90" s="30" t="s">
        <v>31</v>
      </c>
      <c r="D90" s="37"/>
      <c r="E90" s="37"/>
      <c r="F90" s="37"/>
      <c r="G90" s="37"/>
      <c r="H90" s="37"/>
      <c r="I90" s="37"/>
      <c r="J90" s="37"/>
      <c r="K90" s="37"/>
      <c r="L90" s="6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35</v>
      </c>
      <c r="AJ90" s="37"/>
      <c r="AK90" s="37"/>
      <c r="AL90" s="37"/>
      <c r="AM90" s="73" t="str">
        <f>IF(E20="","",E20)</f>
        <v xml:space="preserve"> </v>
      </c>
      <c r="AN90" s="64"/>
      <c r="AO90" s="64"/>
      <c r="AP90" s="64"/>
      <c r="AQ90" s="37"/>
      <c r="AR90" s="41"/>
      <c r="AS90" s="78"/>
      <c r="AT90" s="79"/>
      <c r="AU90" s="80"/>
      <c r="AV90" s="80"/>
      <c r="AW90" s="80"/>
      <c r="AX90" s="80"/>
      <c r="AY90" s="80"/>
      <c r="AZ90" s="80"/>
      <c r="BA90" s="80"/>
      <c r="BB90" s="80"/>
      <c r="BC90" s="80"/>
      <c r="BD90" s="81"/>
    </row>
    <row r="91" s="1" customFormat="1" ht="10.8" customHeight="1"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2"/>
      <c r="AT91" s="83"/>
      <c r="AU91" s="84"/>
      <c r="AV91" s="84"/>
      <c r="AW91" s="84"/>
      <c r="AX91" s="84"/>
      <c r="AY91" s="84"/>
      <c r="AZ91" s="84"/>
      <c r="BA91" s="84"/>
      <c r="BB91" s="84"/>
      <c r="BC91" s="84"/>
      <c r="BD91" s="85"/>
    </row>
    <row r="92" s="1" customFormat="1" ht="29.28" customHeight="1">
      <c r="B92" s="36"/>
      <c r="C92" s="86" t="s">
        <v>58</v>
      </c>
      <c r="D92" s="87"/>
      <c r="E92" s="87"/>
      <c r="F92" s="87"/>
      <c r="G92" s="87"/>
      <c r="H92" s="88"/>
      <c r="I92" s="89" t="s">
        <v>59</v>
      </c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90" t="s">
        <v>60</v>
      </c>
      <c r="AH92" s="87"/>
      <c r="AI92" s="87"/>
      <c r="AJ92" s="87"/>
      <c r="AK92" s="87"/>
      <c r="AL92" s="87"/>
      <c r="AM92" s="87"/>
      <c r="AN92" s="89" t="s">
        <v>61</v>
      </c>
      <c r="AO92" s="87"/>
      <c r="AP92" s="91"/>
      <c r="AQ92" s="92" t="s">
        <v>62</v>
      </c>
      <c r="AR92" s="41"/>
      <c r="AS92" s="93" t="s">
        <v>63</v>
      </c>
      <c r="AT92" s="94" t="s">
        <v>64</v>
      </c>
      <c r="AU92" s="94" t="s">
        <v>65</v>
      </c>
      <c r="AV92" s="94" t="s">
        <v>66</v>
      </c>
      <c r="AW92" s="94" t="s">
        <v>67</v>
      </c>
      <c r="AX92" s="94" t="s">
        <v>68</v>
      </c>
      <c r="AY92" s="94" t="s">
        <v>69</v>
      </c>
      <c r="AZ92" s="94" t="s">
        <v>70</v>
      </c>
      <c r="BA92" s="94" t="s">
        <v>71</v>
      </c>
      <c r="BB92" s="94" t="s">
        <v>72</v>
      </c>
      <c r="BC92" s="94" t="s">
        <v>73</v>
      </c>
      <c r="BD92" s="95" t="s">
        <v>74</v>
      </c>
    </row>
    <row r="93" s="1" customFormat="1" ht="10.8" customHeight="1"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96"/>
      <c r="AT93" s="97"/>
      <c r="AU93" s="97"/>
      <c r="AV93" s="97"/>
      <c r="AW93" s="97"/>
      <c r="AX93" s="97"/>
      <c r="AY93" s="97"/>
      <c r="AZ93" s="97"/>
      <c r="BA93" s="97"/>
      <c r="BB93" s="97"/>
      <c r="BC93" s="97"/>
      <c r="BD93" s="98"/>
    </row>
    <row r="94" s="5" customFormat="1" ht="32.4" customHeight="1">
      <c r="B94" s="99"/>
      <c r="C94" s="100" t="s">
        <v>75</v>
      </c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2">
        <f>ROUND(SUM(AG95:AG101),2)</f>
        <v>0</v>
      </c>
      <c r="AH94" s="102"/>
      <c r="AI94" s="102"/>
      <c r="AJ94" s="102"/>
      <c r="AK94" s="102"/>
      <c r="AL94" s="102"/>
      <c r="AM94" s="102"/>
      <c r="AN94" s="103">
        <f>SUM(AG94,AT94)</f>
        <v>0</v>
      </c>
      <c r="AO94" s="103"/>
      <c r="AP94" s="103"/>
      <c r="AQ94" s="104" t="s">
        <v>1</v>
      </c>
      <c r="AR94" s="105"/>
      <c r="AS94" s="106">
        <f>ROUND(SUM(AS95:AS101),2)</f>
        <v>0</v>
      </c>
      <c r="AT94" s="107">
        <f>ROUND(SUM(AV94:AW94),2)</f>
        <v>0</v>
      </c>
      <c r="AU94" s="108">
        <f>ROUND(SUM(AU95:AU101),5)</f>
        <v>0</v>
      </c>
      <c r="AV94" s="107">
        <f>ROUND(AZ94*L29,2)</f>
        <v>0</v>
      </c>
      <c r="AW94" s="107">
        <f>ROUND(BA94*L30,2)</f>
        <v>0</v>
      </c>
      <c r="AX94" s="107">
        <f>ROUND(BB94*L29,2)</f>
        <v>0</v>
      </c>
      <c r="AY94" s="107">
        <f>ROUND(BC94*L30,2)</f>
        <v>0</v>
      </c>
      <c r="AZ94" s="107">
        <f>ROUND(SUM(AZ95:AZ101),2)</f>
        <v>0</v>
      </c>
      <c r="BA94" s="107">
        <f>ROUND(SUM(BA95:BA101),2)</f>
        <v>0</v>
      </c>
      <c r="BB94" s="107">
        <f>ROUND(SUM(BB95:BB101),2)</f>
        <v>0</v>
      </c>
      <c r="BC94" s="107">
        <f>ROUND(SUM(BC95:BC101),2)</f>
        <v>0</v>
      </c>
      <c r="BD94" s="109">
        <f>ROUND(SUM(BD95:BD101),2)</f>
        <v>0</v>
      </c>
      <c r="BS94" s="110" t="s">
        <v>76</v>
      </c>
      <c r="BT94" s="110" t="s">
        <v>77</v>
      </c>
      <c r="BU94" s="111" t="s">
        <v>78</v>
      </c>
      <c r="BV94" s="110" t="s">
        <v>79</v>
      </c>
      <c r="BW94" s="110" t="s">
        <v>5</v>
      </c>
      <c r="BX94" s="110" t="s">
        <v>80</v>
      </c>
      <c r="CL94" s="110" t="s">
        <v>1</v>
      </c>
    </row>
    <row r="95" s="6" customFormat="1" ht="16.5" customHeight="1">
      <c r="A95" s="112" t="s">
        <v>81</v>
      </c>
      <c r="B95" s="113"/>
      <c r="C95" s="114"/>
      <c r="D95" s="115" t="s">
        <v>82</v>
      </c>
      <c r="E95" s="115"/>
      <c r="F95" s="115"/>
      <c r="G95" s="115"/>
      <c r="H95" s="115"/>
      <c r="I95" s="116"/>
      <c r="J95" s="115" t="s">
        <v>83</v>
      </c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  <c r="AB95" s="115"/>
      <c r="AC95" s="115"/>
      <c r="AD95" s="115"/>
      <c r="AE95" s="115"/>
      <c r="AF95" s="115"/>
      <c r="AG95" s="117">
        <f>'495-16-0 - SO 07 Společné...'!J30</f>
        <v>0</v>
      </c>
      <c r="AH95" s="116"/>
      <c r="AI95" s="116"/>
      <c r="AJ95" s="116"/>
      <c r="AK95" s="116"/>
      <c r="AL95" s="116"/>
      <c r="AM95" s="116"/>
      <c r="AN95" s="117">
        <f>SUM(AG95,AT95)</f>
        <v>0</v>
      </c>
      <c r="AO95" s="116"/>
      <c r="AP95" s="116"/>
      <c r="AQ95" s="118" t="s">
        <v>84</v>
      </c>
      <c r="AR95" s="119"/>
      <c r="AS95" s="120">
        <v>0</v>
      </c>
      <c r="AT95" s="121">
        <f>ROUND(SUM(AV95:AW95),2)</f>
        <v>0</v>
      </c>
      <c r="AU95" s="122">
        <f>'495-16-0 - SO 07 Společné...'!P120</f>
        <v>0</v>
      </c>
      <c r="AV95" s="121">
        <f>'495-16-0 - SO 07 Společné...'!J33</f>
        <v>0</v>
      </c>
      <c r="AW95" s="121">
        <f>'495-16-0 - SO 07 Společné...'!J34</f>
        <v>0</v>
      </c>
      <c r="AX95" s="121">
        <f>'495-16-0 - SO 07 Společné...'!J35</f>
        <v>0</v>
      </c>
      <c r="AY95" s="121">
        <f>'495-16-0 - SO 07 Společné...'!J36</f>
        <v>0</v>
      </c>
      <c r="AZ95" s="121">
        <f>'495-16-0 - SO 07 Společné...'!F33</f>
        <v>0</v>
      </c>
      <c r="BA95" s="121">
        <f>'495-16-0 - SO 07 Společné...'!F34</f>
        <v>0</v>
      </c>
      <c r="BB95" s="121">
        <f>'495-16-0 - SO 07 Společné...'!F35</f>
        <v>0</v>
      </c>
      <c r="BC95" s="121">
        <f>'495-16-0 - SO 07 Společné...'!F36</f>
        <v>0</v>
      </c>
      <c r="BD95" s="123">
        <f>'495-16-0 - SO 07 Společné...'!F37</f>
        <v>0</v>
      </c>
      <c r="BT95" s="124" t="s">
        <v>21</v>
      </c>
      <c r="BV95" s="124" t="s">
        <v>79</v>
      </c>
      <c r="BW95" s="124" t="s">
        <v>85</v>
      </c>
      <c r="BX95" s="124" t="s">
        <v>5</v>
      </c>
      <c r="CL95" s="124" t="s">
        <v>1</v>
      </c>
      <c r="CM95" s="124" t="s">
        <v>86</v>
      </c>
    </row>
    <row r="96" s="6" customFormat="1" ht="16.5" customHeight="1">
      <c r="A96" s="112" t="s">
        <v>81</v>
      </c>
      <c r="B96" s="113"/>
      <c r="C96" s="114"/>
      <c r="D96" s="115" t="s">
        <v>87</v>
      </c>
      <c r="E96" s="115"/>
      <c r="F96" s="115"/>
      <c r="G96" s="115"/>
      <c r="H96" s="115"/>
      <c r="I96" s="116"/>
      <c r="J96" s="115" t="s">
        <v>88</v>
      </c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  <c r="AA96" s="115"/>
      <c r="AB96" s="115"/>
      <c r="AC96" s="115"/>
      <c r="AD96" s="115"/>
      <c r="AE96" s="115"/>
      <c r="AF96" s="115"/>
      <c r="AG96" s="117">
        <f>'495-16-1 - SO 01 Polní ce...'!J30</f>
        <v>0</v>
      </c>
      <c r="AH96" s="116"/>
      <c r="AI96" s="116"/>
      <c r="AJ96" s="116"/>
      <c r="AK96" s="116"/>
      <c r="AL96" s="116"/>
      <c r="AM96" s="116"/>
      <c r="AN96" s="117">
        <f>SUM(AG96,AT96)</f>
        <v>0</v>
      </c>
      <c r="AO96" s="116"/>
      <c r="AP96" s="116"/>
      <c r="AQ96" s="118" t="s">
        <v>84</v>
      </c>
      <c r="AR96" s="119"/>
      <c r="AS96" s="120">
        <v>0</v>
      </c>
      <c r="AT96" s="121">
        <f>ROUND(SUM(AV96:AW96),2)</f>
        <v>0</v>
      </c>
      <c r="AU96" s="122">
        <f>'495-16-1 - SO 01 Polní ce...'!P123</f>
        <v>0</v>
      </c>
      <c r="AV96" s="121">
        <f>'495-16-1 - SO 01 Polní ce...'!J33</f>
        <v>0</v>
      </c>
      <c r="AW96" s="121">
        <f>'495-16-1 - SO 01 Polní ce...'!J34</f>
        <v>0</v>
      </c>
      <c r="AX96" s="121">
        <f>'495-16-1 - SO 01 Polní ce...'!J35</f>
        <v>0</v>
      </c>
      <c r="AY96" s="121">
        <f>'495-16-1 - SO 01 Polní ce...'!J36</f>
        <v>0</v>
      </c>
      <c r="AZ96" s="121">
        <f>'495-16-1 - SO 01 Polní ce...'!F33</f>
        <v>0</v>
      </c>
      <c r="BA96" s="121">
        <f>'495-16-1 - SO 01 Polní ce...'!F34</f>
        <v>0</v>
      </c>
      <c r="BB96" s="121">
        <f>'495-16-1 - SO 01 Polní ce...'!F35</f>
        <v>0</v>
      </c>
      <c r="BC96" s="121">
        <f>'495-16-1 - SO 01 Polní ce...'!F36</f>
        <v>0</v>
      </c>
      <c r="BD96" s="123">
        <f>'495-16-1 - SO 01 Polní ce...'!F37</f>
        <v>0</v>
      </c>
      <c r="BT96" s="124" t="s">
        <v>21</v>
      </c>
      <c r="BV96" s="124" t="s">
        <v>79</v>
      </c>
      <c r="BW96" s="124" t="s">
        <v>89</v>
      </c>
      <c r="BX96" s="124" t="s">
        <v>5</v>
      </c>
      <c r="CL96" s="124" t="s">
        <v>1</v>
      </c>
      <c r="CM96" s="124" t="s">
        <v>86</v>
      </c>
    </row>
    <row r="97" s="6" customFormat="1" ht="16.5" customHeight="1">
      <c r="A97" s="112" t="s">
        <v>81</v>
      </c>
      <c r="B97" s="113"/>
      <c r="C97" s="114"/>
      <c r="D97" s="115" t="s">
        <v>90</v>
      </c>
      <c r="E97" s="115"/>
      <c r="F97" s="115"/>
      <c r="G97" s="115"/>
      <c r="H97" s="115"/>
      <c r="I97" s="116"/>
      <c r="J97" s="115" t="s">
        <v>91</v>
      </c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15"/>
      <c r="Z97" s="115"/>
      <c r="AA97" s="115"/>
      <c r="AB97" s="115"/>
      <c r="AC97" s="115"/>
      <c r="AD97" s="115"/>
      <c r="AE97" s="115"/>
      <c r="AF97" s="115"/>
      <c r="AG97" s="117">
        <f>'495-16-2 - SO 02 Polní ce...'!J30</f>
        <v>0</v>
      </c>
      <c r="AH97" s="116"/>
      <c r="AI97" s="116"/>
      <c r="AJ97" s="116"/>
      <c r="AK97" s="116"/>
      <c r="AL97" s="116"/>
      <c r="AM97" s="116"/>
      <c r="AN97" s="117">
        <f>SUM(AG97,AT97)</f>
        <v>0</v>
      </c>
      <c r="AO97" s="116"/>
      <c r="AP97" s="116"/>
      <c r="AQ97" s="118" t="s">
        <v>84</v>
      </c>
      <c r="AR97" s="119"/>
      <c r="AS97" s="120">
        <v>0</v>
      </c>
      <c r="AT97" s="121">
        <f>ROUND(SUM(AV97:AW97),2)</f>
        <v>0</v>
      </c>
      <c r="AU97" s="122">
        <f>'495-16-2 - SO 02 Polní ce...'!P126</f>
        <v>0</v>
      </c>
      <c r="AV97" s="121">
        <f>'495-16-2 - SO 02 Polní ce...'!J33</f>
        <v>0</v>
      </c>
      <c r="AW97" s="121">
        <f>'495-16-2 - SO 02 Polní ce...'!J34</f>
        <v>0</v>
      </c>
      <c r="AX97" s="121">
        <f>'495-16-2 - SO 02 Polní ce...'!J35</f>
        <v>0</v>
      </c>
      <c r="AY97" s="121">
        <f>'495-16-2 - SO 02 Polní ce...'!J36</f>
        <v>0</v>
      </c>
      <c r="AZ97" s="121">
        <f>'495-16-2 - SO 02 Polní ce...'!F33</f>
        <v>0</v>
      </c>
      <c r="BA97" s="121">
        <f>'495-16-2 - SO 02 Polní ce...'!F34</f>
        <v>0</v>
      </c>
      <c r="BB97" s="121">
        <f>'495-16-2 - SO 02 Polní ce...'!F35</f>
        <v>0</v>
      </c>
      <c r="BC97" s="121">
        <f>'495-16-2 - SO 02 Polní ce...'!F36</f>
        <v>0</v>
      </c>
      <c r="BD97" s="123">
        <f>'495-16-2 - SO 02 Polní ce...'!F37</f>
        <v>0</v>
      </c>
      <c r="BT97" s="124" t="s">
        <v>21</v>
      </c>
      <c r="BV97" s="124" t="s">
        <v>79</v>
      </c>
      <c r="BW97" s="124" t="s">
        <v>92</v>
      </c>
      <c r="BX97" s="124" t="s">
        <v>5</v>
      </c>
      <c r="CL97" s="124" t="s">
        <v>1</v>
      </c>
      <c r="CM97" s="124" t="s">
        <v>86</v>
      </c>
    </row>
    <row r="98" s="6" customFormat="1" ht="16.5" customHeight="1">
      <c r="A98" s="112" t="s">
        <v>81</v>
      </c>
      <c r="B98" s="113"/>
      <c r="C98" s="114"/>
      <c r="D98" s="115" t="s">
        <v>93</v>
      </c>
      <c r="E98" s="115"/>
      <c r="F98" s="115"/>
      <c r="G98" s="115"/>
      <c r="H98" s="115"/>
      <c r="I98" s="116"/>
      <c r="J98" s="115" t="s">
        <v>94</v>
      </c>
      <c r="K98" s="115"/>
      <c r="L98" s="115"/>
      <c r="M98" s="115"/>
      <c r="N98" s="115"/>
      <c r="O98" s="115"/>
      <c r="P98" s="115"/>
      <c r="Q98" s="115"/>
      <c r="R98" s="115"/>
      <c r="S98" s="115"/>
      <c r="T98" s="115"/>
      <c r="U98" s="115"/>
      <c r="V98" s="115"/>
      <c r="W98" s="115"/>
      <c r="X98" s="115"/>
      <c r="Y98" s="115"/>
      <c r="Z98" s="115"/>
      <c r="AA98" s="115"/>
      <c r="AB98" s="115"/>
      <c r="AC98" s="115"/>
      <c r="AD98" s="115"/>
      <c r="AE98" s="115"/>
      <c r="AF98" s="115"/>
      <c r="AG98" s="117">
        <f>'495-16-3 - SO 03 Výsadba ...'!J30</f>
        <v>0</v>
      </c>
      <c r="AH98" s="116"/>
      <c r="AI98" s="116"/>
      <c r="AJ98" s="116"/>
      <c r="AK98" s="116"/>
      <c r="AL98" s="116"/>
      <c r="AM98" s="116"/>
      <c r="AN98" s="117">
        <f>SUM(AG98,AT98)</f>
        <v>0</v>
      </c>
      <c r="AO98" s="116"/>
      <c r="AP98" s="116"/>
      <c r="AQ98" s="118" t="s">
        <v>84</v>
      </c>
      <c r="AR98" s="119"/>
      <c r="AS98" s="120">
        <v>0</v>
      </c>
      <c r="AT98" s="121">
        <f>ROUND(SUM(AV98:AW98),2)</f>
        <v>0</v>
      </c>
      <c r="AU98" s="122">
        <f>'495-16-3 - SO 03 Výsadba ...'!P119</f>
        <v>0</v>
      </c>
      <c r="AV98" s="121">
        <f>'495-16-3 - SO 03 Výsadba ...'!J33</f>
        <v>0</v>
      </c>
      <c r="AW98" s="121">
        <f>'495-16-3 - SO 03 Výsadba ...'!J34</f>
        <v>0</v>
      </c>
      <c r="AX98" s="121">
        <f>'495-16-3 - SO 03 Výsadba ...'!J35</f>
        <v>0</v>
      </c>
      <c r="AY98" s="121">
        <f>'495-16-3 - SO 03 Výsadba ...'!J36</f>
        <v>0</v>
      </c>
      <c r="AZ98" s="121">
        <f>'495-16-3 - SO 03 Výsadba ...'!F33</f>
        <v>0</v>
      </c>
      <c r="BA98" s="121">
        <f>'495-16-3 - SO 03 Výsadba ...'!F34</f>
        <v>0</v>
      </c>
      <c r="BB98" s="121">
        <f>'495-16-3 - SO 03 Výsadba ...'!F35</f>
        <v>0</v>
      </c>
      <c r="BC98" s="121">
        <f>'495-16-3 - SO 03 Výsadba ...'!F36</f>
        <v>0</v>
      </c>
      <c r="BD98" s="123">
        <f>'495-16-3 - SO 03 Výsadba ...'!F37</f>
        <v>0</v>
      </c>
      <c r="BT98" s="124" t="s">
        <v>21</v>
      </c>
      <c r="BV98" s="124" t="s">
        <v>79</v>
      </c>
      <c r="BW98" s="124" t="s">
        <v>95</v>
      </c>
      <c r="BX98" s="124" t="s">
        <v>5</v>
      </c>
      <c r="CL98" s="124" t="s">
        <v>1</v>
      </c>
      <c r="CM98" s="124" t="s">
        <v>86</v>
      </c>
    </row>
    <row r="99" s="6" customFormat="1" ht="27" customHeight="1">
      <c r="A99" s="112" t="s">
        <v>81</v>
      </c>
      <c r="B99" s="113"/>
      <c r="C99" s="114"/>
      <c r="D99" s="115" t="s">
        <v>96</v>
      </c>
      <c r="E99" s="115"/>
      <c r="F99" s="115"/>
      <c r="G99" s="115"/>
      <c r="H99" s="115"/>
      <c r="I99" s="116"/>
      <c r="J99" s="115" t="s">
        <v>97</v>
      </c>
      <c r="K99" s="115"/>
      <c r="L99" s="115"/>
      <c r="M99" s="115"/>
      <c r="N99" s="115"/>
      <c r="O99" s="115"/>
      <c r="P99" s="115"/>
      <c r="Q99" s="115"/>
      <c r="R99" s="115"/>
      <c r="S99" s="115"/>
      <c r="T99" s="115"/>
      <c r="U99" s="115"/>
      <c r="V99" s="115"/>
      <c r="W99" s="115"/>
      <c r="X99" s="115"/>
      <c r="Y99" s="115"/>
      <c r="Z99" s="115"/>
      <c r="AA99" s="115"/>
      <c r="AB99" s="115"/>
      <c r="AC99" s="115"/>
      <c r="AD99" s="115"/>
      <c r="AE99" s="115"/>
      <c r="AF99" s="115"/>
      <c r="AG99" s="117">
        <f>'495-16-5 - SO 05 Následná...'!J30</f>
        <v>0</v>
      </c>
      <c r="AH99" s="116"/>
      <c r="AI99" s="116"/>
      <c r="AJ99" s="116"/>
      <c r="AK99" s="116"/>
      <c r="AL99" s="116"/>
      <c r="AM99" s="116"/>
      <c r="AN99" s="117">
        <f>SUM(AG99,AT99)</f>
        <v>0</v>
      </c>
      <c r="AO99" s="116"/>
      <c r="AP99" s="116"/>
      <c r="AQ99" s="118" t="s">
        <v>84</v>
      </c>
      <c r="AR99" s="119"/>
      <c r="AS99" s="120">
        <v>0</v>
      </c>
      <c r="AT99" s="121">
        <f>ROUND(SUM(AV99:AW99),2)</f>
        <v>0</v>
      </c>
      <c r="AU99" s="122">
        <f>'495-16-5 - SO 05 Následná...'!P120</f>
        <v>0</v>
      </c>
      <c r="AV99" s="121">
        <f>'495-16-5 - SO 05 Následná...'!J33</f>
        <v>0</v>
      </c>
      <c r="AW99" s="121">
        <f>'495-16-5 - SO 05 Následná...'!J34</f>
        <v>0</v>
      </c>
      <c r="AX99" s="121">
        <f>'495-16-5 - SO 05 Následná...'!J35</f>
        <v>0</v>
      </c>
      <c r="AY99" s="121">
        <f>'495-16-5 - SO 05 Následná...'!J36</f>
        <v>0</v>
      </c>
      <c r="AZ99" s="121">
        <f>'495-16-5 - SO 05 Následná...'!F33</f>
        <v>0</v>
      </c>
      <c r="BA99" s="121">
        <f>'495-16-5 - SO 05 Následná...'!F34</f>
        <v>0</v>
      </c>
      <c r="BB99" s="121">
        <f>'495-16-5 - SO 05 Následná...'!F35</f>
        <v>0</v>
      </c>
      <c r="BC99" s="121">
        <f>'495-16-5 - SO 05 Následná...'!F36</f>
        <v>0</v>
      </c>
      <c r="BD99" s="123">
        <f>'495-16-5 - SO 05 Následná...'!F37</f>
        <v>0</v>
      </c>
      <c r="BT99" s="124" t="s">
        <v>21</v>
      </c>
      <c r="BV99" s="124" t="s">
        <v>79</v>
      </c>
      <c r="BW99" s="124" t="s">
        <v>98</v>
      </c>
      <c r="BX99" s="124" t="s">
        <v>5</v>
      </c>
      <c r="CL99" s="124" t="s">
        <v>1</v>
      </c>
      <c r="CM99" s="124" t="s">
        <v>86</v>
      </c>
    </row>
    <row r="100" s="6" customFormat="1" ht="16.5" customHeight="1">
      <c r="A100" s="112" t="s">
        <v>81</v>
      </c>
      <c r="B100" s="113"/>
      <c r="C100" s="114"/>
      <c r="D100" s="115" t="s">
        <v>99</v>
      </c>
      <c r="E100" s="115"/>
      <c r="F100" s="115"/>
      <c r="G100" s="115"/>
      <c r="H100" s="115"/>
      <c r="I100" s="116"/>
      <c r="J100" s="115" t="s">
        <v>100</v>
      </c>
      <c r="K100" s="115"/>
      <c r="L100" s="115"/>
      <c r="M100" s="115"/>
      <c r="N100" s="115"/>
      <c r="O100" s="115"/>
      <c r="P100" s="115"/>
      <c r="Q100" s="115"/>
      <c r="R100" s="115"/>
      <c r="S100" s="115"/>
      <c r="T100" s="115"/>
      <c r="U100" s="115"/>
      <c r="V100" s="115"/>
      <c r="W100" s="115"/>
      <c r="X100" s="115"/>
      <c r="Y100" s="115"/>
      <c r="Z100" s="115"/>
      <c r="AA100" s="115"/>
      <c r="AB100" s="115"/>
      <c r="AC100" s="115"/>
      <c r="AD100" s="115"/>
      <c r="AE100" s="115"/>
      <c r="AF100" s="115"/>
      <c r="AG100" s="117">
        <f>'495-16-4 - SO 04 Výsadba ...'!J30</f>
        <v>0</v>
      </c>
      <c r="AH100" s="116"/>
      <c r="AI100" s="116"/>
      <c r="AJ100" s="116"/>
      <c r="AK100" s="116"/>
      <c r="AL100" s="116"/>
      <c r="AM100" s="116"/>
      <c r="AN100" s="117">
        <f>SUM(AG100,AT100)</f>
        <v>0</v>
      </c>
      <c r="AO100" s="116"/>
      <c r="AP100" s="116"/>
      <c r="AQ100" s="118" t="s">
        <v>84</v>
      </c>
      <c r="AR100" s="119"/>
      <c r="AS100" s="120">
        <v>0</v>
      </c>
      <c r="AT100" s="121">
        <f>ROUND(SUM(AV100:AW100),2)</f>
        <v>0</v>
      </c>
      <c r="AU100" s="122">
        <f>'495-16-4 - SO 04 Výsadba ...'!P120</f>
        <v>0</v>
      </c>
      <c r="AV100" s="121">
        <f>'495-16-4 - SO 04 Výsadba ...'!J33</f>
        <v>0</v>
      </c>
      <c r="AW100" s="121">
        <f>'495-16-4 - SO 04 Výsadba ...'!J34</f>
        <v>0</v>
      </c>
      <c r="AX100" s="121">
        <f>'495-16-4 - SO 04 Výsadba ...'!J35</f>
        <v>0</v>
      </c>
      <c r="AY100" s="121">
        <f>'495-16-4 - SO 04 Výsadba ...'!J36</f>
        <v>0</v>
      </c>
      <c r="AZ100" s="121">
        <f>'495-16-4 - SO 04 Výsadba ...'!F33</f>
        <v>0</v>
      </c>
      <c r="BA100" s="121">
        <f>'495-16-4 - SO 04 Výsadba ...'!F34</f>
        <v>0</v>
      </c>
      <c r="BB100" s="121">
        <f>'495-16-4 - SO 04 Výsadba ...'!F35</f>
        <v>0</v>
      </c>
      <c r="BC100" s="121">
        <f>'495-16-4 - SO 04 Výsadba ...'!F36</f>
        <v>0</v>
      </c>
      <c r="BD100" s="123">
        <f>'495-16-4 - SO 04 Výsadba ...'!F37</f>
        <v>0</v>
      </c>
      <c r="BT100" s="124" t="s">
        <v>21</v>
      </c>
      <c r="BV100" s="124" t="s">
        <v>79</v>
      </c>
      <c r="BW100" s="124" t="s">
        <v>101</v>
      </c>
      <c r="BX100" s="124" t="s">
        <v>5</v>
      </c>
      <c r="CL100" s="124" t="s">
        <v>1</v>
      </c>
      <c r="CM100" s="124" t="s">
        <v>86</v>
      </c>
    </row>
    <row r="101" s="6" customFormat="1" ht="27" customHeight="1">
      <c r="A101" s="112" t="s">
        <v>81</v>
      </c>
      <c r="B101" s="113"/>
      <c r="C101" s="114"/>
      <c r="D101" s="115" t="s">
        <v>102</v>
      </c>
      <c r="E101" s="115"/>
      <c r="F101" s="115"/>
      <c r="G101" s="115"/>
      <c r="H101" s="115"/>
      <c r="I101" s="116"/>
      <c r="J101" s="115" t="s">
        <v>103</v>
      </c>
      <c r="K101" s="115"/>
      <c r="L101" s="115"/>
      <c r="M101" s="115"/>
      <c r="N101" s="115"/>
      <c r="O101" s="115"/>
      <c r="P101" s="115"/>
      <c r="Q101" s="115"/>
      <c r="R101" s="115"/>
      <c r="S101" s="115"/>
      <c r="T101" s="115"/>
      <c r="U101" s="115"/>
      <c r="V101" s="115"/>
      <c r="W101" s="115"/>
      <c r="X101" s="115"/>
      <c r="Y101" s="115"/>
      <c r="Z101" s="115"/>
      <c r="AA101" s="115"/>
      <c r="AB101" s="115"/>
      <c r="AC101" s="115"/>
      <c r="AD101" s="115"/>
      <c r="AE101" s="115"/>
      <c r="AF101" s="115"/>
      <c r="AG101" s="117">
        <f>'495-16-6 - SO 06 Následná...'!J30</f>
        <v>0</v>
      </c>
      <c r="AH101" s="116"/>
      <c r="AI101" s="116"/>
      <c r="AJ101" s="116"/>
      <c r="AK101" s="116"/>
      <c r="AL101" s="116"/>
      <c r="AM101" s="116"/>
      <c r="AN101" s="117">
        <f>SUM(AG101,AT101)</f>
        <v>0</v>
      </c>
      <c r="AO101" s="116"/>
      <c r="AP101" s="116"/>
      <c r="AQ101" s="118" t="s">
        <v>84</v>
      </c>
      <c r="AR101" s="119"/>
      <c r="AS101" s="125">
        <v>0</v>
      </c>
      <c r="AT101" s="126">
        <f>ROUND(SUM(AV101:AW101),2)</f>
        <v>0</v>
      </c>
      <c r="AU101" s="127">
        <f>'495-16-6 - SO 06 Následná...'!P120</f>
        <v>0</v>
      </c>
      <c r="AV101" s="126">
        <f>'495-16-6 - SO 06 Následná...'!J33</f>
        <v>0</v>
      </c>
      <c r="AW101" s="126">
        <f>'495-16-6 - SO 06 Následná...'!J34</f>
        <v>0</v>
      </c>
      <c r="AX101" s="126">
        <f>'495-16-6 - SO 06 Následná...'!J35</f>
        <v>0</v>
      </c>
      <c r="AY101" s="126">
        <f>'495-16-6 - SO 06 Následná...'!J36</f>
        <v>0</v>
      </c>
      <c r="AZ101" s="126">
        <f>'495-16-6 - SO 06 Následná...'!F33</f>
        <v>0</v>
      </c>
      <c r="BA101" s="126">
        <f>'495-16-6 - SO 06 Následná...'!F34</f>
        <v>0</v>
      </c>
      <c r="BB101" s="126">
        <f>'495-16-6 - SO 06 Následná...'!F35</f>
        <v>0</v>
      </c>
      <c r="BC101" s="126">
        <f>'495-16-6 - SO 06 Následná...'!F36</f>
        <v>0</v>
      </c>
      <c r="BD101" s="128">
        <f>'495-16-6 - SO 06 Následná...'!F37</f>
        <v>0</v>
      </c>
      <c r="BT101" s="124" t="s">
        <v>21</v>
      </c>
      <c r="BV101" s="124" t="s">
        <v>79</v>
      </c>
      <c r="BW101" s="124" t="s">
        <v>104</v>
      </c>
      <c r="BX101" s="124" t="s">
        <v>5</v>
      </c>
      <c r="CL101" s="124" t="s">
        <v>1</v>
      </c>
      <c r="CM101" s="124" t="s">
        <v>86</v>
      </c>
    </row>
    <row r="102" s="1" customFormat="1" ht="30" customHeight="1"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41"/>
    </row>
    <row r="103" s="1" customFormat="1" ht="6.96" customHeight="1">
      <c r="B103" s="59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60"/>
      <c r="AH103" s="60"/>
      <c r="AI103" s="60"/>
      <c r="AJ103" s="60"/>
      <c r="AK103" s="60"/>
      <c r="AL103" s="60"/>
      <c r="AM103" s="60"/>
      <c r="AN103" s="60"/>
      <c r="AO103" s="60"/>
      <c r="AP103" s="60"/>
      <c r="AQ103" s="60"/>
      <c r="AR103" s="41"/>
    </row>
  </sheetData>
  <sheetProtection sheet="1" formatColumns="0" formatRows="0" objects="1" scenarios="1" spinCount="100000" saltValue="77BN1FEpItqFcvb2lwSH4gbERNDKCNi4BJyd4QyoJL1zYc2/jagwKX3z2fn2ERA+r7TjO9NP2+xcuAWv9s1Oig==" hashValue="2fLDWnzpxR0IE5Q5qlwITGK8go3hIZiZjBgaYJl2XDYUm6ZbbW2o+fqrDAum3TzWIciB1UDZUJLtb87pSzrhkw==" algorithmName="SHA-512" password="CC35"/>
  <mergeCells count="66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101:AP101"/>
    <mergeCell ref="AN98:AP98"/>
    <mergeCell ref="AN99:AP99"/>
    <mergeCell ref="AN100:AP100"/>
    <mergeCell ref="C92:G92"/>
    <mergeCell ref="I92:AF92"/>
    <mergeCell ref="D95:H95"/>
    <mergeCell ref="J95:AF95"/>
    <mergeCell ref="D96:H96"/>
    <mergeCell ref="J96:AF96"/>
    <mergeCell ref="D97:H97"/>
    <mergeCell ref="J97:AF97"/>
    <mergeCell ref="D98:H98"/>
    <mergeCell ref="J98:AF98"/>
    <mergeCell ref="D99:H99"/>
    <mergeCell ref="J99:AF99"/>
    <mergeCell ref="D100:H100"/>
    <mergeCell ref="J100:AF100"/>
    <mergeCell ref="D101:H101"/>
    <mergeCell ref="J101:AF101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G98:AM98"/>
    <mergeCell ref="AG99:AM99"/>
    <mergeCell ref="AG100:AM100"/>
    <mergeCell ref="AG101:AM101"/>
    <mergeCell ref="AG94:AM94"/>
    <mergeCell ref="AN94:AP94"/>
  </mergeCells>
  <hyperlinks>
    <hyperlink ref="A95" location="'495-16-0 - SO 07 Společné...'!C2" display="/"/>
    <hyperlink ref="A96" location="'495-16-1 - SO 01 Polní ce...'!C2" display="/"/>
    <hyperlink ref="A97" location="'495-16-2 - SO 02 Polní ce...'!C2" display="/"/>
    <hyperlink ref="A98" location="'495-16-3 - SO 03 Výsadba ...'!C2" display="/"/>
    <hyperlink ref="A99" location="'495-16-5 - SO 05 Následná...'!C2" display="/"/>
    <hyperlink ref="A100" location="'495-16-4 - SO 04 Výsadba ...'!C2" display="/"/>
    <hyperlink ref="A101" location="'495-16-6 - SO 06 Následná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9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5" t="s">
        <v>85</v>
      </c>
    </row>
    <row r="3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18"/>
      <c r="AT3" s="15" t="s">
        <v>86</v>
      </c>
    </row>
    <row r="4" ht="24.96" customHeight="1">
      <c r="B4" s="18"/>
      <c r="D4" s="133" t="s">
        <v>105</v>
      </c>
      <c r="L4" s="18"/>
      <c r="M4" s="134" t="s">
        <v>10</v>
      </c>
      <c r="AT4" s="15" t="s">
        <v>4</v>
      </c>
    </row>
    <row r="5" ht="6.96" customHeight="1">
      <c r="B5" s="18"/>
      <c r="L5" s="18"/>
    </row>
    <row r="6" ht="12" customHeight="1">
      <c r="B6" s="18"/>
      <c r="D6" s="135" t="s">
        <v>16</v>
      </c>
      <c r="L6" s="18"/>
    </row>
    <row r="7" ht="16.5" customHeight="1">
      <c r="B7" s="18"/>
      <c r="E7" s="136" t="str">
        <f>'Rekapitulace stavby'!K6</f>
        <v>Rekonstrukce polní cesty C4 a C5 v k.ú. Lhota u Dřís</v>
      </c>
      <c r="F7" s="135"/>
      <c r="G7" s="135"/>
      <c r="H7" s="135"/>
      <c r="L7" s="18"/>
    </row>
    <row r="8" s="1" customFormat="1" ht="12" customHeight="1">
      <c r="B8" s="41"/>
      <c r="D8" s="135" t="s">
        <v>106</v>
      </c>
      <c r="I8" s="137"/>
      <c r="L8" s="41"/>
    </row>
    <row r="9" s="1" customFormat="1" ht="36.96" customHeight="1">
      <c r="B9" s="41"/>
      <c r="E9" s="138" t="s">
        <v>107</v>
      </c>
      <c r="F9" s="1"/>
      <c r="G9" s="1"/>
      <c r="H9" s="1"/>
      <c r="I9" s="137"/>
      <c r="L9" s="41"/>
    </row>
    <row r="10" s="1" customFormat="1">
      <c r="B10" s="41"/>
      <c r="I10" s="137"/>
      <c r="L10" s="41"/>
    </row>
    <row r="11" s="1" customFormat="1" ht="12" customHeight="1">
      <c r="B11" s="41"/>
      <c r="D11" s="135" t="s">
        <v>19</v>
      </c>
      <c r="F11" s="139" t="s">
        <v>1</v>
      </c>
      <c r="I11" s="140" t="s">
        <v>20</v>
      </c>
      <c r="J11" s="139" t="s">
        <v>1</v>
      </c>
      <c r="L11" s="41"/>
    </row>
    <row r="12" s="1" customFormat="1" ht="12" customHeight="1">
      <c r="B12" s="41"/>
      <c r="D12" s="135" t="s">
        <v>22</v>
      </c>
      <c r="F12" s="139" t="s">
        <v>23</v>
      </c>
      <c r="I12" s="140" t="s">
        <v>24</v>
      </c>
      <c r="J12" s="141" t="str">
        <f>'Rekapitulace stavby'!AN8</f>
        <v>15. 6. 2015</v>
      </c>
      <c r="L12" s="41"/>
    </row>
    <row r="13" s="1" customFormat="1" ht="10.8" customHeight="1">
      <c r="B13" s="41"/>
      <c r="I13" s="137"/>
      <c r="L13" s="41"/>
    </row>
    <row r="14" s="1" customFormat="1" ht="12" customHeight="1">
      <c r="B14" s="41"/>
      <c r="D14" s="135" t="s">
        <v>28</v>
      </c>
      <c r="I14" s="140" t="s">
        <v>29</v>
      </c>
      <c r="J14" s="139" t="str">
        <f>IF('Rekapitulace stavby'!AN10="","",'Rekapitulace stavby'!AN10)</f>
        <v/>
      </c>
      <c r="L14" s="41"/>
    </row>
    <row r="15" s="1" customFormat="1" ht="18" customHeight="1">
      <c r="B15" s="41"/>
      <c r="E15" s="139" t="str">
        <f>IF('Rekapitulace stavby'!E11="","",'Rekapitulace stavby'!E11)</f>
        <v xml:space="preserve"> </v>
      </c>
      <c r="I15" s="140" t="s">
        <v>30</v>
      </c>
      <c r="J15" s="139" t="str">
        <f>IF('Rekapitulace stavby'!AN11="","",'Rekapitulace stavby'!AN11)</f>
        <v/>
      </c>
      <c r="L15" s="41"/>
    </row>
    <row r="16" s="1" customFormat="1" ht="6.96" customHeight="1">
      <c r="B16" s="41"/>
      <c r="I16" s="137"/>
      <c r="L16" s="41"/>
    </row>
    <row r="17" s="1" customFormat="1" ht="12" customHeight="1">
      <c r="B17" s="41"/>
      <c r="D17" s="135" t="s">
        <v>31</v>
      </c>
      <c r="I17" s="140" t="s">
        <v>29</v>
      </c>
      <c r="J17" s="31" t="str">
        <f>'Rekapitulace stavby'!AN13</f>
        <v>Vyplň údaj</v>
      </c>
      <c r="L17" s="41"/>
    </row>
    <row r="18" s="1" customFormat="1" ht="18" customHeight="1">
      <c r="B18" s="41"/>
      <c r="E18" s="31" t="str">
        <f>'Rekapitulace stavby'!E14</f>
        <v>Vyplň údaj</v>
      </c>
      <c r="F18" s="139"/>
      <c r="G18" s="139"/>
      <c r="H18" s="139"/>
      <c r="I18" s="140" t="s">
        <v>30</v>
      </c>
      <c r="J18" s="31" t="str">
        <f>'Rekapitulace stavby'!AN14</f>
        <v>Vyplň údaj</v>
      </c>
      <c r="L18" s="41"/>
    </row>
    <row r="19" s="1" customFormat="1" ht="6.96" customHeight="1">
      <c r="B19" s="41"/>
      <c r="I19" s="137"/>
      <c r="L19" s="41"/>
    </row>
    <row r="20" s="1" customFormat="1" ht="12" customHeight="1">
      <c r="B20" s="41"/>
      <c r="D20" s="135" t="s">
        <v>33</v>
      </c>
      <c r="I20" s="140" t="s">
        <v>29</v>
      </c>
      <c r="J20" s="139" t="s">
        <v>1</v>
      </c>
      <c r="L20" s="41"/>
    </row>
    <row r="21" s="1" customFormat="1" ht="18" customHeight="1">
      <c r="B21" s="41"/>
      <c r="E21" s="139" t="s">
        <v>108</v>
      </c>
      <c r="I21" s="140" t="s">
        <v>30</v>
      </c>
      <c r="J21" s="139" t="s">
        <v>1</v>
      </c>
      <c r="L21" s="41"/>
    </row>
    <row r="22" s="1" customFormat="1" ht="6.96" customHeight="1">
      <c r="B22" s="41"/>
      <c r="I22" s="137"/>
      <c r="L22" s="41"/>
    </row>
    <row r="23" s="1" customFormat="1" ht="12" customHeight="1">
      <c r="B23" s="41"/>
      <c r="D23" s="135" t="s">
        <v>35</v>
      </c>
      <c r="I23" s="140" t="s">
        <v>29</v>
      </c>
      <c r="J23" s="139" t="s">
        <v>1</v>
      </c>
      <c r="L23" s="41"/>
    </row>
    <row r="24" s="1" customFormat="1" ht="18" customHeight="1">
      <c r="B24" s="41"/>
      <c r="E24" s="139" t="s">
        <v>108</v>
      </c>
      <c r="I24" s="140" t="s">
        <v>30</v>
      </c>
      <c r="J24" s="139" t="s">
        <v>1</v>
      </c>
      <c r="L24" s="41"/>
    </row>
    <row r="25" s="1" customFormat="1" ht="6.96" customHeight="1">
      <c r="B25" s="41"/>
      <c r="I25" s="137"/>
      <c r="L25" s="41"/>
    </row>
    <row r="26" s="1" customFormat="1" ht="12" customHeight="1">
      <c r="B26" s="41"/>
      <c r="D26" s="135" t="s">
        <v>36</v>
      </c>
      <c r="I26" s="137"/>
      <c r="L26" s="41"/>
    </row>
    <row r="27" s="7" customFormat="1" ht="16.5" customHeight="1">
      <c r="B27" s="142"/>
      <c r="E27" s="143" t="s">
        <v>1</v>
      </c>
      <c r="F27" s="143"/>
      <c r="G27" s="143"/>
      <c r="H27" s="143"/>
      <c r="I27" s="144"/>
      <c r="L27" s="142"/>
    </row>
    <row r="28" s="1" customFormat="1" ht="6.96" customHeight="1">
      <c r="B28" s="41"/>
      <c r="I28" s="137"/>
      <c r="L28" s="41"/>
    </row>
    <row r="29" s="1" customFormat="1" ht="6.96" customHeight="1">
      <c r="B29" s="41"/>
      <c r="D29" s="76"/>
      <c r="E29" s="76"/>
      <c r="F29" s="76"/>
      <c r="G29" s="76"/>
      <c r="H29" s="76"/>
      <c r="I29" s="145"/>
      <c r="J29" s="76"/>
      <c r="K29" s="76"/>
      <c r="L29" s="41"/>
    </row>
    <row r="30" s="1" customFormat="1" ht="25.44" customHeight="1">
      <c r="B30" s="41"/>
      <c r="D30" s="146" t="s">
        <v>37</v>
      </c>
      <c r="I30" s="137"/>
      <c r="J30" s="147">
        <f>ROUND(J120, 2)</f>
        <v>0</v>
      </c>
      <c r="L30" s="41"/>
    </row>
    <row r="31" s="1" customFormat="1" ht="6.96" customHeight="1">
      <c r="B31" s="41"/>
      <c r="D31" s="76"/>
      <c r="E31" s="76"/>
      <c r="F31" s="76"/>
      <c r="G31" s="76"/>
      <c r="H31" s="76"/>
      <c r="I31" s="145"/>
      <c r="J31" s="76"/>
      <c r="K31" s="76"/>
      <c r="L31" s="41"/>
    </row>
    <row r="32" s="1" customFormat="1" ht="14.4" customHeight="1">
      <c r="B32" s="41"/>
      <c r="F32" s="148" t="s">
        <v>39</v>
      </c>
      <c r="I32" s="149" t="s">
        <v>38</v>
      </c>
      <c r="J32" s="148" t="s">
        <v>40</v>
      </c>
      <c r="L32" s="41"/>
    </row>
    <row r="33" s="1" customFormat="1" ht="14.4" customHeight="1">
      <c r="B33" s="41"/>
      <c r="D33" s="150" t="s">
        <v>41</v>
      </c>
      <c r="E33" s="135" t="s">
        <v>42</v>
      </c>
      <c r="F33" s="151">
        <f>ROUND((SUM(BE120:BE142)),  2)</f>
        <v>0</v>
      </c>
      <c r="I33" s="152">
        <v>0.20999999999999999</v>
      </c>
      <c r="J33" s="151">
        <f>ROUND(((SUM(BE120:BE142))*I33),  2)</f>
        <v>0</v>
      </c>
      <c r="L33" s="41"/>
    </row>
    <row r="34" s="1" customFormat="1" ht="14.4" customHeight="1">
      <c r="B34" s="41"/>
      <c r="E34" s="135" t="s">
        <v>43</v>
      </c>
      <c r="F34" s="151">
        <f>ROUND((SUM(BF120:BF142)),  2)</f>
        <v>0</v>
      </c>
      <c r="I34" s="152">
        <v>0.14999999999999999</v>
      </c>
      <c r="J34" s="151">
        <f>ROUND(((SUM(BF120:BF142))*I34),  2)</f>
        <v>0</v>
      </c>
      <c r="L34" s="41"/>
    </row>
    <row r="35" hidden="1" s="1" customFormat="1" ht="14.4" customHeight="1">
      <c r="B35" s="41"/>
      <c r="E35" s="135" t="s">
        <v>44</v>
      </c>
      <c r="F35" s="151">
        <f>ROUND((SUM(BG120:BG142)),  2)</f>
        <v>0</v>
      </c>
      <c r="I35" s="152">
        <v>0.20999999999999999</v>
      </c>
      <c r="J35" s="151">
        <f>0</f>
        <v>0</v>
      </c>
      <c r="L35" s="41"/>
    </row>
    <row r="36" hidden="1" s="1" customFormat="1" ht="14.4" customHeight="1">
      <c r="B36" s="41"/>
      <c r="E36" s="135" t="s">
        <v>45</v>
      </c>
      <c r="F36" s="151">
        <f>ROUND((SUM(BH120:BH142)),  2)</f>
        <v>0</v>
      </c>
      <c r="I36" s="152">
        <v>0.14999999999999999</v>
      </c>
      <c r="J36" s="151">
        <f>0</f>
        <v>0</v>
      </c>
      <c r="L36" s="41"/>
    </row>
    <row r="37" hidden="1" s="1" customFormat="1" ht="14.4" customHeight="1">
      <c r="B37" s="41"/>
      <c r="E37" s="135" t="s">
        <v>46</v>
      </c>
      <c r="F37" s="151">
        <f>ROUND((SUM(BI120:BI142)),  2)</f>
        <v>0</v>
      </c>
      <c r="I37" s="152">
        <v>0</v>
      </c>
      <c r="J37" s="151">
        <f>0</f>
        <v>0</v>
      </c>
      <c r="L37" s="41"/>
    </row>
    <row r="38" s="1" customFormat="1" ht="6.96" customHeight="1">
      <c r="B38" s="41"/>
      <c r="I38" s="137"/>
      <c r="L38" s="41"/>
    </row>
    <row r="39" s="1" customFormat="1" ht="25.44" customHeight="1">
      <c r="B39" s="41"/>
      <c r="C39" s="153"/>
      <c r="D39" s="154" t="s">
        <v>47</v>
      </c>
      <c r="E39" s="155"/>
      <c r="F39" s="155"/>
      <c r="G39" s="156" t="s">
        <v>48</v>
      </c>
      <c r="H39" s="157" t="s">
        <v>49</v>
      </c>
      <c r="I39" s="158"/>
      <c r="J39" s="159">
        <f>SUM(J30:J37)</f>
        <v>0</v>
      </c>
      <c r="K39" s="160"/>
      <c r="L39" s="41"/>
    </row>
    <row r="40" s="1" customFormat="1" ht="14.4" customHeight="1">
      <c r="B40" s="41"/>
      <c r="I40" s="137"/>
      <c r="L40" s="41"/>
    </row>
    <row r="41" ht="14.4" customHeight="1">
      <c r="B41" s="18"/>
      <c r="L41" s="18"/>
    </row>
    <row r="42" ht="14.4" customHeight="1">
      <c r="B42" s="18"/>
      <c r="L42" s="18"/>
    </row>
    <row r="43" ht="14.4" customHeight="1">
      <c r="B43" s="18"/>
      <c r="L43" s="18"/>
    </row>
    <row r="44" ht="14.4" customHeight="1">
      <c r="B44" s="18"/>
      <c r="L44" s="18"/>
    </row>
    <row r="45" ht="14.4" customHeight="1">
      <c r="B45" s="18"/>
      <c r="L45" s="18"/>
    </row>
    <row r="46" ht="14.4" customHeight="1">
      <c r="B46" s="18"/>
      <c r="L46" s="18"/>
    </row>
    <row r="47" ht="14.4" customHeight="1">
      <c r="B47" s="18"/>
      <c r="L47" s="18"/>
    </row>
    <row r="48" ht="14.4" customHeight="1">
      <c r="B48" s="18"/>
      <c r="L48" s="18"/>
    </row>
    <row r="49" ht="14.4" customHeight="1">
      <c r="B49" s="18"/>
      <c r="L49" s="18"/>
    </row>
    <row r="50" s="1" customFormat="1" ht="14.4" customHeight="1">
      <c r="B50" s="41"/>
      <c r="D50" s="161" t="s">
        <v>50</v>
      </c>
      <c r="E50" s="162"/>
      <c r="F50" s="162"/>
      <c r="G50" s="161" t="s">
        <v>51</v>
      </c>
      <c r="H50" s="162"/>
      <c r="I50" s="163"/>
      <c r="J50" s="162"/>
      <c r="K50" s="162"/>
      <c r="L50" s="4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1" customFormat="1">
      <c r="B61" s="41"/>
      <c r="D61" s="164" t="s">
        <v>52</v>
      </c>
      <c r="E61" s="165"/>
      <c r="F61" s="166" t="s">
        <v>53</v>
      </c>
      <c r="G61" s="164" t="s">
        <v>52</v>
      </c>
      <c r="H61" s="165"/>
      <c r="I61" s="167"/>
      <c r="J61" s="168" t="s">
        <v>53</v>
      </c>
      <c r="K61" s="165"/>
      <c r="L61" s="41"/>
    </row>
    <row r="62">
      <c r="B62" s="18"/>
      <c r="L62" s="18"/>
    </row>
    <row r="63">
      <c r="B63" s="18"/>
      <c r="L63" s="18"/>
    </row>
    <row r="64">
      <c r="B64" s="18"/>
      <c r="L64" s="18"/>
    </row>
    <row r="65" s="1" customFormat="1">
      <c r="B65" s="41"/>
      <c r="D65" s="161" t="s">
        <v>54</v>
      </c>
      <c r="E65" s="162"/>
      <c r="F65" s="162"/>
      <c r="G65" s="161" t="s">
        <v>55</v>
      </c>
      <c r="H65" s="162"/>
      <c r="I65" s="163"/>
      <c r="J65" s="162"/>
      <c r="K65" s="162"/>
      <c r="L65" s="41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1" customFormat="1">
      <c r="B76" s="41"/>
      <c r="D76" s="164" t="s">
        <v>52</v>
      </c>
      <c r="E76" s="165"/>
      <c r="F76" s="166" t="s">
        <v>53</v>
      </c>
      <c r="G76" s="164" t="s">
        <v>52</v>
      </c>
      <c r="H76" s="165"/>
      <c r="I76" s="167"/>
      <c r="J76" s="168" t="s">
        <v>53</v>
      </c>
      <c r="K76" s="165"/>
      <c r="L76" s="41"/>
    </row>
    <row r="77" s="1" customFormat="1" ht="14.4" customHeight="1">
      <c r="B77" s="169"/>
      <c r="C77" s="170"/>
      <c r="D77" s="170"/>
      <c r="E77" s="170"/>
      <c r="F77" s="170"/>
      <c r="G77" s="170"/>
      <c r="H77" s="170"/>
      <c r="I77" s="171"/>
      <c r="J77" s="170"/>
      <c r="K77" s="170"/>
      <c r="L77" s="41"/>
    </row>
    <row r="81" s="1" customFormat="1" ht="6.96" customHeight="1">
      <c r="B81" s="172"/>
      <c r="C81" s="173"/>
      <c r="D81" s="173"/>
      <c r="E81" s="173"/>
      <c r="F81" s="173"/>
      <c r="G81" s="173"/>
      <c r="H81" s="173"/>
      <c r="I81" s="174"/>
      <c r="J81" s="173"/>
      <c r="K81" s="173"/>
      <c r="L81" s="41"/>
    </row>
    <row r="82" s="1" customFormat="1" ht="24.96" customHeight="1">
      <c r="B82" s="36"/>
      <c r="C82" s="21" t="s">
        <v>109</v>
      </c>
      <c r="D82" s="37"/>
      <c r="E82" s="37"/>
      <c r="F82" s="37"/>
      <c r="G82" s="37"/>
      <c r="H82" s="37"/>
      <c r="I82" s="137"/>
      <c r="J82" s="37"/>
      <c r="K82" s="37"/>
      <c r="L82" s="41"/>
    </row>
    <row r="83" s="1" customFormat="1" ht="6.96" customHeight="1">
      <c r="B83" s="36"/>
      <c r="C83" s="37"/>
      <c r="D83" s="37"/>
      <c r="E83" s="37"/>
      <c r="F83" s="37"/>
      <c r="G83" s="37"/>
      <c r="H83" s="37"/>
      <c r="I83" s="137"/>
      <c r="J83" s="37"/>
      <c r="K83" s="37"/>
      <c r="L83" s="41"/>
    </row>
    <row r="84" s="1" customFormat="1" ht="12" customHeight="1">
      <c r="B84" s="36"/>
      <c r="C84" s="30" t="s">
        <v>16</v>
      </c>
      <c r="D84" s="37"/>
      <c r="E84" s="37"/>
      <c r="F84" s="37"/>
      <c r="G84" s="37"/>
      <c r="H84" s="37"/>
      <c r="I84" s="137"/>
      <c r="J84" s="37"/>
      <c r="K84" s="37"/>
      <c r="L84" s="41"/>
    </row>
    <row r="85" s="1" customFormat="1" ht="16.5" customHeight="1">
      <c r="B85" s="36"/>
      <c r="C85" s="37"/>
      <c r="D85" s="37"/>
      <c r="E85" s="175" t="str">
        <f>E7</f>
        <v>Rekonstrukce polní cesty C4 a C5 v k.ú. Lhota u Dřís</v>
      </c>
      <c r="F85" s="30"/>
      <c r="G85" s="30"/>
      <c r="H85" s="30"/>
      <c r="I85" s="137"/>
      <c r="J85" s="37"/>
      <c r="K85" s="37"/>
      <c r="L85" s="41"/>
    </row>
    <row r="86" s="1" customFormat="1" ht="12" customHeight="1">
      <c r="B86" s="36"/>
      <c r="C86" s="30" t="s">
        <v>106</v>
      </c>
      <c r="D86" s="37"/>
      <c r="E86" s="37"/>
      <c r="F86" s="37"/>
      <c r="G86" s="37"/>
      <c r="H86" s="37"/>
      <c r="I86" s="137"/>
      <c r="J86" s="37"/>
      <c r="K86" s="37"/>
      <c r="L86" s="41"/>
    </row>
    <row r="87" s="1" customFormat="1" ht="16.5" customHeight="1">
      <c r="B87" s="36"/>
      <c r="C87" s="37"/>
      <c r="D87" s="37"/>
      <c r="E87" s="69" t="str">
        <f>E9</f>
        <v>495/16-0 - SO 07 Společné náklady</v>
      </c>
      <c r="F87" s="37"/>
      <c r="G87" s="37"/>
      <c r="H87" s="37"/>
      <c r="I87" s="137"/>
      <c r="J87" s="37"/>
      <c r="K87" s="37"/>
      <c r="L87" s="41"/>
    </row>
    <row r="88" s="1" customFormat="1" ht="6.96" customHeight="1">
      <c r="B88" s="36"/>
      <c r="C88" s="37"/>
      <c r="D88" s="37"/>
      <c r="E88" s="37"/>
      <c r="F88" s="37"/>
      <c r="G88" s="37"/>
      <c r="H88" s="37"/>
      <c r="I88" s="137"/>
      <c r="J88" s="37"/>
      <c r="K88" s="37"/>
      <c r="L88" s="41"/>
    </row>
    <row r="89" s="1" customFormat="1" ht="12" customHeight="1">
      <c r="B89" s="36"/>
      <c r="C89" s="30" t="s">
        <v>22</v>
      </c>
      <c r="D89" s="37"/>
      <c r="E89" s="37"/>
      <c r="F89" s="25" t="str">
        <f>F12</f>
        <v xml:space="preserve"> </v>
      </c>
      <c r="G89" s="37"/>
      <c r="H89" s="37"/>
      <c r="I89" s="140" t="s">
        <v>24</v>
      </c>
      <c r="J89" s="72" t="str">
        <f>IF(J12="","",J12)</f>
        <v>15. 6. 2015</v>
      </c>
      <c r="K89" s="37"/>
      <c r="L89" s="41"/>
    </row>
    <row r="90" s="1" customFormat="1" ht="6.96" customHeight="1">
      <c r="B90" s="36"/>
      <c r="C90" s="37"/>
      <c r="D90" s="37"/>
      <c r="E90" s="37"/>
      <c r="F90" s="37"/>
      <c r="G90" s="37"/>
      <c r="H90" s="37"/>
      <c r="I90" s="137"/>
      <c r="J90" s="37"/>
      <c r="K90" s="37"/>
      <c r="L90" s="41"/>
    </row>
    <row r="91" s="1" customFormat="1" ht="15.15" customHeight="1">
      <c r="B91" s="36"/>
      <c r="C91" s="30" t="s">
        <v>28</v>
      </c>
      <c r="D91" s="37"/>
      <c r="E91" s="37"/>
      <c r="F91" s="25" t="str">
        <f>E15</f>
        <v xml:space="preserve"> </v>
      </c>
      <c r="G91" s="37"/>
      <c r="H91" s="37"/>
      <c r="I91" s="140" t="s">
        <v>33</v>
      </c>
      <c r="J91" s="34" t="str">
        <f>E21</f>
        <v>NDCon s.r.o.</v>
      </c>
      <c r="K91" s="37"/>
      <c r="L91" s="41"/>
    </row>
    <row r="92" s="1" customFormat="1" ht="15.15" customHeight="1">
      <c r="B92" s="36"/>
      <c r="C92" s="30" t="s">
        <v>31</v>
      </c>
      <c r="D92" s="37"/>
      <c r="E92" s="37"/>
      <c r="F92" s="25" t="str">
        <f>IF(E18="","",E18)</f>
        <v>Vyplň údaj</v>
      </c>
      <c r="G92" s="37"/>
      <c r="H92" s="37"/>
      <c r="I92" s="140" t="s">
        <v>35</v>
      </c>
      <c r="J92" s="34" t="str">
        <f>E24</f>
        <v>NDCon s.r.o.</v>
      </c>
      <c r="K92" s="37"/>
      <c r="L92" s="41"/>
    </row>
    <row r="93" s="1" customFormat="1" ht="10.32" customHeight="1">
      <c r="B93" s="36"/>
      <c r="C93" s="37"/>
      <c r="D93" s="37"/>
      <c r="E93" s="37"/>
      <c r="F93" s="37"/>
      <c r="G93" s="37"/>
      <c r="H93" s="37"/>
      <c r="I93" s="137"/>
      <c r="J93" s="37"/>
      <c r="K93" s="37"/>
      <c r="L93" s="41"/>
    </row>
    <row r="94" s="1" customFormat="1" ht="29.28" customHeight="1">
      <c r="B94" s="36"/>
      <c r="C94" s="176" t="s">
        <v>110</v>
      </c>
      <c r="D94" s="177"/>
      <c r="E94" s="177"/>
      <c r="F94" s="177"/>
      <c r="G94" s="177"/>
      <c r="H94" s="177"/>
      <c r="I94" s="178"/>
      <c r="J94" s="179" t="s">
        <v>111</v>
      </c>
      <c r="K94" s="177"/>
      <c r="L94" s="41"/>
    </row>
    <row r="95" s="1" customFormat="1" ht="10.32" customHeight="1">
      <c r="B95" s="36"/>
      <c r="C95" s="37"/>
      <c r="D95" s="37"/>
      <c r="E95" s="37"/>
      <c r="F95" s="37"/>
      <c r="G95" s="37"/>
      <c r="H95" s="37"/>
      <c r="I95" s="137"/>
      <c r="J95" s="37"/>
      <c r="K95" s="37"/>
      <c r="L95" s="41"/>
    </row>
    <row r="96" s="1" customFormat="1" ht="22.8" customHeight="1">
      <c r="B96" s="36"/>
      <c r="C96" s="180" t="s">
        <v>112</v>
      </c>
      <c r="D96" s="37"/>
      <c r="E96" s="37"/>
      <c r="F96" s="37"/>
      <c r="G96" s="37"/>
      <c r="H96" s="37"/>
      <c r="I96" s="137"/>
      <c r="J96" s="103">
        <f>J120</f>
        <v>0</v>
      </c>
      <c r="K96" s="37"/>
      <c r="L96" s="41"/>
      <c r="AU96" s="15" t="s">
        <v>113</v>
      </c>
    </row>
    <row r="97" s="8" customFormat="1" ht="24.96" customHeight="1">
      <c r="B97" s="181"/>
      <c r="C97" s="182"/>
      <c r="D97" s="183" t="s">
        <v>114</v>
      </c>
      <c r="E97" s="184"/>
      <c r="F97" s="184"/>
      <c r="G97" s="184"/>
      <c r="H97" s="184"/>
      <c r="I97" s="185"/>
      <c r="J97" s="186">
        <f>J121</f>
        <v>0</v>
      </c>
      <c r="K97" s="182"/>
      <c r="L97" s="187"/>
    </row>
    <row r="98" s="9" customFormat="1" ht="19.92" customHeight="1">
      <c r="B98" s="188"/>
      <c r="C98" s="189"/>
      <c r="D98" s="190" t="s">
        <v>115</v>
      </c>
      <c r="E98" s="191"/>
      <c r="F98" s="191"/>
      <c r="G98" s="191"/>
      <c r="H98" s="191"/>
      <c r="I98" s="192"/>
      <c r="J98" s="193">
        <f>J122</f>
        <v>0</v>
      </c>
      <c r="K98" s="189"/>
      <c r="L98" s="194"/>
    </row>
    <row r="99" s="9" customFormat="1" ht="19.92" customHeight="1">
      <c r="B99" s="188"/>
      <c r="C99" s="189"/>
      <c r="D99" s="190" t="s">
        <v>116</v>
      </c>
      <c r="E99" s="191"/>
      <c r="F99" s="191"/>
      <c r="G99" s="191"/>
      <c r="H99" s="191"/>
      <c r="I99" s="192"/>
      <c r="J99" s="193">
        <f>J131</f>
        <v>0</v>
      </c>
      <c r="K99" s="189"/>
      <c r="L99" s="194"/>
    </row>
    <row r="100" s="9" customFormat="1" ht="19.92" customHeight="1">
      <c r="B100" s="188"/>
      <c r="C100" s="189"/>
      <c r="D100" s="190" t="s">
        <v>117</v>
      </c>
      <c r="E100" s="191"/>
      <c r="F100" s="191"/>
      <c r="G100" s="191"/>
      <c r="H100" s="191"/>
      <c r="I100" s="192"/>
      <c r="J100" s="193">
        <f>J136</f>
        <v>0</v>
      </c>
      <c r="K100" s="189"/>
      <c r="L100" s="194"/>
    </row>
    <row r="101" s="1" customFormat="1" ht="21.84" customHeight="1">
      <c r="B101" s="36"/>
      <c r="C101" s="37"/>
      <c r="D101" s="37"/>
      <c r="E101" s="37"/>
      <c r="F101" s="37"/>
      <c r="G101" s="37"/>
      <c r="H101" s="37"/>
      <c r="I101" s="137"/>
      <c r="J101" s="37"/>
      <c r="K101" s="37"/>
      <c r="L101" s="41"/>
    </row>
    <row r="102" s="1" customFormat="1" ht="6.96" customHeight="1">
      <c r="B102" s="59"/>
      <c r="C102" s="60"/>
      <c r="D102" s="60"/>
      <c r="E102" s="60"/>
      <c r="F102" s="60"/>
      <c r="G102" s="60"/>
      <c r="H102" s="60"/>
      <c r="I102" s="171"/>
      <c r="J102" s="60"/>
      <c r="K102" s="60"/>
      <c r="L102" s="41"/>
    </row>
    <row r="106" s="1" customFormat="1" ht="6.96" customHeight="1">
      <c r="B106" s="61"/>
      <c r="C106" s="62"/>
      <c r="D106" s="62"/>
      <c r="E106" s="62"/>
      <c r="F106" s="62"/>
      <c r="G106" s="62"/>
      <c r="H106" s="62"/>
      <c r="I106" s="174"/>
      <c r="J106" s="62"/>
      <c r="K106" s="62"/>
      <c r="L106" s="41"/>
    </row>
    <row r="107" s="1" customFormat="1" ht="24.96" customHeight="1">
      <c r="B107" s="36"/>
      <c r="C107" s="21" t="s">
        <v>118</v>
      </c>
      <c r="D107" s="37"/>
      <c r="E107" s="37"/>
      <c r="F107" s="37"/>
      <c r="G107" s="37"/>
      <c r="H107" s="37"/>
      <c r="I107" s="137"/>
      <c r="J107" s="37"/>
      <c r="K107" s="37"/>
      <c r="L107" s="41"/>
    </row>
    <row r="108" s="1" customFormat="1" ht="6.96" customHeight="1">
      <c r="B108" s="36"/>
      <c r="C108" s="37"/>
      <c r="D108" s="37"/>
      <c r="E108" s="37"/>
      <c r="F108" s="37"/>
      <c r="G108" s="37"/>
      <c r="H108" s="37"/>
      <c r="I108" s="137"/>
      <c r="J108" s="37"/>
      <c r="K108" s="37"/>
      <c r="L108" s="41"/>
    </row>
    <row r="109" s="1" customFormat="1" ht="12" customHeight="1">
      <c r="B109" s="36"/>
      <c r="C109" s="30" t="s">
        <v>16</v>
      </c>
      <c r="D109" s="37"/>
      <c r="E109" s="37"/>
      <c r="F109" s="37"/>
      <c r="G109" s="37"/>
      <c r="H109" s="37"/>
      <c r="I109" s="137"/>
      <c r="J109" s="37"/>
      <c r="K109" s="37"/>
      <c r="L109" s="41"/>
    </row>
    <row r="110" s="1" customFormat="1" ht="16.5" customHeight="1">
      <c r="B110" s="36"/>
      <c r="C110" s="37"/>
      <c r="D110" s="37"/>
      <c r="E110" s="175" t="str">
        <f>E7</f>
        <v>Rekonstrukce polní cesty C4 a C5 v k.ú. Lhota u Dřís</v>
      </c>
      <c r="F110" s="30"/>
      <c r="G110" s="30"/>
      <c r="H110" s="30"/>
      <c r="I110" s="137"/>
      <c r="J110" s="37"/>
      <c r="K110" s="37"/>
      <c r="L110" s="41"/>
    </row>
    <row r="111" s="1" customFormat="1" ht="12" customHeight="1">
      <c r="B111" s="36"/>
      <c r="C111" s="30" t="s">
        <v>106</v>
      </c>
      <c r="D111" s="37"/>
      <c r="E111" s="37"/>
      <c r="F111" s="37"/>
      <c r="G111" s="37"/>
      <c r="H111" s="37"/>
      <c r="I111" s="137"/>
      <c r="J111" s="37"/>
      <c r="K111" s="37"/>
      <c r="L111" s="41"/>
    </row>
    <row r="112" s="1" customFormat="1" ht="16.5" customHeight="1">
      <c r="B112" s="36"/>
      <c r="C112" s="37"/>
      <c r="D112" s="37"/>
      <c r="E112" s="69" t="str">
        <f>E9</f>
        <v>495/16-0 - SO 07 Společné náklady</v>
      </c>
      <c r="F112" s="37"/>
      <c r="G112" s="37"/>
      <c r="H112" s="37"/>
      <c r="I112" s="137"/>
      <c r="J112" s="37"/>
      <c r="K112" s="37"/>
      <c r="L112" s="41"/>
    </row>
    <row r="113" s="1" customFormat="1" ht="6.96" customHeight="1">
      <c r="B113" s="36"/>
      <c r="C113" s="37"/>
      <c r="D113" s="37"/>
      <c r="E113" s="37"/>
      <c r="F113" s="37"/>
      <c r="G113" s="37"/>
      <c r="H113" s="37"/>
      <c r="I113" s="137"/>
      <c r="J113" s="37"/>
      <c r="K113" s="37"/>
      <c r="L113" s="41"/>
    </row>
    <row r="114" s="1" customFormat="1" ht="12" customHeight="1">
      <c r="B114" s="36"/>
      <c r="C114" s="30" t="s">
        <v>22</v>
      </c>
      <c r="D114" s="37"/>
      <c r="E114" s="37"/>
      <c r="F114" s="25" t="str">
        <f>F12</f>
        <v xml:space="preserve"> </v>
      </c>
      <c r="G114" s="37"/>
      <c r="H114" s="37"/>
      <c r="I114" s="140" t="s">
        <v>24</v>
      </c>
      <c r="J114" s="72" t="str">
        <f>IF(J12="","",J12)</f>
        <v>15. 6. 2015</v>
      </c>
      <c r="K114" s="37"/>
      <c r="L114" s="41"/>
    </row>
    <row r="115" s="1" customFormat="1" ht="6.96" customHeight="1">
      <c r="B115" s="36"/>
      <c r="C115" s="37"/>
      <c r="D115" s="37"/>
      <c r="E115" s="37"/>
      <c r="F115" s="37"/>
      <c r="G115" s="37"/>
      <c r="H115" s="37"/>
      <c r="I115" s="137"/>
      <c r="J115" s="37"/>
      <c r="K115" s="37"/>
      <c r="L115" s="41"/>
    </row>
    <row r="116" s="1" customFormat="1" ht="15.15" customHeight="1">
      <c r="B116" s="36"/>
      <c r="C116" s="30" t="s">
        <v>28</v>
      </c>
      <c r="D116" s="37"/>
      <c r="E116" s="37"/>
      <c r="F116" s="25" t="str">
        <f>E15</f>
        <v xml:space="preserve"> </v>
      </c>
      <c r="G116" s="37"/>
      <c r="H116" s="37"/>
      <c r="I116" s="140" t="s">
        <v>33</v>
      </c>
      <c r="J116" s="34" t="str">
        <f>E21</f>
        <v>NDCon s.r.o.</v>
      </c>
      <c r="K116" s="37"/>
      <c r="L116" s="41"/>
    </row>
    <row r="117" s="1" customFormat="1" ht="15.15" customHeight="1">
      <c r="B117" s="36"/>
      <c r="C117" s="30" t="s">
        <v>31</v>
      </c>
      <c r="D117" s="37"/>
      <c r="E117" s="37"/>
      <c r="F117" s="25" t="str">
        <f>IF(E18="","",E18)</f>
        <v>Vyplň údaj</v>
      </c>
      <c r="G117" s="37"/>
      <c r="H117" s="37"/>
      <c r="I117" s="140" t="s">
        <v>35</v>
      </c>
      <c r="J117" s="34" t="str">
        <f>E24</f>
        <v>NDCon s.r.o.</v>
      </c>
      <c r="K117" s="37"/>
      <c r="L117" s="41"/>
    </row>
    <row r="118" s="1" customFormat="1" ht="10.32" customHeight="1">
      <c r="B118" s="36"/>
      <c r="C118" s="37"/>
      <c r="D118" s="37"/>
      <c r="E118" s="37"/>
      <c r="F118" s="37"/>
      <c r="G118" s="37"/>
      <c r="H118" s="37"/>
      <c r="I118" s="137"/>
      <c r="J118" s="37"/>
      <c r="K118" s="37"/>
      <c r="L118" s="41"/>
    </row>
    <row r="119" s="10" customFormat="1" ht="29.28" customHeight="1">
      <c r="B119" s="195"/>
      <c r="C119" s="196" t="s">
        <v>119</v>
      </c>
      <c r="D119" s="197" t="s">
        <v>62</v>
      </c>
      <c r="E119" s="197" t="s">
        <v>58</v>
      </c>
      <c r="F119" s="197" t="s">
        <v>59</v>
      </c>
      <c r="G119" s="197" t="s">
        <v>120</v>
      </c>
      <c r="H119" s="197" t="s">
        <v>121</v>
      </c>
      <c r="I119" s="198" t="s">
        <v>122</v>
      </c>
      <c r="J119" s="197" t="s">
        <v>111</v>
      </c>
      <c r="K119" s="199" t="s">
        <v>123</v>
      </c>
      <c r="L119" s="200"/>
      <c r="M119" s="93" t="s">
        <v>1</v>
      </c>
      <c r="N119" s="94" t="s">
        <v>41</v>
      </c>
      <c r="O119" s="94" t="s">
        <v>124</v>
      </c>
      <c r="P119" s="94" t="s">
        <v>125</v>
      </c>
      <c r="Q119" s="94" t="s">
        <v>126</v>
      </c>
      <c r="R119" s="94" t="s">
        <v>127</v>
      </c>
      <c r="S119" s="94" t="s">
        <v>128</v>
      </c>
      <c r="T119" s="95" t="s">
        <v>129</v>
      </c>
    </row>
    <row r="120" s="1" customFormat="1" ht="22.8" customHeight="1">
      <c r="B120" s="36"/>
      <c r="C120" s="100" t="s">
        <v>130</v>
      </c>
      <c r="D120" s="37"/>
      <c r="E120" s="37"/>
      <c r="F120" s="37"/>
      <c r="G120" s="37"/>
      <c r="H120" s="37"/>
      <c r="I120" s="137"/>
      <c r="J120" s="201">
        <f>BK120</f>
        <v>0</v>
      </c>
      <c r="K120" s="37"/>
      <c r="L120" s="41"/>
      <c r="M120" s="96"/>
      <c r="N120" s="97"/>
      <c r="O120" s="97"/>
      <c r="P120" s="202">
        <f>P121</f>
        <v>0</v>
      </c>
      <c r="Q120" s="97"/>
      <c r="R120" s="202">
        <f>R121</f>
        <v>0</v>
      </c>
      <c r="S120" s="97"/>
      <c r="T120" s="203">
        <f>T121</f>
        <v>0</v>
      </c>
      <c r="AT120" s="15" t="s">
        <v>76</v>
      </c>
      <c r="AU120" s="15" t="s">
        <v>113</v>
      </c>
      <c r="BK120" s="204">
        <f>BK121</f>
        <v>0</v>
      </c>
    </row>
    <row r="121" s="11" customFormat="1" ht="25.92" customHeight="1">
      <c r="B121" s="205"/>
      <c r="C121" s="206"/>
      <c r="D121" s="207" t="s">
        <v>76</v>
      </c>
      <c r="E121" s="208" t="s">
        <v>131</v>
      </c>
      <c r="F121" s="208" t="s">
        <v>132</v>
      </c>
      <c r="G121" s="206"/>
      <c r="H121" s="206"/>
      <c r="I121" s="209"/>
      <c r="J121" s="210">
        <f>BK121</f>
        <v>0</v>
      </c>
      <c r="K121" s="206"/>
      <c r="L121" s="211"/>
      <c r="M121" s="212"/>
      <c r="N121" s="213"/>
      <c r="O121" s="213"/>
      <c r="P121" s="214">
        <f>P122+P131+P136</f>
        <v>0</v>
      </c>
      <c r="Q121" s="213"/>
      <c r="R121" s="214">
        <f>R122+R131+R136</f>
        <v>0</v>
      </c>
      <c r="S121" s="213"/>
      <c r="T121" s="215">
        <f>T122+T131+T136</f>
        <v>0</v>
      </c>
      <c r="AR121" s="216" t="s">
        <v>133</v>
      </c>
      <c r="AT121" s="217" t="s">
        <v>76</v>
      </c>
      <c r="AU121" s="217" t="s">
        <v>77</v>
      </c>
      <c r="AY121" s="216" t="s">
        <v>134</v>
      </c>
      <c r="BK121" s="218">
        <f>BK122+BK131+BK136</f>
        <v>0</v>
      </c>
    </row>
    <row r="122" s="11" customFormat="1" ht="22.8" customHeight="1">
      <c r="B122" s="205"/>
      <c r="C122" s="206"/>
      <c r="D122" s="207" t="s">
        <v>76</v>
      </c>
      <c r="E122" s="219" t="s">
        <v>135</v>
      </c>
      <c r="F122" s="219" t="s">
        <v>136</v>
      </c>
      <c r="G122" s="206"/>
      <c r="H122" s="206"/>
      <c r="I122" s="209"/>
      <c r="J122" s="220">
        <f>BK122</f>
        <v>0</v>
      </c>
      <c r="K122" s="206"/>
      <c r="L122" s="211"/>
      <c r="M122" s="212"/>
      <c r="N122" s="213"/>
      <c r="O122" s="213"/>
      <c r="P122" s="214">
        <f>SUM(P123:P130)</f>
        <v>0</v>
      </c>
      <c r="Q122" s="213"/>
      <c r="R122" s="214">
        <f>SUM(R123:R130)</f>
        <v>0</v>
      </c>
      <c r="S122" s="213"/>
      <c r="T122" s="215">
        <f>SUM(T123:T130)</f>
        <v>0</v>
      </c>
      <c r="AR122" s="216" t="s">
        <v>133</v>
      </c>
      <c r="AT122" s="217" t="s">
        <v>76</v>
      </c>
      <c r="AU122" s="217" t="s">
        <v>21</v>
      </c>
      <c r="AY122" s="216" t="s">
        <v>134</v>
      </c>
      <c r="BK122" s="218">
        <f>SUM(BK123:BK130)</f>
        <v>0</v>
      </c>
    </row>
    <row r="123" s="1" customFormat="1" ht="16.5" customHeight="1">
      <c r="B123" s="36"/>
      <c r="C123" s="221" t="s">
        <v>21</v>
      </c>
      <c r="D123" s="221" t="s">
        <v>137</v>
      </c>
      <c r="E123" s="222" t="s">
        <v>138</v>
      </c>
      <c r="F123" s="223" t="s">
        <v>139</v>
      </c>
      <c r="G123" s="224" t="s">
        <v>140</v>
      </c>
      <c r="H123" s="225">
        <v>1</v>
      </c>
      <c r="I123" s="226"/>
      <c r="J123" s="227">
        <f>ROUND(I123*H123,2)</f>
        <v>0</v>
      </c>
      <c r="K123" s="223" t="s">
        <v>141</v>
      </c>
      <c r="L123" s="41"/>
      <c r="M123" s="228" t="s">
        <v>1</v>
      </c>
      <c r="N123" s="229" t="s">
        <v>42</v>
      </c>
      <c r="O123" s="84"/>
      <c r="P123" s="230">
        <f>O123*H123</f>
        <v>0</v>
      </c>
      <c r="Q123" s="230">
        <v>0</v>
      </c>
      <c r="R123" s="230">
        <f>Q123*H123</f>
        <v>0</v>
      </c>
      <c r="S123" s="230">
        <v>0</v>
      </c>
      <c r="T123" s="231">
        <f>S123*H123</f>
        <v>0</v>
      </c>
      <c r="AR123" s="232" t="s">
        <v>142</v>
      </c>
      <c r="AT123" s="232" t="s">
        <v>137</v>
      </c>
      <c r="AU123" s="232" t="s">
        <v>86</v>
      </c>
      <c r="AY123" s="15" t="s">
        <v>134</v>
      </c>
      <c r="BE123" s="233">
        <f>IF(N123="základní",J123,0)</f>
        <v>0</v>
      </c>
      <c r="BF123" s="233">
        <f>IF(N123="snížená",J123,0)</f>
        <v>0</v>
      </c>
      <c r="BG123" s="233">
        <f>IF(N123="zákl. přenesená",J123,0)</f>
        <v>0</v>
      </c>
      <c r="BH123" s="233">
        <f>IF(N123="sníž. přenesená",J123,0)</f>
        <v>0</v>
      </c>
      <c r="BI123" s="233">
        <f>IF(N123="nulová",J123,0)</f>
        <v>0</v>
      </c>
      <c r="BJ123" s="15" t="s">
        <v>21</v>
      </c>
      <c r="BK123" s="233">
        <f>ROUND(I123*H123,2)</f>
        <v>0</v>
      </c>
      <c r="BL123" s="15" t="s">
        <v>142</v>
      </c>
      <c r="BM123" s="232" t="s">
        <v>143</v>
      </c>
    </row>
    <row r="124" s="1" customFormat="1">
      <c r="B124" s="36"/>
      <c r="C124" s="37"/>
      <c r="D124" s="234" t="s">
        <v>144</v>
      </c>
      <c r="E124" s="37"/>
      <c r="F124" s="235" t="s">
        <v>139</v>
      </c>
      <c r="G124" s="37"/>
      <c r="H124" s="37"/>
      <c r="I124" s="137"/>
      <c r="J124" s="37"/>
      <c r="K124" s="37"/>
      <c r="L124" s="41"/>
      <c r="M124" s="236"/>
      <c r="N124" s="84"/>
      <c r="O124" s="84"/>
      <c r="P124" s="84"/>
      <c r="Q124" s="84"/>
      <c r="R124" s="84"/>
      <c r="S124" s="84"/>
      <c r="T124" s="85"/>
      <c r="AT124" s="15" t="s">
        <v>144</v>
      </c>
      <c r="AU124" s="15" t="s">
        <v>86</v>
      </c>
    </row>
    <row r="125" s="1" customFormat="1">
      <c r="B125" s="36"/>
      <c r="C125" s="37"/>
      <c r="D125" s="234" t="s">
        <v>145</v>
      </c>
      <c r="E125" s="37"/>
      <c r="F125" s="237" t="s">
        <v>146</v>
      </c>
      <c r="G125" s="37"/>
      <c r="H125" s="37"/>
      <c r="I125" s="137"/>
      <c r="J125" s="37"/>
      <c r="K125" s="37"/>
      <c r="L125" s="41"/>
      <c r="M125" s="236"/>
      <c r="N125" s="84"/>
      <c r="O125" s="84"/>
      <c r="P125" s="84"/>
      <c r="Q125" s="84"/>
      <c r="R125" s="84"/>
      <c r="S125" s="84"/>
      <c r="T125" s="85"/>
      <c r="AT125" s="15" t="s">
        <v>145</v>
      </c>
      <c r="AU125" s="15" t="s">
        <v>86</v>
      </c>
    </row>
    <row r="126" s="1" customFormat="1" ht="16.5" customHeight="1">
      <c r="B126" s="36"/>
      <c r="C126" s="221" t="s">
        <v>86</v>
      </c>
      <c r="D126" s="221" t="s">
        <v>137</v>
      </c>
      <c r="E126" s="222" t="s">
        <v>147</v>
      </c>
      <c r="F126" s="223" t="s">
        <v>148</v>
      </c>
      <c r="G126" s="224" t="s">
        <v>140</v>
      </c>
      <c r="H126" s="225">
        <v>1</v>
      </c>
      <c r="I126" s="226"/>
      <c r="J126" s="227">
        <f>ROUND(I126*H126,2)</f>
        <v>0</v>
      </c>
      <c r="K126" s="223" t="s">
        <v>141</v>
      </c>
      <c r="L126" s="41"/>
      <c r="M126" s="228" t="s">
        <v>1</v>
      </c>
      <c r="N126" s="229" t="s">
        <v>42</v>
      </c>
      <c r="O126" s="84"/>
      <c r="P126" s="230">
        <f>O126*H126</f>
        <v>0</v>
      </c>
      <c r="Q126" s="230">
        <v>0</v>
      </c>
      <c r="R126" s="230">
        <f>Q126*H126</f>
        <v>0</v>
      </c>
      <c r="S126" s="230">
        <v>0</v>
      </c>
      <c r="T126" s="231">
        <f>S126*H126</f>
        <v>0</v>
      </c>
      <c r="AR126" s="232" t="s">
        <v>142</v>
      </c>
      <c r="AT126" s="232" t="s">
        <v>137</v>
      </c>
      <c r="AU126" s="232" t="s">
        <v>86</v>
      </c>
      <c r="AY126" s="15" t="s">
        <v>134</v>
      </c>
      <c r="BE126" s="233">
        <f>IF(N126="základní",J126,0)</f>
        <v>0</v>
      </c>
      <c r="BF126" s="233">
        <f>IF(N126="snížená",J126,0)</f>
        <v>0</v>
      </c>
      <c r="BG126" s="233">
        <f>IF(N126="zákl. přenesená",J126,0)</f>
        <v>0</v>
      </c>
      <c r="BH126" s="233">
        <f>IF(N126="sníž. přenesená",J126,0)</f>
        <v>0</v>
      </c>
      <c r="BI126" s="233">
        <f>IF(N126="nulová",J126,0)</f>
        <v>0</v>
      </c>
      <c r="BJ126" s="15" t="s">
        <v>21</v>
      </c>
      <c r="BK126" s="233">
        <f>ROUND(I126*H126,2)</f>
        <v>0</v>
      </c>
      <c r="BL126" s="15" t="s">
        <v>142</v>
      </c>
      <c r="BM126" s="232" t="s">
        <v>149</v>
      </c>
    </row>
    <row r="127" s="1" customFormat="1">
      <c r="B127" s="36"/>
      <c r="C127" s="37"/>
      <c r="D127" s="234" t="s">
        <v>144</v>
      </c>
      <c r="E127" s="37"/>
      <c r="F127" s="235" t="s">
        <v>148</v>
      </c>
      <c r="G127" s="37"/>
      <c r="H127" s="37"/>
      <c r="I127" s="137"/>
      <c r="J127" s="37"/>
      <c r="K127" s="37"/>
      <c r="L127" s="41"/>
      <c r="M127" s="236"/>
      <c r="N127" s="84"/>
      <c r="O127" s="84"/>
      <c r="P127" s="84"/>
      <c r="Q127" s="84"/>
      <c r="R127" s="84"/>
      <c r="S127" s="84"/>
      <c r="T127" s="85"/>
      <c r="AT127" s="15" t="s">
        <v>144</v>
      </c>
      <c r="AU127" s="15" t="s">
        <v>86</v>
      </c>
    </row>
    <row r="128" s="1" customFormat="1">
      <c r="B128" s="36"/>
      <c r="C128" s="37"/>
      <c r="D128" s="234" t="s">
        <v>145</v>
      </c>
      <c r="E128" s="37"/>
      <c r="F128" s="237" t="s">
        <v>150</v>
      </c>
      <c r="G128" s="37"/>
      <c r="H128" s="37"/>
      <c r="I128" s="137"/>
      <c r="J128" s="37"/>
      <c r="K128" s="37"/>
      <c r="L128" s="41"/>
      <c r="M128" s="236"/>
      <c r="N128" s="84"/>
      <c r="O128" s="84"/>
      <c r="P128" s="84"/>
      <c r="Q128" s="84"/>
      <c r="R128" s="84"/>
      <c r="S128" s="84"/>
      <c r="T128" s="85"/>
      <c r="AT128" s="15" t="s">
        <v>145</v>
      </c>
      <c r="AU128" s="15" t="s">
        <v>86</v>
      </c>
    </row>
    <row r="129" s="1" customFormat="1" ht="16.5" customHeight="1">
      <c r="B129" s="36"/>
      <c r="C129" s="221" t="s">
        <v>151</v>
      </c>
      <c r="D129" s="221" t="s">
        <v>137</v>
      </c>
      <c r="E129" s="222" t="s">
        <v>152</v>
      </c>
      <c r="F129" s="223" t="s">
        <v>153</v>
      </c>
      <c r="G129" s="224" t="s">
        <v>140</v>
      </c>
      <c r="H129" s="225">
        <v>1</v>
      </c>
      <c r="I129" s="226"/>
      <c r="J129" s="227">
        <f>ROUND(I129*H129,2)</f>
        <v>0</v>
      </c>
      <c r="K129" s="223" t="s">
        <v>141</v>
      </c>
      <c r="L129" s="41"/>
      <c r="M129" s="228" t="s">
        <v>1</v>
      </c>
      <c r="N129" s="229" t="s">
        <v>42</v>
      </c>
      <c r="O129" s="84"/>
      <c r="P129" s="230">
        <f>O129*H129</f>
        <v>0</v>
      </c>
      <c r="Q129" s="230">
        <v>0</v>
      </c>
      <c r="R129" s="230">
        <f>Q129*H129</f>
        <v>0</v>
      </c>
      <c r="S129" s="230">
        <v>0</v>
      </c>
      <c r="T129" s="231">
        <f>S129*H129</f>
        <v>0</v>
      </c>
      <c r="AR129" s="232" t="s">
        <v>142</v>
      </c>
      <c r="AT129" s="232" t="s">
        <v>137</v>
      </c>
      <c r="AU129" s="232" t="s">
        <v>86</v>
      </c>
      <c r="AY129" s="15" t="s">
        <v>134</v>
      </c>
      <c r="BE129" s="233">
        <f>IF(N129="základní",J129,0)</f>
        <v>0</v>
      </c>
      <c r="BF129" s="233">
        <f>IF(N129="snížená",J129,0)</f>
        <v>0</v>
      </c>
      <c r="BG129" s="233">
        <f>IF(N129="zákl. přenesená",J129,0)</f>
        <v>0</v>
      </c>
      <c r="BH129" s="233">
        <f>IF(N129="sníž. přenesená",J129,0)</f>
        <v>0</v>
      </c>
      <c r="BI129" s="233">
        <f>IF(N129="nulová",J129,0)</f>
        <v>0</v>
      </c>
      <c r="BJ129" s="15" t="s">
        <v>21</v>
      </c>
      <c r="BK129" s="233">
        <f>ROUND(I129*H129,2)</f>
        <v>0</v>
      </c>
      <c r="BL129" s="15" t="s">
        <v>142</v>
      </c>
      <c r="BM129" s="232" t="s">
        <v>154</v>
      </c>
    </row>
    <row r="130" s="1" customFormat="1">
      <c r="B130" s="36"/>
      <c r="C130" s="37"/>
      <c r="D130" s="234" t="s">
        <v>144</v>
      </c>
      <c r="E130" s="37"/>
      <c r="F130" s="235" t="s">
        <v>155</v>
      </c>
      <c r="G130" s="37"/>
      <c r="H130" s="37"/>
      <c r="I130" s="137"/>
      <c r="J130" s="37"/>
      <c r="K130" s="37"/>
      <c r="L130" s="41"/>
      <c r="M130" s="236"/>
      <c r="N130" s="84"/>
      <c r="O130" s="84"/>
      <c r="P130" s="84"/>
      <c r="Q130" s="84"/>
      <c r="R130" s="84"/>
      <c r="S130" s="84"/>
      <c r="T130" s="85"/>
      <c r="AT130" s="15" t="s">
        <v>144</v>
      </c>
      <c r="AU130" s="15" t="s">
        <v>86</v>
      </c>
    </row>
    <row r="131" s="11" customFormat="1" ht="22.8" customHeight="1">
      <c r="B131" s="205"/>
      <c r="C131" s="206"/>
      <c r="D131" s="207" t="s">
        <v>76</v>
      </c>
      <c r="E131" s="219" t="s">
        <v>156</v>
      </c>
      <c r="F131" s="219" t="s">
        <v>157</v>
      </c>
      <c r="G131" s="206"/>
      <c r="H131" s="206"/>
      <c r="I131" s="209"/>
      <c r="J131" s="220">
        <f>BK131</f>
        <v>0</v>
      </c>
      <c r="K131" s="206"/>
      <c r="L131" s="211"/>
      <c r="M131" s="212"/>
      <c r="N131" s="213"/>
      <c r="O131" s="213"/>
      <c r="P131" s="214">
        <f>SUM(P132:P135)</f>
        <v>0</v>
      </c>
      <c r="Q131" s="213"/>
      <c r="R131" s="214">
        <f>SUM(R132:R135)</f>
        <v>0</v>
      </c>
      <c r="S131" s="213"/>
      <c r="T131" s="215">
        <f>SUM(T132:T135)</f>
        <v>0</v>
      </c>
      <c r="AR131" s="216" t="s">
        <v>133</v>
      </c>
      <c r="AT131" s="217" t="s">
        <v>76</v>
      </c>
      <c r="AU131" s="217" t="s">
        <v>21</v>
      </c>
      <c r="AY131" s="216" t="s">
        <v>134</v>
      </c>
      <c r="BK131" s="218">
        <f>SUM(BK132:BK135)</f>
        <v>0</v>
      </c>
    </row>
    <row r="132" s="1" customFormat="1" ht="16.5" customHeight="1">
      <c r="B132" s="36"/>
      <c r="C132" s="221" t="s">
        <v>158</v>
      </c>
      <c r="D132" s="221" t="s">
        <v>137</v>
      </c>
      <c r="E132" s="222" t="s">
        <v>159</v>
      </c>
      <c r="F132" s="223" t="s">
        <v>157</v>
      </c>
      <c r="G132" s="224" t="s">
        <v>140</v>
      </c>
      <c r="H132" s="225">
        <v>1</v>
      </c>
      <c r="I132" s="226"/>
      <c r="J132" s="227">
        <f>ROUND(I132*H132,2)</f>
        <v>0</v>
      </c>
      <c r="K132" s="223" t="s">
        <v>141</v>
      </c>
      <c r="L132" s="41"/>
      <c r="M132" s="228" t="s">
        <v>1</v>
      </c>
      <c r="N132" s="229" t="s">
        <v>42</v>
      </c>
      <c r="O132" s="84"/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AR132" s="232" t="s">
        <v>142</v>
      </c>
      <c r="AT132" s="232" t="s">
        <v>137</v>
      </c>
      <c r="AU132" s="232" t="s">
        <v>86</v>
      </c>
      <c r="AY132" s="15" t="s">
        <v>134</v>
      </c>
      <c r="BE132" s="233">
        <f>IF(N132="základní",J132,0)</f>
        <v>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15" t="s">
        <v>21</v>
      </c>
      <c r="BK132" s="233">
        <f>ROUND(I132*H132,2)</f>
        <v>0</v>
      </c>
      <c r="BL132" s="15" t="s">
        <v>142</v>
      </c>
      <c r="BM132" s="232" t="s">
        <v>160</v>
      </c>
    </row>
    <row r="133" s="1" customFormat="1">
      <c r="B133" s="36"/>
      <c r="C133" s="37"/>
      <c r="D133" s="234" t="s">
        <v>144</v>
      </c>
      <c r="E133" s="37"/>
      <c r="F133" s="235" t="s">
        <v>157</v>
      </c>
      <c r="G133" s="37"/>
      <c r="H133" s="37"/>
      <c r="I133" s="137"/>
      <c r="J133" s="37"/>
      <c r="K133" s="37"/>
      <c r="L133" s="41"/>
      <c r="M133" s="236"/>
      <c r="N133" s="84"/>
      <c r="O133" s="84"/>
      <c r="P133" s="84"/>
      <c r="Q133" s="84"/>
      <c r="R133" s="84"/>
      <c r="S133" s="84"/>
      <c r="T133" s="85"/>
      <c r="AT133" s="15" t="s">
        <v>144</v>
      </c>
      <c r="AU133" s="15" t="s">
        <v>86</v>
      </c>
    </row>
    <row r="134" s="1" customFormat="1" ht="16.5" customHeight="1">
      <c r="B134" s="36"/>
      <c r="C134" s="221" t="s">
        <v>133</v>
      </c>
      <c r="D134" s="221" t="s">
        <v>137</v>
      </c>
      <c r="E134" s="222" t="s">
        <v>161</v>
      </c>
      <c r="F134" s="223" t="s">
        <v>162</v>
      </c>
      <c r="G134" s="224" t="s">
        <v>140</v>
      </c>
      <c r="H134" s="225">
        <v>1</v>
      </c>
      <c r="I134" s="226"/>
      <c r="J134" s="227">
        <f>ROUND(I134*H134,2)</f>
        <v>0</v>
      </c>
      <c r="K134" s="223" t="s">
        <v>1</v>
      </c>
      <c r="L134" s="41"/>
      <c r="M134" s="228" t="s">
        <v>1</v>
      </c>
      <c r="N134" s="229" t="s">
        <v>42</v>
      </c>
      <c r="O134" s="84"/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AR134" s="232" t="s">
        <v>142</v>
      </c>
      <c r="AT134" s="232" t="s">
        <v>137</v>
      </c>
      <c r="AU134" s="232" t="s">
        <v>86</v>
      </c>
      <c r="AY134" s="15" t="s">
        <v>134</v>
      </c>
      <c r="BE134" s="233">
        <f>IF(N134="základní",J134,0)</f>
        <v>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5" t="s">
        <v>21</v>
      </c>
      <c r="BK134" s="233">
        <f>ROUND(I134*H134,2)</f>
        <v>0</v>
      </c>
      <c r="BL134" s="15" t="s">
        <v>142</v>
      </c>
      <c r="BM134" s="232" t="s">
        <v>163</v>
      </c>
    </row>
    <row r="135" s="1" customFormat="1">
      <c r="B135" s="36"/>
      <c r="C135" s="37"/>
      <c r="D135" s="234" t="s">
        <v>144</v>
      </c>
      <c r="E135" s="37"/>
      <c r="F135" s="235" t="s">
        <v>164</v>
      </c>
      <c r="G135" s="37"/>
      <c r="H135" s="37"/>
      <c r="I135" s="137"/>
      <c r="J135" s="37"/>
      <c r="K135" s="37"/>
      <c r="L135" s="41"/>
      <c r="M135" s="236"/>
      <c r="N135" s="84"/>
      <c r="O135" s="84"/>
      <c r="P135" s="84"/>
      <c r="Q135" s="84"/>
      <c r="R135" s="84"/>
      <c r="S135" s="84"/>
      <c r="T135" s="85"/>
      <c r="AT135" s="15" t="s">
        <v>144</v>
      </c>
      <c r="AU135" s="15" t="s">
        <v>86</v>
      </c>
    </row>
    <row r="136" s="11" customFormat="1" ht="22.8" customHeight="1">
      <c r="B136" s="205"/>
      <c r="C136" s="206"/>
      <c r="D136" s="207" t="s">
        <v>76</v>
      </c>
      <c r="E136" s="219" t="s">
        <v>165</v>
      </c>
      <c r="F136" s="219" t="s">
        <v>166</v>
      </c>
      <c r="G136" s="206"/>
      <c r="H136" s="206"/>
      <c r="I136" s="209"/>
      <c r="J136" s="220">
        <f>BK136</f>
        <v>0</v>
      </c>
      <c r="K136" s="206"/>
      <c r="L136" s="211"/>
      <c r="M136" s="212"/>
      <c r="N136" s="213"/>
      <c r="O136" s="213"/>
      <c r="P136" s="214">
        <f>SUM(P137:P142)</f>
        <v>0</v>
      </c>
      <c r="Q136" s="213"/>
      <c r="R136" s="214">
        <f>SUM(R137:R142)</f>
        <v>0</v>
      </c>
      <c r="S136" s="213"/>
      <c r="T136" s="215">
        <f>SUM(T137:T142)</f>
        <v>0</v>
      </c>
      <c r="AR136" s="216" t="s">
        <v>133</v>
      </c>
      <c r="AT136" s="217" t="s">
        <v>76</v>
      </c>
      <c r="AU136" s="217" t="s">
        <v>21</v>
      </c>
      <c r="AY136" s="216" t="s">
        <v>134</v>
      </c>
      <c r="BK136" s="218">
        <f>SUM(BK137:BK142)</f>
        <v>0</v>
      </c>
    </row>
    <row r="137" s="1" customFormat="1" ht="16.5" customHeight="1">
      <c r="B137" s="36"/>
      <c r="C137" s="221" t="s">
        <v>167</v>
      </c>
      <c r="D137" s="221" t="s">
        <v>137</v>
      </c>
      <c r="E137" s="222" t="s">
        <v>168</v>
      </c>
      <c r="F137" s="223" t="s">
        <v>169</v>
      </c>
      <c r="G137" s="224" t="s">
        <v>140</v>
      </c>
      <c r="H137" s="225">
        <v>1</v>
      </c>
      <c r="I137" s="226"/>
      <c r="J137" s="227">
        <f>ROUND(I137*H137,2)</f>
        <v>0</v>
      </c>
      <c r="K137" s="223" t="s">
        <v>141</v>
      </c>
      <c r="L137" s="41"/>
      <c r="M137" s="228" t="s">
        <v>1</v>
      </c>
      <c r="N137" s="229" t="s">
        <v>42</v>
      </c>
      <c r="O137" s="84"/>
      <c r="P137" s="230">
        <f>O137*H137</f>
        <v>0</v>
      </c>
      <c r="Q137" s="230">
        <v>0</v>
      </c>
      <c r="R137" s="230">
        <f>Q137*H137</f>
        <v>0</v>
      </c>
      <c r="S137" s="230">
        <v>0</v>
      </c>
      <c r="T137" s="231">
        <f>S137*H137</f>
        <v>0</v>
      </c>
      <c r="AR137" s="232" t="s">
        <v>142</v>
      </c>
      <c r="AT137" s="232" t="s">
        <v>137</v>
      </c>
      <c r="AU137" s="232" t="s">
        <v>86</v>
      </c>
      <c r="AY137" s="15" t="s">
        <v>134</v>
      </c>
      <c r="BE137" s="233">
        <f>IF(N137="základní",J137,0)</f>
        <v>0</v>
      </c>
      <c r="BF137" s="233">
        <f>IF(N137="snížená",J137,0)</f>
        <v>0</v>
      </c>
      <c r="BG137" s="233">
        <f>IF(N137="zákl. přenesená",J137,0)</f>
        <v>0</v>
      </c>
      <c r="BH137" s="233">
        <f>IF(N137="sníž. přenesená",J137,0)</f>
        <v>0</v>
      </c>
      <c r="BI137" s="233">
        <f>IF(N137="nulová",J137,0)</f>
        <v>0</v>
      </c>
      <c r="BJ137" s="15" t="s">
        <v>21</v>
      </c>
      <c r="BK137" s="233">
        <f>ROUND(I137*H137,2)</f>
        <v>0</v>
      </c>
      <c r="BL137" s="15" t="s">
        <v>142</v>
      </c>
      <c r="BM137" s="232" t="s">
        <v>170</v>
      </c>
    </row>
    <row r="138" s="1" customFormat="1">
      <c r="B138" s="36"/>
      <c r="C138" s="37"/>
      <c r="D138" s="234" t="s">
        <v>144</v>
      </c>
      <c r="E138" s="37"/>
      <c r="F138" s="235" t="s">
        <v>171</v>
      </c>
      <c r="G138" s="37"/>
      <c r="H138" s="37"/>
      <c r="I138" s="137"/>
      <c r="J138" s="37"/>
      <c r="K138" s="37"/>
      <c r="L138" s="41"/>
      <c r="M138" s="236"/>
      <c r="N138" s="84"/>
      <c r="O138" s="84"/>
      <c r="P138" s="84"/>
      <c r="Q138" s="84"/>
      <c r="R138" s="84"/>
      <c r="S138" s="84"/>
      <c r="T138" s="85"/>
      <c r="AT138" s="15" t="s">
        <v>144</v>
      </c>
      <c r="AU138" s="15" t="s">
        <v>86</v>
      </c>
    </row>
    <row r="139" s="1" customFormat="1" ht="16.5" customHeight="1">
      <c r="B139" s="36"/>
      <c r="C139" s="221" t="s">
        <v>172</v>
      </c>
      <c r="D139" s="221" t="s">
        <v>137</v>
      </c>
      <c r="E139" s="222" t="s">
        <v>173</v>
      </c>
      <c r="F139" s="223" t="s">
        <v>174</v>
      </c>
      <c r="G139" s="224" t="s">
        <v>175</v>
      </c>
      <c r="H139" s="225">
        <v>4</v>
      </c>
      <c r="I139" s="226"/>
      <c r="J139" s="227">
        <f>ROUND(I139*H139,2)</f>
        <v>0</v>
      </c>
      <c r="K139" s="223" t="s">
        <v>141</v>
      </c>
      <c r="L139" s="41"/>
      <c r="M139" s="228" t="s">
        <v>1</v>
      </c>
      <c r="N139" s="229" t="s">
        <v>42</v>
      </c>
      <c r="O139" s="84"/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AR139" s="232" t="s">
        <v>142</v>
      </c>
      <c r="AT139" s="232" t="s">
        <v>137</v>
      </c>
      <c r="AU139" s="232" t="s">
        <v>86</v>
      </c>
      <c r="AY139" s="15" t="s">
        <v>134</v>
      </c>
      <c r="BE139" s="233">
        <f>IF(N139="základní",J139,0)</f>
        <v>0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5" t="s">
        <v>21</v>
      </c>
      <c r="BK139" s="233">
        <f>ROUND(I139*H139,2)</f>
        <v>0</v>
      </c>
      <c r="BL139" s="15" t="s">
        <v>142</v>
      </c>
      <c r="BM139" s="232" t="s">
        <v>176</v>
      </c>
    </row>
    <row r="140" s="1" customFormat="1">
      <c r="B140" s="36"/>
      <c r="C140" s="37"/>
      <c r="D140" s="234" t="s">
        <v>144</v>
      </c>
      <c r="E140" s="37"/>
      <c r="F140" s="235" t="s">
        <v>174</v>
      </c>
      <c r="G140" s="37"/>
      <c r="H140" s="37"/>
      <c r="I140" s="137"/>
      <c r="J140" s="37"/>
      <c r="K140" s="37"/>
      <c r="L140" s="41"/>
      <c r="M140" s="236"/>
      <c r="N140" s="84"/>
      <c r="O140" s="84"/>
      <c r="P140" s="84"/>
      <c r="Q140" s="84"/>
      <c r="R140" s="84"/>
      <c r="S140" s="84"/>
      <c r="T140" s="85"/>
      <c r="AT140" s="15" t="s">
        <v>144</v>
      </c>
      <c r="AU140" s="15" t="s">
        <v>86</v>
      </c>
    </row>
    <row r="141" s="1" customFormat="1" ht="16.5" customHeight="1">
      <c r="B141" s="36"/>
      <c r="C141" s="221" t="s">
        <v>177</v>
      </c>
      <c r="D141" s="221" t="s">
        <v>137</v>
      </c>
      <c r="E141" s="222" t="s">
        <v>178</v>
      </c>
      <c r="F141" s="223" t="s">
        <v>179</v>
      </c>
      <c r="G141" s="224" t="s">
        <v>140</v>
      </c>
      <c r="H141" s="225">
        <v>1</v>
      </c>
      <c r="I141" s="226"/>
      <c r="J141" s="227">
        <f>ROUND(I141*H141,2)</f>
        <v>0</v>
      </c>
      <c r="K141" s="223" t="s">
        <v>141</v>
      </c>
      <c r="L141" s="41"/>
      <c r="M141" s="228" t="s">
        <v>1</v>
      </c>
      <c r="N141" s="229" t="s">
        <v>42</v>
      </c>
      <c r="O141" s="84"/>
      <c r="P141" s="230">
        <f>O141*H141</f>
        <v>0</v>
      </c>
      <c r="Q141" s="230">
        <v>0</v>
      </c>
      <c r="R141" s="230">
        <f>Q141*H141</f>
        <v>0</v>
      </c>
      <c r="S141" s="230">
        <v>0</v>
      </c>
      <c r="T141" s="231">
        <f>S141*H141</f>
        <v>0</v>
      </c>
      <c r="AR141" s="232" t="s">
        <v>142</v>
      </c>
      <c r="AT141" s="232" t="s">
        <v>137</v>
      </c>
      <c r="AU141" s="232" t="s">
        <v>86</v>
      </c>
      <c r="AY141" s="15" t="s">
        <v>134</v>
      </c>
      <c r="BE141" s="233">
        <f>IF(N141="základní",J141,0)</f>
        <v>0</v>
      </c>
      <c r="BF141" s="233">
        <f>IF(N141="snížená",J141,0)</f>
        <v>0</v>
      </c>
      <c r="BG141" s="233">
        <f>IF(N141="zákl. přenesená",J141,0)</f>
        <v>0</v>
      </c>
      <c r="BH141" s="233">
        <f>IF(N141="sníž. přenesená",J141,0)</f>
        <v>0</v>
      </c>
      <c r="BI141" s="233">
        <f>IF(N141="nulová",J141,0)</f>
        <v>0</v>
      </c>
      <c r="BJ141" s="15" t="s">
        <v>21</v>
      </c>
      <c r="BK141" s="233">
        <f>ROUND(I141*H141,2)</f>
        <v>0</v>
      </c>
      <c r="BL141" s="15" t="s">
        <v>142</v>
      </c>
      <c r="BM141" s="232" t="s">
        <v>180</v>
      </c>
    </row>
    <row r="142" s="1" customFormat="1">
      <c r="B142" s="36"/>
      <c r="C142" s="37"/>
      <c r="D142" s="234" t="s">
        <v>144</v>
      </c>
      <c r="E142" s="37"/>
      <c r="F142" s="235" t="s">
        <v>179</v>
      </c>
      <c r="G142" s="37"/>
      <c r="H142" s="37"/>
      <c r="I142" s="137"/>
      <c r="J142" s="37"/>
      <c r="K142" s="37"/>
      <c r="L142" s="41"/>
      <c r="M142" s="238"/>
      <c r="N142" s="239"/>
      <c r="O142" s="239"/>
      <c r="P142" s="239"/>
      <c r="Q142" s="239"/>
      <c r="R142" s="239"/>
      <c r="S142" s="239"/>
      <c r="T142" s="240"/>
      <c r="AT142" s="15" t="s">
        <v>144</v>
      </c>
      <c r="AU142" s="15" t="s">
        <v>86</v>
      </c>
    </row>
    <row r="143" s="1" customFormat="1" ht="6.96" customHeight="1">
      <c r="B143" s="59"/>
      <c r="C143" s="60"/>
      <c r="D143" s="60"/>
      <c r="E143" s="60"/>
      <c r="F143" s="60"/>
      <c r="G143" s="60"/>
      <c r="H143" s="60"/>
      <c r="I143" s="171"/>
      <c r="J143" s="60"/>
      <c r="K143" s="60"/>
      <c r="L143" s="41"/>
    </row>
  </sheetData>
  <sheetProtection sheet="1" autoFilter="0" formatColumns="0" formatRows="0" objects="1" scenarios="1" spinCount="100000" saltValue="+uoy1V2a+vVEFRBTN2sKdYoaiq+UC/ufaWFbF6YNsxMk08uiNkXDXhi5ztHeanFsrSMIC1xx+SJ1jDp2hAPZGg==" hashValue="QGAlS81gL11cse81ClkhMxv3XXyzBuxbWXvT9B7QKAfyMdkjs6jaOQIAKwUgGCl/s3ytQxtXsSVTSsSq7O4zmQ==" algorithmName="SHA-512" password="CC35"/>
  <autoFilter ref="C119:K142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9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5" t="s">
        <v>89</v>
      </c>
    </row>
    <row r="3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18"/>
      <c r="AT3" s="15" t="s">
        <v>86</v>
      </c>
    </row>
    <row r="4" ht="24.96" customHeight="1">
      <c r="B4" s="18"/>
      <c r="D4" s="133" t="s">
        <v>105</v>
      </c>
      <c r="L4" s="18"/>
      <c r="M4" s="134" t="s">
        <v>10</v>
      </c>
      <c r="AT4" s="15" t="s">
        <v>4</v>
      </c>
    </row>
    <row r="5" ht="6.96" customHeight="1">
      <c r="B5" s="18"/>
      <c r="L5" s="18"/>
    </row>
    <row r="6" ht="12" customHeight="1">
      <c r="B6" s="18"/>
      <c r="D6" s="135" t="s">
        <v>16</v>
      </c>
      <c r="L6" s="18"/>
    </row>
    <row r="7" ht="16.5" customHeight="1">
      <c r="B7" s="18"/>
      <c r="E7" s="136" t="str">
        <f>'Rekapitulace stavby'!K6</f>
        <v>Rekonstrukce polní cesty C4 a C5 v k.ú. Lhota u Dřís</v>
      </c>
      <c r="F7" s="135"/>
      <c r="G7" s="135"/>
      <c r="H7" s="135"/>
      <c r="L7" s="18"/>
    </row>
    <row r="8" s="1" customFormat="1" ht="12" customHeight="1">
      <c r="B8" s="41"/>
      <c r="D8" s="135" t="s">
        <v>106</v>
      </c>
      <c r="I8" s="137"/>
      <c r="L8" s="41"/>
    </row>
    <row r="9" s="1" customFormat="1" ht="36.96" customHeight="1">
      <c r="B9" s="41"/>
      <c r="E9" s="138" t="s">
        <v>181</v>
      </c>
      <c r="F9" s="1"/>
      <c r="G9" s="1"/>
      <c r="H9" s="1"/>
      <c r="I9" s="137"/>
      <c r="L9" s="41"/>
    </row>
    <row r="10" s="1" customFormat="1">
      <c r="B10" s="41"/>
      <c r="I10" s="137"/>
      <c r="L10" s="41"/>
    </row>
    <row r="11" s="1" customFormat="1" ht="12" customHeight="1">
      <c r="B11" s="41"/>
      <c r="D11" s="135" t="s">
        <v>19</v>
      </c>
      <c r="F11" s="139" t="s">
        <v>1</v>
      </c>
      <c r="I11" s="140" t="s">
        <v>20</v>
      </c>
      <c r="J11" s="139" t="s">
        <v>1</v>
      </c>
      <c r="L11" s="41"/>
    </row>
    <row r="12" s="1" customFormat="1" ht="12" customHeight="1">
      <c r="B12" s="41"/>
      <c r="D12" s="135" t="s">
        <v>22</v>
      </c>
      <c r="F12" s="139" t="s">
        <v>23</v>
      </c>
      <c r="I12" s="140" t="s">
        <v>24</v>
      </c>
      <c r="J12" s="141" t="str">
        <f>'Rekapitulace stavby'!AN8</f>
        <v>15. 6. 2015</v>
      </c>
      <c r="L12" s="41"/>
    </row>
    <row r="13" s="1" customFormat="1" ht="10.8" customHeight="1">
      <c r="B13" s="41"/>
      <c r="I13" s="137"/>
      <c r="L13" s="41"/>
    </row>
    <row r="14" s="1" customFormat="1" ht="12" customHeight="1">
      <c r="B14" s="41"/>
      <c r="D14" s="135" t="s">
        <v>28</v>
      </c>
      <c r="I14" s="140" t="s">
        <v>29</v>
      </c>
      <c r="J14" s="139" t="str">
        <f>IF('Rekapitulace stavby'!AN10="","",'Rekapitulace stavby'!AN10)</f>
        <v/>
      </c>
      <c r="L14" s="41"/>
    </row>
    <row r="15" s="1" customFormat="1" ht="18" customHeight="1">
      <c r="B15" s="41"/>
      <c r="E15" s="139" t="str">
        <f>IF('Rekapitulace stavby'!E11="","",'Rekapitulace stavby'!E11)</f>
        <v xml:space="preserve"> </v>
      </c>
      <c r="I15" s="140" t="s">
        <v>30</v>
      </c>
      <c r="J15" s="139" t="str">
        <f>IF('Rekapitulace stavby'!AN11="","",'Rekapitulace stavby'!AN11)</f>
        <v/>
      </c>
      <c r="L15" s="41"/>
    </row>
    <row r="16" s="1" customFormat="1" ht="6.96" customHeight="1">
      <c r="B16" s="41"/>
      <c r="I16" s="137"/>
      <c r="L16" s="41"/>
    </row>
    <row r="17" s="1" customFormat="1" ht="12" customHeight="1">
      <c r="B17" s="41"/>
      <c r="D17" s="135" t="s">
        <v>31</v>
      </c>
      <c r="I17" s="140" t="s">
        <v>29</v>
      </c>
      <c r="J17" s="31" t="str">
        <f>'Rekapitulace stavby'!AN13</f>
        <v>Vyplň údaj</v>
      </c>
      <c r="L17" s="41"/>
    </row>
    <row r="18" s="1" customFormat="1" ht="18" customHeight="1">
      <c r="B18" s="41"/>
      <c r="E18" s="31" t="str">
        <f>'Rekapitulace stavby'!E14</f>
        <v>Vyplň údaj</v>
      </c>
      <c r="F18" s="139"/>
      <c r="G18" s="139"/>
      <c r="H18" s="139"/>
      <c r="I18" s="140" t="s">
        <v>30</v>
      </c>
      <c r="J18" s="31" t="str">
        <f>'Rekapitulace stavby'!AN14</f>
        <v>Vyplň údaj</v>
      </c>
      <c r="L18" s="41"/>
    </row>
    <row r="19" s="1" customFormat="1" ht="6.96" customHeight="1">
      <c r="B19" s="41"/>
      <c r="I19" s="137"/>
      <c r="L19" s="41"/>
    </row>
    <row r="20" s="1" customFormat="1" ht="12" customHeight="1">
      <c r="B20" s="41"/>
      <c r="D20" s="135" t="s">
        <v>33</v>
      </c>
      <c r="I20" s="140" t="s">
        <v>29</v>
      </c>
      <c r="J20" s="139" t="s">
        <v>1</v>
      </c>
      <c r="L20" s="41"/>
    </row>
    <row r="21" s="1" customFormat="1" ht="18" customHeight="1">
      <c r="B21" s="41"/>
      <c r="E21" s="139" t="s">
        <v>108</v>
      </c>
      <c r="I21" s="140" t="s">
        <v>30</v>
      </c>
      <c r="J21" s="139" t="s">
        <v>1</v>
      </c>
      <c r="L21" s="41"/>
    </row>
    <row r="22" s="1" customFormat="1" ht="6.96" customHeight="1">
      <c r="B22" s="41"/>
      <c r="I22" s="137"/>
      <c r="L22" s="41"/>
    </row>
    <row r="23" s="1" customFormat="1" ht="12" customHeight="1">
      <c r="B23" s="41"/>
      <c r="D23" s="135" t="s">
        <v>35</v>
      </c>
      <c r="I23" s="140" t="s">
        <v>29</v>
      </c>
      <c r="J23" s="139" t="s">
        <v>1</v>
      </c>
      <c r="L23" s="41"/>
    </row>
    <row r="24" s="1" customFormat="1" ht="18" customHeight="1">
      <c r="B24" s="41"/>
      <c r="E24" s="139" t="s">
        <v>108</v>
      </c>
      <c r="I24" s="140" t="s">
        <v>30</v>
      </c>
      <c r="J24" s="139" t="s">
        <v>1</v>
      </c>
      <c r="L24" s="41"/>
    </row>
    <row r="25" s="1" customFormat="1" ht="6.96" customHeight="1">
      <c r="B25" s="41"/>
      <c r="I25" s="137"/>
      <c r="L25" s="41"/>
    </row>
    <row r="26" s="1" customFormat="1" ht="12" customHeight="1">
      <c r="B26" s="41"/>
      <c r="D26" s="135" t="s">
        <v>36</v>
      </c>
      <c r="I26" s="137"/>
      <c r="L26" s="41"/>
    </row>
    <row r="27" s="7" customFormat="1" ht="16.5" customHeight="1">
      <c r="B27" s="142"/>
      <c r="E27" s="143" t="s">
        <v>1</v>
      </c>
      <c r="F27" s="143"/>
      <c r="G27" s="143"/>
      <c r="H27" s="143"/>
      <c r="I27" s="144"/>
      <c r="L27" s="142"/>
    </row>
    <row r="28" s="1" customFormat="1" ht="6.96" customHeight="1">
      <c r="B28" s="41"/>
      <c r="I28" s="137"/>
      <c r="L28" s="41"/>
    </row>
    <row r="29" s="1" customFormat="1" ht="6.96" customHeight="1">
      <c r="B29" s="41"/>
      <c r="D29" s="76"/>
      <c r="E29" s="76"/>
      <c r="F29" s="76"/>
      <c r="G29" s="76"/>
      <c r="H29" s="76"/>
      <c r="I29" s="145"/>
      <c r="J29" s="76"/>
      <c r="K29" s="76"/>
      <c r="L29" s="41"/>
    </row>
    <row r="30" s="1" customFormat="1" ht="25.44" customHeight="1">
      <c r="B30" s="41"/>
      <c r="D30" s="146" t="s">
        <v>37</v>
      </c>
      <c r="I30" s="137"/>
      <c r="J30" s="147">
        <f>ROUND(J123, 2)</f>
        <v>0</v>
      </c>
      <c r="L30" s="41"/>
    </row>
    <row r="31" s="1" customFormat="1" ht="6.96" customHeight="1">
      <c r="B31" s="41"/>
      <c r="D31" s="76"/>
      <c r="E31" s="76"/>
      <c r="F31" s="76"/>
      <c r="G31" s="76"/>
      <c r="H31" s="76"/>
      <c r="I31" s="145"/>
      <c r="J31" s="76"/>
      <c r="K31" s="76"/>
      <c r="L31" s="41"/>
    </row>
    <row r="32" s="1" customFormat="1" ht="14.4" customHeight="1">
      <c r="B32" s="41"/>
      <c r="F32" s="148" t="s">
        <v>39</v>
      </c>
      <c r="I32" s="149" t="s">
        <v>38</v>
      </c>
      <c r="J32" s="148" t="s">
        <v>40</v>
      </c>
      <c r="L32" s="41"/>
    </row>
    <row r="33" s="1" customFormat="1" ht="14.4" customHeight="1">
      <c r="B33" s="41"/>
      <c r="D33" s="150" t="s">
        <v>41</v>
      </c>
      <c r="E33" s="135" t="s">
        <v>42</v>
      </c>
      <c r="F33" s="151">
        <f>ROUND((SUM(BE123:BE270)),  2)</f>
        <v>0</v>
      </c>
      <c r="I33" s="152">
        <v>0.20999999999999999</v>
      </c>
      <c r="J33" s="151">
        <f>ROUND(((SUM(BE123:BE270))*I33),  2)</f>
        <v>0</v>
      </c>
      <c r="L33" s="41"/>
    </row>
    <row r="34" s="1" customFormat="1" ht="14.4" customHeight="1">
      <c r="B34" s="41"/>
      <c r="E34" s="135" t="s">
        <v>43</v>
      </c>
      <c r="F34" s="151">
        <f>ROUND((SUM(BF123:BF270)),  2)</f>
        <v>0</v>
      </c>
      <c r="I34" s="152">
        <v>0.14999999999999999</v>
      </c>
      <c r="J34" s="151">
        <f>ROUND(((SUM(BF123:BF270))*I34),  2)</f>
        <v>0</v>
      </c>
      <c r="L34" s="41"/>
    </row>
    <row r="35" hidden="1" s="1" customFormat="1" ht="14.4" customHeight="1">
      <c r="B35" s="41"/>
      <c r="E35" s="135" t="s">
        <v>44</v>
      </c>
      <c r="F35" s="151">
        <f>ROUND((SUM(BG123:BG270)),  2)</f>
        <v>0</v>
      </c>
      <c r="I35" s="152">
        <v>0.20999999999999999</v>
      </c>
      <c r="J35" s="151">
        <f>0</f>
        <v>0</v>
      </c>
      <c r="L35" s="41"/>
    </row>
    <row r="36" hidden="1" s="1" customFormat="1" ht="14.4" customHeight="1">
      <c r="B36" s="41"/>
      <c r="E36" s="135" t="s">
        <v>45</v>
      </c>
      <c r="F36" s="151">
        <f>ROUND((SUM(BH123:BH270)),  2)</f>
        <v>0</v>
      </c>
      <c r="I36" s="152">
        <v>0.14999999999999999</v>
      </c>
      <c r="J36" s="151">
        <f>0</f>
        <v>0</v>
      </c>
      <c r="L36" s="41"/>
    </row>
    <row r="37" hidden="1" s="1" customFormat="1" ht="14.4" customHeight="1">
      <c r="B37" s="41"/>
      <c r="E37" s="135" t="s">
        <v>46</v>
      </c>
      <c r="F37" s="151">
        <f>ROUND((SUM(BI123:BI270)),  2)</f>
        <v>0</v>
      </c>
      <c r="I37" s="152">
        <v>0</v>
      </c>
      <c r="J37" s="151">
        <f>0</f>
        <v>0</v>
      </c>
      <c r="L37" s="41"/>
    </row>
    <row r="38" s="1" customFormat="1" ht="6.96" customHeight="1">
      <c r="B38" s="41"/>
      <c r="I38" s="137"/>
      <c r="L38" s="41"/>
    </row>
    <row r="39" s="1" customFormat="1" ht="25.44" customHeight="1">
      <c r="B39" s="41"/>
      <c r="C39" s="153"/>
      <c r="D39" s="154" t="s">
        <v>47</v>
      </c>
      <c r="E39" s="155"/>
      <c r="F39" s="155"/>
      <c r="G39" s="156" t="s">
        <v>48</v>
      </c>
      <c r="H39" s="157" t="s">
        <v>49</v>
      </c>
      <c r="I39" s="158"/>
      <c r="J39" s="159">
        <f>SUM(J30:J37)</f>
        <v>0</v>
      </c>
      <c r="K39" s="160"/>
      <c r="L39" s="41"/>
    </row>
    <row r="40" s="1" customFormat="1" ht="14.4" customHeight="1">
      <c r="B40" s="41"/>
      <c r="I40" s="137"/>
      <c r="L40" s="41"/>
    </row>
    <row r="41" ht="14.4" customHeight="1">
      <c r="B41" s="18"/>
      <c r="L41" s="18"/>
    </row>
    <row r="42" ht="14.4" customHeight="1">
      <c r="B42" s="18"/>
      <c r="L42" s="18"/>
    </row>
    <row r="43" ht="14.4" customHeight="1">
      <c r="B43" s="18"/>
      <c r="L43" s="18"/>
    </row>
    <row r="44" ht="14.4" customHeight="1">
      <c r="B44" s="18"/>
      <c r="L44" s="18"/>
    </row>
    <row r="45" ht="14.4" customHeight="1">
      <c r="B45" s="18"/>
      <c r="L45" s="18"/>
    </row>
    <row r="46" ht="14.4" customHeight="1">
      <c r="B46" s="18"/>
      <c r="L46" s="18"/>
    </row>
    <row r="47" ht="14.4" customHeight="1">
      <c r="B47" s="18"/>
      <c r="L47" s="18"/>
    </row>
    <row r="48" ht="14.4" customHeight="1">
      <c r="B48" s="18"/>
      <c r="L48" s="18"/>
    </row>
    <row r="49" ht="14.4" customHeight="1">
      <c r="B49" s="18"/>
      <c r="L49" s="18"/>
    </row>
    <row r="50" s="1" customFormat="1" ht="14.4" customHeight="1">
      <c r="B50" s="41"/>
      <c r="D50" s="161" t="s">
        <v>50</v>
      </c>
      <c r="E50" s="162"/>
      <c r="F50" s="162"/>
      <c r="G50" s="161" t="s">
        <v>51</v>
      </c>
      <c r="H50" s="162"/>
      <c r="I50" s="163"/>
      <c r="J50" s="162"/>
      <c r="K50" s="162"/>
      <c r="L50" s="4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1" customFormat="1">
      <c r="B61" s="41"/>
      <c r="D61" s="164" t="s">
        <v>52</v>
      </c>
      <c r="E61" s="165"/>
      <c r="F61" s="166" t="s">
        <v>53</v>
      </c>
      <c r="G61" s="164" t="s">
        <v>52</v>
      </c>
      <c r="H61" s="165"/>
      <c r="I61" s="167"/>
      <c r="J61" s="168" t="s">
        <v>53</v>
      </c>
      <c r="K61" s="165"/>
      <c r="L61" s="41"/>
    </row>
    <row r="62">
      <c r="B62" s="18"/>
      <c r="L62" s="18"/>
    </row>
    <row r="63">
      <c r="B63" s="18"/>
      <c r="L63" s="18"/>
    </row>
    <row r="64">
      <c r="B64" s="18"/>
      <c r="L64" s="18"/>
    </row>
    <row r="65" s="1" customFormat="1">
      <c r="B65" s="41"/>
      <c r="D65" s="161" t="s">
        <v>54</v>
      </c>
      <c r="E65" s="162"/>
      <c r="F65" s="162"/>
      <c r="G65" s="161" t="s">
        <v>55</v>
      </c>
      <c r="H65" s="162"/>
      <c r="I65" s="163"/>
      <c r="J65" s="162"/>
      <c r="K65" s="162"/>
      <c r="L65" s="41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1" customFormat="1">
      <c r="B76" s="41"/>
      <c r="D76" s="164" t="s">
        <v>52</v>
      </c>
      <c r="E76" s="165"/>
      <c r="F76" s="166" t="s">
        <v>53</v>
      </c>
      <c r="G76" s="164" t="s">
        <v>52</v>
      </c>
      <c r="H76" s="165"/>
      <c r="I76" s="167"/>
      <c r="J76" s="168" t="s">
        <v>53</v>
      </c>
      <c r="K76" s="165"/>
      <c r="L76" s="41"/>
    </row>
    <row r="77" s="1" customFormat="1" ht="14.4" customHeight="1">
      <c r="B77" s="169"/>
      <c r="C77" s="170"/>
      <c r="D77" s="170"/>
      <c r="E77" s="170"/>
      <c r="F77" s="170"/>
      <c r="G77" s="170"/>
      <c r="H77" s="170"/>
      <c r="I77" s="171"/>
      <c r="J77" s="170"/>
      <c r="K77" s="170"/>
      <c r="L77" s="41"/>
    </row>
    <row r="81" s="1" customFormat="1" ht="6.96" customHeight="1">
      <c r="B81" s="172"/>
      <c r="C81" s="173"/>
      <c r="D81" s="173"/>
      <c r="E81" s="173"/>
      <c r="F81" s="173"/>
      <c r="G81" s="173"/>
      <c r="H81" s="173"/>
      <c r="I81" s="174"/>
      <c r="J81" s="173"/>
      <c r="K81" s="173"/>
      <c r="L81" s="41"/>
    </row>
    <row r="82" s="1" customFormat="1" ht="24.96" customHeight="1">
      <c r="B82" s="36"/>
      <c r="C82" s="21" t="s">
        <v>109</v>
      </c>
      <c r="D82" s="37"/>
      <c r="E82" s="37"/>
      <c r="F82" s="37"/>
      <c r="G82" s="37"/>
      <c r="H82" s="37"/>
      <c r="I82" s="137"/>
      <c r="J82" s="37"/>
      <c r="K82" s="37"/>
      <c r="L82" s="41"/>
    </row>
    <row r="83" s="1" customFormat="1" ht="6.96" customHeight="1">
      <c r="B83" s="36"/>
      <c r="C83" s="37"/>
      <c r="D83" s="37"/>
      <c r="E83" s="37"/>
      <c r="F83" s="37"/>
      <c r="G83" s="37"/>
      <c r="H83" s="37"/>
      <c r="I83" s="137"/>
      <c r="J83" s="37"/>
      <c r="K83" s="37"/>
      <c r="L83" s="41"/>
    </row>
    <row r="84" s="1" customFormat="1" ht="12" customHeight="1">
      <c r="B84" s="36"/>
      <c r="C84" s="30" t="s">
        <v>16</v>
      </c>
      <c r="D84" s="37"/>
      <c r="E84" s="37"/>
      <c r="F84" s="37"/>
      <c r="G84" s="37"/>
      <c r="H84" s="37"/>
      <c r="I84" s="137"/>
      <c r="J84" s="37"/>
      <c r="K84" s="37"/>
      <c r="L84" s="41"/>
    </row>
    <row r="85" s="1" customFormat="1" ht="16.5" customHeight="1">
      <c r="B85" s="36"/>
      <c r="C85" s="37"/>
      <c r="D85" s="37"/>
      <c r="E85" s="175" t="str">
        <f>E7</f>
        <v>Rekonstrukce polní cesty C4 a C5 v k.ú. Lhota u Dřís</v>
      </c>
      <c r="F85" s="30"/>
      <c r="G85" s="30"/>
      <c r="H85" s="30"/>
      <c r="I85" s="137"/>
      <c r="J85" s="37"/>
      <c r="K85" s="37"/>
      <c r="L85" s="41"/>
    </row>
    <row r="86" s="1" customFormat="1" ht="12" customHeight="1">
      <c r="B86" s="36"/>
      <c r="C86" s="30" t="s">
        <v>106</v>
      </c>
      <c r="D86" s="37"/>
      <c r="E86" s="37"/>
      <c r="F86" s="37"/>
      <c r="G86" s="37"/>
      <c r="H86" s="37"/>
      <c r="I86" s="137"/>
      <c r="J86" s="37"/>
      <c r="K86" s="37"/>
      <c r="L86" s="41"/>
    </row>
    <row r="87" s="1" customFormat="1" ht="16.5" customHeight="1">
      <c r="B87" s="36"/>
      <c r="C87" s="37"/>
      <c r="D87" s="37"/>
      <c r="E87" s="69" t="str">
        <f>E9</f>
        <v>495/16-1 - SO 01 Polní cesta C4</v>
      </c>
      <c r="F87" s="37"/>
      <c r="G87" s="37"/>
      <c r="H87" s="37"/>
      <c r="I87" s="137"/>
      <c r="J87" s="37"/>
      <c r="K87" s="37"/>
      <c r="L87" s="41"/>
    </row>
    <row r="88" s="1" customFormat="1" ht="6.96" customHeight="1">
      <c r="B88" s="36"/>
      <c r="C88" s="37"/>
      <c r="D88" s="37"/>
      <c r="E88" s="37"/>
      <c r="F88" s="37"/>
      <c r="G88" s="37"/>
      <c r="H88" s="37"/>
      <c r="I88" s="137"/>
      <c r="J88" s="37"/>
      <c r="K88" s="37"/>
      <c r="L88" s="41"/>
    </row>
    <row r="89" s="1" customFormat="1" ht="12" customHeight="1">
      <c r="B89" s="36"/>
      <c r="C89" s="30" t="s">
        <v>22</v>
      </c>
      <c r="D89" s="37"/>
      <c r="E89" s="37"/>
      <c r="F89" s="25" t="str">
        <f>F12</f>
        <v xml:space="preserve"> </v>
      </c>
      <c r="G89" s="37"/>
      <c r="H89" s="37"/>
      <c r="I89" s="140" t="s">
        <v>24</v>
      </c>
      <c r="J89" s="72" t="str">
        <f>IF(J12="","",J12)</f>
        <v>15. 6. 2015</v>
      </c>
      <c r="K89" s="37"/>
      <c r="L89" s="41"/>
    </row>
    <row r="90" s="1" customFormat="1" ht="6.96" customHeight="1">
      <c r="B90" s="36"/>
      <c r="C90" s="37"/>
      <c r="D90" s="37"/>
      <c r="E90" s="37"/>
      <c r="F90" s="37"/>
      <c r="G90" s="37"/>
      <c r="H90" s="37"/>
      <c r="I90" s="137"/>
      <c r="J90" s="37"/>
      <c r="K90" s="37"/>
      <c r="L90" s="41"/>
    </row>
    <row r="91" s="1" customFormat="1" ht="15.15" customHeight="1">
      <c r="B91" s="36"/>
      <c r="C91" s="30" t="s">
        <v>28</v>
      </c>
      <c r="D91" s="37"/>
      <c r="E91" s="37"/>
      <c r="F91" s="25" t="str">
        <f>E15</f>
        <v xml:space="preserve"> </v>
      </c>
      <c r="G91" s="37"/>
      <c r="H91" s="37"/>
      <c r="I91" s="140" t="s">
        <v>33</v>
      </c>
      <c r="J91" s="34" t="str">
        <f>E21</f>
        <v>NDCon s.r.o.</v>
      </c>
      <c r="K91" s="37"/>
      <c r="L91" s="41"/>
    </row>
    <row r="92" s="1" customFormat="1" ht="15.15" customHeight="1">
      <c r="B92" s="36"/>
      <c r="C92" s="30" t="s">
        <v>31</v>
      </c>
      <c r="D92" s="37"/>
      <c r="E92" s="37"/>
      <c r="F92" s="25" t="str">
        <f>IF(E18="","",E18)</f>
        <v>Vyplň údaj</v>
      </c>
      <c r="G92" s="37"/>
      <c r="H92" s="37"/>
      <c r="I92" s="140" t="s">
        <v>35</v>
      </c>
      <c r="J92" s="34" t="str">
        <f>E24</f>
        <v>NDCon s.r.o.</v>
      </c>
      <c r="K92" s="37"/>
      <c r="L92" s="41"/>
    </row>
    <row r="93" s="1" customFormat="1" ht="10.32" customHeight="1">
      <c r="B93" s="36"/>
      <c r="C93" s="37"/>
      <c r="D93" s="37"/>
      <c r="E93" s="37"/>
      <c r="F93" s="37"/>
      <c r="G93" s="37"/>
      <c r="H93" s="37"/>
      <c r="I93" s="137"/>
      <c r="J93" s="37"/>
      <c r="K93" s="37"/>
      <c r="L93" s="41"/>
    </row>
    <row r="94" s="1" customFormat="1" ht="29.28" customHeight="1">
      <c r="B94" s="36"/>
      <c r="C94" s="176" t="s">
        <v>110</v>
      </c>
      <c r="D94" s="177"/>
      <c r="E94" s="177"/>
      <c r="F94" s="177"/>
      <c r="G94" s="177"/>
      <c r="H94" s="177"/>
      <c r="I94" s="178"/>
      <c r="J94" s="179" t="s">
        <v>111</v>
      </c>
      <c r="K94" s="177"/>
      <c r="L94" s="41"/>
    </row>
    <row r="95" s="1" customFormat="1" ht="10.32" customHeight="1">
      <c r="B95" s="36"/>
      <c r="C95" s="37"/>
      <c r="D95" s="37"/>
      <c r="E95" s="37"/>
      <c r="F95" s="37"/>
      <c r="G95" s="37"/>
      <c r="H95" s="37"/>
      <c r="I95" s="137"/>
      <c r="J95" s="37"/>
      <c r="K95" s="37"/>
      <c r="L95" s="41"/>
    </row>
    <row r="96" s="1" customFormat="1" ht="22.8" customHeight="1">
      <c r="B96" s="36"/>
      <c r="C96" s="180" t="s">
        <v>112</v>
      </c>
      <c r="D96" s="37"/>
      <c r="E96" s="37"/>
      <c r="F96" s="37"/>
      <c r="G96" s="37"/>
      <c r="H96" s="37"/>
      <c r="I96" s="137"/>
      <c r="J96" s="103">
        <f>J123</f>
        <v>0</v>
      </c>
      <c r="K96" s="37"/>
      <c r="L96" s="41"/>
      <c r="AU96" s="15" t="s">
        <v>113</v>
      </c>
    </row>
    <row r="97" s="8" customFormat="1" ht="24.96" customHeight="1">
      <c r="B97" s="181"/>
      <c r="C97" s="182"/>
      <c r="D97" s="183" t="s">
        <v>182</v>
      </c>
      <c r="E97" s="184"/>
      <c r="F97" s="184"/>
      <c r="G97" s="184"/>
      <c r="H97" s="184"/>
      <c r="I97" s="185"/>
      <c r="J97" s="186">
        <f>J124</f>
        <v>0</v>
      </c>
      <c r="K97" s="182"/>
      <c r="L97" s="187"/>
    </row>
    <row r="98" s="9" customFormat="1" ht="19.92" customHeight="1">
      <c r="B98" s="188"/>
      <c r="C98" s="189"/>
      <c r="D98" s="190" t="s">
        <v>183</v>
      </c>
      <c r="E98" s="191"/>
      <c r="F98" s="191"/>
      <c r="G98" s="191"/>
      <c r="H98" s="191"/>
      <c r="I98" s="192"/>
      <c r="J98" s="193">
        <f>J125</f>
        <v>0</v>
      </c>
      <c r="K98" s="189"/>
      <c r="L98" s="194"/>
    </row>
    <row r="99" s="9" customFormat="1" ht="19.92" customHeight="1">
      <c r="B99" s="188"/>
      <c r="C99" s="189"/>
      <c r="D99" s="190" t="s">
        <v>184</v>
      </c>
      <c r="E99" s="191"/>
      <c r="F99" s="191"/>
      <c r="G99" s="191"/>
      <c r="H99" s="191"/>
      <c r="I99" s="192"/>
      <c r="J99" s="193">
        <f>J207</f>
        <v>0</v>
      </c>
      <c r="K99" s="189"/>
      <c r="L99" s="194"/>
    </row>
    <row r="100" s="9" customFormat="1" ht="19.92" customHeight="1">
      <c r="B100" s="188"/>
      <c r="C100" s="189"/>
      <c r="D100" s="190" t="s">
        <v>185</v>
      </c>
      <c r="E100" s="191"/>
      <c r="F100" s="191"/>
      <c r="G100" s="191"/>
      <c r="H100" s="191"/>
      <c r="I100" s="192"/>
      <c r="J100" s="193">
        <f>J222</f>
        <v>0</v>
      </c>
      <c r="K100" s="189"/>
      <c r="L100" s="194"/>
    </row>
    <row r="101" s="9" customFormat="1" ht="19.92" customHeight="1">
      <c r="B101" s="188"/>
      <c r="C101" s="189"/>
      <c r="D101" s="190" t="s">
        <v>186</v>
      </c>
      <c r="E101" s="191"/>
      <c r="F101" s="191"/>
      <c r="G101" s="191"/>
      <c r="H101" s="191"/>
      <c r="I101" s="192"/>
      <c r="J101" s="193">
        <f>J258</f>
        <v>0</v>
      </c>
      <c r="K101" s="189"/>
      <c r="L101" s="194"/>
    </row>
    <row r="102" s="9" customFormat="1" ht="19.92" customHeight="1">
      <c r="B102" s="188"/>
      <c r="C102" s="189"/>
      <c r="D102" s="190" t="s">
        <v>187</v>
      </c>
      <c r="E102" s="191"/>
      <c r="F102" s="191"/>
      <c r="G102" s="191"/>
      <c r="H102" s="191"/>
      <c r="I102" s="192"/>
      <c r="J102" s="193">
        <f>J263</f>
        <v>0</v>
      </c>
      <c r="K102" s="189"/>
      <c r="L102" s="194"/>
    </row>
    <row r="103" s="9" customFormat="1" ht="19.92" customHeight="1">
      <c r="B103" s="188"/>
      <c r="C103" s="189"/>
      <c r="D103" s="190" t="s">
        <v>188</v>
      </c>
      <c r="E103" s="191"/>
      <c r="F103" s="191"/>
      <c r="G103" s="191"/>
      <c r="H103" s="191"/>
      <c r="I103" s="192"/>
      <c r="J103" s="193">
        <f>J267</f>
        <v>0</v>
      </c>
      <c r="K103" s="189"/>
      <c r="L103" s="194"/>
    </row>
    <row r="104" s="1" customFormat="1" ht="21.84" customHeight="1">
      <c r="B104" s="36"/>
      <c r="C104" s="37"/>
      <c r="D104" s="37"/>
      <c r="E104" s="37"/>
      <c r="F104" s="37"/>
      <c r="G104" s="37"/>
      <c r="H104" s="37"/>
      <c r="I104" s="137"/>
      <c r="J104" s="37"/>
      <c r="K104" s="37"/>
      <c r="L104" s="41"/>
    </row>
    <row r="105" s="1" customFormat="1" ht="6.96" customHeight="1">
      <c r="B105" s="59"/>
      <c r="C105" s="60"/>
      <c r="D105" s="60"/>
      <c r="E105" s="60"/>
      <c r="F105" s="60"/>
      <c r="G105" s="60"/>
      <c r="H105" s="60"/>
      <c r="I105" s="171"/>
      <c r="J105" s="60"/>
      <c r="K105" s="60"/>
      <c r="L105" s="41"/>
    </row>
    <row r="109" s="1" customFormat="1" ht="6.96" customHeight="1">
      <c r="B109" s="61"/>
      <c r="C109" s="62"/>
      <c r="D109" s="62"/>
      <c r="E109" s="62"/>
      <c r="F109" s="62"/>
      <c r="G109" s="62"/>
      <c r="H109" s="62"/>
      <c r="I109" s="174"/>
      <c r="J109" s="62"/>
      <c r="K109" s="62"/>
      <c r="L109" s="41"/>
    </row>
    <row r="110" s="1" customFormat="1" ht="24.96" customHeight="1">
      <c r="B110" s="36"/>
      <c r="C110" s="21" t="s">
        <v>118</v>
      </c>
      <c r="D110" s="37"/>
      <c r="E110" s="37"/>
      <c r="F110" s="37"/>
      <c r="G110" s="37"/>
      <c r="H110" s="37"/>
      <c r="I110" s="137"/>
      <c r="J110" s="37"/>
      <c r="K110" s="37"/>
      <c r="L110" s="41"/>
    </row>
    <row r="111" s="1" customFormat="1" ht="6.96" customHeight="1">
      <c r="B111" s="36"/>
      <c r="C111" s="37"/>
      <c r="D111" s="37"/>
      <c r="E111" s="37"/>
      <c r="F111" s="37"/>
      <c r="G111" s="37"/>
      <c r="H111" s="37"/>
      <c r="I111" s="137"/>
      <c r="J111" s="37"/>
      <c r="K111" s="37"/>
      <c r="L111" s="41"/>
    </row>
    <row r="112" s="1" customFormat="1" ht="12" customHeight="1">
      <c r="B112" s="36"/>
      <c r="C112" s="30" t="s">
        <v>16</v>
      </c>
      <c r="D112" s="37"/>
      <c r="E112" s="37"/>
      <c r="F112" s="37"/>
      <c r="G112" s="37"/>
      <c r="H112" s="37"/>
      <c r="I112" s="137"/>
      <c r="J112" s="37"/>
      <c r="K112" s="37"/>
      <c r="L112" s="41"/>
    </row>
    <row r="113" s="1" customFormat="1" ht="16.5" customHeight="1">
      <c r="B113" s="36"/>
      <c r="C113" s="37"/>
      <c r="D113" s="37"/>
      <c r="E113" s="175" t="str">
        <f>E7</f>
        <v>Rekonstrukce polní cesty C4 a C5 v k.ú. Lhota u Dřís</v>
      </c>
      <c r="F113" s="30"/>
      <c r="G113" s="30"/>
      <c r="H113" s="30"/>
      <c r="I113" s="137"/>
      <c r="J113" s="37"/>
      <c r="K113" s="37"/>
      <c r="L113" s="41"/>
    </row>
    <row r="114" s="1" customFormat="1" ht="12" customHeight="1">
      <c r="B114" s="36"/>
      <c r="C114" s="30" t="s">
        <v>106</v>
      </c>
      <c r="D114" s="37"/>
      <c r="E114" s="37"/>
      <c r="F114" s="37"/>
      <c r="G114" s="37"/>
      <c r="H114" s="37"/>
      <c r="I114" s="137"/>
      <c r="J114" s="37"/>
      <c r="K114" s="37"/>
      <c r="L114" s="41"/>
    </row>
    <row r="115" s="1" customFormat="1" ht="16.5" customHeight="1">
      <c r="B115" s="36"/>
      <c r="C115" s="37"/>
      <c r="D115" s="37"/>
      <c r="E115" s="69" t="str">
        <f>E9</f>
        <v>495/16-1 - SO 01 Polní cesta C4</v>
      </c>
      <c r="F115" s="37"/>
      <c r="G115" s="37"/>
      <c r="H115" s="37"/>
      <c r="I115" s="137"/>
      <c r="J115" s="37"/>
      <c r="K115" s="37"/>
      <c r="L115" s="41"/>
    </row>
    <row r="116" s="1" customFormat="1" ht="6.96" customHeight="1">
      <c r="B116" s="36"/>
      <c r="C116" s="37"/>
      <c r="D116" s="37"/>
      <c r="E116" s="37"/>
      <c r="F116" s="37"/>
      <c r="G116" s="37"/>
      <c r="H116" s="37"/>
      <c r="I116" s="137"/>
      <c r="J116" s="37"/>
      <c r="K116" s="37"/>
      <c r="L116" s="41"/>
    </row>
    <row r="117" s="1" customFormat="1" ht="12" customHeight="1">
      <c r="B117" s="36"/>
      <c r="C117" s="30" t="s">
        <v>22</v>
      </c>
      <c r="D117" s="37"/>
      <c r="E117" s="37"/>
      <c r="F117" s="25" t="str">
        <f>F12</f>
        <v xml:space="preserve"> </v>
      </c>
      <c r="G117" s="37"/>
      <c r="H117" s="37"/>
      <c r="I117" s="140" t="s">
        <v>24</v>
      </c>
      <c r="J117" s="72" t="str">
        <f>IF(J12="","",J12)</f>
        <v>15. 6. 2015</v>
      </c>
      <c r="K117" s="37"/>
      <c r="L117" s="41"/>
    </row>
    <row r="118" s="1" customFormat="1" ht="6.96" customHeight="1">
      <c r="B118" s="36"/>
      <c r="C118" s="37"/>
      <c r="D118" s="37"/>
      <c r="E118" s="37"/>
      <c r="F118" s="37"/>
      <c r="G118" s="37"/>
      <c r="H118" s="37"/>
      <c r="I118" s="137"/>
      <c r="J118" s="37"/>
      <c r="K118" s="37"/>
      <c r="L118" s="41"/>
    </row>
    <row r="119" s="1" customFormat="1" ht="15.15" customHeight="1">
      <c r="B119" s="36"/>
      <c r="C119" s="30" t="s">
        <v>28</v>
      </c>
      <c r="D119" s="37"/>
      <c r="E119" s="37"/>
      <c r="F119" s="25" t="str">
        <f>E15</f>
        <v xml:space="preserve"> </v>
      </c>
      <c r="G119" s="37"/>
      <c r="H119" s="37"/>
      <c r="I119" s="140" t="s">
        <v>33</v>
      </c>
      <c r="J119" s="34" t="str">
        <f>E21</f>
        <v>NDCon s.r.o.</v>
      </c>
      <c r="K119" s="37"/>
      <c r="L119" s="41"/>
    </row>
    <row r="120" s="1" customFormat="1" ht="15.15" customHeight="1">
      <c r="B120" s="36"/>
      <c r="C120" s="30" t="s">
        <v>31</v>
      </c>
      <c r="D120" s="37"/>
      <c r="E120" s="37"/>
      <c r="F120" s="25" t="str">
        <f>IF(E18="","",E18)</f>
        <v>Vyplň údaj</v>
      </c>
      <c r="G120" s="37"/>
      <c r="H120" s="37"/>
      <c r="I120" s="140" t="s">
        <v>35</v>
      </c>
      <c r="J120" s="34" t="str">
        <f>E24</f>
        <v>NDCon s.r.o.</v>
      </c>
      <c r="K120" s="37"/>
      <c r="L120" s="41"/>
    </row>
    <row r="121" s="1" customFormat="1" ht="10.32" customHeight="1">
      <c r="B121" s="36"/>
      <c r="C121" s="37"/>
      <c r="D121" s="37"/>
      <c r="E121" s="37"/>
      <c r="F121" s="37"/>
      <c r="G121" s="37"/>
      <c r="H121" s="37"/>
      <c r="I121" s="137"/>
      <c r="J121" s="37"/>
      <c r="K121" s="37"/>
      <c r="L121" s="41"/>
    </row>
    <row r="122" s="10" customFormat="1" ht="29.28" customHeight="1">
      <c r="B122" s="195"/>
      <c r="C122" s="196" t="s">
        <v>119</v>
      </c>
      <c r="D122" s="197" t="s">
        <v>62</v>
      </c>
      <c r="E122" s="197" t="s">
        <v>58</v>
      </c>
      <c r="F122" s="197" t="s">
        <v>59</v>
      </c>
      <c r="G122" s="197" t="s">
        <v>120</v>
      </c>
      <c r="H122" s="197" t="s">
        <v>121</v>
      </c>
      <c r="I122" s="198" t="s">
        <v>122</v>
      </c>
      <c r="J122" s="197" t="s">
        <v>111</v>
      </c>
      <c r="K122" s="199" t="s">
        <v>123</v>
      </c>
      <c r="L122" s="200"/>
      <c r="M122" s="93" t="s">
        <v>1</v>
      </c>
      <c r="N122" s="94" t="s">
        <v>41</v>
      </c>
      <c r="O122" s="94" t="s">
        <v>124</v>
      </c>
      <c r="P122" s="94" t="s">
        <v>125</v>
      </c>
      <c r="Q122" s="94" t="s">
        <v>126</v>
      </c>
      <c r="R122" s="94" t="s">
        <v>127</v>
      </c>
      <c r="S122" s="94" t="s">
        <v>128</v>
      </c>
      <c r="T122" s="95" t="s">
        <v>129</v>
      </c>
    </row>
    <row r="123" s="1" customFormat="1" ht="22.8" customHeight="1">
      <c r="B123" s="36"/>
      <c r="C123" s="100" t="s">
        <v>130</v>
      </c>
      <c r="D123" s="37"/>
      <c r="E123" s="37"/>
      <c r="F123" s="37"/>
      <c r="G123" s="37"/>
      <c r="H123" s="37"/>
      <c r="I123" s="137"/>
      <c r="J123" s="201">
        <f>BK123</f>
        <v>0</v>
      </c>
      <c r="K123" s="37"/>
      <c r="L123" s="41"/>
      <c r="M123" s="96"/>
      <c r="N123" s="97"/>
      <c r="O123" s="97"/>
      <c r="P123" s="202">
        <f>P124</f>
        <v>0</v>
      </c>
      <c r="Q123" s="97"/>
      <c r="R123" s="202">
        <f>R124</f>
        <v>1708.3485337600002</v>
      </c>
      <c r="S123" s="97"/>
      <c r="T123" s="203">
        <f>T124</f>
        <v>300</v>
      </c>
      <c r="AT123" s="15" t="s">
        <v>76</v>
      </c>
      <c r="AU123" s="15" t="s">
        <v>113</v>
      </c>
      <c r="BK123" s="204">
        <f>BK124</f>
        <v>0</v>
      </c>
    </row>
    <row r="124" s="11" customFormat="1" ht="25.92" customHeight="1">
      <c r="B124" s="205"/>
      <c r="C124" s="206"/>
      <c r="D124" s="207" t="s">
        <v>76</v>
      </c>
      <c r="E124" s="208" t="s">
        <v>189</v>
      </c>
      <c r="F124" s="208" t="s">
        <v>190</v>
      </c>
      <c r="G124" s="206"/>
      <c r="H124" s="206"/>
      <c r="I124" s="209"/>
      <c r="J124" s="210">
        <f>BK124</f>
        <v>0</v>
      </c>
      <c r="K124" s="206"/>
      <c r="L124" s="211"/>
      <c r="M124" s="212"/>
      <c r="N124" s="213"/>
      <c r="O124" s="213"/>
      <c r="P124" s="214">
        <f>P125+P207+P222+P258+P263+P267</f>
        <v>0</v>
      </c>
      <c r="Q124" s="213"/>
      <c r="R124" s="214">
        <f>R125+R207+R222+R258+R263+R267</f>
        <v>1708.3485337600002</v>
      </c>
      <c r="S124" s="213"/>
      <c r="T124" s="215">
        <f>T125+T207+T222+T258+T263+T267</f>
        <v>300</v>
      </c>
      <c r="AR124" s="216" t="s">
        <v>21</v>
      </c>
      <c r="AT124" s="217" t="s">
        <v>76</v>
      </c>
      <c r="AU124" s="217" t="s">
        <v>77</v>
      </c>
      <c r="AY124" s="216" t="s">
        <v>134</v>
      </c>
      <c r="BK124" s="218">
        <f>BK125+BK207+BK222+BK258+BK263+BK267</f>
        <v>0</v>
      </c>
    </row>
    <row r="125" s="11" customFormat="1" ht="22.8" customHeight="1">
      <c r="B125" s="205"/>
      <c r="C125" s="206"/>
      <c r="D125" s="207" t="s">
        <v>76</v>
      </c>
      <c r="E125" s="219" t="s">
        <v>21</v>
      </c>
      <c r="F125" s="219" t="s">
        <v>191</v>
      </c>
      <c r="G125" s="206"/>
      <c r="H125" s="206"/>
      <c r="I125" s="209"/>
      <c r="J125" s="220">
        <f>BK125</f>
        <v>0</v>
      </c>
      <c r="K125" s="206"/>
      <c r="L125" s="211"/>
      <c r="M125" s="212"/>
      <c r="N125" s="213"/>
      <c r="O125" s="213"/>
      <c r="P125" s="214">
        <f>SUM(P126:P206)</f>
        <v>0</v>
      </c>
      <c r="Q125" s="213"/>
      <c r="R125" s="214">
        <f>SUM(R126:R206)</f>
        <v>0.051489</v>
      </c>
      <c r="S125" s="213"/>
      <c r="T125" s="215">
        <f>SUM(T126:T206)</f>
        <v>0</v>
      </c>
      <c r="AR125" s="216" t="s">
        <v>21</v>
      </c>
      <c r="AT125" s="217" t="s">
        <v>76</v>
      </c>
      <c r="AU125" s="217" t="s">
        <v>21</v>
      </c>
      <c r="AY125" s="216" t="s">
        <v>134</v>
      </c>
      <c r="BK125" s="218">
        <f>SUM(BK126:BK206)</f>
        <v>0</v>
      </c>
    </row>
    <row r="126" s="1" customFormat="1" ht="16.5" customHeight="1">
      <c r="B126" s="36"/>
      <c r="C126" s="221" t="s">
        <v>21</v>
      </c>
      <c r="D126" s="221" t="s">
        <v>137</v>
      </c>
      <c r="E126" s="222" t="s">
        <v>192</v>
      </c>
      <c r="F126" s="223" t="s">
        <v>193</v>
      </c>
      <c r="G126" s="224" t="s">
        <v>194</v>
      </c>
      <c r="H126" s="225">
        <v>371.81</v>
      </c>
      <c r="I126" s="226"/>
      <c r="J126" s="227">
        <f>ROUND(I126*H126,2)</f>
        <v>0</v>
      </c>
      <c r="K126" s="223" t="s">
        <v>195</v>
      </c>
      <c r="L126" s="41"/>
      <c r="M126" s="228" t="s">
        <v>1</v>
      </c>
      <c r="N126" s="229" t="s">
        <v>42</v>
      </c>
      <c r="O126" s="84"/>
      <c r="P126" s="230">
        <f>O126*H126</f>
        <v>0</v>
      </c>
      <c r="Q126" s="230">
        <v>0</v>
      </c>
      <c r="R126" s="230">
        <f>Q126*H126</f>
        <v>0</v>
      </c>
      <c r="S126" s="230">
        <v>0</v>
      </c>
      <c r="T126" s="231">
        <f>S126*H126</f>
        <v>0</v>
      </c>
      <c r="AR126" s="232" t="s">
        <v>158</v>
      </c>
      <c r="AT126" s="232" t="s">
        <v>137</v>
      </c>
      <c r="AU126" s="232" t="s">
        <v>86</v>
      </c>
      <c r="AY126" s="15" t="s">
        <v>134</v>
      </c>
      <c r="BE126" s="233">
        <f>IF(N126="základní",J126,0)</f>
        <v>0</v>
      </c>
      <c r="BF126" s="233">
        <f>IF(N126="snížená",J126,0)</f>
        <v>0</v>
      </c>
      <c r="BG126" s="233">
        <f>IF(N126="zákl. přenesená",J126,0)</f>
        <v>0</v>
      </c>
      <c r="BH126" s="233">
        <f>IF(N126="sníž. přenesená",J126,0)</f>
        <v>0</v>
      </c>
      <c r="BI126" s="233">
        <f>IF(N126="nulová",J126,0)</f>
        <v>0</v>
      </c>
      <c r="BJ126" s="15" t="s">
        <v>21</v>
      </c>
      <c r="BK126" s="233">
        <f>ROUND(I126*H126,2)</f>
        <v>0</v>
      </c>
      <c r="BL126" s="15" t="s">
        <v>158</v>
      </c>
      <c r="BM126" s="232" t="s">
        <v>196</v>
      </c>
    </row>
    <row r="127" s="1" customFormat="1">
      <c r="B127" s="36"/>
      <c r="C127" s="37"/>
      <c r="D127" s="234" t="s">
        <v>144</v>
      </c>
      <c r="E127" s="37"/>
      <c r="F127" s="235" t="s">
        <v>193</v>
      </c>
      <c r="G127" s="37"/>
      <c r="H127" s="37"/>
      <c r="I127" s="137"/>
      <c r="J127" s="37"/>
      <c r="K127" s="37"/>
      <c r="L127" s="41"/>
      <c r="M127" s="236"/>
      <c r="N127" s="84"/>
      <c r="O127" s="84"/>
      <c r="P127" s="84"/>
      <c r="Q127" s="84"/>
      <c r="R127" s="84"/>
      <c r="S127" s="84"/>
      <c r="T127" s="85"/>
      <c r="AT127" s="15" t="s">
        <v>144</v>
      </c>
      <c r="AU127" s="15" t="s">
        <v>86</v>
      </c>
    </row>
    <row r="128" s="12" customFormat="1">
      <c r="B128" s="241"/>
      <c r="C128" s="242"/>
      <c r="D128" s="234" t="s">
        <v>197</v>
      </c>
      <c r="E128" s="243" t="s">
        <v>1</v>
      </c>
      <c r="F128" s="244" t="s">
        <v>198</v>
      </c>
      <c r="G128" s="242"/>
      <c r="H128" s="243" t="s">
        <v>1</v>
      </c>
      <c r="I128" s="245"/>
      <c r="J128" s="242"/>
      <c r="K128" s="242"/>
      <c r="L128" s="246"/>
      <c r="M128" s="247"/>
      <c r="N128" s="248"/>
      <c r="O128" s="248"/>
      <c r="P128" s="248"/>
      <c r="Q128" s="248"/>
      <c r="R128" s="248"/>
      <c r="S128" s="248"/>
      <c r="T128" s="249"/>
      <c r="AT128" s="250" t="s">
        <v>197</v>
      </c>
      <c r="AU128" s="250" t="s">
        <v>86</v>
      </c>
      <c r="AV128" s="12" t="s">
        <v>21</v>
      </c>
      <c r="AW128" s="12" t="s">
        <v>34</v>
      </c>
      <c r="AX128" s="12" t="s">
        <v>77</v>
      </c>
      <c r="AY128" s="250" t="s">
        <v>134</v>
      </c>
    </row>
    <row r="129" s="13" customFormat="1">
      <c r="B129" s="251"/>
      <c r="C129" s="252"/>
      <c r="D129" s="234" t="s">
        <v>197</v>
      </c>
      <c r="E129" s="253" t="s">
        <v>1</v>
      </c>
      <c r="F129" s="254" t="s">
        <v>199</v>
      </c>
      <c r="G129" s="252"/>
      <c r="H129" s="255">
        <v>371.81</v>
      </c>
      <c r="I129" s="256"/>
      <c r="J129" s="252"/>
      <c r="K129" s="252"/>
      <c r="L129" s="257"/>
      <c r="M129" s="258"/>
      <c r="N129" s="259"/>
      <c r="O129" s="259"/>
      <c r="P129" s="259"/>
      <c r="Q129" s="259"/>
      <c r="R129" s="259"/>
      <c r="S129" s="259"/>
      <c r="T129" s="260"/>
      <c r="AT129" s="261" t="s">
        <v>197</v>
      </c>
      <c r="AU129" s="261" t="s">
        <v>86</v>
      </c>
      <c r="AV129" s="13" t="s">
        <v>86</v>
      </c>
      <c r="AW129" s="13" t="s">
        <v>34</v>
      </c>
      <c r="AX129" s="13" t="s">
        <v>21</v>
      </c>
      <c r="AY129" s="261" t="s">
        <v>134</v>
      </c>
    </row>
    <row r="130" s="1" customFormat="1" ht="16.5" customHeight="1">
      <c r="B130" s="36"/>
      <c r="C130" s="221" t="s">
        <v>86</v>
      </c>
      <c r="D130" s="221" t="s">
        <v>137</v>
      </c>
      <c r="E130" s="222" t="s">
        <v>200</v>
      </c>
      <c r="F130" s="223" t="s">
        <v>201</v>
      </c>
      <c r="G130" s="224" t="s">
        <v>194</v>
      </c>
      <c r="H130" s="225">
        <v>217.97999999999999</v>
      </c>
      <c r="I130" s="226"/>
      <c r="J130" s="227">
        <f>ROUND(I130*H130,2)</f>
        <v>0</v>
      </c>
      <c r="K130" s="223" t="s">
        <v>1</v>
      </c>
      <c r="L130" s="41"/>
      <c r="M130" s="228" t="s">
        <v>1</v>
      </c>
      <c r="N130" s="229" t="s">
        <v>42</v>
      </c>
      <c r="O130" s="84"/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AR130" s="232" t="s">
        <v>158</v>
      </c>
      <c r="AT130" s="232" t="s">
        <v>137</v>
      </c>
      <c r="AU130" s="232" t="s">
        <v>86</v>
      </c>
      <c r="AY130" s="15" t="s">
        <v>134</v>
      </c>
      <c r="BE130" s="233">
        <f>IF(N130="základní",J130,0)</f>
        <v>0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15" t="s">
        <v>21</v>
      </c>
      <c r="BK130" s="233">
        <f>ROUND(I130*H130,2)</f>
        <v>0</v>
      </c>
      <c r="BL130" s="15" t="s">
        <v>158</v>
      </c>
      <c r="BM130" s="232" t="s">
        <v>202</v>
      </c>
    </row>
    <row r="131" s="1" customFormat="1">
      <c r="B131" s="36"/>
      <c r="C131" s="37"/>
      <c r="D131" s="234" t="s">
        <v>144</v>
      </c>
      <c r="E131" s="37"/>
      <c r="F131" s="235" t="s">
        <v>203</v>
      </c>
      <c r="G131" s="37"/>
      <c r="H131" s="37"/>
      <c r="I131" s="137"/>
      <c r="J131" s="37"/>
      <c r="K131" s="37"/>
      <c r="L131" s="41"/>
      <c r="M131" s="236"/>
      <c r="N131" s="84"/>
      <c r="O131" s="84"/>
      <c r="P131" s="84"/>
      <c r="Q131" s="84"/>
      <c r="R131" s="84"/>
      <c r="S131" s="84"/>
      <c r="T131" s="85"/>
      <c r="AT131" s="15" t="s">
        <v>144</v>
      </c>
      <c r="AU131" s="15" t="s">
        <v>86</v>
      </c>
    </row>
    <row r="132" s="12" customFormat="1">
      <c r="B132" s="241"/>
      <c r="C132" s="242"/>
      <c r="D132" s="234" t="s">
        <v>197</v>
      </c>
      <c r="E132" s="243" t="s">
        <v>1</v>
      </c>
      <c r="F132" s="244" t="s">
        <v>204</v>
      </c>
      <c r="G132" s="242"/>
      <c r="H132" s="243" t="s">
        <v>1</v>
      </c>
      <c r="I132" s="245"/>
      <c r="J132" s="242"/>
      <c r="K132" s="242"/>
      <c r="L132" s="246"/>
      <c r="M132" s="247"/>
      <c r="N132" s="248"/>
      <c r="O132" s="248"/>
      <c r="P132" s="248"/>
      <c r="Q132" s="248"/>
      <c r="R132" s="248"/>
      <c r="S132" s="248"/>
      <c r="T132" s="249"/>
      <c r="AT132" s="250" t="s">
        <v>197</v>
      </c>
      <c r="AU132" s="250" t="s">
        <v>86</v>
      </c>
      <c r="AV132" s="12" t="s">
        <v>21</v>
      </c>
      <c r="AW132" s="12" t="s">
        <v>34</v>
      </c>
      <c r="AX132" s="12" t="s">
        <v>77</v>
      </c>
      <c r="AY132" s="250" t="s">
        <v>134</v>
      </c>
    </row>
    <row r="133" s="13" customFormat="1">
      <c r="B133" s="251"/>
      <c r="C133" s="252"/>
      <c r="D133" s="234" t="s">
        <v>197</v>
      </c>
      <c r="E133" s="253" t="s">
        <v>1</v>
      </c>
      <c r="F133" s="254" t="s">
        <v>205</v>
      </c>
      <c r="G133" s="252"/>
      <c r="H133" s="255">
        <v>217.97999999999999</v>
      </c>
      <c r="I133" s="256"/>
      <c r="J133" s="252"/>
      <c r="K133" s="252"/>
      <c r="L133" s="257"/>
      <c r="M133" s="258"/>
      <c r="N133" s="259"/>
      <c r="O133" s="259"/>
      <c r="P133" s="259"/>
      <c r="Q133" s="259"/>
      <c r="R133" s="259"/>
      <c r="S133" s="259"/>
      <c r="T133" s="260"/>
      <c r="AT133" s="261" t="s">
        <v>197</v>
      </c>
      <c r="AU133" s="261" t="s">
        <v>86</v>
      </c>
      <c r="AV133" s="13" t="s">
        <v>86</v>
      </c>
      <c r="AW133" s="13" t="s">
        <v>34</v>
      </c>
      <c r="AX133" s="13" t="s">
        <v>21</v>
      </c>
      <c r="AY133" s="261" t="s">
        <v>134</v>
      </c>
    </row>
    <row r="134" s="1" customFormat="1" ht="24" customHeight="1">
      <c r="B134" s="36"/>
      <c r="C134" s="221" t="s">
        <v>151</v>
      </c>
      <c r="D134" s="221" t="s">
        <v>137</v>
      </c>
      <c r="E134" s="222" t="s">
        <v>206</v>
      </c>
      <c r="F134" s="223" t="s">
        <v>207</v>
      </c>
      <c r="G134" s="224" t="s">
        <v>194</v>
      </c>
      <c r="H134" s="225">
        <v>676.84299999999996</v>
      </c>
      <c r="I134" s="226"/>
      <c r="J134" s="227">
        <f>ROUND(I134*H134,2)</f>
        <v>0</v>
      </c>
      <c r="K134" s="223" t="s">
        <v>195</v>
      </c>
      <c r="L134" s="41"/>
      <c r="M134" s="228" t="s">
        <v>1</v>
      </c>
      <c r="N134" s="229" t="s">
        <v>42</v>
      </c>
      <c r="O134" s="84"/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AR134" s="232" t="s">
        <v>158</v>
      </c>
      <c r="AT134" s="232" t="s">
        <v>137</v>
      </c>
      <c r="AU134" s="232" t="s">
        <v>86</v>
      </c>
      <c r="AY134" s="15" t="s">
        <v>134</v>
      </c>
      <c r="BE134" s="233">
        <f>IF(N134="základní",J134,0)</f>
        <v>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5" t="s">
        <v>21</v>
      </c>
      <c r="BK134" s="233">
        <f>ROUND(I134*H134,2)</f>
        <v>0</v>
      </c>
      <c r="BL134" s="15" t="s">
        <v>158</v>
      </c>
      <c r="BM134" s="232" t="s">
        <v>208</v>
      </c>
    </row>
    <row r="135" s="1" customFormat="1">
      <c r="B135" s="36"/>
      <c r="C135" s="37"/>
      <c r="D135" s="234" t="s">
        <v>144</v>
      </c>
      <c r="E135" s="37"/>
      <c r="F135" s="235" t="s">
        <v>209</v>
      </c>
      <c r="G135" s="37"/>
      <c r="H135" s="37"/>
      <c r="I135" s="137"/>
      <c r="J135" s="37"/>
      <c r="K135" s="37"/>
      <c r="L135" s="41"/>
      <c r="M135" s="236"/>
      <c r="N135" s="84"/>
      <c r="O135" s="84"/>
      <c r="P135" s="84"/>
      <c r="Q135" s="84"/>
      <c r="R135" s="84"/>
      <c r="S135" s="84"/>
      <c r="T135" s="85"/>
      <c r="AT135" s="15" t="s">
        <v>144</v>
      </c>
      <c r="AU135" s="15" t="s">
        <v>86</v>
      </c>
    </row>
    <row r="136" s="13" customFormat="1">
      <c r="B136" s="251"/>
      <c r="C136" s="252"/>
      <c r="D136" s="234" t="s">
        <v>197</v>
      </c>
      <c r="E136" s="253" t="s">
        <v>1</v>
      </c>
      <c r="F136" s="254" t="s">
        <v>210</v>
      </c>
      <c r="G136" s="252"/>
      <c r="H136" s="255">
        <v>676.84299999999996</v>
      </c>
      <c r="I136" s="256"/>
      <c r="J136" s="252"/>
      <c r="K136" s="252"/>
      <c r="L136" s="257"/>
      <c r="M136" s="258"/>
      <c r="N136" s="259"/>
      <c r="O136" s="259"/>
      <c r="P136" s="259"/>
      <c r="Q136" s="259"/>
      <c r="R136" s="259"/>
      <c r="S136" s="259"/>
      <c r="T136" s="260"/>
      <c r="AT136" s="261" t="s">
        <v>197</v>
      </c>
      <c r="AU136" s="261" t="s">
        <v>86</v>
      </c>
      <c r="AV136" s="13" t="s">
        <v>86</v>
      </c>
      <c r="AW136" s="13" t="s">
        <v>34</v>
      </c>
      <c r="AX136" s="13" t="s">
        <v>21</v>
      </c>
      <c r="AY136" s="261" t="s">
        <v>134</v>
      </c>
    </row>
    <row r="137" s="12" customFormat="1">
      <c r="B137" s="241"/>
      <c r="C137" s="242"/>
      <c r="D137" s="234" t="s">
        <v>197</v>
      </c>
      <c r="E137" s="243" t="s">
        <v>1</v>
      </c>
      <c r="F137" s="244" t="s">
        <v>211</v>
      </c>
      <c r="G137" s="242"/>
      <c r="H137" s="243" t="s">
        <v>1</v>
      </c>
      <c r="I137" s="245"/>
      <c r="J137" s="242"/>
      <c r="K137" s="242"/>
      <c r="L137" s="246"/>
      <c r="M137" s="247"/>
      <c r="N137" s="248"/>
      <c r="O137" s="248"/>
      <c r="P137" s="248"/>
      <c r="Q137" s="248"/>
      <c r="R137" s="248"/>
      <c r="S137" s="248"/>
      <c r="T137" s="249"/>
      <c r="AT137" s="250" t="s">
        <v>197</v>
      </c>
      <c r="AU137" s="250" t="s">
        <v>86</v>
      </c>
      <c r="AV137" s="12" t="s">
        <v>21</v>
      </c>
      <c r="AW137" s="12" t="s">
        <v>34</v>
      </c>
      <c r="AX137" s="12" t="s">
        <v>77</v>
      </c>
      <c r="AY137" s="250" t="s">
        <v>134</v>
      </c>
    </row>
    <row r="138" s="1" customFormat="1" ht="24" customHeight="1">
      <c r="B138" s="36"/>
      <c r="C138" s="221" t="s">
        <v>158</v>
      </c>
      <c r="D138" s="221" t="s">
        <v>137</v>
      </c>
      <c r="E138" s="222" t="s">
        <v>212</v>
      </c>
      <c r="F138" s="223" t="s">
        <v>213</v>
      </c>
      <c r="G138" s="224" t="s">
        <v>194</v>
      </c>
      <c r="H138" s="225">
        <v>225.614</v>
      </c>
      <c r="I138" s="226"/>
      <c r="J138" s="227">
        <f>ROUND(I138*H138,2)</f>
        <v>0</v>
      </c>
      <c r="K138" s="223" t="s">
        <v>195</v>
      </c>
      <c r="L138" s="41"/>
      <c r="M138" s="228" t="s">
        <v>1</v>
      </c>
      <c r="N138" s="229" t="s">
        <v>42</v>
      </c>
      <c r="O138" s="84"/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AR138" s="232" t="s">
        <v>158</v>
      </c>
      <c r="AT138" s="232" t="s">
        <v>137</v>
      </c>
      <c r="AU138" s="232" t="s">
        <v>86</v>
      </c>
      <c r="AY138" s="15" t="s">
        <v>134</v>
      </c>
      <c r="BE138" s="233">
        <f>IF(N138="základní",J138,0)</f>
        <v>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5" t="s">
        <v>21</v>
      </c>
      <c r="BK138" s="233">
        <f>ROUND(I138*H138,2)</f>
        <v>0</v>
      </c>
      <c r="BL138" s="15" t="s">
        <v>158</v>
      </c>
      <c r="BM138" s="232" t="s">
        <v>214</v>
      </c>
    </row>
    <row r="139" s="1" customFormat="1">
      <c r="B139" s="36"/>
      <c r="C139" s="37"/>
      <c r="D139" s="234" t="s">
        <v>144</v>
      </c>
      <c r="E139" s="37"/>
      <c r="F139" s="235" t="s">
        <v>215</v>
      </c>
      <c r="G139" s="37"/>
      <c r="H139" s="37"/>
      <c r="I139" s="137"/>
      <c r="J139" s="37"/>
      <c r="K139" s="37"/>
      <c r="L139" s="41"/>
      <c r="M139" s="236"/>
      <c r="N139" s="84"/>
      <c r="O139" s="84"/>
      <c r="P139" s="84"/>
      <c r="Q139" s="84"/>
      <c r="R139" s="84"/>
      <c r="S139" s="84"/>
      <c r="T139" s="85"/>
      <c r="AT139" s="15" t="s">
        <v>144</v>
      </c>
      <c r="AU139" s="15" t="s">
        <v>86</v>
      </c>
    </row>
    <row r="140" s="13" customFormat="1">
      <c r="B140" s="251"/>
      <c r="C140" s="252"/>
      <c r="D140" s="234" t="s">
        <v>197</v>
      </c>
      <c r="E140" s="253" t="s">
        <v>1</v>
      </c>
      <c r="F140" s="254" t="s">
        <v>216</v>
      </c>
      <c r="G140" s="252"/>
      <c r="H140" s="255">
        <v>225.614</v>
      </c>
      <c r="I140" s="256"/>
      <c r="J140" s="252"/>
      <c r="K140" s="252"/>
      <c r="L140" s="257"/>
      <c r="M140" s="258"/>
      <c r="N140" s="259"/>
      <c r="O140" s="259"/>
      <c r="P140" s="259"/>
      <c r="Q140" s="259"/>
      <c r="R140" s="259"/>
      <c r="S140" s="259"/>
      <c r="T140" s="260"/>
      <c r="AT140" s="261" t="s">
        <v>197</v>
      </c>
      <c r="AU140" s="261" t="s">
        <v>86</v>
      </c>
      <c r="AV140" s="13" t="s">
        <v>86</v>
      </c>
      <c r="AW140" s="13" t="s">
        <v>34</v>
      </c>
      <c r="AX140" s="13" t="s">
        <v>21</v>
      </c>
      <c r="AY140" s="261" t="s">
        <v>134</v>
      </c>
    </row>
    <row r="141" s="1" customFormat="1" ht="24" customHeight="1">
      <c r="B141" s="36"/>
      <c r="C141" s="221" t="s">
        <v>133</v>
      </c>
      <c r="D141" s="221" t="s">
        <v>137</v>
      </c>
      <c r="E141" s="222" t="s">
        <v>217</v>
      </c>
      <c r="F141" s="223" t="s">
        <v>218</v>
      </c>
      <c r="G141" s="224" t="s">
        <v>194</v>
      </c>
      <c r="H141" s="225">
        <v>82.391000000000005</v>
      </c>
      <c r="I141" s="226"/>
      <c r="J141" s="227">
        <f>ROUND(I141*H141,2)</f>
        <v>0</v>
      </c>
      <c r="K141" s="223" t="s">
        <v>195</v>
      </c>
      <c r="L141" s="41"/>
      <c r="M141" s="228" t="s">
        <v>1</v>
      </c>
      <c r="N141" s="229" t="s">
        <v>42</v>
      </c>
      <c r="O141" s="84"/>
      <c r="P141" s="230">
        <f>O141*H141</f>
        <v>0</v>
      </c>
      <c r="Q141" s="230">
        <v>0</v>
      </c>
      <c r="R141" s="230">
        <f>Q141*H141</f>
        <v>0</v>
      </c>
      <c r="S141" s="230">
        <v>0</v>
      </c>
      <c r="T141" s="231">
        <f>S141*H141</f>
        <v>0</v>
      </c>
      <c r="AR141" s="232" t="s">
        <v>158</v>
      </c>
      <c r="AT141" s="232" t="s">
        <v>137</v>
      </c>
      <c r="AU141" s="232" t="s">
        <v>86</v>
      </c>
      <c r="AY141" s="15" t="s">
        <v>134</v>
      </c>
      <c r="BE141" s="233">
        <f>IF(N141="základní",J141,0)</f>
        <v>0</v>
      </c>
      <c r="BF141" s="233">
        <f>IF(N141="snížená",J141,0)</f>
        <v>0</v>
      </c>
      <c r="BG141" s="233">
        <f>IF(N141="zákl. přenesená",J141,0)</f>
        <v>0</v>
      </c>
      <c r="BH141" s="233">
        <f>IF(N141="sníž. přenesená",J141,0)</f>
        <v>0</v>
      </c>
      <c r="BI141" s="233">
        <f>IF(N141="nulová",J141,0)</f>
        <v>0</v>
      </c>
      <c r="BJ141" s="15" t="s">
        <v>21</v>
      </c>
      <c r="BK141" s="233">
        <f>ROUND(I141*H141,2)</f>
        <v>0</v>
      </c>
      <c r="BL141" s="15" t="s">
        <v>158</v>
      </c>
      <c r="BM141" s="232" t="s">
        <v>219</v>
      </c>
    </row>
    <row r="142" s="1" customFormat="1">
      <c r="B142" s="36"/>
      <c r="C142" s="37"/>
      <c r="D142" s="234" t="s">
        <v>144</v>
      </c>
      <c r="E142" s="37"/>
      <c r="F142" s="235" t="s">
        <v>220</v>
      </c>
      <c r="G142" s="37"/>
      <c r="H142" s="37"/>
      <c r="I142" s="137"/>
      <c r="J142" s="37"/>
      <c r="K142" s="37"/>
      <c r="L142" s="41"/>
      <c r="M142" s="236"/>
      <c r="N142" s="84"/>
      <c r="O142" s="84"/>
      <c r="P142" s="84"/>
      <c r="Q142" s="84"/>
      <c r="R142" s="84"/>
      <c r="S142" s="84"/>
      <c r="T142" s="85"/>
      <c r="AT142" s="15" t="s">
        <v>144</v>
      </c>
      <c r="AU142" s="15" t="s">
        <v>86</v>
      </c>
    </row>
    <row r="143" s="12" customFormat="1">
      <c r="B143" s="241"/>
      <c r="C143" s="242"/>
      <c r="D143" s="234" t="s">
        <v>197</v>
      </c>
      <c r="E143" s="243" t="s">
        <v>1</v>
      </c>
      <c r="F143" s="244" t="s">
        <v>221</v>
      </c>
      <c r="G143" s="242"/>
      <c r="H143" s="243" t="s">
        <v>1</v>
      </c>
      <c r="I143" s="245"/>
      <c r="J143" s="242"/>
      <c r="K143" s="242"/>
      <c r="L143" s="246"/>
      <c r="M143" s="247"/>
      <c r="N143" s="248"/>
      <c r="O143" s="248"/>
      <c r="P143" s="248"/>
      <c r="Q143" s="248"/>
      <c r="R143" s="248"/>
      <c r="S143" s="248"/>
      <c r="T143" s="249"/>
      <c r="AT143" s="250" t="s">
        <v>197</v>
      </c>
      <c r="AU143" s="250" t="s">
        <v>86</v>
      </c>
      <c r="AV143" s="12" t="s">
        <v>21</v>
      </c>
      <c r="AW143" s="12" t="s">
        <v>34</v>
      </c>
      <c r="AX143" s="12" t="s">
        <v>77</v>
      </c>
      <c r="AY143" s="250" t="s">
        <v>134</v>
      </c>
    </row>
    <row r="144" s="13" customFormat="1">
      <c r="B144" s="251"/>
      <c r="C144" s="252"/>
      <c r="D144" s="234" t="s">
        <v>197</v>
      </c>
      <c r="E144" s="253" t="s">
        <v>1</v>
      </c>
      <c r="F144" s="254" t="s">
        <v>222</v>
      </c>
      <c r="G144" s="252"/>
      <c r="H144" s="255">
        <v>82.391000000000005</v>
      </c>
      <c r="I144" s="256"/>
      <c r="J144" s="252"/>
      <c r="K144" s="252"/>
      <c r="L144" s="257"/>
      <c r="M144" s="258"/>
      <c r="N144" s="259"/>
      <c r="O144" s="259"/>
      <c r="P144" s="259"/>
      <c r="Q144" s="259"/>
      <c r="R144" s="259"/>
      <c r="S144" s="259"/>
      <c r="T144" s="260"/>
      <c r="AT144" s="261" t="s">
        <v>197</v>
      </c>
      <c r="AU144" s="261" t="s">
        <v>86</v>
      </c>
      <c r="AV144" s="13" t="s">
        <v>86</v>
      </c>
      <c r="AW144" s="13" t="s">
        <v>34</v>
      </c>
      <c r="AX144" s="13" t="s">
        <v>21</v>
      </c>
      <c r="AY144" s="261" t="s">
        <v>134</v>
      </c>
    </row>
    <row r="145" s="1" customFormat="1" ht="24" customHeight="1">
      <c r="B145" s="36"/>
      <c r="C145" s="221" t="s">
        <v>167</v>
      </c>
      <c r="D145" s="221" t="s">
        <v>137</v>
      </c>
      <c r="E145" s="222" t="s">
        <v>223</v>
      </c>
      <c r="F145" s="223" t="s">
        <v>224</v>
      </c>
      <c r="G145" s="224" t="s">
        <v>194</v>
      </c>
      <c r="H145" s="225">
        <v>27.463999999999999</v>
      </c>
      <c r="I145" s="226"/>
      <c r="J145" s="227">
        <f>ROUND(I145*H145,2)</f>
        <v>0</v>
      </c>
      <c r="K145" s="223" t="s">
        <v>195</v>
      </c>
      <c r="L145" s="41"/>
      <c r="M145" s="228" t="s">
        <v>1</v>
      </c>
      <c r="N145" s="229" t="s">
        <v>42</v>
      </c>
      <c r="O145" s="84"/>
      <c r="P145" s="230">
        <f>O145*H145</f>
        <v>0</v>
      </c>
      <c r="Q145" s="230">
        <v>0</v>
      </c>
      <c r="R145" s="230">
        <f>Q145*H145</f>
        <v>0</v>
      </c>
      <c r="S145" s="230">
        <v>0</v>
      </c>
      <c r="T145" s="231">
        <f>S145*H145</f>
        <v>0</v>
      </c>
      <c r="AR145" s="232" t="s">
        <v>158</v>
      </c>
      <c r="AT145" s="232" t="s">
        <v>137</v>
      </c>
      <c r="AU145" s="232" t="s">
        <v>86</v>
      </c>
      <c r="AY145" s="15" t="s">
        <v>134</v>
      </c>
      <c r="BE145" s="233">
        <f>IF(N145="základní",J145,0)</f>
        <v>0</v>
      </c>
      <c r="BF145" s="233">
        <f>IF(N145="snížená",J145,0)</f>
        <v>0</v>
      </c>
      <c r="BG145" s="233">
        <f>IF(N145="zákl. přenesená",J145,0)</f>
        <v>0</v>
      </c>
      <c r="BH145" s="233">
        <f>IF(N145="sníž. přenesená",J145,0)</f>
        <v>0</v>
      </c>
      <c r="BI145" s="233">
        <f>IF(N145="nulová",J145,0)</f>
        <v>0</v>
      </c>
      <c r="BJ145" s="15" t="s">
        <v>21</v>
      </c>
      <c r="BK145" s="233">
        <f>ROUND(I145*H145,2)</f>
        <v>0</v>
      </c>
      <c r="BL145" s="15" t="s">
        <v>158</v>
      </c>
      <c r="BM145" s="232" t="s">
        <v>225</v>
      </c>
    </row>
    <row r="146" s="1" customFormat="1">
      <c r="B146" s="36"/>
      <c r="C146" s="37"/>
      <c r="D146" s="234" t="s">
        <v>144</v>
      </c>
      <c r="E146" s="37"/>
      <c r="F146" s="235" t="s">
        <v>226</v>
      </c>
      <c r="G146" s="37"/>
      <c r="H146" s="37"/>
      <c r="I146" s="137"/>
      <c r="J146" s="37"/>
      <c r="K146" s="37"/>
      <c r="L146" s="41"/>
      <c r="M146" s="236"/>
      <c r="N146" s="84"/>
      <c r="O146" s="84"/>
      <c r="P146" s="84"/>
      <c r="Q146" s="84"/>
      <c r="R146" s="84"/>
      <c r="S146" s="84"/>
      <c r="T146" s="85"/>
      <c r="AT146" s="15" t="s">
        <v>144</v>
      </c>
      <c r="AU146" s="15" t="s">
        <v>86</v>
      </c>
    </row>
    <row r="147" s="12" customFormat="1">
      <c r="B147" s="241"/>
      <c r="C147" s="242"/>
      <c r="D147" s="234" t="s">
        <v>197</v>
      </c>
      <c r="E147" s="243" t="s">
        <v>1</v>
      </c>
      <c r="F147" s="244" t="s">
        <v>227</v>
      </c>
      <c r="G147" s="242"/>
      <c r="H147" s="243" t="s">
        <v>1</v>
      </c>
      <c r="I147" s="245"/>
      <c r="J147" s="242"/>
      <c r="K147" s="242"/>
      <c r="L147" s="246"/>
      <c r="M147" s="247"/>
      <c r="N147" s="248"/>
      <c r="O147" s="248"/>
      <c r="P147" s="248"/>
      <c r="Q147" s="248"/>
      <c r="R147" s="248"/>
      <c r="S147" s="248"/>
      <c r="T147" s="249"/>
      <c r="AT147" s="250" t="s">
        <v>197</v>
      </c>
      <c r="AU147" s="250" t="s">
        <v>86</v>
      </c>
      <c r="AV147" s="12" t="s">
        <v>21</v>
      </c>
      <c r="AW147" s="12" t="s">
        <v>34</v>
      </c>
      <c r="AX147" s="12" t="s">
        <v>77</v>
      </c>
      <c r="AY147" s="250" t="s">
        <v>134</v>
      </c>
    </row>
    <row r="148" s="13" customFormat="1">
      <c r="B148" s="251"/>
      <c r="C148" s="252"/>
      <c r="D148" s="234" t="s">
        <v>197</v>
      </c>
      <c r="E148" s="253" t="s">
        <v>1</v>
      </c>
      <c r="F148" s="254" t="s">
        <v>228</v>
      </c>
      <c r="G148" s="252"/>
      <c r="H148" s="255">
        <v>27.463999999999999</v>
      </c>
      <c r="I148" s="256"/>
      <c r="J148" s="252"/>
      <c r="K148" s="252"/>
      <c r="L148" s="257"/>
      <c r="M148" s="258"/>
      <c r="N148" s="259"/>
      <c r="O148" s="259"/>
      <c r="P148" s="259"/>
      <c r="Q148" s="259"/>
      <c r="R148" s="259"/>
      <c r="S148" s="259"/>
      <c r="T148" s="260"/>
      <c r="AT148" s="261" t="s">
        <v>197</v>
      </c>
      <c r="AU148" s="261" t="s">
        <v>86</v>
      </c>
      <c r="AV148" s="13" t="s">
        <v>86</v>
      </c>
      <c r="AW148" s="13" t="s">
        <v>34</v>
      </c>
      <c r="AX148" s="13" t="s">
        <v>21</v>
      </c>
      <c r="AY148" s="261" t="s">
        <v>134</v>
      </c>
    </row>
    <row r="149" s="1" customFormat="1" ht="24" customHeight="1">
      <c r="B149" s="36"/>
      <c r="C149" s="221" t="s">
        <v>172</v>
      </c>
      <c r="D149" s="221" t="s">
        <v>137</v>
      </c>
      <c r="E149" s="222" t="s">
        <v>229</v>
      </c>
      <c r="F149" s="223" t="s">
        <v>230</v>
      </c>
      <c r="G149" s="224" t="s">
        <v>194</v>
      </c>
      <c r="H149" s="225">
        <v>35.100000000000001</v>
      </c>
      <c r="I149" s="226"/>
      <c r="J149" s="227">
        <f>ROUND(I149*H149,2)</f>
        <v>0</v>
      </c>
      <c r="K149" s="223" t="s">
        <v>195</v>
      </c>
      <c r="L149" s="41"/>
      <c r="M149" s="228" t="s">
        <v>1</v>
      </c>
      <c r="N149" s="229" t="s">
        <v>42</v>
      </c>
      <c r="O149" s="84"/>
      <c r="P149" s="230">
        <f>O149*H149</f>
        <v>0</v>
      </c>
      <c r="Q149" s="230">
        <v>0</v>
      </c>
      <c r="R149" s="230">
        <f>Q149*H149</f>
        <v>0</v>
      </c>
      <c r="S149" s="230">
        <v>0</v>
      </c>
      <c r="T149" s="231">
        <f>S149*H149</f>
        <v>0</v>
      </c>
      <c r="AR149" s="232" t="s">
        <v>158</v>
      </c>
      <c r="AT149" s="232" t="s">
        <v>137</v>
      </c>
      <c r="AU149" s="232" t="s">
        <v>86</v>
      </c>
      <c r="AY149" s="15" t="s">
        <v>134</v>
      </c>
      <c r="BE149" s="233">
        <f>IF(N149="základní",J149,0)</f>
        <v>0</v>
      </c>
      <c r="BF149" s="233">
        <f>IF(N149="snížená",J149,0)</f>
        <v>0</v>
      </c>
      <c r="BG149" s="233">
        <f>IF(N149="zákl. přenesená",J149,0)</f>
        <v>0</v>
      </c>
      <c r="BH149" s="233">
        <f>IF(N149="sníž. přenesená",J149,0)</f>
        <v>0</v>
      </c>
      <c r="BI149" s="233">
        <f>IF(N149="nulová",J149,0)</f>
        <v>0</v>
      </c>
      <c r="BJ149" s="15" t="s">
        <v>21</v>
      </c>
      <c r="BK149" s="233">
        <f>ROUND(I149*H149,2)</f>
        <v>0</v>
      </c>
      <c r="BL149" s="15" t="s">
        <v>158</v>
      </c>
      <c r="BM149" s="232" t="s">
        <v>231</v>
      </c>
    </row>
    <row r="150" s="1" customFormat="1">
      <c r="B150" s="36"/>
      <c r="C150" s="37"/>
      <c r="D150" s="234" t="s">
        <v>144</v>
      </c>
      <c r="E150" s="37"/>
      <c r="F150" s="235" t="s">
        <v>232</v>
      </c>
      <c r="G150" s="37"/>
      <c r="H150" s="37"/>
      <c r="I150" s="137"/>
      <c r="J150" s="37"/>
      <c r="K150" s="37"/>
      <c r="L150" s="41"/>
      <c r="M150" s="236"/>
      <c r="N150" s="84"/>
      <c r="O150" s="84"/>
      <c r="P150" s="84"/>
      <c r="Q150" s="84"/>
      <c r="R150" s="84"/>
      <c r="S150" s="84"/>
      <c r="T150" s="85"/>
      <c r="AT150" s="15" t="s">
        <v>144</v>
      </c>
      <c r="AU150" s="15" t="s">
        <v>86</v>
      </c>
    </row>
    <row r="151" s="12" customFormat="1">
      <c r="B151" s="241"/>
      <c r="C151" s="242"/>
      <c r="D151" s="234" t="s">
        <v>197</v>
      </c>
      <c r="E151" s="243" t="s">
        <v>1</v>
      </c>
      <c r="F151" s="244" t="s">
        <v>233</v>
      </c>
      <c r="G151" s="242"/>
      <c r="H151" s="243" t="s">
        <v>1</v>
      </c>
      <c r="I151" s="245"/>
      <c r="J151" s="242"/>
      <c r="K151" s="242"/>
      <c r="L151" s="246"/>
      <c r="M151" s="247"/>
      <c r="N151" s="248"/>
      <c r="O151" s="248"/>
      <c r="P151" s="248"/>
      <c r="Q151" s="248"/>
      <c r="R151" s="248"/>
      <c r="S151" s="248"/>
      <c r="T151" s="249"/>
      <c r="AT151" s="250" t="s">
        <v>197</v>
      </c>
      <c r="AU151" s="250" t="s">
        <v>86</v>
      </c>
      <c r="AV151" s="12" t="s">
        <v>21</v>
      </c>
      <c r="AW151" s="12" t="s">
        <v>34</v>
      </c>
      <c r="AX151" s="12" t="s">
        <v>77</v>
      </c>
      <c r="AY151" s="250" t="s">
        <v>134</v>
      </c>
    </row>
    <row r="152" s="13" customFormat="1">
      <c r="B152" s="251"/>
      <c r="C152" s="252"/>
      <c r="D152" s="234" t="s">
        <v>197</v>
      </c>
      <c r="E152" s="253" t="s">
        <v>1</v>
      </c>
      <c r="F152" s="254" t="s">
        <v>234</v>
      </c>
      <c r="G152" s="252"/>
      <c r="H152" s="255">
        <v>35.100000000000001</v>
      </c>
      <c r="I152" s="256"/>
      <c r="J152" s="252"/>
      <c r="K152" s="252"/>
      <c r="L152" s="257"/>
      <c r="M152" s="258"/>
      <c r="N152" s="259"/>
      <c r="O152" s="259"/>
      <c r="P152" s="259"/>
      <c r="Q152" s="259"/>
      <c r="R152" s="259"/>
      <c r="S152" s="259"/>
      <c r="T152" s="260"/>
      <c r="AT152" s="261" t="s">
        <v>197</v>
      </c>
      <c r="AU152" s="261" t="s">
        <v>86</v>
      </c>
      <c r="AV152" s="13" t="s">
        <v>86</v>
      </c>
      <c r="AW152" s="13" t="s">
        <v>34</v>
      </c>
      <c r="AX152" s="13" t="s">
        <v>21</v>
      </c>
      <c r="AY152" s="261" t="s">
        <v>134</v>
      </c>
    </row>
    <row r="153" s="1" customFormat="1" ht="24" customHeight="1">
      <c r="B153" s="36"/>
      <c r="C153" s="221" t="s">
        <v>177</v>
      </c>
      <c r="D153" s="221" t="s">
        <v>137</v>
      </c>
      <c r="E153" s="222" t="s">
        <v>235</v>
      </c>
      <c r="F153" s="223" t="s">
        <v>236</v>
      </c>
      <c r="G153" s="224" t="s">
        <v>194</v>
      </c>
      <c r="H153" s="225">
        <v>11.699999999999999</v>
      </c>
      <c r="I153" s="226"/>
      <c r="J153" s="227">
        <f>ROUND(I153*H153,2)</f>
        <v>0</v>
      </c>
      <c r="K153" s="223" t="s">
        <v>195</v>
      </c>
      <c r="L153" s="41"/>
      <c r="M153" s="228" t="s">
        <v>1</v>
      </c>
      <c r="N153" s="229" t="s">
        <v>42</v>
      </c>
      <c r="O153" s="84"/>
      <c r="P153" s="230">
        <f>O153*H153</f>
        <v>0</v>
      </c>
      <c r="Q153" s="230">
        <v>0</v>
      </c>
      <c r="R153" s="230">
        <f>Q153*H153</f>
        <v>0</v>
      </c>
      <c r="S153" s="230">
        <v>0</v>
      </c>
      <c r="T153" s="231">
        <f>S153*H153</f>
        <v>0</v>
      </c>
      <c r="AR153" s="232" t="s">
        <v>158</v>
      </c>
      <c r="AT153" s="232" t="s">
        <v>137</v>
      </c>
      <c r="AU153" s="232" t="s">
        <v>86</v>
      </c>
      <c r="AY153" s="15" t="s">
        <v>134</v>
      </c>
      <c r="BE153" s="233">
        <f>IF(N153="základní",J153,0)</f>
        <v>0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5" t="s">
        <v>21</v>
      </c>
      <c r="BK153" s="233">
        <f>ROUND(I153*H153,2)</f>
        <v>0</v>
      </c>
      <c r="BL153" s="15" t="s">
        <v>158</v>
      </c>
      <c r="BM153" s="232" t="s">
        <v>237</v>
      </c>
    </row>
    <row r="154" s="1" customFormat="1">
      <c r="B154" s="36"/>
      <c r="C154" s="37"/>
      <c r="D154" s="234" t="s">
        <v>144</v>
      </c>
      <c r="E154" s="37"/>
      <c r="F154" s="235" t="s">
        <v>238</v>
      </c>
      <c r="G154" s="37"/>
      <c r="H154" s="37"/>
      <c r="I154" s="137"/>
      <c r="J154" s="37"/>
      <c r="K154" s="37"/>
      <c r="L154" s="41"/>
      <c r="M154" s="236"/>
      <c r="N154" s="84"/>
      <c r="O154" s="84"/>
      <c r="P154" s="84"/>
      <c r="Q154" s="84"/>
      <c r="R154" s="84"/>
      <c r="S154" s="84"/>
      <c r="T154" s="85"/>
      <c r="AT154" s="15" t="s">
        <v>144</v>
      </c>
      <c r="AU154" s="15" t="s">
        <v>86</v>
      </c>
    </row>
    <row r="155" s="13" customFormat="1">
      <c r="B155" s="251"/>
      <c r="C155" s="252"/>
      <c r="D155" s="234" t="s">
        <v>197</v>
      </c>
      <c r="E155" s="253" t="s">
        <v>1</v>
      </c>
      <c r="F155" s="254" t="s">
        <v>239</v>
      </c>
      <c r="G155" s="252"/>
      <c r="H155" s="255">
        <v>11.699999999999999</v>
      </c>
      <c r="I155" s="256"/>
      <c r="J155" s="252"/>
      <c r="K155" s="252"/>
      <c r="L155" s="257"/>
      <c r="M155" s="258"/>
      <c r="N155" s="259"/>
      <c r="O155" s="259"/>
      <c r="P155" s="259"/>
      <c r="Q155" s="259"/>
      <c r="R155" s="259"/>
      <c r="S155" s="259"/>
      <c r="T155" s="260"/>
      <c r="AT155" s="261" t="s">
        <v>197</v>
      </c>
      <c r="AU155" s="261" t="s">
        <v>86</v>
      </c>
      <c r="AV155" s="13" t="s">
        <v>86</v>
      </c>
      <c r="AW155" s="13" t="s">
        <v>34</v>
      </c>
      <c r="AX155" s="13" t="s">
        <v>21</v>
      </c>
      <c r="AY155" s="261" t="s">
        <v>134</v>
      </c>
    </row>
    <row r="156" s="1" customFormat="1" ht="16.5" customHeight="1">
      <c r="B156" s="36"/>
      <c r="C156" s="221" t="s">
        <v>240</v>
      </c>
      <c r="D156" s="221" t="s">
        <v>137</v>
      </c>
      <c r="E156" s="222" t="s">
        <v>241</v>
      </c>
      <c r="F156" s="223" t="s">
        <v>242</v>
      </c>
      <c r="G156" s="224" t="s">
        <v>194</v>
      </c>
      <c r="H156" s="225">
        <v>794.33399999999995</v>
      </c>
      <c r="I156" s="226"/>
      <c r="J156" s="227">
        <f>ROUND(I156*H156,2)</f>
        <v>0</v>
      </c>
      <c r="K156" s="223" t="s">
        <v>195</v>
      </c>
      <c r="L156" s="41"/>
      <c r="M156" s="228" t="s">
        <v>1</v>
      </c>
      <c r="N156" s="229" t="s">
        <v>42</v>
      </c>
      <c r="O156" s="84"/>
      <c r="P156" s="230">
        <f>O156*H156</f>
        <v>0</v>
      </c>
      <c r="Q156" s="230">
        <v>0</v>
      </c>
      <c r="R156" s="230">
        <f>Q156*H156</f>
        <v>0</v>
      </c>
      <c r="S156" s="230">
        <v>0</v>
      </c>
      <c r="T156" s="231">
        <f>S156*H156</f>
        <v>0</v>
      </c>
      <c r="AR156" s="232" t="s">
        <v>158</v>
      </c>
      <c r="AT156" s="232" t="s">
        <v>137</v>
      </c>
      <c r="AU156" s="232" t="s">
        <v>86</v>
      </c>
      <c r="AY156" s="15" t="s">
        <v>134</v>
      </c>
      <c r="BE156" s="233">
        <f>IF(N156="základní",J156,0)</f>
        <v>0</v>
      </c>
      <c r="BF156" s="233">
        <f>IF(N156="snížená",J156,0)</f>
        <v>0</v>
      </c>
      <c r="BG156" s="233">
        <f>IF(N156="zákl. přenesená",J156,0)</f>
        <v>0</v>
      </c>
      <c r="BH156" s="233">
        <f>IF(N156="sníž. přenesená",J156,0)</f>
        <v>0</v>
      </c>
      <c r="BI156" s="233">
        <f>IF(N156="nulová",J156,0)</f>
        <v>0</v>
      </c>
      <c r="BJ156" s="15" t="s">
        <v>21</v>
      </c>
      <c r="BK156" s="233">
        <f>ROUND(I156*H156,2)</f>
        <v>0</v>
      </c>
      <c r="BL156" s="15" t="s">
        <v>158</v>
      </c>
      <c r="BM156" s="232" t="s">
        <v>243</v>
      </c>
    </row>
    <row r="157" s="1" customFormat="1">
      <c r="B157" s="36"/>
      <c r="C157" s="37"/>
      <c r="D157" s="234" t="s">
        <v>144</v>
      </c>
      <c r="E157" s="37"/>
      <c r="F157" s="235" t="s">
        <v>244</v>
      </c>
      <c r="G157" s="37"/>
      <c r="H157" s="37"/>
      <c r="I157" s="137"/>
      <c r="J157" s="37"/>
      <c r="K157" s="37"/>
      <c r="L157" s="41"/>
      <c r="M157" s="236"/>
      <c r="N157" s="84"/>
      <c r="O157" s="84"/>
      <c r="P157" s="84"/>
      <c r="Q157" s="84"/>
      <c r="R157" s="84"/>
      <c r="S157" s="84"/>
      <c r="T157" s="85"/>
      <c r="AT157" s="15" t="s">
        <v>144</v>
      </c>
      <c r="AU157" s="15" t="s">
        <v>86</v>
      </c>
    </row>
    <row r="158" s="12" customFormat="1">
      <c r="B158" s="241"/>
      <c r="C158" s="242"/>
      <c r="D158" s="234" t="s">
        <v>197</v>
      </c>
      <c r="E158" s="243" t="s">
        <v>1</v>
      </c>
      <c r="F158" s="244" t="s">
        <v>245</v>
      </c>
      <c r="G158" s="242"/>
      <c r="H158" s="243" t="s">
        <v>1</v>
      </c>
      <c r="I158" s="245"/>
      <c r="J158" s="242"/>
      <c r="K158" s="242"/>
      <c r="L158" s="246"/>
      <c r="M158" s="247"/>
      <c r="N158" s="248"/>
      <c r="O158" s="248"/>
      <c r="P158" s="248"/>
      <c r="Q158" s="248"/>
      <c r="R158" s="248"/>
      <c r="S158" s="248"/>
      <c r="T158" s="249"/>
      <c r="AT158" s="250" t="s">
        <v>197</v>
      </c>
      <c r="AU158" s="250" t="s">
        <v>86</v>
      </c>
      <c r="AV158" s="12" t="s">
        <v>21</v>
      </c>
      <c r="AW158" s="12" t="s">
        <v>34</v>
      </c>
      <c r="AX158" s="12" t="s">
        <v>77</v>
      </c>
      <c r="AY158" s="250" t="s">
        <v>134</v>
      </c>
    </row>
    <row r="159" s="13" customFormat="1">
      <c r="B159" s="251"/>
      <c r="C159" s="252"/>
      <c r="D159" s="234" t="s">
        <v>197</v>
      </c>
      <c r="E159" s="253" t="s">
        <v>1</v>
      </c>
      <c r="F159" s="254" t="s">
        <v>246</v>
      </c>
      <c r="G159" s="252"/>
      <c r="H159" s="255">
        <v>794.33399999999995</v>
      </c>
      <c r="I159" s="256"/>
      <c r="J159" s="252"/>
      <c r="K159" s="252"/>
      <c r="L159" s="257"/>
      <c r="M159" s="258"/>
      <c r="N159" s="259"/>
      <c r="O159" s="259"/>
      <c r="P159" s="259"/>
      <c r="Q159" s="259"/>
      <c r="R159" s="259"/>
      <c r="S159" s="259"/>
      <c r="T159" s="260"/>
      <c r="AT159" s="261" t="s">
        <v>197</v>
      </c>
      <c r="AU159" s="261" t="s">
        <v>86</v>
      </c>
      <c r="AV159" s="13" t="s">
        <v>86</v>
      </c>
      <c r="AW159" s="13" t="s">
        <v>34</v>
      </c>
      <c r="AX159" s="13" t="s">
        <v>21</v>
      </c>
      <c r="AY159" s="261" t="s">
        <v>134</v>
      </c>
    </row>
    <row r="160" s="1" customFormat="1" ht="24" customHeight="1">
      <c r="B160" s="36"/>
      <c r="C160" s="221" t="s">
        <v>26</v>
      </c>
      <c r="D160" s="221" t="s">
        <v>137</v>
      </c>
      <c r="E160" s="222" t="s">
        <v>247</v>
      </c>
      <c r="F160" s="223" t="s">
        <v>248</v>
      </c>
      <c r="G160" s="224" t="s">
        <v>194</v>
      </c>
      <c r="H160" s="225">
        <v>794.33399999999995</v>
      </c>
      <c r="I160" s="226"/>
      <c r="J160" s="227">
        <f>ROUND(I160*H160,2)</f>
        <v>0</v>
      </c>
      <c r="K160" s="223" t="s">
        <v>195</v>
      </c>
      <c r="L160" s="41"/>
      <c r="M160" s="228" t="s">
        <v>1</v>
      </c>
      <c r="N160" s="229" t="s">
        <v>42</v>
      </c>
      <c r="O160" s="84"/>
      <c r="P160" s="230">
        <f>O160*H160</f>
        <v>0</v>
      </c>
      <c r="Q160" s="230">
        <v>0</v>
      </c>
      <c r="R160" s="230">
        <f>Q160*H160</f>
        <v>0</v>
      </c>
      <c r="S160" s="230">
        <v>0</v>
      </c>
      <c r="T160" s="231">
        <f>S160*H160</f>
        <v>0</v>
      </c>
      <c r="AR160" s="232" t="s">
        <v>158</v>
      </c>
      <c r="AT160" s="232" t="s">
        <v>137</v>
      </c>
      <c r="AU160" s="232" t="s">
        <v>86</v>
      </c>
      <c r="AY160" s="15" t="s">
        <v>134</v>
      </c>
      <c r="BE160" s="233">
        <f>IF(N160="základní",J160,0)</f>
        <v>0</v>
      </c>
      <c r="BF160" s="233">
        <f>IF(N160="snížená",J160,0)</f>
        <v>0</v>
      </c>
      <c r="BG160" s="233">
        <f>IF(N160="zákl. přenesená",J160,0)</f>
        <v>0</v>
      </c>
      <c r="BH160" s="233">
        <f>IF(N160="sníž. přenesená",J160,0)</f>
        <v>0</v>
      </c>
      <c r="BI160" s="233">
        <f>IF(N160="nulová",J160,0)</f>
        <v>0</v>
      </c>
      <c r="BJ160" s="15" t="s">
        <v>21</v>
      </c>
      <c r="BK160" s="233">
        <f>ROUND(I160*H160,2)</f>
        <v>0</v>
      </c>
      <c r="BL160" s="15" t="s">
        <v>158</v>
      </c>
      <c r="BM160" s="232" t="s">
        <v>249</v>
      </c>
    </row>
    <row r="161" s="1" customFormat="1">
      <c r="B161" s="36"/>
      <c r="C161" s="37"/>
      <c r="D161" s="234" t="s">
        <v>144</v>
      </c>
      <c r="E161" s="37"/>
      <c r="F161" s="235" t="s">
        <v>250</v>
      </c>
      <c r="G161" s="37"/>
      <c r="H161" s="37"/>
      <c r="I161" s="137"/>
      <c r="J161" s="37"/>
      <c r="K161" s="37"/>
      <c r="L161" s="41"/>
      <c r="M161" s="236"/>
      <c r="N161" s="84"/>
      <c r="O161" s="84"/>
      <c r="P161" s="84"/>
      <c r="Q161" s="84"/>
      <c r="R161" s="84"/>
      <c r="S161" s="84"/>
      <c r="T161" s="85"/>
      <c r="AT161" s="15" t="s">
        <v>144</v>
      </c>
      <c r="AU161" s="15" t="s">
        <v>86</v>
      </c>
    </row>
    <row r="162" s="13" customFormat="1">
      <c r="B162" s="251"/>
      <c r="C162" s="252"/>
      <c r="D162" s="234" t="s">
        <v>197</v>
      </c>
      <c r="E162" s="253" t="s">
        <v>1</v>
      </c>
      <c r="F162" s="254" t="s">
        <v>251</v>
      </c>
      <c r="G162" s="252"/>
      <c r="H162" s="255">
        <v>794.33399999999995</v>
      </c>
      <c r="I162" s="256"/>
      <c r="J162" s="252"/>
      <c r="K162" s="252"/>
      <c r="L162" s="257"/>
      <c r="M162" s="258"/>
      <c r="N162" s="259"/>
      <c r="O162" s="259"/>
      <c r="P162" s="259"/>
      <c r="Q162" s="259"/>
      <c r="R162" s="259"/>
      <c r="S162" s="259"/>
      <c r="T162" s="260"/>
      <c r="AT162" s="261" t="s">
        <v>197</v>
      </c>
      <c r="AU162" s="261" t="s">
        <v>86</v>
      </c>
      <c r="AV162" s="13" t="s">
        <v>86</v>
      </c>
      <c r="AW162" s="13" t="s">
        <v>34</v>
      </c>
      <c r="AX162" s="13" t="s">
        <v>21</v>
      </c>
      <c r="AY162" s="261" t="s">
        <v>134</v>
      </c>
    </row>
    <row r="163" s="1" customFormat="1" ht="24" customHeight="1">
      <c r="B163" s="36"/>
      <c r="C163" s="221" t="s">
        <v>252</v>
      </c>
      <c r="D163" s="221" t="s">
        <v>137</v>
      </c>
      <c r="E163" s="222" t="s">
        <v>253</v>
      </c>
      <c r="F163" s="223" t="s">
        <v>254</v>
      </c>
      <c r="G163" s="224" t="s">
        <v>194</v>
      </c>
      <c r="H163" s="225">
        <v>7943.3400000000001</v>
      </c>
      <c r="I163" s="226"/>
      <c r="J163" s="227">
        <f>ROUND(I163*H163,2)</f>
        <v>0</v>
      </c>
      <c r="K163" s="223" t="s">
        <v>195</v>
      </c>
      <c r="L163" s="41"/>
      <c r="M163" s="228" t="s">
        <v>1</v>
      </c>
      <c r="N163" s="229" t="s">
        <v>42</v>
      </c>
      <c r="O163" s="84"/>
      <c r="P163" s="230">
        <f>O163*H163</f>
        <v>0</v>
      </c>
      <c r="Q163" s="230">
        <v>0</v>
      </c>
      <c r="R163" s="230">
        <f>Q163*H163</f>
        <v>0</v>
      </c>
      <c r="S163" s="230">
        <v>0</v>
      </c>
      <c r="T163" s="231">
        <f>S163*H163</f>
        <v>0</v>
      </c>
      <c r="AR163" s="232" t="s">
        <v>158</v>
      </c>
      <c r="AT163" s="232" t="s">
        <v>137</v>
      </c>
      <c r="AU163" s="232" t="s">
        <v>86</v>
      </c>
      <c r="AY163" s="15" t="s">
        <v>134</v>
      </c>
      <c r="BE163" s="233">
        <f>IF(N163="základní",J163,0)</f>
        <v>0</v>
      </c>
      <c r="BF163" s="233">
        <f>IF(N163="snížená",J163,0)</f>
        <v>0</v>
      </c>
      <c r="BG163" s="233">
        <f>IF(N163="zákl. přenesená",J163,0)</f>
        <v>0</v>
      </c>
      <c r="BH163" s="233">
        <f>IF(N163="sníž. přenesená",J163,0)</f>
        <v>0</v>
      </c>
      <c r="BI163" s="233">
        <f>IF(N163="nulová",J163,0)</f>
        <v>0</v>
      </c>
      <c r="BJ163" s="15" t="s">
        <v>21</v>
      </c>
      <c r="BK163" s="233">
        <f>ROUND(I163*H163,2)</f>
        <v>0</v>
      </c>
      <c r="BL163" s="15" t="s">
        <v>158</v>
      </c>
      <c r="BM163" s="232" t="s">
        <v>255</v>
      </c>
    </row>
    <row r="164" s="1" customFormat="1">
      <c r="B164" s="36"/>
      <c r="C164" s="37"/>
      <c r="D164" s="234" t="s">
        <v>144</v>
      </c>
      <c r="E164" s="37"/>
      <c r="F164" s="235" t="s">
        <v>256</v>
      </c>
      <c r="G164" s="37"/>
      <c r="H164" s="37"/>
      <c r="I164" s="137"/>
      <c r="J164" s="37"/>
      <c r="K164" s="37"/>
      <c r="L164" s="41"/>
      <c r="M164" s="236"/>
      <c r="N164" s="84"/>
      <c r="O164" s="84"/>
      <c r="P164" s="84"/>
      <c r="Q164" s="84"/>
      <c r="R164" s="84"/>
      <c r="S164" s="84"/>
      <c r="T164" s="85"/>
      <c r="AT164" s="15" t="s">
        <v>144</v>
      </c>
      <c r="AU164" s="15" t="s">
        <v>86</v>
      </c>
    </row>
    <row r="165" s="13" customFormat="1">
      <c r="B165" s="251"/>
      <c r="C165" s="252"/>
      <c r="D165" s="234" t="s">
        <v>197</v>
      </c>
      <c r="E165" s="253" t="s">
        <v>1</v>
      </c>
      <c r="F165" s="254" t="s">
        <v>257</v>
      </c>
      <c r="G165" s="252"/>
      <c r="H165" s="255">
        <v>7943.3400000000001</v>
      </c>
      <c r="I165" s="256"/>
      <c r="J165" s="252"/>
      <c r="K165" s="252"/>
      <c r="L165" s="257"/>
      <c r="M165" s="258"/>
      <c r="N165" s="259"/>
      <c r="O165" s="259"/>
      <c r="P165" s="259"/>
      <c r="Q165" s="259"/>
      <c r="R165" s="259"/>
      <c r="S165" s="259"/>
      <c r="T165" s="260"/>
      <c r="AT165" s="261" t="s">
        <v>197</v>
      </c>
      <c r="AU165" s="261" t="s">
        <v>86</v>
      </c>
      <c r="AV165" s="13" t="s">
        <v>86</v>
      </c>
      <c r="AW165" s="13" t="s">
        <v>34</v>
      </c>
      <c r="AX165" s="13" t="s">
        <v>21</v>
      </c>
      <c r="AY165" s="261" t="s">
        <v>134</v>
      </c>
    </row>
    <row r="166" s="1" customFormat="1" ht="16.5" customHeight="1">
      <c r="B166" s="36"/>
      <c r="C166" s="221" t="s">
        <v>258</v>
      </c>
      <c r="D166" s="221" t="s">
        <v>137</v>
      </c>
      <c r="E166" s="222" t="s">
        <v>259</v>
      </c>
      <c r="F166" s="223" t="s">
        <v>260</v>
      </c>
      <c r="G166" s="224" t="s">
        <v>194</v>
      </c>
      <c r="H166" s="225">
        <v>794.33399999999995</v>
      </c>
      <c r="I166" s="226"/>
      <c r="J166" s="227">
        <f>ROUND(I166*H166,2)</f>
        <v>0</v>
      </c>
      <c r="K166" s="223" t="s">
        <v>195</v>
      </c>
      <c r="L166" s="41"/>
      <c r="M166" s="228" t="s">
        <v>1</v>
      </c>
      <c r="N166" s="229" t="s">
        <v>42</v>
      </c>
      <c r="O166" s="84"/>
      <c r="P166" s="230">
        <f>O166*H166</f>
        <v>0</v>
      </c>
      <c r="Q166" s="230">
        <v>0</v>
      </c>
      <c r="R166" s="230">
        <f>Q166*H166</f>
        <v>0</v>
      </c>
      <c r="S166" s="230">
        <v>0</v>
      </c>
      <c r="T166" s="231">
        <f>S166*H166</f>
        <v>0</v>
      </c>
      <c r="AR166" s="232" t="s">
        <v>158</v>
      </c>
      <c r="AT166" s="232" t="s">
        <v>137</v>
      </c>
      <c r="AU166" s="232" t="s">
        <v>86</v>
      </c>
      <c r="AY166" s="15" t="s">
        <v>134</v>
      </c>
      <c r="BE166" s="233">
        <f>IF(N166="základní",J166,0)</f>
        <v>0</v>
      </c>
      <c r="BF166" s="233">
        <f>IF(N166="snížená",J166,0)</f>
        <v>0</v>
      </c>
      <c r="BG166" s="233">
        <f>IF(N166="zákl. přenesená",J166,0)</f>
        <v>0</v>
      </c>
      <c r="BH166" s="233">
        <f>IF(N166="sníž. přenesená",J166,0)</f>
        <v>0</v>
      </c>
      <c r="BI166" s="233">
        <f>IF(N166="nulová",J166,0)</f>
        <v>0</v>
      </c>
      <c r="BJ166" s="15" t="s">
        <v>21</v>
      </c>
      <c r="BK166" s="233">
        <f>ROUND(I166*H166,2)</f>
        <v>0</v>
      </c>
      <c r="BL166" s="15" t="s">
        <v>158</v>
      </c>
      <c r="BM166" s="232" t="s">
        <v>261</v>
      </c>
    </row>
    <row r="167" s="1" customFormat="1">
      <c r="B167" s="36"/>
      <c r="C167" s="37"/>
      <c r="D167" s="234" t="s">
        <v>144</v>
      </c>
      <c r="E167" s="37"/>
      <c r="F167" s="235" t="s">
        <v>260</v>
      </c>
      <c r="G167" s="37"/>
      <c r="H167" s="37"/>
      <c r="I167" s="137"/>
      <c r="J167" s="37"/>
      <c r="K167" s="37"/>
      <c r="L167" s="41"/>
      <c r="M167" s="236"/>
      <c r="N167" s="84"/>
      <c r="O167" s="84"/>
      <c r="P167" s="84"/>
      <c r="Q167" s="84"/>
      <c r="R167" s="84"/>
      <c r="S167" s="84"/>
      <c r="T167" s="85"/>
      <c r="AT167" s="15" t="s">
        <v>144</v>
      </c>
      <c r="AU167" s="15" t="s">
        <v>86</v>
      </c>
    </row>
    <row r="168" s="12" customFormat="1">
      <c r="B168" s="241"/>
      <c r="C168" s="242"/>
      <c r="D168" s="234" t="s">
        <v>197</v>
      </c>
      <c r="E168" s="243" t="s">
        <v>1</v>
      </c>
      <c r="F168" s="244" t="s">
        <v>262</v>
      </c>
      <c r="G168" s="242"/>
      <c r="H168" s="243" t="s">
        <v>1</v>
      </c>
      <c r="I168" s="245"/>
      <c r="J168" s="242"/>
      <c r="K168" s="242"/>
      <c r="L168" s="246"/>
      <c r="M168" s="247"/>
      <c r="N168" s="248"/>
      <c r="O168" s="248"/>
      <c r="P168" s="248"/>
      <c r="Q168" s="248"/>
      <c r="R168" s="248"/>
      <c r="S168" s="248"/>
      <c r="T168" s="249"/>
      <c r="AT168" s="250" t="s">
        <v>197</v>
      </c>
      <c r="AU168" s="250" t="s">
        <v>86</v>
      </c>
      <c r="AV168" s="12" t="s">
        <v>21</v>
      </c>
      <c r="AW168" s="12" t="s">
        <v>34</v>
      </c>
      <c r="AX168" s="12" t="s">
        <v>77</v>
      </c>
      <c r="AY168" s="250" t="s">
        <v>134</v>
      </c>
    </row>
    <row r="169" s="13" customFormat="1">
      <c r="B169" s="251"/>
      <c r="C169" s="252"/>
      <c r="D169" s="234" t="s">
        <v>197</v>
      </c>
      <c r="E169" s="253" t="s">
        <v>1</v>
      </c>
      <c r="F169" s="254" t="s">
        <v>251</v>
      </c>
      <c r="G169" s="252"/>
      <c r="H169" s="255">
        <v>794.33399999999995</v>
      </c>
      <c r="I169" s="256"/>
      <c r="J169" s="252"/>
      <c r="K169" s="252"/>
      <c r="L169" s="257"/>
      <c r="M169" s="258"/>
      <c r="N169" s="259"/>
      <c r="O169" s="259"/>
      <c r="P169" s="259"/>
      <c r="Q169" s="259"/>
      <c r="R169" s="259"/>
      <c r="S169" s="259"/>
      <c r="T169" s="260"/>
      <c r="AT169" s="261" t="s">
        <v>197</v>
      </c>
      <c r="AU169" s="261" t="s">
        <v>86</v>
      </c>
      <c r="AV169" s="13" t="s">
        <v>86</v>
      </c>
      <c r="AW169" s="13" t="s">
        <v>34</v>
      </c>
      <c r="AX169" s="13" t="s">
        <v>21</v>
      </c>
      <c r="AY169" s="261" t="s">
        <v>134</v>
      </c>
    </row>
    <row r="170" s="1" customFormat="1" ht="24" customHeight="1">
      <c r="B170" s="36"/>
      <c r="C170" s="221" t="s">
        <v>263</v>
      </c>
      <c r="D170" s="221" t="s">
        <v>137</v>
      </c>
      <c r="E170" s="222" t="s">
        <v>264</v>
      </c>
      <c r="F170" s="223" t="s">
        <v>265</v>
      </c>
      <c r="G170" s="224" t="s">
        <v>266</v>
      </c>
      <c r="H170" s="225">
        <v>1588.6679999999999</v>
      </c>
      <c r="I170" s="226"/>
      <c r="J170" s="227">
        <f>ROUND(I170*H170,2)</f>
        <v>0</v>
      </c>
      <c r="K170" s="223" t="s">
        <v>267</v>
      </c>
      <c r="L170" s="41"/>
      <c r="M170" s="228" t="s">
        <v>1</v>
      </c>
      <c r="N170" s="229" t="s">
        <v>42</v>
      </c>
      <c r="O170" s="84"/>
      <c r="P170" s="230">
        <f>O170*H170</f>
        <v>0</v>
      </c>
      <c r="Q170" s="230">
        <v>0</v>
      </c>
      <c r="R170" s="230">
        <f>Q170*H170</f>
        <v>0</v>
      </c>
      <c r="S170" s="230">
        <v>0</v>
      </c>
      <c r="T170" s="231">
        <f>S170*H170</f>
        <v>0</v>
      </c>
      <c r="AR170" s="232" t="s">
        <v>158</v>
      </c>
      <c r="AT170" s="232" t="s">
        <v>137</v>
      </c>
      <c r="AU170" s="232" t="s">
        <v>86</v>
      </c>
      <c r="AY170" s="15" t="s">
        <v>134</v>
      </c>
      <c r="BE170" s="233">
        <f>IF(N170="základní",J170,0)</f>
        <v>0</v>
      </c>
      <c r="BF170" s="233">
        <f>IF(N170="snížená",J170,0)</f>
        <v>0</v>
      </c>
      <c r="BG170" s="233">
        <f>IF(N170="zákl. přenesená",J170,0)</f>
        <v>0</v>
      </c>
      <c r="BH170" s="233">
        <f>IF(N170="sníž. přenesená",J170,0)</f>
        <v>0</v>
      </c>
      <c r="BI170" s="233">
        <f>IF(N170="nulová",J170,0)</f>
        <v>0</v>
      </c>
      <c r="BJ170" s="15" t="s">
        <v>21</v>
      </c>
      <c r="BK170" s="233">
        <f>ROUND(I170*H170,2)</f>
        <v>0</v>
      </c>
      <c r="BL170" s="15" t="s">
        <v>158</v>
      </c>
      <c r="BM170" s="232" t="s">
        <v>268</v>
      </c>
    </row>
    <row r="171" s="1" customFormat="1">
      <c r="B171" s="36"/>
      <c r="C171" s="37"/>
      <c r="D171" s="234" t="s">
        <v>144</v>
      </c>
      <c r="E171" s="37"/>
      <c r="F171" s="235" t="s">
        <v>269</v>
      </c>
      <c r="G171" s="37"/>
      <c r="H171" s="37"/>
      <c r="I171" s="137"/>
      <c r="J171" s="37"/>
      <c r="K171" s="37"/>
      <c r="L171" s="41"/>
      <c r="M171" s="236"/>
      <c r="N171" s="84"/>
      <c r="O171" s="84"/>
      <c r="P171" s="84"/>
      <c r="Q171" s="84"/>
      <c r="R171" s="84"/>
      <c r="S171" s="84"/>
      <c r="T171" s="85"/>
      <c r="AT171" s="15" t="s">
        <v>144</v>
      </c>
      <c r="AU171" s="15" t="s">
        <v>86</v>
      </c>
    </row>
    <row r="172" s="12" customFormat="1">
      <c r="B172" s="241"/>
      <c r="C172" s="242"/>
      <c r="D172" s="234" t="s">
        <v>197</v>
      </c>
      <c r="E172" s="243" t="s">
        <v>1</v>
      </c>
      <c r="F172" s="244" t="s">
        <v>270</v>
      </c>
      <c r="G172" s="242"/>
      <c r="H172" s="243" t="s">
        <v>1</v>
      </c>
      <c r="I172" s="245"/>
      <c r="J172" s="242"/>
      <c r="K172" s="242"/>
      <c r="L172" s="246"/>
      <c r="M172" s="247"/>
      <c r="N172" s="248"/>
      <c r="O172" s="248"/>
      <c r="P172" s="248"/>
      <c r="Q172" s="248"/>
      <c r="R172" s="248"/>
      <c r="S172" s="248"/>
      <c r="T172" s="249"/>
      <c r="AT172" s="250" t="s">
        <v>197</v>
      </c>
      <c r="AU172" s="250" t="s">
        <v>86</v>
      </c>
      <c r="AV172" s="12" t="s">
        <v>21</v>
      </c>
      <c r="AW172" s="12" t="s">
        <v>34</v>
      </c>
      <c r="AX172" s="12" t="s">
        <v>77</v>
      </c>
      <c r="AY172" s="250" t="s">
        <v>134</v>
      </c>
    </row>
    <row r="173" s="13" customFormat="1">
      <c r="B173" s="251"/>
      <c r="C173" s="252"/>
      <c r="D173" s="234" t="s">
        <v>197</v>
      </c>
      <c r="E173" s="253" t="s">
        <v>1</v>
      </c>
      <c r="F173" s="254" t="s">
        <v>271</v>
      </c>
      <c r="G173" s="252"/>
      <c r="H173" s="255">
        <v>1588.6679999999999</v>
      </c>
      <c r="I173" s="256"/>
      <c r="J173" s="252"/>
      <c r="K173" s="252"/>
      <c r="L173" s="257"/>
      <c r="M173" s="258"/>
      <c r="N173" s="259"/>
      <c r="O173" s="259"/>
      <c r="P173" s="259"/>
      <c r="Q173" s="259"/>
      <c r="R173" s="259"/>
      <c r="S173" s="259"/>
      <c r="T173" s="260"/>
      <c r="AT173" s="261" t="s">
        <v>197</v>
      </c>
      <c r="AU173" s="261" t="s">
        <v>86</v>
      </c>
      <c r="AV173" s="13" t="s">
        <v>86</v>
      </c>
      <c r="AW173" s="13" t="s">
        <v>34</v>
      </c>
      <c r="AX173" s="13" t="s">
        <v>21</v>
      </c>
      <c r="AY173" s="261" t="s">
        <v>134</v>
      </c>
    </row>
    <row r="174" s="1" customFormat="1" ht="16.5" customHeight="1">
      <c r="B174" s="36"/>
      <c r="C174" s="221" t="s">
        <v>272</v>
      </c>
      <c r="D174" s="221" t="s">
        <v>137</v>
      </c>
      <c r="E174" s="222" t="s">
        <v>273</v>
      </c>
      <c r="F174" s="223" t="s">
        <v>274</v>
      </c>
      <c r="G174" s="224" t="s">
        <v>275</v>
      </c>
      <c r="H174" s="225">
        <v>2916.7060000000001</v>
      </c>
      <c r="I174" s="226"/>
      <c r="J174" s="227">
        <f>ROUND(I174*H174,2)</f>
        <v>0</v>
      </c>
      <c r="K174" s="223" t="s">
        <v>195</v>
      </c>
      <c r="L174" s="41"/>
      <c r="M174" s="228" t="s">
        <v>1</v>
      </c>
      <c r="N174" s="229" t="s">
        <v>42</v>
      </c>
      <c r="O174" s="84"/>
      <c r="P174" s="230">
        <f>O174*H174</f>
        <v>0</v>
      </c>
      <c r="Q174" s="230">
        <v>0</v>
      </c>
      <c r="R174" s="230">
        <f>Q174*H174</f>
        <v>0</v>
      </c>
      <c r="S174" s="230">
        <v>0</v>
      </c>
      <c r="T174" s="231">
        <f>S174*H174</f>
        <v>0</v>
      </c>
      <c r="AR174" s="232" t="s">
        <v>158</v>
      </c>
      <c r="AT174" s="232" t="s">
        <v>137</v>
      </c>
      <c r="AU174" s="232" t="s">
        <v>86</v>
      </c>
      <c r="AY174" s="15" t="s">
        <v>134</v>
      </c>
      <c r="BE174" s="233">
        <f>IF(N174="základní",J174,0)</f>
        <v>0</v>
      </c>
      <c r="BF174" s="233">
        <f>IF(N174="snížená",J174,0)</f>
        <v>0</v>
      </c>
      <c r="BG174" s="233">
        <f>IF(N174="zákl. přenesená",J174,0)</f>
        <v>0</v>
      </c>
      <c r="BH174" s="233">
        <f>IF(N174="sníž. přenesená",J174,0)</f>
        <v>0</v>
      </c>
      <c r="BI174" s="233">
        <f>IF(N174="nulová",J174,0)</f>
        <v>0</v>
      </c>
      <c r="BJ174" s="15" t="s">
        <v>21</v>
      </c>
      <c r="BK174" s="233">
        <f>ROUND(I174*H174,2)</f>
        <v>0</v>
      </c>
      <c r="BL174" s="15" t="s">
        <v>158</v>
      </c>
      <c r="BM174" s="232" t="s">
        <v>276</v>
      </c>
    </row>
    <row r="175" s="1" customFormat="1">
      <c r="B175" s="36"/>
      <c r="C175" s="37"/>
      <c r="D175" s="234" t="s">
        <v>144</v>
      </c>
      <c r="E175" s="37"/>
      <c r="F175" s="235" t="s">
        <v>277</v>
      </c>
      <c r="G175" s="37"/>
      <c r="H175" s="37"/>
      <c r="I175" s="137"/>
      <c r="J175" s="37"/>
      <c r="K175" s="37"/>
      <c r="L175" s="41"/>
      <c r="M175" s="236"/>
      <c r="N175" s="84"/>
      <c r="O175" s="84"/>
      <c r="P175" s="84"/>
      <c r="Q175" s="84"/>
      <c r="R175" s="84"/>
      <c r="S175" s="84"/>
      <c r="T175" s="85"/>
      <c r="AT175" s="15" t="s">
        <v>144</v>
      </c>
      <c r="AU175" s="15" t="s">
        <v>86</v>
      </c>
    </row>
    <row r="176" s="12" customFormat="1">
      <c r="B176" s="241"/>
      <c r="C176" s="242"/>
      <c r="D176" s="234" t="s">
        <v>197</v>
      </c>
      <c r="E176" s="243" t="s">
        <v>1</v>
      </c>
      <c r="F176" s="244" t="s">
        <v>278</v>
      </c>
      <c r="G176" s="242"/>
      <c r="H176" s="243" t="s">
        <v>1</v>
      </c>
      <c r="I176" s="245"/>
      <c r="J176" s="242"/>
      <c r="K176" s="242"/>
      <c r="L176" s="246"/>
      <c r="M176" s="247"/>
      <c r="N176" s="248"/>
      <c r="O176" s="248"/>
      <c r="P176" s="248"/>
      <c r="Q176" s="248"/>
      <c r="R176" s="248"/>
      <c r="S176" s="248"/>
      <c r="T176" s="249"/>
      <c r="AT176" s="250" t="s">
        <v>197</v>
      </c>
      <c r="AU176" s="250" t="s">
        <v>86</v>
      </c>
      <c r="AV176" s="12" t="s">
        <v>21</v>
      </c>
      <c r="AW176" s="12" t="s">
        <v>34</v>
      </c>
      <c r="AX176" s="12" t="s">
        <v>77</v>
      </c>
      <c r="AY176" s="250" t="s">
        <v>134</v>
      </c>
    </row>
    <row r="177" s="13" customFormat="1">
      <c r="B177" s="251"/>
      <c r="C177" s="252"/>
      <c r="D177" s="234" t="s">
        <v>197</v>
      </c>
      <c r="E177" s="253" t="s">
        <v>1</v>
      </c>
      <c r="F177" s="254" t="s">
        <v>279</v>
      </c>
      <c r="G177" s="252"/>
      <c r="H177" s="255">
        <v>2916.7060000000001</v>
      </c>
      <c r="I177" s="256"/>
      <c r="J177" s="252"/>
      <c r="K177" s="252"/>
      <c r="L177" s="257"/>
      <c r="M177" s="258"/>
      <c r="N177" s="259"/>
      <c r="O177" s="259"/>
      <c r="P177" s="259"/>
      <c r="Q177" s="259"/>
      <c r="R177" s="259"/>
      <c r="S177" s="259"/>
      <c r="T177" s="260"/>
      <c r="AT177" s="261" t="s">
        <v>197</v>
      </c>
      <c r="AU177" s="261" t="s">
        <v>86</v>
      </c>
      <c r="AV177" s="13" t="s">
        <v>86</v>
      </c>
      <c r="AW177" s="13" t="s">
        <v>34</v>
      </c>
      <c r="AX177" s="13" t="s">
        <v>21</v>
      </c>
      <c r="AY177" s="261" t="s">
        <v>134</v>
      </c>
    </row>
    <row r="178" s="1" customFormat="1" ht="24" customHeight="1">
      <c r="B178" s="36"/>
      <c r="C178" s="221" t="s">
        <v>8</v>
      </c>
      <c r="D178" s="221" t="s">
        <v>137</v>
      </c>
      <c r="E178" s="222" t="s">
        <v>280</v>
      </c>
      <c r="F178" s="223" t="s">
        <v>281</v>
      </c>
      <c r="G178" s="224" t="s">
        <v>194</v>
      </c>
      <c r="H178" s="225">
        <v>153.83000000000001</v>
      </c>
      <c r="I178" s="226"/>
      <c r="J178" s="227">
        <f>ROUND(I178*H178,2)</f>
        <v>0</v>
      </c>
      <c r="K178" s="223" t="s">
        <v>195</v>
      </c>
      <c r="L178" s="41"/>
      <c r="M178" s="228" t="s">
        <v>1</v>
      </c>
      <c r="N178" s="229" t="s">
        <v>42</v>
      </c>
      <c r="O178" s="84"/>
      <c r="P178" s="230">
        <f>O178*H178</f>
        <v>0</v>
      </c>
      <c r="Q178" s="230">
        <v>0</v>
      </c>
      <c r="R178" s="230">
        <f>Q178*H178</f>
        <v>0</v>
      </c>
      <c r="S178" s="230">
        <v>0</v>
      </c>
      <c r="T178" s="231">
        <f>S178*H178</f>
        <v>0</v>
      </c>
      <c r="AR178" s="232" t="s">
        <v>158</v>
      </c>
      <c r="AT178" s="232" t="s">
        <v>137</v>
      </c>
      <c r="AU178" s="232" t="s">
        <v>86</v>
      </c>
      <c r="AY178" s="15" t="s">
        <v>134</v>
      </c>
      <c r="BE178" s="233">
        <f>IF(N178="základní",J178,0)</f>
        <v>0</v>
      </c>
      <c r="BF178" s="233">
        <f>IF(N178="snížená",J178,0)</f>
        <v>0</v>
      </c>
      <c r="BG178" s="233">
        <f>IF(N178="zákl. přenesená",J178,0)</f>
        <v>0</v>
      </c>
      <c r="BH178" s="233">
        <f>IF(N178="sníž. přenesená",J178,0)</f>
        <v>0</v>
      </c>
      <c r="BI178" s="233">
        <f>IF(N178="nulová",J178,0)</f>
        <v>0</v>
      </c>
      <c r="BJ178" s="15" t="s">
        <v>21</v>
      </c>
      <c r="BK178" s="233">
        <f>ROUND(I178*H178,2)</f>
        <v>0</v>
      </c>
      <c r="BL178" s="15" t="s">
        <v>158</v>
      </c>
      <c r="BM178" s="232" t="s">
        <v>282</v>
      </c>
    </row>
    <row r="179" s="1" customFormat="1">
      <c r="B179" s="36"/>
      <c r="C179" s="37"/>
      <c r="D179" s="234" t="s">
        <v>144</v>
      </c>
      <c r="E179" s="37"/>
      <c r="F179" s="235" t="s">
        <v>283</v>
      </c>
      <c r="G179" s="37"/>
      <c r="H179" s="37"/>
      <c r="I179" s="137"/>
      <c r="J179" s="37"/>
      <c r="K179" s="37"/>
      <c r="L179" s="41"/>
      <c r="M179" s="236"/>
      <c r="N179" s="84"/>
      <c r="O179" s="84"/>
      <c r="P179" s="84"/>
      <c r="Q179" s="84"/>
      <c r="R179" s="84"/>
      <c r="S179" s="84"/>
      <c r="T179" s="85"/>
      <c r="AT179" s="15" t="s">
        <v>144</v>
      </c>
      <c r="AU179" s="15" t="s">
        <v>86</v>
      </c>
    </row>
    <row r="180" s="1" customFormat="1">
      <c r="B180" s="36"/>
      <c r="C180" s="37"/>
      <c r="D180" s="234" t="s">
        <v>145</v>
      </c>
      <c r="E180" s="37"/>
      <c r="F180" s="237" t="s">
        <v>284</v>
      </c>
      <c r="G180" s="37"/>
      <c r="H180" s="37"/>
      <c r="I180" s="137"/>
      <c r="J180" s="37"/>
      <c r="K180" s="37"/>
      <c r="L180" s="41"/>
      <c r="M180" s="236"/>
      <c r="N180" s="84"/>
      <c r="O180" s="84"/>
      <c r="P180" s="84"/>
      <c r="Q180" s="84"/>
      <c r="R180" s="84"/>
      <c r="S180" s="84"/>
      <c r="T180" s="85"/>
      <c r="AT180" s="15" t="s">
        <v>145</v>
      </c>
      <c r="AU180" s="15" t="s">
        <v>86</v>
      </c>
    </row>
    <row r="181" s="12" customFormat="1">
      <c r="B181" s="241"/>
      <c r="C181" s="242"/>
      <c r="D181" s="234" t="s">
        <v>197</v>
      </c>
      <c r="E181" s="243" t="s">
        <v>1</v>
      </c>
      <c r="F181" s="244" t="s">
        <v>285</v>
      </c>
      <c r="G181" s="242"/>
      <c r="H181" s="243" t="s">
        <v>1</v>
      </c>
      <c r="I181" s="245"/>
      <c r="J181" s="242"/>
      <c r="K181" s="242"/>
      <c r="L181" s="246"/>
      <c r="M181" s="247"/>
      <c r="N181" s="248"/>
      <c r="O181" s="248"/>
      <c r="P181" s="248"/>
      <c r="Q181" s="248"/>
      <c r="R181" s="248"/>
      <c r="S181" s="248"/>
      <c r="T181" s="249"/>
      <c r="AT181" s="250" t="s">
        <v>197</v>
      </c>
      <c r="AU181" s="250" t="s">
        <v>86</v>
      </c>
      <c r="AV181" s="12" t="s">
        <v>21</v>
      </c>
      <c r="AW181" s="12" t="s">
        <v>34</v>
      </c>
      <c r="AX181" s="12" t="s">
        <v>77</v>
      </c>
      <c r="AY181" s="250" t="s">
        <v>134</v>
      </c>
    </row>
    <row r="182" s="13" customFormat="1">
      <c r="B182" s="251"/>
      <c r="C182" s="252"/>
      <c r="D182" s="234" t="s">
        <v>197</v>
      </c>
      <c r="E182" s="253" t="s">
        <v>1</v>
      </c>
      <c r="F182" s="254" t="s">
        <v>286</v>
      </c>
      <c r="G182" s="252"/>
      <c r="H182" s="255">
        <v>153.83000000000001</v>
      </c>
      <c r="I182" s="256"/>
      <c r="J182" s="252"/>
      <c r="K182" s="252"/>
      <c r="L182" s="257"/>
      <c r="M182" s="258"/>
      <c r="N182" s="259"/>
      <c r="O182" s="259"/>
      <c r="P182" s="259"/>
      <c r="Q182" s="259"/>
      <c r="R182" s="259"/>
      <c r="S182" s="259"/>
      <c r="T182" s="260"/>
      <c r="AT182" s="261" t="s">
        <v>197</v>
      </c>
      <c r="AU182" s="261" t="s">
        <v>86</v>
      </c>
      <c r="AV182" s="13" t="s">
        <v>86</v>
      </c>
      <c r="AW182" s="13" t="s">
        <v>34</v>
      </c>
      <c r="AX182" s="13" t="s">
        <v>21</v>
      </c>
      <c r="AY182" s="261" t="s">
        <v>134</v>
      </c>
    </row>
    <row r="183" s="1" customFormat="1" ht="24" customHeight="1">
      <c r="B183" s="36"/>
      <c r="C183" s="221" t="s">
        <v>287</v>
      </c>
      <c r="D183" s="221" t="s">
        <v>137</v>
      </c>
      <c r="E183" s="222" t="s">
        <v>288</v>
      </c>
      <c r="F183" s="223" t="s">
        <v>289</v>
      </c>
      <c r="G183" s="224" t="s">
        <v>194</v>
      </c>
      <c r="H183" s="225">
        <v>153.83000000000001</v>
      </c>
      <c r="I183" s="226"/>
      <c r="J183" s="227">
        <f>ROUND(I183*H183,2)</f>
        <v>0</v>
      </c>
      <c r="K183" s="223" t="s">
        <v>195</v>
      </c>
      <c r="L183" s="41"/>
      <c r="M183" s="228" t="s">
        <v>1</v>
      </c>
      <c r="N183" s="229" t="s">
        <v>42</v>
      </c>
      <c r="O183" s="84"/>
      <c r="P183" s="230">
        <f>O183*H183</f>
        <v>0</v>
      </c>
      <c r="Q183" s="230">
        <v>0</v>
      </c>
      <c r="R183" s="230">
        <f>Q183*H183</f>
        <v>0</v>
      </c>
      <c r="S183" s="230">
        <v>0</v>
      </c>
      <c r="T183" s="231">
        <f>S183*H183</f>
        <v>0</v>
      </c>
      <c r="AR183" s="232" t="s">
        <v>158</v>
      </c>
      <c r="AT183" s="232" t="s">
        <v>137</v>
      </c>
      <c r="AU183" s="232" t="s">
        <v>86</v>
      </c>
      <c r="AY183" s="15" t="s">
        <v>134</v>
      </c>
      <c r="BE183" s="233">
        <f>IF(N183="základní",J183,0)</f>
        <v>0</v>
      </c>
      <c r="BF183" s="233">
        <f>IF(N183="snížená",J183,0)</f>
        <v>0</v>
      </c>
      <c r="BG183" s="233">
        <f>IF(N183="zákl. přenesená",J183,0)</f>
        <v>0</v>
      </c>
      <c r="BH183" s="233">
        <f>IF(N183="sníž. přenesená",J183,0)</f>
        <v>0</v>
      </c>
      <c r="BI183" s="233">
        <f>IF(N183="nulová",J183,0)</f>
        <v>0</v>
      </c>
      <c r="BJ183" s="15" t="s">
        <v>21</v>
      </c>
      <c r="BK183" s="233">
        <f>ROUND(I183*H183,2)</f>
        <v>0</v>
      </c>
      <c r="BL183" s="15" t="s">
        <v>158</v>
      </c>
      <c r="BM183" s="232" t="s">
        <v>290</v>
      </c>
    </row>
    <row r="184" s="1" customFormat="1">
      <c r="B184" s="36"/>
      <c r="C184" s="37"/>
      <c r="D184" s="234" t="s">
        <v>144</v>
      </c>
      <c r="E184" s="37"/>
      <c r="F184" s="235" t="s">
        <v>291</v>
      </c>
      <c r="G184" s="37"/>
      <c r="H184" s="37"/>
      <c r="I184" s="137"/>
      <c r="J184" s="37"/>
      <c r="K184" s="37"/>
      <c r="L184" s="41"/>
      <c r="M184" s="236"/>
      <c r="N184" s="84"/>
      <c r="O184" s="84"/>
      <c r="P184" s="84"/>
      <c r="Q184" s="84"/>
      <c r="R184" s="84"/>
      <c r="S184" s="84"/>
      <c r="T184" s="85"/>
      <c r="AT184" s="15" t="s">
        <v>144</v>
      </c>
      <c r="AU184" s="15" t="s">
        <v>86</v>
      </c>
    </row>
    <row r="185" s="12" customFormat="1">
      <c r="B185" s="241"/>
      <c r="C185" s="242"/>
      <c r="D185" s="234" t="s">
        <v>197</v>
      </c>
      <c r="E185" s="243" t="s">
        <v>1</v>
      </c>
      <c r="F185" s="244" t="s">
        <v>292</v>
      </c>
      <c r="G185" s="242"/>
      <c r="H185" s="243" t="s">
        <v>1</v>
      </c>
      <c r="I185" s="245"/>
      <c r="J185" s="242"/>
      <c r="K185" s="242"/>
      <c r="L185" s="246"/>
      <c r="M185" s="247"/>
      <c r="N185" s="248"/>
      <c r="O185" s="248"/>
      <c r="P185" s="248"/>
      <c r="Q185" s="248"/>
      <c r="R185" s="248"/>
      <c r="S185" s="248"/>
      <c r="T185" s="249"/>
      <c r="AT185" s="250" t="s">
        <v>197</v>
      </c>
      <c r="AU185" s="250" t="s">
        <v>86</v>
      </c>
      <c r="AV185" s="12" t="s">
        <v>21</v>
      </c>
      <c r="AW185" s="12" t="s">
        <v>34</v>
      </c>
      <c r="AX185" s="12" t="s">
        <v>77</v>
      </c>
      <c r="AY185" s="250" t="s">
        <v>134</v>
      </c>
    </row>
    <row r="186" s="13" customFormat="1">
      <c r="B186" s="251"/>
      <c r="C186" s="252"/>
      <c r="D186" s="234" t="s">
        <v>197</v>
      </c>
      <c r="E186" s="253" t="s">
        <v>1</v>
      </c>
      <c r="F186" s="254" t="s">
        <v>293</v>
      </c>
      <c r="G186" s="252"/>
      <c r="H186" s="255">
        <v>153.83000000000001</v>
      </c>
      <c r="I186" s="256"/>
      <c r="J186" s="252"/>
      <c r="K186" s="252"/>
      <c r="L186" s="257"/>
      <c r="M186" s="258"/>
      <c r="N186" s="259"/>
      <c r="O186" s="259"/>
      <c r="P186" s="259"/>
      <c r="Q186" s="259"/>
      <c r="R186" s="259"/>
      <c r="S186" s="259"/>
      <c r="T186" s="260"/>
      <c r="AT186" s="261" t="s">
        <v>197</v>
      </c>
      <c r="AU186" s="261" t="s">
        <v>86</v>
      </c>
      <c r="AV186" s="13" t="s">
        <v>86</v>
      </c>
      <c r="AW186" s="13" t="s">
        <v>34</v>
      </c>
      <c r="AX186" s="13" t="s">
        <v>21</v>
      </c>
      <c r="AY186" s="261" t="s">
        <v>134</v>
      </c>
    </row>
    <row r="187" s="1" customFormat="1" ht="24" customHeight="1">
      <c r="B187" s="36"/>
      <c r="C187" s="221" t="s">
        <v>294</v>
      </c>
      <c r="D187" s="221" t="s">
        <v>137</v>
      </c>
      <c r="E187" s="222" t="s">
        <v>295</v>
      </c>
      <c r="F187" s="223" t="s">
        <v>296</v>
      </c>
      <c r="G187" s="224" t="s">
        <v>275</v>
      </c>
      <c r="H187" s="225">
        <v>1716.31</v>
      </c>
      <c r="I187" s="226"/>
      <c r="J187" s="227">
        <f>ROUND(I187*H187,2)</f>
        <v>0</v>
      </c>
      <c r="K187" s="223" t="s">
        <v>267</v>
      </c>
      <c r="L187" s="41"/>
      <c r="M187" s="228" t="s">
        <v>1</v>
      </c>
      <c r="N187" s="229" t="s">
        <v>42</v>
      </c>
      <c r="O187" s="84"/>
      <c r="P187" s="230">
        <f>O187*H187</f>
        <v>0</v>
      </c>
      <c r="Q187" s="230">
        <v>0</v>
      </c>
      <c r="R187" s="230">
        <f>Q187*H187</f>
        <v>0</v>
      </c>
      <c r="S187" s="230">
        <v>0</v>
      </c>
      <c r="T187" s="231">
        <f>S187*H187</f>
        <v>0</v>
      </c>
      <c r="AR187" s="232" t="s">
        <v>158</v>
      </c>
      <c r="AT187" s="232" t="s">
        <v>137</v>
      </c>
      <c r="AU187" s="232" t="s">
        <v>86</v>
      </c>
      <c r="AY187" s="15" t="s">
        <v>134</v>
      </c>
      <c r="BE187" s="233">
        <f>IF(N187="základní",J187,0)</f>
        <v>0</v>
      </c>
      <c r="BF187" s="233">
        <f>IF(N187="snížená",J187,0)</f>
        <v>0</v>
      </c>
      <c r="BG187" s="233">
        <f>IF(N187="zákl. přenesená",J187,0)</f>
        <v>0</v>
      </c>
      <c r="BH187" s="233">
        <f>IF(N187="sníž. přenesená",J187,0)</f>
        <v>0</v>
      </c>
      <c r="BI187" s="233">
        <f>IF(N187="nulová",J187,0)</f>
        <v>0</v>
      </c>
      <c r="BJ187" s="15" t="s">
        <v>21</v>
      </c>
      <c r="BK187" s="233">
        <f>ROUND(I187*H187,2)</f>
        <v>0</v>
      </c>
      <c r="BL187" s="15" t="s">
        <v>158</v>
      </c>
      <c r="BM187" s="232" t="s">
        <v>297</v>
      </c>
    </row>
    <row r="188" s="1" customFormat="1">
      <c r="B188" s="36"/>
      <c r="C188" s="37"/>
      <c r="D188" s="234" t="s">
        <v>144</v>
      </c>
      <c r="E188" s="37"/>
      <c r="F188" s="235" t="s">
        <v>298</v>
      </c>
      <c r="G188" s="37"/>
      <c r="H188" s="37"/>
      <c r="I188" s="137"/>
      <c r="J188" s="37"/>
      <c r="K188" s="37"/>
      <c r="L188" s="41"/>
      <c r="M188" s="236"/>
      <c r="N188" s="84"/>
      <c r="O188" s="84"/>
      <c r="P188" s="84"/>
      <c r="Q188" s="84"/>
      <c r="R188" s="84"/>
      <c r="S188" s="84"/>
      <c r="T188" s="85"/>
      <c r="AT188" s="15" t="s">
        <v>144</v>
      </c>
      <c r="AU188" s="15" t="s">
        <v>86</v>
      </c>
    </row>
    <row r="189" s="12" customFormat="1">
      <c r="B189" s="241"/>
      <c r="C189" s="242"/>
      <c r="D189" s="234" t="s">
        <v>197</v>
      </c>
      <c r="E189" s="243" t="s">
        <v>1</v>
      </c>
      <c r="F189" s="244" t="s">
        <v>299</v>
      </c>
      <c r="G189" s="242"/>
      <c r="H189" s="243" t="s">
        <v>1</v>
      </c>
      <c r="I189" s="245"/>
      <c r="J189" s="242"/>
      <c r="K189" s="242"/>
      <c r="L189" s="246"/>
      <c r="M189" s="247"/>
      <c r="N189" s="248"/>
      <c r="O189" s="248"/>
      <c r="P189" s="248"/>
      <c r="Q189" s="248"/>
      <c r="R189" s="248"/>
      <c r="S189" s="248"/>
      <c r="T189" s="249"/>
      <c r="AT189" s="250" t="s">
        <v>197</v>
      </c>
      <c r="AU189" s="250" t="s">
        <v>86</v>
      </c>
      <c r="AV189" s="12" t="s">
        <v>21</v>
      </c>
      <c r="AW189" s="12" t="s">
        <v>34</v>
      </c>
      <c r="AX189" s="12" t="s">
        <v>77</v>
      </c>
      <c r="AY189" s="250" t="s">
        <v>134</v>
      </c>
    </row>
    <row r="190" s="13" customFormat="1">
      <c r="B190" s="251"/>
      <c r="C190" s="252"/>
      <c r="D190" s="234" t="s">
        <v>197</v>
      </c>
      <c r="E190" s="253" t="s">
        <v>1</v>
      </c>
      <c r="F190" s="254" t="s">
        <v>300</v>
      </c>
      <c r="G190" s="252"/>
      <c r="H190" s="255">
        <v>1716.31</v>
      </c>
      <c r="I190" s="256"/>
      <c r="J190" s="252"/>
      <c r="K190" s="252"/>
      <c r="L190" s="257"/>
      <c r="M190" s="258"/>
      <c r="N190" s="259"/>
      <c r="O190" s="259"/>
      <c r="P190" s="259"/>
      <c r="Q190" s="259"/>
      <c r="R190" s="259"/>
      <c r="S190" s="259"/>
      <c r="T190" s="260"/>
      <c r="AT190" s="261" t="s">
        <v>197</v>
      </c>
      <c r="AU190" s="261" t="s">
        <v>86</v>
      </c>
      <c r="AV190" s="13" t="s">
        <v>86</v>
      </c>
      <c r="AW190" s="13" t="s">
        <v>34</v>
      </c>
      <c r="AX190" s="13" t="s">
        <v>21</v>
      </c>
      <c r="AY190" s="261" t="s">
        <v>134</v>
      </c>
    </row>
    <row r="191" s="1" customFormat="1" ht="24" customHeight="1">
      <c r="B191" s="36"/>
      <c r="C191" s="221" t="s">
        <v>301</v>
      </c>
      <c r="D191" s="221" t="s">
        <v>137</v>
      </c>
      <c r="E191" s="222" t="s">
        <v>302</v>
      </c>
      <c r="F191" s="223" t="s">
        <v>303</v>
      </c>
      <c r="G191" s="224" t="s">
        <v>275</v>
      </c>
      <c r="H191" s="225">
        <v>961.52999999999997</v>
      </c>
      <c r="I191" s="226"/>
      <c r="J191" s="227">
        <f>ROUND(I191*H191,2)</f>
        <v>0</v>
      </c>
      <c r="K191" s="223" t="s">
        <v>195</v>
      </c>
      <c r="L191" s="41"/>
      <c r="M191" s="228" t="s">
        <v>1</v>
      </c>
      <c r="N191" s="229" t="s">
        <v>42</v>
      </c>
      <c r="O191" s="84"/>
      <c r="P191" s="230">
        <f>O191*H191</f>
        <v>0</v>
      </c>
      <c r="Q191" s="230">
        <v>0</v>
      </c>
      <c r="R191" s="230">
        <f>Q191*H191</f>
        <v>0</v>
      </c>
      <c r="S191" s="230">
        <v>0</v>
      </c>
      <c r="T191" s="231">
        <f>S191*H191</f>
        <v>0</v>
      </c>
      <c r="AR191" s="232" t="s">
        <v>158</v>
      </c>
      <c r="AT191" s="232" t="s">
        <v>137</v>
      </c>
      <c r="AU191" s="232" t="s">
        <v>86</v>
      </c>
      <c r="AY191" s="15" t="s">
        <v>134</v>
      </c>
      <c r="BE191" s="233">
        <f>IF(N191="základní",J191,0)</f>
        <v>0</v>
      </c>
      <c r="BF191" s="233">
        <f>IF(N191="snížená",J191,0)</f>
        <v>0</v>
      </c>
      <c r="BG191" s="233">
        <f>IF(N191="zákl. přenesená",J191,0)</f>
        <v>0</v>
      </c>
      <c r="BH191" s="233">
        <f>IF(N191="sníž. přenesená",J191,0)</f>
        <v>0</v>
      </c>
      <c r="BI191" s="233">
        <f>IF(N191="nulová",J191,0)</f>
        <v>0</v>
      </c>
      <c r="BJ191" s="15" t="s">
        <v>21</v>
      </c>
      <c r="BK191" s="233">
        <f>ROUND(I191*H191,2)</f>
        <v>0</v>
      </c>
      <c r="BL191" s="15" t="s">
        <v>158</v>
      </c>
      <c r="BM191" s="232" t="s">
        <v>304</v>
      </c>
    </row>
    <row r="192" s="1" customFormat="1">
      <c r="B192" s="36"/>
      <c r="C192" s="37"/>
      <c r="D192" s="234" t="s">
        <v>144</v>
      </c>
      <c r="E192" s="37"/>
      <c r="F192" s="235" t="s">
        <v>305</v>
      </c>
      <c r="G192" s="37"/>
      <c r="H192" s="37"/>
      <c r="I192" s="137"/>
      <c r="J192" s="37"/>
      <c r="K192" s="37"/>
      <c r="L192" s="41"/>
      <c r="M192" s="236"/>
      <c r="N192" s="84"/>
      <c r="O192" s="84"/>
      <c r="P192" s="84"/>
      <c r="Q192" s="84"/>
      <c r="R192" s="84"/>
      <c r="S192" s="84"/>
      <c r="T192" s="85"/>
      <c r="AT192" s="15" t="s">
        <v>144</v>
      </c>
      <c r="AU192" s="15" t="s">
        <v>86</v>
      </c>
    </row>
    <row r="193" s="1" customFormat="1">
      <c r="B193" s="36"/>
      <c r="C193" s="37"/>
      <c r="D193" s="234" t="s">
        <v>145</v>
      </c>
      <c r="E193" s="37"/>
      <c r="F193" s="237" t="s">
        <v>306</v>
      </c>
      <c r="G193" s="37"/>
      <c r="H193" s="37"/>
      <c r="I193" s="137"/>
      <c r="J193" s="37"/>
      <c r="K193" s="37"/>
      <c r="L193" s="41"/>
      <c r="M193" s="236"/>
      <c r="N193" s="84"/>
      <c r="O193" s="84"/>
      <c r="P193" s="84"/>
      <c r="Q193" s="84"/>
      <c r="R193" s="84"/>
      <c r="S193" s="84"/>
      <c r="T193" s="85"/>
      <c r="AT193" s="15" t="s">
        <v>145</v>
      </c>
      <c r="AU193" s="15" t="s">
        <v>86</v>
      </c>
    </row>
    <row r="194" s="13" customFormat="1">
      <c r="B194" s="251"/>
      <c r="C194" s="252"/>
      <c r="D194" s="234" t="s">
        <v>197</v>
      </c>
      <c r="E194" s="253" t="s">
        <v>1</v>
      </c>
      <c r="F194" s="254" t="s">
        <v>307</v>
      </c>
      <c r="G194" s="252"/>
      <c r="H194" s="255">
        <v>961.52999999999997</v>
      </c>
      <c r="I194" s="256"/>
      <c r="J194" s="252"/>
      <c r="K194" s="252"/>
      <c r="L194" s="257"/>
      <c r="M194" s="258"/>
      <c r="N194" s="259"/>
      <c r="O194" s="259"/>
      <c r="P194" s="259"/>
      <c r="Q194" s="259"/>
      <c r="R194" s="259"/>
      <c r="S194" s="259"/>
      <c r="T194" s="260"/>
      <c r="AT194" s="261" t="s">
        <v>197</v>
      </c>
      <c r="AU194" s="261" t="s">
        <v>86</v>
      </c>
      <c r="AV194" s="13" t="s">
        <v>86</v>
      </c>
      <c r="AW194" s="13" t="s">
        <v>34</v>
      </c>
      <c r="AX194" s="13" t="s">
        <v>21</v>
      </c>
      <c r="AY194" s="261" t="s">
        <v>134</v>
      </c>
    </row>
    <row r="195" s="1" customFormat="1" ht="24" customHeight="1">
      <c r="B195" s="36"/>
      <c r="C195" s="221" t="s">
        <v>308</v>
      </c>
      <c r="D195" s="221" t="s">
        <v>137</v>
      </c>
      <c r="E195" s="222" t="s">
        <v>309</v>
      </c>
      <c r="F195" s="223" t="s">
        <v>310</v>
      </c>
      <c r="G195" s="224" t="s">
        <v>275</v>
      </c>
      <c r="H195" s="225">
        <v>32</v>
      </c>
      <c r="I195" s="226"/>
      <c r="J195" s="227">
        <f>ROUND(I195*H195,2)</f>
        <v>0</v>
      </c>
      <c r="K195" s="223" t="s">
        <v>195</v>
      </c>
      <c r="L195" s="41"/>
      <c r="M195" s="228" t="s">
        <v>1</v>
      </c>
      <c r="N195" s="229" t="s">
        <v>42</v>
      </c>
      <c r="O195" s="84"/>
      <c r="P195" s="230">
        <f>O195*H195</f>
        <v>0</v>
      </c>
      <c r="Q195" s="230">
        <v>0</v>
      </c>
      <c r="R195" s="230">
        <f>Q195*H195</f>
        <v>0</v>
      </c>
      <c r="S195" s="230">
        <v>0</v>
      </c>
      <c r="T195" s="231">
        <f>S195*H195</f>
        <v>0</v>
      </c>
      <c r="AR195" s="232" t="s">
        <v>158</v>
      </c>
      <c r="AT195" s="232" t="s">
        <v>137</v>
      </c>
      <c r="AU195" s="232" t="s">
        <v>86</v>
      </c>
      <c r="AY195" s="15" t="s">
        <v>134</v>
      </c>
      <c r="BE195" s="233">
        <f>IF(N195="základní",J195,0)</f>
        <v>0</v>
      </c>
      <c r="BF195" s="233">
        <f>IF(N195="snížená",J195,0)</f>
        <v>0</v>
      </c>
      <c r="BG195" s="233">
        <f>IF(N195="zákl. přenesená",J195,0)</f>
        <v>0</v>
      </c>
      <c r="BH195" s="233">
        <f>IF(N195="sníž. přenesená",J195,0)</f>
        <v>0</v>
      </c>
      <c r="BI195" s="233">
        <f>IF(N195="nulová",J195,0)</f>
        <v>0</v>
      </c>
      <c r="BJ195" s="15" t="s">
        <v>21</v>
      </c>
      <c r="BK195" s="233">
        <f>ROUND(I195*H195,2)</f>
        <v>0</v>
      </c>
      <c r="BL195" s="15" t="s">
        <v>158</v>
      </c>
      <c r="BM195" s="232" t="s">
        <v>311</v>
      </c>
    </row>
    <row r="196" s="1" customFormat="1">
      <c r="B196" s="36"/>
      <c r="C196" s="37"/>
      <c r="D196" s="234" t="s">
        <v>144</v>
      </c>
      <c r="E196" s="37"/>
      <c r="F196" s="235" t="s">
        <v>312</v>
      </c>
      <c r="G196" s="37"/>
      <c r="H196" s="37"/>
      <c r="I196" s="137"/>
      <c r="J196" s="37"/>
      <c r="K196" s="37"/>
      <c r="L196" s="41"/>
      <c r="M196" s="236"/>
      <c r="N196" s="84"/>
      <c r="O196" s="84"/>
      <c r="P196" s="84"/>
      <c r="Q196" s="84"/>
      <c r="R196" s="84"/>
      <c r="S196" s="84"/>
      <c r="T196" s="85"/>
      <c r="AT196" s="15" t="s">
        <v>144</v>
      </c>
      <c r="AU196" s="15" t="s">
        <v>86</v>
      </c>
    </row>
    <row r="197" s="1" customFormat="1">
      <c r="B197" s="36"/>
      <c r="C197" s="37"/>
      <c r="D197" s="234" t="s">
        <v>145</v>
      </c>
      <c r="E197" s="37"/>
      <c r="F197" s="237" t="s">
        <v>313</v>
      </c>
      <c r="G197" s="37"/>
      <c r="H197" s="37"/>
      <c r="I197" s="137"/>
      <c r="J197" s="37"/>
      <c r="K197" s="37"/>
      <c r="L197" s="41"/>
      <c r="M197" s="236"/>
      <c r="N197" s="84"/>
      <c r="O197" s="84"/>
      <c r="P197" s="84"/>
      <c r="Q197" s="84"/>
      <c r="R197" s="84"/>
      <c r="S197" s="84"/>
      <c r="T197" s="85"/>
      <c r="AT197" s="15" t="s">
        <v>145</v>
      </c>
      <c r="AU197" s="15" t="s">
        <v>86</v>
      </c>
    </row>
    <row r="198" s="13" customFormat="1">
      <c r="B198" s="251"/>
      <c r="C198" s="252"/>
      <c r="D198" s="234" t="s">
        <v>197</v>
      </c>
      <c r="E198" s="253" t="s">
        <v>1</v>
      </c>
      <c r="F198" s="254" t="s">
        <v>314</v>
      </c>
      <c r="G198" s="252"/>
      <c r="H198" s="255">
        <v>32</v>
      </c>
      <c r="I198" s="256"/>
      <c r="J198" s="252"/>
      <c r="K198" s="252"/>
      <c r="L198" s="257"/>
      <c r="M198" s="258"/>
      <c r="N198" s="259"/>
      <c r="O198" s="259"/>
      <c r="P198" s="259"/>
      <c r="Q198" s="259"/>
      <c r="R198" s="259"/>
      <c r="S198" s="259"/>
      <c r="T198" s="260"/>
      <c r="AT198" s="261" t="s">
        <v>197</v>
      </c>
      <c r="AU198" s="261" t="s">
        <v>86</v>
      </c>
      <c r="AV198" s="13" t="s">
        <v>86</v>
      </c>
      <c r="AW198" s="13" t="s">
        <v>34</v>
      </c>
      <c r="AX198" s="13" t="s">
        <v>21</v>
      </c>
      <c r="AY198" s="261" t="s">
        <v>134</v>
      </c>
    </row>
    <row r="199" s="1" customFormat="1" ht="24" customHeight="1">
      <c r="B199" s="36"/>
      <c r="C199" s="221" t="s">
        <v>315</v>
      </c>
      <c r="D199" s="221" t="s">
        <v>137</v>
      </c>
      <c r="E199" s="222" t="s">
        <v>316</v>
      </c>
      <c r="F199" s="223" t="s">
        <v>317</v>
      </c>
      <c r="G199" s="224" t="s">
        <v>275</v>
      </c>
      <c r="H199" s="225">
        <v>1716.31</v>
      </c>
      <c r="I199" s="226"/>
      <c r="J199" s="227">
        <f>ROUND(I199*H199,2)</f>
        <v>0</v>
      </c>
      <c r="K199" s="223" t="s">
        <v>195</v>
      </c>
      <c r="L199" s="41"/>
      <c r="M199" s="228" t="s">
        <v>1</v>
      </c>
      <c r="N199" s="229" t="s">
        <v>42</v>
      </c>
      <c r="O199" s="84"/>
      <c r="P199" s="230">
        <f>O199*H199</f>
        <v>0</v>
      </c>
      <c r="Q199" s="230">
        <v>0</v>
      </c>
      <c r="R199" s="230">
        <f>Q199*H199</f>
        <v>0</v>
      </c>
      <c r="S199" s="230">
        <v>0</v>
      </c>
      <c r="T199" s="231">
        <f>S199*H199</f>
        <v>0</v>
      </c>
      <c r="AR199" s="232" t="s">
        <v>158</v>
      </c>
      <c r="AT199" s="232" t="s">
        <v>137</v>
      </c>
      <c r="AU199" s="232" t="s">
        <v>86</v>
      </c>
      <c r="AY199" s="15" t="s">
        <v>134</v>
      </c>
      <c r="BE199" s="233">
        <f>IF(N199="základní",J199,0)</f>
        <v>0</v>
      </c>
      <c r="BF199" s="233">
        <f>IF(N199="snížená",J199,0)</f>
        <v>0</v>
      </c>
      <c r="BG199" s="233">
        <f>IF(N199="zákl. přenesená",J199,0)</f>
        <v>0</v>
      </c>
      <c r="BH199" s="233">
        <f>IF(N199="sníž. přenesená",J199,0)</f>
        <v>0</v>
      </c>
      <c r="BI199" s="233">
        <f>IF(N199="nulová",J199,0)</f>
        <v>0</v>
      </c>
      <c r="BJ199" s="15" t="s">
        <v>21</v>
      </c>
      <c r="BK199" s="233">
        <f>ROUND(I199*H199,2)</f>
        <v>0</v>
      </c>
      <c r="BL199" s="15" t="s">
        <v>158</v>
      </c>
      <c r="BM199" s="232" t="s">
        <v>318</v>
      </c>
    </row>
    <row r="200" s="1" customFormat="1">
      <c r="B200" s="36"/>
      <c r="C200" s="37"/>
      <c r="D200" s="234" t="s">
        <v>144</v>
      </c>
      <c r="E200" s="37"/>
      <c r="F200" s="235" t="s">
        <v>319</v>
      </c>
      <c r="G200" s="37"/>
      <c r="H200" s="37"/>
      <c r="I200" s="137"/>
      <c r="J200" s="37"/>
      <c r="K200" s="37"/>
      <c r="L200" s="41"/>
      <c r="M200" s="236"/>
      <c r="N200" s="84"/>
      <c r="O200" s="84"/>
      <c r="P200" s="84"/>
      <c r="Q200" s="84"/>
      <c r="R200" s="84"/>
      <c r="S200" s="84"/>
      <c r="T200" s="85"/>
      <c r="AT200" s="15" t="s">
        <v>144</v>
      </c>
      <c r="AU200" s="15" t="s">
        <v>86</v>
      </c>
    </row>
    <row r="201" s="1" customFormat="1">
      <c r="B201" s="36"/>
      <c r="C201" s="37"/>
      <c r="D201" s="234" t="s">
        <v>145</v>
      </c>
      <c r="E201" s="37"/>
      <c r="F201" s="237" t="s">
        <v>320</v>
      </c>
      <c r="G201" s="37"/>
      <c r="H201" s="37"/>
      <c r="I201" s="137"/>
      <c r="J201" s="37"/>
      <c r="K201" s="37"/>
      <c r="L201" s="41"/>
      <c r="M201" s="236"/>
      <c r="N201" s="84"/>
      <c r="O201" s="84"/>
      <c r="P201" s="84"/>
      <c r="Q201" s="84"/>
      <c r="R201" s="84"/>
      <c r="S201" s="84"/>
      <c r="T201" s="85"/>
      <c r="AT201" s="15" t="s">
        <v>145</v>
      </c>
      <c r="AU201" s="15" t="s">
        <v>86</v>
      </c>
    </row>
    <row r="202" s="13" customFormat="1">
      <c r="B202" s="251"/>
      <c r="C202" s="252"/>
      <c r="D202" s="234" t="s">
        <v>197</v>
      </c>
      <c r="E202" s="253" t="s">
        <v>1</v>
      </c>
      <c r="F202" s="254" t="s">
        <v>300</v>
      </c>
      <c r="G202" s="252"/>
      <c r="H202" s="255">
        <v>1716.31</v>
      </c>
      <c r="I202" s="256"/>
      <c r="J202" s="252"/>
      <c r="K202" s="252"/>
      <c r="L202" s="257"/>
      <c r="M202" s="258"/>
      <c r="N202" s="259"/>
      <c r="O202" s="259"/>
      <c r="P202" s="259"/>
      <c r="Q202" s="259"/>
      <c r="R202" s="259"/>
      <c r="S202" s="259"/>
      <c r="T202" s="260"/>
      <c r="AT202" s="261" t="s">
        <v>197</v>
      </c>
      <c r="AU202" s="261" t="s">
        <v>86</v>
      </c>
      <c r="AV202" s="13" t="s">
        <v>86</v>
      </c>
      <c r="AW202" s="13" t="s">
        <v>34</v>
      </c>
      <c r="AX202" s="13" t="s">
        <v>21</v>
      </c>
      <c r="AY202" s="261" t="s">
        <v>134</v>
      </c>
    </row>
    <row r="203" s="1" customFormat="1" ht="16.5" customHeight="1">
      <c r="B203" s="36"/>
      <c r="C203" s="262" t="s">
        <v>7</v>
      </c>
      <c r="D203" s="262" t="s">
        <v>321</v>
      </c>
      <c r="E203" s="263" t="s">
        <v>322</v>
      </c>
      <c r="F203" s="264" t="s">
        <v>323</v>
      </c>
      <c r="G203" s="265" t="s">
        <v>324</v>
      </c>
      <c r="H203" s="266">
        <v>51.488999999999997</v>
      </c>
      <c r="I203" s="267"/>
      <c r="J203" s="268">
        <f>ROUND(I203*H203,2)</f>
        <v>0</v>
      </c>
      <c r="K203" s="264" t="s">
        <v>267</v>
      </c>
      <c r="L203" s="269"/>
      <c r="M203" s="270" t="s">
        <v>1</v>
      </c>
      <c r="N203" s="271" t="s">
        <v>42</v>
      </c>
      <c r="O203" s="84"/>
      <c r="P203" s="230">
        <f>O203*H203</f>
        <v>0</v>
      </c>
      <c r="Q203" s="230">
        <v>0.001</v>
      </c>
      <c r="R203" s="230">
        <f>Q203*H203</f>
        <v>0.051489</v>
      </c>
      <c r="S203" s="230">
        <v>0</v>
      </c>
      <c r="T203" s="231">
        <f>S203*H203</f>
        <v>0</v>
      </c>
      <c r="AR203" s="232" t="s">
        <v>177</v>
      </c>
      <c r="AT203" s="232" t="s">
        <v>321</v>
      </c>
      <c r="AU203" s="232" t="s">
        <v>86</v>
      </c>
      <c r="AY203" s="15" t="s">
        <v>134</v>
      </c>
      <c r="BE203" s="233">
        <f>IF(N203="základní",J203,0)</f>
        <v>0</v>
      </c>
      <c r="BF203" s="233">
        <f>IF(N203="snížená",J203,0)</f>
        <v>0</v>
      </c>
      <c r="BG203" s="233">
        <f>IF(N203="zákl. přenesená",J203,0)</f>
        <v>0</v>
      </c>
      <c r="BH203" s="233">
        <f>IF(N203="sníž. přenesená",J203,0)</f>
        <v>0</v>
      </c>
      <c r="BI203" s="233">
        <f>IF(N203="nulová",J203,0)</f>
        <v>0</v>
      </c>
      <c r="BJ203" s="15" t="s">
        <v>21</v>
      </c>
      <c r="BK203" s="233">
        <f>ROUND(I203*H203,2)</f>
        <v>0</v>
      </c>
      <c r="BL203" s="15" t="s">
        <v>158</v>
      </c>
      <c r="BM203" s="232" t="s">
        <v>325</v>
      </c>
    </row>
    <row r="204" s="1" customFormat="1">
      <c r="B204" s="36"/>
      <c r="C204" s="37"/>
      <c r="D204" s="234" t="s">
        <v>144</v>
      </c>
      <c r="E204" s="37"/>
      <c r="F204" s="235" t="s">
        <v>326</v>
      </c>
      <c r="G204" s="37"/>
      <c r="H204" s="37"/>
      <c r="I204" s="137"/>
      <c r="J204" s="37"/>
      <c r="K204" s="37"/>
      <c r="L204" s="41"/>
      <c r="M204" s="236"/>
      <c r="N204" s="84"/>
      <c r="O204" s="84"/>
      <c r="P204" s="84"/>
      <c r="Q204" s="84"/>
      <c r="R204" s="84"/>
      <c r="S204" s="84"/>
      <c r="T204" s="85"/>
      <c r="AT204" s="15" t="s">
        <v>144</v>
      </c>
      <c r="AU204" s="15" t="s">
        <v>86</v>
      </c>
    </row>
    <row r="205" s="1" customFormat="1">
      <c r="B205" s="36"/>
      <c r="C205" s="37"/>
      <c r="D205" s="234" t="s">
        <v>145</v>
      </c>
      <c r="E205" s="37"/>
      <c r="F205" s="237" t="s">
        <v>327</v>
      </c>
      <c r="G205" s="37"/>
      <c r="H205" s="37"/>
      <c r="I205" s="137"/>
      <c r="J205" s="37"/>
      <c r="K205" s="37"/>
      <c r="L205" s="41"/>
      <c r="M205" s="236"/>
      <c r="N205" s="84"/>
      <c r="O205" s="84"/>
      <c r="P205" s="84"/>
      <c r="Q205" s="84"/>
      <c r="R205" s="84"/>
      <c r="S205" s="84"/>
      <c r="T205" s="85"/>
      <c r="AT205" s="15" t="s">
        <v>145</v>
      </c>
      <c r="AU205" s="15" t="s">
        <v>86</v>
      </c>
    </row>
    <row r="206" s="13" customFormat="1">
      <c r="B206" s="251"/>
      <c r="C206" s="252"/>
      <c r="D206" s="234" t="s">
        <v>197</v>
      </c>
      <c r="E206" s="253" t="s">
        <v>1</v>
      </c>
      <c r="F206" s="254" t="s">
        <v>328</v>
      </c>
      <c r="G206" s="252"/>
      <c r="H206" s="255">
        <v>51.488999999999997</v>
      </c>
      <c r="I206" s="256"/>
      <c r="J206" s="252"/>
      <c r="K206" s="252"/>
      <c r="L206" s="257"/>
      <c r="M206" s="258"/>
      <c r="N206" s="259"/>
      <c r="O206" s="259"/>
      <c r="P206" s="259"/>
      <c r="Q206" s="259"/>
      <c r="R206" s="259"/>
      <c r="S206" s="259"/>
      <c r="T206" s="260"/>
      <c r="AT206" s="261" t="s">
        <v>197</v>
      </c>
      <c r="AU206" s="261" t="s">
        <v>86</v>
      </c>
      <c r="AV206" s="13" t="s">
        <v>86</v>
      </c>
      <c r="AW206" s="13" t="s">
        <v>34</v>
      </c>
      <c r="AX206" s="13" t="s">
        <v>21</v>
      </c>
      <c r="AY206" s="261" t="s">
        <v>134</v>
      </c>
    </row>
    <row r="207" s="11" customFormat="1" ht="22.8" customHeight="1">
      <c r="B207" s="205"/>
      <c r="C207" s="206"/>
      <c r="D207" s="207" t="s">
        <v>76</v>
      </c>
      <c r="E207" s="219" t="s">
        <v>86</v>
      </c>
      <c r="F207" s="219" t="s">
        <v>329</v>
      </c>
      <c r="G207" s="206"/>
      <c r="H207" s="206"/>
      <c r="I207" s="209"/>
      <c r="J207" s="220">
        <f>BK207</f>
        <v>0</v>
      </c>
      <c r="K207" s="206"/>
      <c r="L207" s="211"/>
      <c r="M207" s="212"/>
      <c r="N207" s="213"/>
      <c r="O207" s="213"/>
      <c r="P207" s="214">
        <f>SUM(P208:P221)</f>
        <v>0</v>
      </c>
      <c r="Q207" s="213"/>
      <c r="R207" s="214">
        <f>SUM(R208:R221)</f>
        <v>0.075789999999999996</v>
      </c>
      <c r="S207" s="213"/>
      <c r="T207" s="215">
        <f>SUM(T208:T221)</f>
        <v>0</v>
      </c>
      <c r="AR207" s="216" t="s">
        <v>21</v>
      </c>
      <c r="AT207" s="217" t="s">
        <v>76</v>
      </c>
      <c r="AU207" s="217" t="s">
        <v>21</v>
      </c>
      <c r="AY207" s="216" t="s">
        <v>134</v>
      </c>
      <c r="BK207" s="218">
        <f>SUM(BK208:BK221)</f>
        <v>0</v>
      </c>
    </row>
    <row r="208" s="1" customFormat="1" ht="24" customHeight="1">
      <c r="B208" s="36"/>
      <c r="C208" s="221" t="s">
        <v>330</v>
      </c>
      <c r="D208" s="221" t="s">
        <v>137</v>
      </c>
      <c r="E208" s="222" t="s">
        <v>331</v>
      </c>
      <c r="F208" s="223" t="s">
        <v>332</v>
      </c>
      <c r="G208" s="224" t="s">
        <v>194</v>
      </c>
      <c r="H208" s="225">
        <v>32</v>
      </c>
      <c r="I208" s="226"/>
      <c r="J208" s="227">
        <f>ROUND(I208*H208,2)</f>
        <v>0</v>
      </c>
      <c r="K208" s="223" t="s">
        <v>195</v>
      </c>
      <c r="L208" s="41"/>
      <c r="M208" s="228" t="s">
        <v>1</v>
      </c>
      <c r="N208" s="229" t="s">
        <v>42</v>
      </c>
      <c r="O208" s="84"/>
      <c r="P208" s="230">
        <f>O208*H208</f>
        <v>0</v>
      </c>
      <c r="Q208" s="230">
        <v>0</v>
      </c>
      <c r="R208" s="230">
        <f>Q208*H208</f>
        <v>0</v>
      </c>
      <c r="S208" s="230">
        <v>0</v>
      </c>
      <c r="T208" s="231">
        <f>S208*H208</f>
        <v>0</v>
      </c>
      <c r="AR208" s="232" t="s">
        <v>158</v>
      </c>
      <c r="AT208" s="232" t="s">
        <v>137</v>
      </c>
      <c r="AU208" s="232" t="s">
        <v>86</v>
      </c>
      <c r="AY208" s="15" t="s">
        <v>134</v>
      </c>
      <c r="BE208" s="233">
        <f>IF(N208="základní",J208,0)</f>
        <v>0</v>
      </c>
      <c r="BF208" s="233">
        <f>IF(N208="snížená",J208,0)</f>
        <v>0</v>
      </c>
      <c r="BG208" s="233">
        <f>IF(N208="zákl. přenesená",J208,0)</f>
        <v>0</v>
      </c>
      <c r="BH208" s="233">
        <f>IF(N208="sníž. přenesená",J208,0)</f>
        <v>0</v>
      </c>
      <c r="BI208" s="233">
        <f>IF(N208="nulová",J208,0)</f>
        <v>0</v>
      </c>
      <c r="BJ208" s="15" t="s">
        <v>21</v>
      </c>
      <c r="BK208" s="233">
        <f>ROUND(I208*H208,2)</f>
        <v>0</v>
      </c>
      <c r="BL208" s="15" t="s">
        <v>158</v>
      </c>
      <c r="BM208" s="232" t="s">
        <v>333</v>
      </c>
    </row>
    <row r="209" s="1" customFormat="1">
      <c r="B209" s="36"/>
      <c r="C209" s="37"/>
      <c r="D209" s="234" t="s">
        <v>144</v>
      </c>
      <c r="E209" s="37"/>
      <c r="F209" s="235" t="s">
        <v>334</v>
      </c>
      <c r="G209" s="37"/>
      <c r="H209" s="37"/>
      <c r="I209" s="137"/>
      <c r="J209" s="37"/>
      <c r="K209" s="37"/>
      <c r="L209" s="41"/>
      <c r="M209" s="236"/>
      <c r="N209" s="84"/>
      <c r="O209" s="84"/>
      <c r="P209" s="84"/>
      <c r="Q209" s="84"/>
      <c r="R209" s="84"/>
      <c r="S209" s="84"/>
      <c r="T209" s="85"/>
      <c r="AT209" s="15" t="s">
        <v>144</v>
      </c>
      <c r="AU209" s="15" t="s">
        <v>86</v>
      </c>
    </row>
    <row r="210" s="1" customFormat="1">
      <c r="B210" s="36"/>
      <c r="C210" s="37"/>
      <c r="D210" s="234" t="s">
        <v>145</v>
      </c>
      <c r="E210" s="37"/>
      <c r="F210" s="237" t="s">
        <v>335</v>
      </c>
      <c r="G210" s="37"/>
      <c r="H210" s="37"/>
      <c r="I210" s="137"/>
      <c r="J210" s="37"/>
      <c r="K210" s="37"/>
      <c r="L210" s="41"/>
      <c r="M210" s="236"/>
      <c r="N210" s="84"/>
      <c r="O210" s="84"/>
      <c r="P210" s="84"/>
      <c r="Q210" s="84"/>
      <c r="R210" s="84"/>
      <c r="S210" s="84"/>
      <c r="T210" s="85"/>
      <c r="AT210" s="15" t="s">
        <v>145</v>
      </c>
      <c r="AU210" s="15" t="s">
        <v>86</v>
      </c>
    </row>
    <row r="211" s="12" customFormat="1">
      <c r="B211" s="241"/>
      <c r="C211" s="242"/>
      <c r="D211" s="234" t="s">
        <v>197</v>
      </c>
      <c r="E211" s="243" t="s">
        <v>1</v>
      </c>
      <c r="F211" s="244" t="s">
        <v>233</v>
      </c>
      <c r="G211" s="242"/>
      <c r="H211" s="243" t="s">
        <v>1</v>
      </c>
      <c r="I211" s="245"/>
      <c r="J211" s="242"/>
      <c r="K211" s="242"/>
      <c r="L211" s="246"/>
      <c r="M211" s="247"/>
      <c r="N211" s="248"/>
      <c r="O211" s="248"/>
      <c r="P211" s="248"/>
      <c r="Q211" s="248"/>
      <c r="R211" s="248"/>
      <c r="S211" s="248"/>
      <c r="T211" s="249"/>
      <c r="AT211" s="250" t="s">
        <v>197</v>
      </c>
      <c r="AU211" s="250" t="s">
        <v>86</v>
      </c>
      <c r="AV211" s="12" t="s">
        <v>21</v>
      </c>
      <c r="AW211" s="12" t="s">
        <v>34</v>
      </c>
      <c r="AX211" s="12" t="s">
        <v>77</v>
      </c>
      <c r="AY211" s="250" t="s">
        <v>134</v>
      </c>
    </row>
    <row r="212" s="13" customFormat="1">
      <c r="B212" s="251"/>
      <c r="C212" s="252"/>
      <c r="D212" s="234" t="s">
        <v>197</v>
      </c>
      <c r="E212" s="253" t="s">
        <v>1</v>
      </c>
      <c r="F212" s="254" t="s">
        <v>336</v>
      </c>
      <c r="G212" s="252"/>
      <c r="H212" s="255">
        <v>32</v>
      </c>
      <c r="I212" s="256"/>
      <c r="J212" s="252"/>
      <c r="K212" s="252"/>
      <c r="L212" s="257"/>
      <c r="M212" s="258"/>
      <c r="N212" s="259"/>
      <c r="O212" s="259"/>
      <c r="P212" s="259"/>
      <c r="Q212" s="259"/>
      <c r="R212" s="259"/>
      <c r="S212" s="259"/>
      <c r="T212" s="260"/>
      <c r="AT212" s="261" t="s">
        <v>197</v>
      </c>
      <c r="AU212" s="261" t="s">
        <v>86</v>
      </c>
      <c r="AV212" s="13" t="s">
        <v>86</v>
      </c>
      <c r="AW212" s="13" t="s">
        <v>34</v>
      </c>
      <c r="AX212" s="13" t="s">
        <v>21</v>
      </c>
      <c r="AY212" s="261" t="s">
        <v>134</v>
      </c>
    </row>
    <row r="213" s="1" customFormat="1" ht="24" customHeight="1">
      <c r="B213" s="36"/>
      <c r="C213" s="221" t="s">
        <v>337</v>
      </c>
      <c r="D213" s="221" t="s">
        <v>137</v>
      </c>
      <c r="E213" s="222" t="s">
        <v>338</v>
      </c>
      <c r="F213" s="223" t="s">
        <v>339</v>
      </c>
      <c r="G213" s="224" t="s">
        <v>275</v>
      </c>
      <c r="H213" s="225">
        <v>143</v>
      </c>
      <c r="I213" s="226"/>
      <c r="J213" s="227">
        <f>ROUND(I213*H213,2)</f>
        <v>0</v>
      </c>
      <c r="K213" s="223" t="s">
        <v>195</v>
      </c>
      <c r="L213" s="41"/>
      <c r="M213" s="228" t="s">
        <v>1</v>
      </c>
      <c r="N213" s="229" t="s">
        <v>42</v>
      </c>
      <c r="O213" s="84"/>
      <c r="P213" s="230">
        <f>O213*H213</f>
        <v>0</v>
      </c>
      <c r="Q213" s="230">
        <v>0.00031</v>
      </c>
      <c r="R213" s="230">
        <f>Q213*H213</f>
        <v>0.044330000000000001</v>
      </c>
      <c r="S213" s="230">
        <v>0</v>
      </c>
      <c r="T213" s="231">
        <f>S213*H213</f>
        <v>0</v>
      </c>
      <c r="AR213" s="232" t="s">
        <v>158</v>
      </c>
      <c r="AT213" s="232" t="s">
        <v>137</v>
      </c>
      <c r="AU213" s="232" t="s">
        <v>86</v>
      </c>
      <c r="AY213" s="15" t="s">
        <v>134</v>
      </c>
      <c r="BE213" s="233">
        <f>IF(N213="základní",J213,0)</f>
        <v>0</v>
      </c>
      <c r="BF213" s="233">
        <f>IF(N213="snížená",J213,0)</f>
        <v>0</v>
      </c>
      <c r="BG213" s="233">
        <f>IF(N213="zákl. přenesená",J213,0)</f>
        <v>0</v>
      </c>
      <c r="BH213" s="233">
        <f>IF(N213="sníž. přenesená",J213,0)</f>
        <v>0</v>
      </c>
      <c r="BI213" s="233">
        <f>IF(N213="nulová",J213,0)</f>
        <v>0</v>
      </c>
      <c r="BJ213" s="15" t="s">
        <v>21</v>
      </c>
      <c r="BK213" s="233">
        <f>ROUND(I213*H213,2)</f>
        <v>0</v>
      </c>
      <c r="BL213" s="15" t="s">
        <v>158</v>
      </c>
      <c r="BM213" s="232" t="s">
        <v>340</v>
      </c>
    </row>
    <row r="214" s="1" customFormat="1">
      <c r="B214" s="36"/>
      <c r="C214" s="37"/>
      <c r="D214" s="234" t="s">
        <v>144</v>
      </c>
      <c r="E214" s="37"/>
      <c r="F214" s="235" t="s">
        <v>341</v>
      </c>
      <c r="G214" s="37"/>
      <c r="H214" s="37"/>
      <c r="I214" s="137"/>
      <c r="J214" s="37"/>
      <c r="K214" s="37"/>
      <c r="L214" s="41"/>
      <c r="M214" s="236"/>
      <c r="N214" s="84"/>
      <c r="O214" s="84"/>
      <c r="P214" s="84"/>
      <c r="Q214" s="84"/>
      <c r="R214" s="84"/>
      <c r="S214" s="84"/>
      <c r="T214" s="85"/>
      <c r="AT214" s="15" t="s">
        <v>144</v>
      </c>
      <c r="AU214" s="15" t="s">
        <v>86</v>
      </c>
    </row>
    <row r="215" s="1" customFormat="1">
      <c r="B215" s="36"/>
      <c r="C215" s="37"/>
      <c r="D215" s="234" t="s">
        <v>145</v>
      </c>
      <c r="E215" s="37"/>
      <c r="F215" s="237" t="s">
        <v>342</v>
      </c>
      <c r="G215" s="37"/>
      <c r="H215" s="37"/>
      <c r="I215" s="137"/>
      <c r="J215" s="37"/>
      <c r="K215" s="37"/>
      <c r="L215" s="41"/>
      <c r="M215" s="236"/>
      <c r="N215" s="84"/>
      <c r="O215" s="84"/>
      <c r="P215" s="84"/>
      <c r="Q215" s="84"/>
      <c r="R215" s="84"/>
      <c r="S215" s="84"/>
      <c r="T215" s="85"/>
      <c r="AT215" s="15" t="s">
        <v>145</v>
      </c>
      <c r="AU215" s="15" t="s">
        <v>86</v>
      </c>
    </row>
    <row r="216" s="13" customFormat="1">
      <c r="B216" s="251"/>
      <c r="C216" s="252"/>
      <c r="D216" s="234" t="s">
        <v>197</v>
      </c>
      <c r="E216" s="253" t="s">
        <v>1</v>
      </c>
      <c r="F216" s="254" t="s">
        <v>343</v>
      </c>
      <c r="G216" s="252"/>
      <c r="H216" s="255">
        <v>143</v>
      </c>
      <c r="I216" s="256"/>
      <c r="J216" s="252"/>
      <c r="K216" s="252"/>
      <c r="L216" s="257"/>
      <c r="M216" s="258"/>
      <c r="N216" s="259"/>
      <c r="O216" s="259"/>
      <c r="P216" s="259"/>
      <c r="Q216" s="259"/>
      <c r="R216" s="259"/>
      <c r="S216" s="259"/>
      <c r="T216" s="260"/>
      <c r="AT216" s="261" t="s">
        <v>197</v>
      </c>
      <c r="AU216" s="261" t="s">
        <v>86</v>
      </c>
      <c r="AV216" s="13" t="s">
        <v>86</v>
      </c>
      <c r="AW216" s="13" t="s">
        <v>34</v>
      </c>
      <c r="AX216" s="13" t="s">
        <v>21</v>
      </c>
      <c r="AY216" s="261" t="s">
        <v>134</v>
      </c>
    </row>
    <row r="217" s="1" customFormat="1" ht="16.5" customHeight="1">
      <c r="B217" s="36"/>
      <c r="C217" s="262" t="s">
        <v>344</v>
      </c>
      <c r="D217" s="262" t="s">
        <v>321</v>
      </c>
      <c r="E217" s="263" t="s">
        <v>345</v>
      </c>
      <c r="F217" s="264" t="s">
        <v>346</v>
      </c>
      <c r="G217" s="265" t="s">
        <v>347</v>
      </c>
      <c r="H217" s="266">
        <v>71.5</v>
      </c>
      <c r="I217" s="267"/>
      <c r="J217" s="268">
        <f>ROUND(I217*H217,2)</f>
        <v>0</v>
      </c>
      <c r="K217" s="264" t="s">
        <v>141</v>
      </c>
      <c r="L217" s="269"/>
      <c r="M217" s="270" t="s">
        <v>1</v>
      </c>
      <c r="N217" s="271" t="s">
        <v>42</v>
      </c>
      <c r="O217" s="84"/>
      <c r="P217" s="230">
        <f>O217*H217</f>
        <v>0</v>
      </c>
      <c r="Q217" s="230">
        <v>0.00044000000000000002</v>
      </c>
      <c r="R217" s="230">
        <f>Q217*H217</f>
        <v>0.031460000000000002</v>
      </c>
      <c r="S217" s="230">
        <v>0</v>
      </c>
      <c r="T217" s="231">
        <f>S217*H217</f>
        <v>0</v>
      </c>
      <c r="AR217" s="232" t="s">
        <v>177</v>
      </c>
      <c r="AT217" s="232" t="s">
        <v>321</v>
      </c>
      <c r="AU217" s="232" t="s">
        <v>86</v>
      </c>
      <c r="AY217" s="15" t="s">
        <v>134</v>
      </c>
      <c r="BE217" s="233">
        <f>IF(N217="základní",J217,0)</f>
        <v>0</v>
      </c>
      <c r="BF217" s="233">
        <f>IF(N217="snížená",J217,0)</f>
        <v>0</v>
      </c>
      <c r="BG217" s="233">
        <f>IF(N217="zákl. přenesená",J217,0)</f>
        <v>0</v>
      </c>
      <c r="BH217" s="233">
        <f>IF(N217="sníž. přenesená",J217,0)</f>
        <v>0</v>
      </c>
      <c r="BI217" s="233">
        <f>IF(N217="nulová",J217,0)</f>
        <v>0</v>
      </c>
      <c r="BJ217" s="15" t="s">
        <v>21</v>
      </c>
      <c r="BK217" s="233">
        <f>ROUND(I217*H217,2)</f>
        <v>0</v>
      </c>
      <c r="BL217" s="15" t="s">
        <v>158</v>
      </c>
      <c r="BM217" s="232" t="s">
        <v>348</v>
      </c>
    </row>
    <row r="218" s="1" customFormat="1">
      <c r="B218" s="36"/>
      <c r="C218" s="37"/>
      <c r="D218" s="234" t="s">
        <v>144</v>
      </c>
      <c r="E218" s="37"/>
      <c r="F218" s="235" t="s">
        <v>349</v>
      </c>
      <c r="G218" s="37"/>
      <c r="H218" s="37"/>
      <c r="I218" s="137"/>
      <c r="J218" s="37"/>
      <c r="K218" s="37"/>
      <c r="L218" s="41"/>
      <c r="M218" s="236"/>
      <c r="N218" s="84"/>
      <c r="O218" s="84"/>
      <c r="P218" s="84"/>
      <c r="Q218" s="84"/>
      <c r="R218" s="84"/>
      <c r="S218" s="84"/>
      <c r="T218" s="85"/>
      <c r="AT218" s="15" t="s">
        <v>144</v>
      </c>
      <c r="AU218" s="15" t="s">
        <v>86</v>
      </c>
    </row>
    <row r="219" s="1" customFormat="1">
      <c r="B219" s="36"/>
      <c r="C219" s="37"/>
      <c r="D219" s="234" t="s">
        <v>145</v>
      </c>
      <c r="E219" s="37"/>
      <c r="F219" s="237" t="s">
        <v>350</v>
      </c>
      <c r="G219" s="37"/>
      <c r="H219" s="37"/>
      <c r="I219" s="137"/>
      <c r="J219" s="37"/>
      <c r="K219" s="37"/>
      <c r="L219" s="41"/>
      <c r="M219" s="236"/>
      <c r="N219" s="84"/>
      <c r="O219" s="84"/>
      <c r="P219" s="84"/>
      <c r="Q219" s="84"/>
      <c r="R219" s="84"/>
      <c r="S219" s="84"/>
      <c r="T219" s="85"/>
      <c r="AT219" s="15" t="s">
        <v>145</v>
      </c>
      <c r="AU219" s="15" t="s">
        <v>86</v>
      </c>
    </row>
    <row r="220" s="12" customFormat="1">
      <c r="B220" s="241"/>
      <c r="C220" s="242"/>
      <c r="D220" s="234" t="s">
        <v>197</v>
      </c>
      <c r="E220" s="243" t="s">
        <v>1</v>
      </c>
      <c r="F220" s="244" t="s">
        <v>351</v>
      </c>
      <c r="G220" s="242"/>
      <c r="H220" s="243" t="s">
        <v>1</v>
      </c>
      <c r="I220" s="245"/>
      <c r="J220" s="242"/>
      <c r="K220" s="242"/>
      <c r="L220" s="246"/>
      <c r="M220" s="247"/>
      <c r="N220" s="248"/>
      <c r="O220" s="248"/>
      <c r="P220" s="248"/>
      <c r="Q220" s="248"/>
      <c r="R220" s="248"/>
      <c r="S220" s="248"/>
      <c r="T220" s="249"/>
      <c r="AT220" s="250" t="s">
        <v>197</v>
      </c>
      <c r="AU220" s="250" t="s">
        <v>86</v>
      </c>
      <c r="AV220" s="12" t="s">
        <v>21</v>
      </c>
      <c r="AW220" s="12" t="s">
        <v>34</v>
      </c>
      <c r="AX220" s="12" t="s">
        <v>77</v>
      </c>
      <c r="AY220" s="250" t="s">
        <v>134</v>
      </c>
    </row>
    <row r="221" s="13" customFormat="1">
      <c r="B221" s="251"/>
      <c r="C221" s="252"/>
      <c r="D221" s="234" t="s">
        <v>197</v>
      </c>
      <c r="E221" s="253" t="s">
        <v>1</v>
      </c>
      <c r="F221" s="254" t="s">
        <v>352</v>
      </c>
      <c r="G221" s="252"/>
      <c r="H221" s="255">
        <v>71.5</v>
      </c>
      <c r="I221" s="256"/>
      <c r="J221" s="252"/>
      <c r="K221" s="252"/>
      <c r="L221" s="257"/>
      <c r="M221" s="258"/>
      <c r="N221" s="259"/>
      <c r="O221" s="259"/>
      <c r="P221" s="259"/>
      <c r="Q221" s="259"/>
      <c r="R221" s="259"/>
      <c r="S221" s="259"/>
      <c r="T221" s="260"/>
      <c r="AT221" s="261" t="s">
        <v>197</v>
      </c>
      <c r="AU221" s="261" t="s">
        <v>86</v>
      </c>
      <c r="AV221" s="13" t="s">
        <v>86</v>
      </c>
      <c r="AW221" s="13" t="s">
        <v>34</v>
      </c>
      <c r="AX221" s="13" t="s">
        <v>21</v>
      </c>
      <c r="AY221" s="261" t="s">
        <v>134</v>
      </c>
    </row>
    <row r="222" s="11" customFormat="1" ht="22.8" customHeight="1">
      <c r="B222" s="205"/>
      <c r="C222" s="206"/>
      <c r="D222" s="207" t="s">
        <v>76</v>
      </c>
      <c r="E222" s="219" t="s">
        <v>133</v>
      </c>
      <c r="F222" s="219" t="s">
        <v>353</v>
      </c>
      <c r="G222" s="206"/>
      <c r="H222" s="206"/>
      <c r="I222" s="209"/>
      <c r="J222" s="220">
        <f>BK222</f>
        <v>0</v>
      </c>
      <c r="K222" s="206"/>
      <c r="L222" s="211"/>
      <c r="M222" s="212"/>
      <c r="N222" s="213"/>
      <c r="O222" s="213"/>
      <c r="P222" s="214">
        <f>SUM(P223:P257)</f>
        <v>0</v>
      </c>
      <c r="Q222" s="213"/>
      <c r="R222" s="214">
        <f>SUM(R223:R257)</f>
        <v>1708.0538547600002</v>
      </c>
      <c r="S222" s="213"/>
      <c r="T222" s="215">
        <f>SUM(T223:T257)</f>
        <v>0</v>
      </c>
      <c r="AR222" s="216" t="s">
        <v>21</v>
      </c>
      <c r="AT222" s="217" t="s">
        <v>76</v>
      </c>
      <c r="AU222" s="217" t="s">
        <v>21</v>
      </c>
      <c r="AY222" s="216" t="s">
        <v>134</v>
      </c>
      <c r="BK222" s="218">
        <f>SUM(BK223:BK257)</f>
        <v>0</v>
      </c>
    </row>
    <row r="223" s="1" customFormat="1" ht="24" customHeight="1">
      <c r="B223" s="36"/>
      <c r="C223" s="221" t="s">
        <v>354</v>
      </c>
      <c r="D223" s="221" t="s">
        <v>137</v>
      </c>
      <c r="E223" s="222" t="s">
        <v>355</v>
      </c>
      <c r="F223" s="223" t="s">
        <v>356</v>
      </c>
      <c r="G223" s="224" t="s">
        <v>275</v>
      </c>
      <c r="H223" s="225">
        <v>2916.7060000000001</v>
      </c>
      <c r="I223" s="226"/>
      <c r="J223" s="227">
        <f>ROUND(I223*H223,2)</f>
        <v>0</v>
      </c>
      <c r="K223" s="223" t="s">
        <v>267</v>
      </c>
      <c r="L223" s="41"/>
      <c r="M223" s="228" t="s">
        <v>1</v>
      </c>
      <c r="N223" s="229" t="s">
        <v>42</v>
      </c>
      <c r="O223" s="84"/>
      <c r="P223" s="230">
        <f>O223*H223</f>
        <v>0</v>
      </c>
      <c r="Q223" s="230">
        <v>0</v>
      </c>
      <c r="R223" s="230">
        <f>Q223*H223</f>
        <v>0</v>
      </c>
      <c r="S223" s="230">
        <v>0</v>
      </c>
      <c r="T223" s="231">
        <f>S223*H223</f>
        <v>0</v>
      </c>
      <c r="AR223" s="232" t="s">
        <v>158</v>
      </c>
      <c r="AT223" s="232" t="s">
        <v>137</v>
      </c>
      <c r="AU223" s="232" t="s">
        <v>86</v>
      </c>
      <c r="AY223" s="15" t="s">
        <v>134</v>
      </c>
      <c r="BE223" s="233">
        <f>IF(N223="základní",J223,0)</f>
        <v>0</v>
      </c>
      <c r="BF223" s="233">
        <f>IF(N223="snížená",J223,0)</f>
        <v>0</v>
      </c>
      <c r="BG223" s="233">
        <f>IF(N223="zákl. přenesená",J223,0)</f>
        <v>0</v>
      </c>
      <c r="BH223" s="233">
        <f>IF(N223="sníž. přenesená",J223,0)</f>
        <v>0</v>
      </c>
      <c r="BI223" s="233">
        <f>IF(N223="nulová",J223,0)</f>
        <v>0</v>
      </c>
      <c r="BJ223" s="15" t="s">
        <v>21</v>
      </c>
      <c r="BK223" s="233">
        <f>ROUND(I223*H223,2)</f>
        <v>0</v>
      </c>
      <c r="BL223" s="15" t="s">
        <v>158</v>
      </c>
      <c r="BM223" s="232" t="s">
        <v>357</v>
      </c>
    </row>
    <row r="224" s="1" customFormat="1">
      <c r="B224" s="36"/>
      <c r="C224" s="37"/>
      <c r="D224" s="234" t="s">
        <v>144</v>
      </c>
      <c r="E224" s="37"/>
      <c r="F224" s="235" t="s">
        <v>358</v>
      </c>
      <c r="G224" s="37"/>
      <c r="H224" s="37"/>
      <c r="I224" s="137"/>
      <c r="J224" s="37"/>
      <c r="K224" s="37"/>
      <c r="L224" s="41"/>
      <c r="M224" s="236"/>
      <c r="N224" s="84"/>
      <c r="O224" s="84"/>
      <c r="P224" s="84"/>
      <c r="Q224" s="84"/>
      <c r="R224" s="84"/>
      <c r="S224" s="84"/>
      <c r="T224" s="85"/>
      <c r="AT224" s="15" t="s">
        <v>144</v>
      </c>
      <c r="AU224" s="15" t="s">
        <v>86</v>
      </c>
    </row>
    <row r="225" s="12" customFormat="1">
      <c r="B225" s="241"/>
      <c r="C225" s="242"/>
      <c r="D225" s="234" t="s">
        <v>197</v>
      </c>
      <c r="E225" s="243" t="s">
        <v>1</v>
      </c>
      <c r="F225" s="244" t="s">
        <v>359</v>
      </c>
      <c r="G225" s="242"/>
      <c r="H225" s="243" t="s">
        <v>1</v>
      </c>
      <c r="I225" s="245"/>
      <c r="J225" s="242"/>
      <c r="K225" s="242"/>
      <c r="L225" s="246"/>
      <c r="M225" s="247"/>
      <c r="N225" s="248"/>
      <c r="O225" s="248"/>
      <c r="P225" s="248"/>
      <c r="Q225" s="248"/>
      <c r="R225" s="248"/>
      <c r="S225" s="248"/>
      <c r="T225" s="249"/>
      <c r="AT225" s="250" t="s">
        <v>197</v>
      </c>
      <c r="AU225" s="250" t="s">
        <v>86</v>
      </c>
      <c r="AV225" s="12" t="s">
        <v>21</v>
      </c>
      <c r="AW225" s="12" t="s">
        <v>34</v>
      </c>
      <c r="AX225" s="12" t="s">
        <v>77</v>
      </c>
      <c r="AY225" s="250" t="s">
        <v>134</v>
      </c>
    </row>
    <row r="226" s="13" customFormat="1">
      <c r="B226" s="251"/>
      <c r="C226" s="252"/>
      <c r="D226" s="234" t="s">
        <v>197</v>
      </c>
      <c r="E226" s="253" t="s">
        <v>1</v>
      </c>
      <c r="F226" s="254" t="s">
        <v>279</v>
      </c>
      <c r="G226" s="252"/>
      <c r="H226" s="255">
        <v>2916.7060000000001</v>
      </c>
      <c r="I226" s="256"/>
      <c r="J226" s="252"/>
      <c r="K226" s="252"/>
      <c r="L226" s="257"/>
      <c r="M226" s="258"/>
      <c r="N226" s="259"/>
      <c r="O226" s="259"/>
      <c r="P226" s="259"/>
      <c r="Q226" s="259"/>
      <c r="R226" s="259"/>
      <c r="S226" s="259"/>
      <c r="T226" s="260"/>
      <c r="AT226" s="261" t="s">
        <v>197</v>
      </c>
      <c r="AU226" s="261" t="s">
        <v>86</v>
      </c>
      <c r="AV226" s="13" t="s">
        <v>86</v>
      </c>
      <c r="AW226" s="13" t="s">
        <v>34</v>
      </c>
      <c r="AX226" s="13" t="s">
        <v>21</v>
      </c>
      <c r="AY226" s="261" t="s">
        <v>134</v>
      </c>
    </row>
    <row r="227" s="1" customFormat="1" ht="16.5" customHeight="1">
      <c r="B227" s="36"/>
      <c r="C227" s="262" t="s">
        <v>360</v>
      </c>
      <c r="D227" s="262" t="s">
        <v>321</v>
      </c>
      <c r="E227" s="263" t="s">
        <v>361</v>
      </c>
      <c r="F227" s="264" t="s">
        <v>362</v>
      </c>
      <c r="G227" s="265" t="s">
        <v>266</v>
      </c>
      <c r="H227" s="266">
        <v>67.084000000000003</v>
      </c>
      <c r="I227" s="267"/>
      <c r="J227" s="268">
        <f>ROUND(I227*H227,2)</f>
        <v>0</v>
      </c>
      <c r="K227" s="264" t="s">
        <v>267</v>
      </c>
      <c r="L227" s="269"/>
      <c r="M227" s="270" t="s">
        <v>1</v>
      </c>
      <c r="N227" s="271" t="s">
        <v>42</v>
      </c>
      <c r="O227" s="84"/>
      <c r="P227" s="230">
        <f>O227*H227</f>
        <v>0</v>
      </c>
      <c r="Q227" s="230">
        <v>1</v>
      </c>
      <c r="R227" s="230">
        <f>Q227*H227</f>
        <v>67.084000000000003</v>
      </c>
      <c r="S227" s="230">
        <v>0</v>
      </c>
      <c r="T227" s="231">
        <f>S227*H227</f>
        <v>0</v>
      </c>
      <c r="AR227" s="232" t="s">
        <v>177</v>
      </c>
      <c r="AT227" s="232" t="s">
        <v>321</v>
      </c>
      <c r="AU227" s="232" t="s">
        <v>86</v>
      </c>
      <c r="AY227" s="15" t="s">
        <v>134</v>
      </c>
      <c r="BE227" s="233">
        <f>IF(N227="základní",J227,0)</f>
        <v>0</v>
      </c>
      <c r="BF227" s="233">
        <f>IF(N227="snížená",J227,0)</f>
        <v>0</v>
      </c>
      <c r="BG227" s="233">
        <f>IF(N227="zákl. přenesená",J227,0)</f>
        <v>0</v>
      </c>
      <c r="BH227" s="233">
        <f>IF(N227="sníž. přenesená",J227,0)</f>
        <v>0</v>
      </c>
      <c r="BI227" s="233">
        <f>IF(N227="nulová",J227,0)</f>
        <v>0</v>
      </c>
      <c r="BJ227" s="15" t="s">
        <v>21</v>
      </c>
      <c r="BK227" s="233">
        <f>ROUND(I227*H227,2)</f>
        <v>0</v>
      </c>
      <c r="BL227" s="15" t="s">
        <v>158</v>
      </c>
      <c r="BM227" s="232" t="s">
        <v>363</v>
      </c>
    </row>
    <row r="228" s="1" customFormat="1">
      <c r="B228" s="36"/>
      <c r="C228" s="37"/>
      <c r="D228" s="234" t="s">
        <v>144</v>
      </c>
      <c r="E228" s="37"/>
      <c r="F228" s="235" t="s">
        <v>364</v>
      </c>
      <c r="G228" s="37"/>
      <c r="H228" s="37"/>
      <c r="I228" s="137"/>
      <c r="J228" s="37"/>
      <c r="K228" s="37"/>
      <c r="L228" s="41"/>
      <c r="M228" s="236"/>
      <c r="N228" s="84"/>
      <c r="O228" s="84"/>
      <c r="P228" s="84"/>
      <c r="Q228" s="84"/>
      <c r="R228" s="84"/>
      <c r="S228" s="84"/>
      <c r="T228" s="85"/>
      <c r="AT228" s="15" t="s">
        <v>144</v>
      </c>
      <c r="AU228" s="15" t="s">
        <v>86</v>
      </c>
    </row>
    <row r="229" s="1" customFormat="1">
      <c r="B229" s="36"/>
      <c r="C229" s="37"/>
      <c r="D229" s="234" t="s">
        <v>145</v>
      </c>
      <c r="E229" s="37"/>
      <c r="F229" s="237" t="s">
        <v>365</v>
      </c>
      <c r="G229" s="37"/>
      <c r="H229" s="37"/>
      <c r="I229" s="137"/>
      <c r="J229" s="37"/>
      <c r="K229" s="37"/>
      <c r="L229" s="41"/>
      <c r="M229" s="236"/>
      <c r="N229" s="84"/>
      <c r="O229" s="84"/>
      <c r="P229" s="84"/>
      <c r="Q229" s="84"/>
      <c r="R229" s="84"/>
      <c r="S229" s="84"/>
      <c r="T229" s="85"/>
      <c r="AT229" s="15" t="s">
        <v>145</v>
      </c>
      <c r="AU229" s="15" t="s">
        <v>86</v>
      </c>
    </row>
    <row r="230" s="13" customFormat="1">
      <c r="B230" s="251"/>
      <c r="C230" s="252"/>
      <c r="D230" s="234" t="s">
        <v>197</v>
      </c>
      <c r="E230" s="253" t="s">
        <v>1</v>
      </c>
      <c r="F230" s="254" t="s">
        <v>366</v>
      </c>
      <c r="G230" s="252"/>
      <c r="H230" s="255">
        <v>67.084000000000003</v>
      </c>
      <c r="I230" s="256"/>
      <c r="J230" s="252"/>
      <c r="K230" s="252"/>
      <c r="L230" s="257"/>
      <c r="M230" s="258"/>
      <c r="N230" s="259"/>
      <c r="O230" s="259"/>
      <c r="P230" s="259"/>
      <c r="Q230" s="259"/>
      <c r="R230" s="259"/>
      <c r="S230" s="259"/>
      <c r="T230" s="260"/>
      <c r="AT230" s="261" t="s">
        <v>197</v>
      </c>
      <c r="AU230" s="261" t="s">
        <v>86</v>
      </c>
      <c r="AV230" s="13" t="s">
        <v>86</v>
      </c>
      <c r="AW230" s="13" t="s">
        <v>34</v>
      </c>
      <c r="AX230" s="13" t="s">
        <v>21</v>
      </c>
      <c r="AY230" s="261" t="s">
        <v>134</v>
      </c>
    </row>
    <row r="231" s="1" customFormat="1" ht="16.5" customHeight="1">
      <c r="B231" s="36"/>
      <c r="C231" s="221" t="s">
        <v>367</v>
      </c>
      <c r="D231" s="221" t="s">
        <v>137</v>
      </c>
      <c r="E231" s="222" t="s">
        <v>368</v>
      </c>
      <c r="F231" s="223" t="s">
        <v>369</v>
      </c>
      <c r="G231" s="224" t="s">
        <v>275</v>
      </c>
      <c r="H231" s="225">
        <v>2736.1480000000001</v>
      </c>
      <c r="I231" s="226"/>
      <c r="J231" s="227">
        <f>ROUND(I231*H231,2)</f>
        <v>0</v>
      </c>
      <c r="K231" s="223" t="s">
        <v>1</v>
      </c>
      <c r="L231" s="41"/>
      <c r="M231" s="228" t="s">
        <v>1</v>
      </c>
      <c r="N231" s="229" t="s">
        <v>42</v>
      </c>
      <c r="O231" s="84"/>
      <c r="P231" s="230">
        <f>O231*H231</f>
        <v>0</v>
      </c>
      <c r="Q231" s="230">
        <v>0.27994000000000002</v>
      </c>
      <c r="R231" s="230">
        <f>Q231*H231</f>
        <v>765.95727112000009</v>
      </c>
      <c r="S231" s="230">
        <v>0</v>
      </c>
      <c r="T231" s="231">
        <f>S231*H231</f>
        <v>0</v>
      </c>
      <c r="AR231" s="232" t="s">
        <v>158</v>
      </c>
      <c r="AT231" s="232" t="s">
        <v>137</v>
      </c>
      <c r="AU231" s="232" t="s">
        <v>86</v>
      </c>
      <c r="AY231" s="15" t="s">
        <v>134</v>
      </c>
      <c r="BE231" s="233">
        <f>IF(N231="základní",J231,0)</f>
        <v>0</v>
      </c>
      <c r="BF231" s="233">
        <f>IF(N231="snížená",J231,0)</f>
        <v>0</v>
      </c>
      <c r="BG231" s="233">
        <f>IF(N231="zákl. přenesená",J231,0)</f>
        <v>0</v>
      </c>
      <c r="BH231" s="233">
        <f>IF(N231="sníž. přenesená",J231,0)</f>
        <v>0</v>
      </c>
      <c r="BI231" s="233">
        <f>IF(N231="nulová",J231,0)</f>
        <v>0</v>
      </c>
      <c r="BJ231" s="15" t="s">
        <v>21</v>
      </c>
      <c r="BK231" s="233">
        <f>ROUND(I231*H231,2)</f>
        <v>0</v>
      </c>
      <c r="BL231" s="15" t="s">
        <v>158</v>
      </c>
      <c r="BM231" s="232" t="s">
        <v>370</v>
      </c>
    </row>
    <row r="232" s="1" customFormat="1">
      <c r="B232" s="36"/>
      <c r="C232" s="37"/>
      <c r="D232" s="234" t="s">
        <v>144</v>
      </c>
      <c r="E232" s="37"/>
      <c r="F232" s="235" t="s">
        <v>371</v>
      </c>
      <c r="G232" s="37"/>
      <c r="H232" s="37"/>
      <c r="I232" s="137"/>
      <c r="J232" s="37"/>
      <c r="K232" s="37"/>
      <c r="L232" s="41"/>
      <c r="M232" s="236"/>
      <c r="N232" s="84"/>
      <c r="O232" s="84"/>
      <c r="P232" s="84"/>
      <c r="Q232" s="84"/>
      <c r="R232" s="84"/>
      <c r="S232" s="84"/>
      <c r="T232" s="85"/>
      <c r="AT232" s="15" t="s">
        <v>144</v>
      </c>
      <c r="AU232" s="15" t="s">
        <v>86</v>
      </c>
    </row>
    <row r="233" s="12" customFormat="1">
      <c r="B233" s="241"/>
      <c r="C233" s="242"/>
      <c r="D233" s="234" t="s">
        <v>197</v>
      </c>
      <c r="E233" s="243" t="s">
        <v>1</v>
      </c>
      <c r="F233" s="244" t="s">
        <v>372</v>
      </c>
      <c r="G233" s="242"/>
      <c r="H233" s="243" t="s">
        <v>1</v>
      </c>
      <c r="I233" s="245"/>
      <c r="J233" s="242"/>
      <c r="K233" s="242"/>
      <c r="L233" s="246"/>
      <c r="M233" s="247"/>
      <c r="N233" s="248"/>
      <c r="O233" s="248"/>
      <c r="P233" s="248"/>
      <c r="Q233" s="248"/>
      <c r="R233" s="248"/>
      <c r="S233" s="248"/>
      <c r="T233" s="249"/>
      <c r="AT233" s="250" t="s">
        <v>197</v>
      </c>
      <c r="AU233" s="250" t="s">
        <v>86</v>
      </c>
      <c r="AV233" s="12" t="s">
        <v>21</v>
      </c>
      <c r="AW233" s="12" t="s">
        <v>34</v>
      </c>
      <c r="AX233" s="12" t="s">
        <v>77</v>
      </c>
      <c r="AY233" s="250" t="s">
        <v>134</v>
      </c>
    </row>
    <row r="234" s="13" customFormat="1">
      <c r="B234" s="251"/>
      <c r="C234" s="252"/>
      <c r="D234" s="234" t="s">
        <v>197</v>
      </c>
      <c r="E234" s="253" t="s">
        <v>1</v>
      </c>
      <c r="F234" s="254" t="s">
        <v>373</v>
      </c>
      <c r="G234" s="252"/>
      <c r="H234" s="255">
        <v>2736.1480000000001</v>
      </c>
      <c r="I234" s="256"/>
      <c r="J234" s="252"/>
      <c r="K234" s="252"/>
      <c r="L234" s="257"/>
      <c r="M234" s="258"/>
      <c r="N234" s="259"/>
      <c r="O234" s="259"/>
      <c r="P234" s="259"/>
      <c r="Q234" s="259"/>
      <c r="R234" s="259"/>
      <c r="S234" s="259"/>
      <c r="T234" s="260"/>
      <c r="AT234" s="261" t="s">
        <v>197</v>
      </c>
      <c r="AU234" s="261" t="s">
        <v>86</v>
      </c>
      <c r="AV234" s="13" t="s">
        <v>86</v>
      </c>
      <c r="AW234" s="13" t="s">
        <v>34</v>
      </c>
      <c r="AX234" s="13" t="s">
        <v>21</v>
      </c>
      <c r="AY234" s="261" t="s">
        <v>134</v>
      </c>
    </row>
    <row r="235" s="1" customFormat="1" ht="16.5" customHeight="1">
      <c r="B235" s="36"/>
      <c r="C235" s="221" t="s">
        <v>374</v>
      </c>
      <c r="D235" s="221" t="s">
        <v>137</v>
      </c>
      <c r="E235" s="222" t="s">
        <v>375</v>
      </c>
      <c r="F235" s="223" t="s">
        <v>376</v>
      </c>
      <c r="G235" s="224" t="s">
        <v>275</v>
      </c>
      <c r="H235" s="225">
        <v>2916.7060000000001</v>
      </c>
      <c r="I235" s="226"/>
      <c r="J235" s="227">
        <f>ROUND(I235*H235,2)</f>
        <v>0</v>
      </c>
      <c r="K235" s="223" t="s">
        <v>1</v>
      </c>
      <c r="L235" s="41"/>
      <c r="M235" s="228" t="s">
        <v>1</v>
      </c>
      <c r="N235" s="229" t="s">
        <v>42</v>
      </c>
      <c r="O235" s="84"/>
      <c r="P235" s="230">
        <f>O235*H235</f>
        <v>0</v>
      </c>
      <c r="Q235" s="230">
        <v>0.27994000000000002</v>
      </c>
      <c r="R235" s="230">
        <f>Q235*H235</f>
        <v>816.50267764000012</v>
      </c>
      <c r="S235" s="230">
        <v>0</v>
      </c>
      <c r="T235" s="231">
        <f>S235*H235</f>
        <v>0</v>
      </c>
      <c r="AR235" s="232" t="s">
        <v>158</v>
      </c>
      <c r="AT235" s="232" t="s">
        <v>137</v>
      </c>
      <c r="AU235" s="232" t="s">
        <v>86</v>
      </c>
      <c r="AY235" s="15" t="s">
        <v>134</v>
      </c>
      <c r="BE235" s="233">
        <f>IF(N235="základní",J235,0)</f>
        <v>0</v>
      </c>
      <c r="BF235" s="233">
        <f>IF(N235="snížená",J235,0)</f>
        <v>0</v>
      </c>
      <c r="BG235" s="233">
        <f>IF(N235="zákl. přenesená",J235,0)</f>
        <v>0</v>
      </c>
      <c r="BH235" s="233">
        <f>IF(N235="sníž. přenesená",J235,0)</f>
        <v>0</v>
      </c>
      <c r="BI235" s="233">
        <f>IF(N235="nulová",J235,0)</f>
        <v>0</v>
      </c>
      <c r="BJ235" s="15" t="s">
        <v>21</v>
      </c>
      <c r="BK235" s="233">
        <f>ROUND(I235*H235,2)</f>
        <v>0</v>
      </c>
      <c r="BL235" s="15" t="s">
        <v>158</v>
      </c>
      <c r="BM235" s="232" t="s">
        <v>377</v>
      </c>
    </row>
    <row r="236" s="1" customFormat="1">
      <c r="B236" s="36"/>
      <c r="C236" s="37"/>
      <c r="D236" s="234" t="s">
        <v>144</v>
      </c>
      <c r="E236" s="37"/>
      <c r="F236" s="235" t="s">
        <v>371</v>
      </c>
      <c r="G236" s="37"/>
      <c r="H236" s="37"/>
      <c r="I236" s="137"/>
      <c r="J236" s="37"/>
      <c r="K236" s="37"/>
      <c r="L236" s="41"/>
      <c r="M236" s="236"/>
      <c r="N236" s="84"/>
      <c r="O236" s="84"/>
      <c r="P236" s="84"/>
      <c r="Q236" s="84"/>
      <c r="R236" s="84"/>
      <c r="S236" s="84"/>
      <c r="T236" s="85"/>
      <c r="AT236" s="15" t="s">
        <v>144</v>
      </c>
      <c r="AU236" s="15" t="s">
        <v>86</v>
      </c>
    </row>
    <row r="237" s="12" customFormat="1">
      <c r="B237" s="241"/>
      <c r="C237" s="242"/>
      <c r="D237" s="234" t="s">
        <v>197</v>
      </c>
      <c r="E237" s="243" t="s">
        <v>1</v>
      </c>
      <c r="F237" s="244" t="s">
        <v>378</v>
      </c>
      <c r="G237" s="242"/>
      <c r="H237" s="243" t="s">
        <v>1</v>
      </c>
      <c r="I237" s="245"/>
      <c r="J237" s="242"/>
      <c r="K237" s="242"/>
      <c r="L237" s="246"/>
      <c r="M237" s="247"/>
      <c r="N237" s="248"/>
      <c r="O237" s="248"/>
      <c r="P237" s="248"/>
      <c r="Q237" s="248"/>
      <c r="R237" s="248"/>
      <c r="S237" s="248"/>
      <c r="T237" s="249"/>
      <c r="AT237" s="250" t="s">
        <v>197</v>
      </c>
      <c r="AU237" s="250" t="s">
        <v>86</v>
      </c>
      <c r="AV237" s="12" t="s">
        <v>21</v>
      </c>
      <c r="AW237" s="12" t="s">
        <v>34</v>
      </c>
      <c r="AX237" s="12" t="s">
        <v>77</v>
      </c>
      <c r="AY237" s="250" t="s">
        <v>134</v>
      </c>
    </row>
    <row r="238" s="13" customFormat="1">
      <c r="B238" s="251"/>
      <c r="C238" s="252"/>
      <c r="D238" s="234" t="s">
        <v>197</v>
      </c>
      <c r="E238" s="253" t="s">
        <v>1</v>
      </c>
      <c r="F238" s="254" t="s">
        <v>379</v>
      </c>
      <c r="G238" s="252"/>
      <c r="H238" s="255">
        <v>2916.7060000000001</v>
      </c>
      <c r="I238" s="256"/>
      <c r="J238" s="252"/>
      <c r="K238" s="252"/>
      <c r="L238" s="257"/>
      <c r="M238" s="258"/>
      <c r="N238" s="259"/>
      <c r="O238" s="259"/>
      <c r="P238" s="259"/>
      <c r="Q238" s="259"/>
      <c r="R238" s="259"/>
      <c r="S238" s="259"/>
      <c r="T238" s="260"/>
      <c r="AT238" s="261" t="s">
        <v>197</v>
      </c>
      <c r="AU238" s="261" t="s">
        <v>86</v>
      </c>
      <c r="AV238" s="13" t="s">
        <v>86</v>
      </c>
      <c r="AW238" s="13" t="s">
        <v>34</v>
      </c>
      <c r="AX238" s="13" t="s">
        <v>21</v>
      </c>
      <c r="AY238" s="261" t="s">
        <v>134</v>
      </c>
    </row>
    <row r="239" s="1" customFormat="1" ht="24" customHeight="1">
      <c r="B239" s="36"/>
      <c r="C239" s="221" t="s">
        <v>380</v>
      </c>
      <c r="D239" s="221" t="s">
        <v>137</v>
      </c>
      <c r="E239" s="222" t="s">
        <v>381</v>
      </c>
      <c r="F239" s="223" t="s">
        <v>382</v>
      </c>
      <c r="G239" s="224" t="s">
        <v>275</v>
      </c>
      <c r="H239" s="225">
        <v>2258.5100000000002</v>
      </c>
      <c r="I239" s="226"/>
      <c r="J239" s="227">
        <f>ROUND(I239*H239,2)</f>
        <v>0</v>
      </c>
      <c r="K239" s="223" t="s">
        <v>195</v>
      </c>
      <c r="L239" s="41"/>
      <c r="M239" s="228" t="s">
        <v>1</v>
      </c>
      <c r="N239" s="229" t="s">
        <v>42</v>
      </c>
      <c r="O239" s="84"/>
      <c r="P239" s="230">
        <f>O239*H239</f>
        <v>0</v>
      </c>
      <c r="Q239" s="230">
        <v>0</v>
      </c>
      <c r="R239" s="230">
        <f>Q239*H239</f>
        <v>0</v>
      </c>
      <c r="S239" s="230">
        <v>0</v>
      </c>
      <c r="T239" s="231">
        <f>S239*H239</f>
        <v>0</v>
      </c>
      <c r="AR239" s="232" t="s">
        <v>158</v>
      </c>
      <c r="AT239" s="232" t="s">
        <v>137</v>
      </c>
      <c r="AU239" s="232" t="s">
        <v>86</v>
      </c>
      <c r="AY239" s="15" t="s">
        <v>134</v>
      </c>
      <c r="BE239" s="233">
        <f>IF(N239="základní",J239,0)</f>
        <v>0</v>
      </c>
      <c r="BF239" s="233">
        <f>IF(N239="snížená",J239,0)</f>
        <v>0</v>
      </c>
      <c r="BG239" s="233">
        <f>IF(N239="zákl. přenesená",J239,0)</f>
        <v>0</v>
      </c>
      <c r="BH239" s="233">
        <f>IF(N239="sníž. přenesená",J239,0)</f>
        <v>0</v>
      </c>
      <c r="BI239" s="233">
        <f>IF(N239="nulová",J239,0)</f>
        <v>0</v>
      </c>
      <c r="BJ239" s="15" t="s">
        <v>21</v>
      </c>
      <c r="BK239" s="233">
        <f>ROUND(I239*H239,2)</f>
        <v>0</v>
      </c>
      <c r="BL239" s="15" t="s">
        <v>158</v>
      </c>
      <c r="BM239" s="232" t="s">
        <v>383</v>
      </c>
    </row>
    <row r="240" s="1" customFormat="1">
      <c r="B240" s="36"/>
      <c r="C240" s="37"/>
      <c r="D240" s="234" t="s">
        <v>144</v>
      </c>
      <c r="E240" s="37"/>
      <c r="F240" s="235" t="s">
        <v>384</v>
      </c>
      <c r="G240" s="37"/>
      <c r="H240" s="37"/>
      <c r="I240" s="137"/>
      <c r="J240" s="37"/>
      <c r="K240" s="37"/>
      <c r="L240" s="41"/>
      <c r="M240" s="236"/>
      <c r="N240" s="84"/>
      <c r="O240" s="84"/>
      <c r="P240" s="84"/>
      <c r="Q240" s="84"/>
      <c r="R240" s="84"/>
      <c r="S240" s="84"/>
      <c r="T240" s="85"/>
      <c r="AT240" s="15" t="s">
        <v>144</v>
      </c>
      <c r="AU240" s="15" t="s">
        <v>86</v>
      </c>
    </row>
    <row r="241" s="12" customFormat="1">
      <c r="B241" s="241"/>
      <c r="C241" s="242"/>
      <c r="D241" s="234" t="s">
        <v>197</v>
      </c>
      <c r="E241" s="243" t="s">
        <v>1</v>
      </c>
      <c r="F241" s="244" t="s">
        <v>385</v>
      </c>
      <c r="G241" s="242"/>
      <c r="H241" s="243" t="s">
        <v>1</v>
      </c>
      <c r="I241" s="245"/>
      <c r="J241" s="242"/>
      <c r="K241" s="242"/>
      <c r="L241" s="246"/>
      <c r="M241" s="247"/>
      <c r="N241" s="248"/>
      <c r="O241" s="248"/>
      <c r="P241" s="248"/>
      <c r="Q241" s="248"/>
      <c r="R241" s="248"/>
      <c r="S241" s="248"/>
      <c r="T241" s="249"/>
      <c r="AT241" s="250" t="s">
        <v>197</v>
      </c>
      <c r="AU241" s="250" t="s">
        <v>86</v>
      </c>
      <c r="AV241" s="12" t="s">
        <v>21</v>
      </c>
      <c r="AW241" s="12" t="s">
        <v>34</v>
      </c>
      <c r="AX241" s="12" t="s">
        <v>77</v>
      </c>
      <c r="AY241" s="250" t="s">
        <v>134</v>
      </c>
    </row>
    <row r="242" s="13" customFormat="1">
      <c r="B242" s="251"/>
      <c r="C242" s="252"/>
      <c r="D242" s="234" t="s">
        <v>197</v>
      </c>
      <c r="E242" s="253" t="s">
        <v>1</v>
      </c>
      <c r="F242" s="254" t="s">
        <v>386</v>
      </c>
      <c r="G242" s="252"/>
      <c r="H242" s="255">
        <v>2258.5100000000002</v>
      </c>
      <c r="I242" s="256"/>
      <c r="J242" s="252"/>
      <c r="K242" s="252"/>
      <c r="L242" s="257"/>
      <c r="M242" s="258"/>
      <c r="N242" s="259"/>
      <c r="O242" s="259"/>
      <c r="P242" s="259"/>
      <c r="Q242" s="259"/>
      <c r="R242" s="259"/>
      <c r="S242" s="259"/>
      <c r="T242" s="260"/>
      <c r="AT242" s="261" t="s">
        <v>197</v>
      </c>
      <c r="AU242" s="261" t="s">
        <v>86</v>
      </c>
      <c r="AV242" s="13" t="s">
        <v>86</v>
      </c>
      <c r="AW242" s="13" t="s">
        <v>34</v>
      </c>
      <c r="AX242" s="13" t="s">
        <v>21</v>
      </c>
      <c r="AY242" s="261" t="s">
        <v>134</v>
      </c>
    </row>
    <row r="243" s="1" customFormat="1" ht="16.5" customHeight="1">
      <c r="B243" s="36"/>
      <c r="C243" s="221" t="s">
        <v>387</v>
      </c>
      <c r="D243" s="221" t="s">
        <v>137</v>
      </c>
      <c r="E243" s="222" t="s">
        <v>388</v>
      </c>
      <c r="F243" s="223" t="s">
        <v>389</v>
      </c>
      <c r="G243" s="224" t="s">
        <v>275</v>
      </c>
      <c r="H243" s="225">
        <v>297.07999999999998</v>
      </c>
      <c r="I243" s="226"/>
      <c r="J243" s="227">
        <f>ROUND(I243*H243,2)</f>
        <v>0</v>
      </c>
      <c r="K243" s="223" t="s">
        <v>195</v>
      </c>
      <c r="L243" s="41"/>
      <c r="M243" s="228" t="s">
        <v>1</v>
      </c>
      <c r="N243" s="229" t="s">
        <v>42</v>
      </c>
      <c r="O243" s="84"/>
      <c r="P243" s="230">
        <f>O243*H243</f>
        <v>0</v>
      </c>
      <c r="Q243" s="230">
        <v>0.19694999999999999</v>
      </c>
      <c r="R243" s="230">
        <f>Q243*H243</f>
        <v>58.509905999999994</v>
      </c>
      <c r="S243" s="230">
        <v>0</v>
      </c>
      <c r="T243" s="231">
        <f>S243*H243</f>
        <v>0</v>
      </c>
      <c r="AR243" s="232" t="s">
        <v>158</v>
      </c>
      <c r="AT243" s="232" t="s">
        <v>137</v>
      </c>
      <c r="AU243" s="232" t="s">
        <v>86</v>
      </c>
      <c r="AY243" s="15" t="s">
        <v>134</v>
      </c>
      <c r="BE243" s="233">
        <f>IF(N243="základní",J243,0)</f>
        <v>0</v>
      </c>
      <c r="BF243" s="233">
        <f>IF(N243="snížená",J243,0)</f>
        <v>0</v>
      </c>
      <c r="BG243" s="233">
        <f>IF(N243="zákl. přenesená",J243,0)</f>
        <v>0</v>
      </c>
      <c r="BH243" s="233">
        <f>IF(N243="sníž. přenesená",J243,0)</f>
        <v>0</v>
      </c>
      <c r="BI243" s="233">
        <f>IF(N243="nulová",J243,0)</f>
        <v>0</v>
      </c>
      <c r="BJ243" s="15" t="s">
        <v>21</v>
      </c>
      <c r="BK243" s="233">
        <f>ROUND(I243*H243,2)</f>
        <v>0</v>
      </c>
      <c r="BL243" s="15" t="s">
        <v>158</v>
      </c>
      <c r="BM243" s="232" t="s">
        <v>390</v>
      </c>
    </row>
    <row r="244" s="1" customFormat="1">
      <c r="B244" s="36"/>
      <c r="C244" s="37"/>
      <c r="D244" s="234" t="s">
        <v>144</v>
      </c>
      <c r="E244" s="37"/>
      <c r="F244" s="235" t="s">
        <v>391</v>
      </c>
      <c r="G244" s="37"/>
      <c r="H244" s="37"/>
      <c r="I244" s="137"/>
      <c r="J244" s="37"/>
      <c r="K244" s="37"/>
      <c r="L244" s="41"/>
      <c r="M244" s="236"/>
      <c r="N244" s="84"/>
      <c r="O244" s="84"/>
      <c r="P244" s="84"/>
      <c r="Q244" s="84"/>
      <c r="R244" s="84"/>
      <c r="S244" s="84"/>
      <c r="T244" s="85"/>
      <c r="AT244" s="15" t="s">
        <v>144</v>
      </c>
      <c r="AU244" s="15" t="s">
        <v>86</v>
      </c>
    </row>
    <row r="245" s="13" customFormat="1">
      <c r="B245" s="251"/>
      <c r="C245" s="252"/>
      <c r="D245" s="234" t="s">
        <v>197</v>
      </c>
      <c r="E245" s="253" t="s">
        <v>1</v>
      </c>
      <c r="F245" s="254" t="s">
        <v>392</v>
      </c>
      <c r="G245" s="252"/>
      <c r="H245" s="255">
        <v>297.07999999999998</v>
      </c>
      <c r="I245" s="256"/>
      <c r="J245" s="252"/>
      <c r="K245" s="252"/>
      <c r="L245" s="257"/>
      <c r="M245" s="258"/>
      <c r="N245" s="259"/>
      <c r="O245" s="259"/>
      <c r="P245" s="259"/>
      <c r="Q245" s="259"/>
      <c r="R245" s="259"/>
      <c r="S245" s="259"/>
      <c r="T245" s="260"/>
      <c r="AT245" s="261" t="s">
        <v>197</v>
      </c>
      <c r="AU245" s="261" t="s">
        <v>86</v>
      </c>
      <c r="AV245" s="13" t="s">
        <v>86</v>
      </c>
      <c r="AW245" s="13" t="s">
        <v>34</v>
      </c>
      <c r="AX245" s="13" t="s">
        <v>21</v>
      </c>
      <c r="AY245" s="261" t="s">
        <v>134</v>
      </c>
    </row>
    <row r="246" s="1" customFormat="1" ht="24" customHeight="1">
      <c r="B246" s="36"/>
      <c r="C246" s="221" t="s">
        <v>393</v>
      </c>
      <c r="D246" s="221" t="s">
        <v>137</v>
      </c>
      <c r="E246" s="222" t="s">
        <v>394</v>
      </c>
      <c r="F246" s="223" t="s">
        <v>395</v>
      </c>
      <c r="G246" s="224" t="s">
        <v>275</v>
      </c>
      <c r="H246" s="225">
        <v>2258.5100000000002</v>
      </c>
      <c r="I246" s="226"/>
      <c r="J246" s="227">
        <f>ROUND(I246*H246,2)</f>
        <v>0</v>
      </c>
      <c r="K246" s="223" t="s">
        <v>1</v>
      </c>
      <c r="L246" s="41"/>
      <c r="M246" s="228" t="s">
        <v>1</v>
      </c>
      <c r="N246" s="229" t="s">
        <v>42</v>
      </c>
      <c r="O246" s="84"/>
      <c r="P246" s="230">
        <f>O246*H246</f>
        <v>0</v>
      </c>
      <c r="Q246" s="230">
        <v>0</v>
      </c>
      <c r="R246" s="230">
        <f>Q246*H246</f>
        <v>0</v>
      </c>
      <c r="S246" s="230">
        <v>0</v>
      </c>
      <c r="T246" s="231">
        <f>S246*H246</f>
        <v>0</v>
      </c>
      <c r="AR246" s="232" t="s">
        <v>158</v>
      </c>
      <c r="AT246" s="232" t="s">
        <v>137</v>
      </c>
      <c r="AU246" s="232" t="s">
        <v>86</v>
      </c>
      <c r="AY246" s="15" t="s">
        <v>134</v>
      </c>
      <c r="BE246" s="233">
        <f>IF(N246="základní",J246,0)</f>
        <v>0</v>
      </c>
      <c r="BF246" s="233">
        <f>IF(N246="snížená",J246,0)</f>
        <v>0</v>
      </c>
      <c r="BG246" s="233">
        <f>IF(N246="zákl. přenesená",J246,0)</f>
        <v>0</v>
      </c>
      <c r="BH246" s="233">
        <f>IF(N246="sníž. přenesená",J246,0)</f>
        <v>0</v>
      </c>
      <c r="BI246" s="233">
        <f>IF(N246="nulová",J246,0)</f>
        <v>0</v>
      </c>
      <c r="BJ246" s="15" t="s">
        <v>21</v>
      </c>
      <c r="BK246" s="233">
        <f>ROUND(I246*H246,2)</f>
        <v>0</v>
      </c>
      <c r="BL246" s="15" t="s">
        <v>158</v>
      </c>
      <c r="BM246" s="232" t="s">
        <v>396</v>
      </c>
    </row>
    <row r="247" s="1" customFormat="1">
      <c r="B247" s="36"/>
      <c r="C247" s="37"/>
      <c r="D247" s="234" t="s">
        <v>144</v>
      </c>
      <c r="E247" s="37"/>
      <c r="F247" s="235" t="s">
        <v>397</v>
      </c>
      <c r="G247" s="37"/>
      <c r="H247" s="37"/>
      <c r="I247" s="137"/>
      <c r="J247" s="37"/>
      <c r="K247" s="37"/>
      <c r="L247" s="41"/>
      <c r="M247" s="236"/>
      <c r="N247" s="84"/>
      <c r="O247" s="84"/>
      <c r="P247" s="84"/>
      <c r="Q247" s="84"/>
      <c r="R247" s="84"/>
      <c r="S247" s="84"/>
      <c r="T247" s="85"/>
      <c r="AT247" s="15" t="s">
        <v>144</v>
      </c>
      <c r="AU247" s="15" t="s">
        <v>86</v>
      </c>
    </row>
    <row r="248" s="12" customFormat="1">
      <c r="B248" s="241"/>
      <c r="C248" s="242"/>
      <c r="D248" s="234" t="s">
        <v>197</v>
      </c>
      <c r="E248" s="243" t="s">
        <v>1</v>
      </c>
      <c r="F248" s="244" t="s">
        <v>398</v>
      </c>
      <c r="G248" s="242"/>
      <c r="H248" s="243" t="s">
        <v>1</v>
      </c>
      <c r="I248" s="245"/>
      <c r="J248" s="242"/>
      <c r="K248" s="242"/>
      <c r="L248" s="246"/>
      <c r="M248" s="247"/>
      <c r="N248" s="248"/>
      <c r="O248" s="248"/>
      <c r="P248" s="248"/>
      <c r="Q248" s="248"/>
      <c r="R248" s="248"/>
      <c r="S248" s="248"/>
      <c r="T248" s="249"/>
      <c r="AT248" s="250" t="s">
        <v>197</v>
      </c>
      <c r="AU248" s="250" t="s">
        <v>86</v>
      </c>
      <c r="AV248" s="12" t="s">
        <v>21</v>
      </c>
      <c r="AW248" s="12" t="s">
        <v>34</v>
      </c>
      <c r="AX248" s="12" t="s">
        <v>77</v>
      </c>
      <c r="AY248" s="250" t="s">
        <v>134</v>
      </c>
    </row>
    <row r="249" s="13" customFormat="1">
      <c r="B249" s="251"/>
      <c r="C249" s="252"/>
      <c r="D249" s="234" t="s">
        <v>197</v>
      </c>
      <c r="E249" s="253" t="s">
        <v>1</v>
      </c>
      <c r="F249" s="254" t="s">
        <v>386</v>
      </c>
      <c r="G249" s="252"/>
      <c r="H249" s="255">
        <v>2258.5100000000002</v>
      </c>
      <c r="I249" s="256"/>
      <c r="J249" s="252"/>
      <c r="K249" s="252"/>
      <c r="L249" s="257"/>
      <c r="M249" s="258"/>
      <c r="N249" s="259"/>
      <c r="O249" s="259"/>
      <c r="P249" s="259"/>
      <c r="Q249" s="259"/>
      <c r="R249" s="259"/>
      <c r="S249" s="259"/>
      <c r="T249" s="260"/>
      <c r="AT249" s="261" t="s">
        <v>197</v>
      </c>
      <c r="AU249" s="261" t="s">
        <v>86</v>
      </c>
      <c r="AV249" s="13" t="s">
        <v>86</v>
      </c>
      <c r="AW249" s="13" t="s">
        <v>34</v>
      </c>
      <c r="AX249" s="13" t="s">
        <v>21</v>
      </c>
      <c r="AY249" s="261" t="s">
        <v>134</v>
      </c>
    </row>
    <row r="250" s="1" customFormat="1" ht="24" customHeight="1">
      <c r="B250" s="36"/>
      <c r="C250" s="221" t="s">
        <v>314</v>
      </c>
      <c r="D250" s="221" t="s">
        <v>137</v>
      </c>
      <c r="E250" s="222" t="s">
        <v>399</v>
      </c>
      <c r="F250" s="223" t="s">
        <v>400</v>
      </c>
      <c r="G250" s="224" t="s">
        <v>275</v>
      </c>
      <c r="H250" s="225">
        <v>2258.5100000000002</v>
      </c>
      <c r="I250" s="226"/>
      <c r="J250" s="227">
        <f>ROUND(I250*H250,2)</f>
        <v>0</v>
      </c>
      <c r="K250" s="223" t="s">
        <v>1</v>
      </c>
      <c r="L250" s="41"/>
      <c r="M250" s="228" t="s">
        <v>1</v>
      </c>
      <c r="N250" s="229" t="s">
        <v>42</v>
      </c>
      <c r="O250" s="84"/>
      <c r="P250" s="230">
        <f>O250*H250</f>
        <v>0</v>
      </c>
      <c r="Q250" s="230">
        <v>0</v>
      </c>
      <c r="R250" s="230">
        <f>Q250*H250</f>
        <v>0</v>
      </c>
      <c r="S250" s="230">
        <v>0</v>
      </c>
      <c r="T250" s="231">
        <f>S250*H250</f>
        <v>0</v>
      </c>
      <c r="AR250" s="232" t="s">
        <v>158</v>
      </c>
      <c r="AT250" s="232" t="s">
        <v>137</v>
      </c>
      <c r="AU250" s="232" t="s">
        <v>86</v>
      </c>
      <c r="AY250" s="15" t="s">
        <v>134</v>
      </c>
      <c r="BE250" s="233">
        <f>IF(N250="základní",J250,0)</f>
        <v>0</v>
      </c>
      <c r="BF250" s="233">
        <f>IF(N250="snížená",J250,0)</f>
        <v>0</v>
      </c>
      <c r="BG250" s="233">
        <f>IF(N250="zákl. přenesená",J250,0)</f>
        <v>0</v>
      </c>
      <c r="BH250" s="233">
        <f>IF(N250="sníž. přenesená",J250,0)</f>
        <v>0</v>
      </c>
      <c r="BI250" s="233">
        <f>IF(N250="nulová",J250,0)</f>
        <v>0</v>
      </c>
      <c r="BJ250" s="15" t="s">
        <v>21</v>
      </c>
      <c r="BK250" s="233">
        <f>ROUND(I250*H250,2)</f>
        <v>0</v>
      </c>
      <c r="BL250" s="15" t="s">
        <v>158</v>
      </c>
      <c r="BM250" s="232" t="s">
        <v>401</v>
      </c>
    </row>
    <row r="251" s="1" customFormat="1">
      <c r="B251" s="36"/>
      <c r="C251" s="37"/>
      <c r="D251" s="234" t="s">
        <v>144</v>
      </c>
      <c r="E251" s="37"/>
      <c r="F251" s="235" t="s">
        <v>397</v>
      </c>
      <c r="G251" s="37"/>
      <c r="H251" s="37"/>
      <c r="I251" s="137"/>
      <c r="J251" s="37"/>
      <c r="K251" s="37"/>
      <c r="L251" s="41"/>
      <c r="M251" s="236"/>
      <c r="N251" s="84"/>
      <c r="O251" s="84"/>
      <c r="P251" s="84"/>
      <c r="Q251" s="84"/>
      <c r="R251" s="84"/>
      <c r="S251" s="84"/>
      <c r="T251" s="85"/>
      <c r="AT251" s="15" t="s">
        <v>144</v>
      </c>
      <c r="AU251" s="15" t="s">
        <v>86</v>
      </c>
    </row>
    <row r="252" s="12" customFormat="1">
      <c r="B252" s="241"/>
      <c r="C252" s="242"/>
      <c r="D252" s="234" t="s">
        <v>197</v>
      </c>
      <c r="E252" s="243" t="s">
        <v>1</v>
      </c>
      <c r="F252" s="244" t="s">
        <v>385</v>
      </c>
      <c r="G252" s="242"/>
      <c r="H252" s="243" t="s">
        <v>1</v>
      </c>
      <c r="I252" s="245"/>
      <c r="J252" s="242"/>
      <c r="K252" s="242"/>
      <c r="L252" s="246"/>
      <c r="M252" s="247"/>
      <c r="N252" s="248"/>
      <c r="O252" s="248"/>
      <c r="P252" s="248"/>
      <c r="Q252" s="248"/>
      <c r="R252" s="248"/>
      <c r="S252" s="248"/>
      <c r="T252" s="249"/>
      <c r="AT252" s="250" t="s">
        <v>197</v>
      </c>
      <c r="AU252" s="250" t="s">
        <v>86</v>
      </c>
      <c r="AV252" s="12" t="s">
        <v>21</v>
      </c>
      <c r="AW252" s="12" t="s">
        <v>34</v>
      </c>
      <c r="AX252" s="12" t="s">
        <v>77</v>
      </c>
      <c r="AY252" s="250" t="s">
        <v>134</v>
      </c>
    </row>
    <row r="253" s="13" customFormat="1">
      <c r="B253" s="251"/>
      <c r="C253" s="252"/>
      <c r="D253" s="234" t="s">
        <v>197</v>
      </c>
      <c r="E253" s="253" t="s">
        <v>1</v>
      </c>
      <c r="F253" s="254" t="s">
        <v>386</v>
      </c>
      <c r="G253" s="252"/>
      <c r="H253" s="255">
        <v>2258.5100000000002</v>
      </c>
      <c r="I253" s="256"/>
      <c r="J253" s="252"/>
      <c r="K253" s="252"/>
      <c r="L253" s="257"/>
      <c r="M253" s="258"/>
      <c r="N253" s="259"/>
      <c r="O253" s="259"/>
      <c r="P253" s="259"/>
      <c r="Q253" s="259"/>
      <c r="R253" s="259"/>
      <c r="S253" s="259"/>
      <c r="T253" s="260"/>
      <c r="AT253" s="261" t="s">
        <v>197</v>
      </c>
      <c r="AU253" s="261" t="s">
        <v>86</v>
      </c>
      <c r="AV253" s="13" t="s">
        <v>86</v>
      </c>
      <c r="AW253" s="13" t="s">
        <v>34</v>
      </c>
      <c r="AX253" s="13" t="s">
        <v>21</v>
      </c>
      <c r="AY253" s="261" t="s">
        <v>134</v>
      </c>
    </row>
    <row r="254" s="1" customFormat="1" ht="24" customHeight="1">
      <c r="B254" s="36"/>
      <c r="C254" s="221" t="s">
        <v>402</v>
      </c>
      <c r="D254" s="221" t="s">
        <v>137</v>
      </c>
      <c r="E254" s="222" t="s">
        <v>403</v>
      </c>
      <c r="F254" s="223" t="s">
        <v>404</v>
      </c>
      <c r="G254" s="224" t="s">
        <v>275</v>
      </c>
      <c r="H254" s="225">
        <v>2258.5100000000002</v>
      </c>
      <c r="I254" s="226"/>
      <c r="J254" s="227">
        <f>ROUND(I254*H254,2)</f>
        <v>0</v>
      </c>
      <c r="K254" s="223" t="s">
        <v>195</v>
      </c>
      <c r="L254" s="41"/>
      <c r="M254" s="228" t="s">
        <v>1</v>
      </c>
      <c r="N254" s="229" t="s">
        <v>42</v>
      </c>
      <c r="O254" s="84"/>
      <c r="P254" s="230">
        <f>O254*H254</f>
        <v>0</v>
      </c>
      <c r="Q254" s="230">
        <v>0</v>
      </c>
      <c r="R254" s="230">
        <f>Q254*H254</f>
        <v>0</v>
      </c>
      <c r="S254" s="230">
        <v>0</v>
      </c>
      <c r="T254" s="231">
        <f>S254*H254</f>
        <v>0</v>
      </c>
      <c r="AR254" s="232" t="s">
        <v>158</v>
      </c>
      <c r="AT254" s="232" t="s">
        <v>137</v>
      </c>
      <c r="AU254" s="232" t="s">
        <v>86</v>
      </c>
      <c r="AY254" s="15" t="s">
        <v>134</v>
      </c>
      <c r="BE254" s="233">
        <f>IF(N254="základní",J254,0)</f>
        <v>0</v>
      </c>
      <c r="BF254" s="233">
        <f>IF(N254="snížená",J254,0)</f>
        <v>0</v>
      </c>
      <c r="BG254" s="233">
        <f>IF(N254="zákl. přenesená",J254,0)</f>
        <v>0</v>
      </c>
      <c r="BH254" s="233">
        <f>IF(N254="sníž. přenesená",J254,0)</f>
        <v>0</v>
      </c>
      <c r="BI254" s="233">
        <f>IF(N254="nulová",J254,0)</f>
        <v>0</v>
      </c>
      <c r="BJ254" s="15" t="s">
        <v>21</v>
      </c>
      <c r="BK254" s="233">
        <f>ROUND(I254*H254,2)</f>
        <v>0</v>
      </c>
      <c r="BL254" s="15" t="s">
        <v>158</v>
      </c>
      <c r="BM254" s="232" t="s">
        <v>405</v>
      </c>
    </row>
    <row r="255" s="1" customFormat="1">
      <c r="B255" s="36"/>
      <c r="C255" s="37"/>
      <c r="D255" s="234" t="s">
        <v>144</v>
      </c>
      <c r="E255" s="37"/>
      <c r="F255" s="235" t="s">
        <v>406</v>
      </c>
      <c r="G255" s="37"/>
      <c r="H255" s="37"/>
      <c r="I255" s="137"/>
      <c r="J255" s="37"/>
      <c r="K255" s="37"/>
      <c r="L255" s="41"/>
      <c r="M255" s="236"/>
      <c r="N255" s="84"/>
      <c r="O255" s="84"/>
      <c r="P255" s="84"/>
      <c r="Q255" s="84"/>
      <c r="R255" s="84"/>
      <c r="S255" s="84"/>
      <c r="T255" s="85"/>
      <c r="AT255" s="15" t="s">
        <v>144</v>
      </c>
      <c r="AU255" s="15" t="s">
        <v>86</v>
      </c>
    </row>
    <row r="256" s="12" customFormat="1">
      <c r="B256" s="241"/>
      <c r="C256" s="242"/>
      <c r="D256" s="234" t="s">
        <v>197</v>
      </c>
      <c r="E256" s="243" t="s">
        <v>1</v>
      </c>
      <c r="F256" s="244" t="s">
        <v>407</v>
      </c>
      <c r="G256" s="242"/>
      <c r="H256" s="243" t="s">
        <v>1</v>
      </c>
      <c r="I256" s="245"/>
      <c r="J256" s="242"/>
      <c r="K256" s="242"/>
      <c r="L256" s="246"/>
      <c r="M256" s="247"/>
      <c r="N256" s="248"/>
      <c r="O256" s="248"/>
      <c r="P256" s="248"/>
      <c r="Q256" s="248"/>
      <c r="R256" s="248"/>
      <c r="S256" s="248"/>
      <c r="T256" s="249"/>
      <c r="AT256" s="250" t="s">
        <v>197</v>
      </c>
      <c r="AU256" s="250" t="s">
        <v>86</v>
      </c>
      <c r="AV256" s="12" t="s">
        <v>21</v>
      </c>
      <c r="AW256" s="12" t="s">
        <v>34</v>
      </c>
      <c r="AX256" s="12" t="s">
        <v>77</v>
      </c>
      <c r="AY256" s="250" t="s">
        <v>134</v>
      </c>
    </row>
    <row r="257" s="13" customFormat="1">
      <c r="B257" s="251"/>
      <c r="C257" s="252"/>
      <c r="D257" s="234" t="s">
        <v>197</v>
      </c>
      <c r="E257" s="253" t="s">
        <v>1</v>
      </c>
      <c r="F257" s="254" t="s">
        <v>408</v>
      </c>
      <c r="G257" s="252"/>
      <c r="H257" s="255">
        <v>2258.5100000000002</v>
      </c>
      <c r="I257" s="256"/>
      <c r="J257" s="252"/>
      <c r="K257" s="252"/>
      <c r="L257" s="257"/>
      <c r="M257" s="258"/>
      <c r="N257" s="259"/>
      <c r="O257" s="259"/>
      <c r="P257" s="259"/>
      <c r="Q257" s="259"/>
      <c r="R257" s="259"/>
      <c r="S257" s="259"/>
      <c r="T257" s="260"/>
      <c r="AT257" s="261" t="s">
        <v>197</v>
      </c>
      <c r="AU257" s="261" t="s">
        <v>86</v>
      </c>
      <c r="AV257" s="13" t="s">
        <v>86</v>
      </c>
      <c r="AW257" s="13" t="s">
        <v>34</v>
      </c>
      <c r="AX257" s="13" t="s">
        <v>21</v>
      </c>
      <c r="AY257" s="261" t="s">
        <v>134</v>
      </c>
    </row>
    <row r="258" s="11" customFormat="1" ht="22.8" customHeight="1">
      <c r="B258" s="205"/>
      <c r="C258" s="206"/>
      <c r="D258" s="207" t="s">
        <v>76</v>
      </c>
      <c r="E258" s="219" t="s">
        <v>177</v>
      </c>
      <c r="F258" s="219" t="s">
        <v>409</v>
      </c>
      <c r="G258" s="206"/>
      <c r="H258" s="206"/>
      <c r="I258" s="209"/>
      <c r="J258" s="220">
        <f>BK258</f>
        <v>0</v>
      </c>
      <c r="K258" s="206"/>
      <c r="L258" s="211"/>
      <c r="M258" s="212"/>
      <c r="N258" s="213"/>
      <c r="O258" s="213"/>
      <c r="P258" s="214">
        <f>SUM(P259:P262)</f>
        <v>0</v>
      </c>
      <c r="Q258" s="213"/>
      <c r="R258" s="214">
        <f>SUM(R259:R262)</f>
        <v>0.16739999999999999</v>
      </c>
      <c r="S258" s="213"/>
      <c r="T258" s="215">
        <f>SUM(T259:T262)</f>
        <v>0</v>
      </c>
      <c r="AR258" s="216" t="s">
        <v>21</v>
      </c>
      <c r="AT258" s="217" t="s">
        <v>76</v>
      </c>
      <c r="AU258" s="217" t="s">
        <v>21</v>
      </c>
      <c r="AY258" s="216" t="s">
        <v>134</v>
      </c>
      <c r="BK258" s="218">
        <f>SUM(BK259:BK262)</f>
        <v>0</v>
      </c>
    </row>
    <row r="259" s="1" customFormat="1" ht="16.5" customHeight="1">
      <c r="B259" s="36"/>
      <c r="C259" s="221" t="s">
        <v>410</v>
      </c>
      <c r="D259" s="221" t="s">
        <v>137</v>
      </c>
      <c r="E259" s="222" t="s">
        <v>411</v>
      </c>
      <c r="F259" s="223" t="s">
        <v>412</v>
      </c>
      <c r="G259" s="224" t="s">
        <v>413</v>
      </c>
      <c r="H259" s="225">
        <v>9</v>
      </c>
      <c r="I259" s="226"/>
      <c r="J259" s="227">
        <f>ROUND(I259*H259,2)</f>
        <v>0</v>
      </c>
      <c r="K259" s="223" t="s">
        <v>1</v>
      </c>
      <c r="L259" s="41"/>
      <c r="M259" s="228" t="s">
        <v>1</v>
      </c>
      <c r="N259" s="229" t="s">
        <v>42</v>
      </c>
      <c r="O259" s="84"/>
      <c r="P259" s="230">
        <f>O259*H259</f>
        <v>0</v>
      </c>
      <c r="Q259" s="230">
        <v>0.013950000000000001</v>
      </c>
      <c r="R259" s="230">
        <f>Q259*H259</f>
        <v>0.12555</v>
      </c>
      <c r="S259" s="230">
        <v>0</v>
      </c>
      <c r="T259" s="231">
        <f>S259*H259</f>
        <v>0</v>
      </c>
      <c r="AR259" s="232" t="s">
        <v>158</v>
      </c>
      <c r="AT259" s="232" t="s">
        <v>137</v>
      </c>
      <c r="AU259" s="232" t="s">
        <v>86</v>
      </c>
      <c r="AY259" s="15" t="s">
        <v>134</v>
      </c>
      <c r="BE259" s="233">
        <f>IF(N259="základní",J259,0)</f>
        <v>0</v>
      </c>
      <c r="BF259" s="233">
        <f>IF(N259="snížená",J259,0)</f>
        <v>0</v>
      </c>
      <c r="BG259" s="233">
        <f>IF(N259="zákl. přenesená",J259,0)</f>
        <v>0</v>
      </c>
      <c r="BH259" s="233">
        <f>IF(N259="sníž. přenesená",J259,0)</f>
        <v>0</v>
      </c>
      <c r="BI259" s="233">
        <f>IF(N259="nulová",J259,0)</f>
        <v>0</v>
      </c>
      <c r="BJ259" s="15" t="s">
        <v>21</v>
      </c>
      <c r="BK259" s="233">
        <f>ROUND(I259*H259,2)</f>
        <v>0</v>
      </c>
      <c r="BL259" s="15" t="s">
        <v>158</v>
      </c>
      <c r="BM259" s="232" t="s">
        <v>414</v>
      </c>
    </row>
    <row r="260" s="1" customFormat="1">
      <c r="B260" s="36"/>
      <c r="C260" s="37"/>
      <c r="D260" s="234" t="s">
        <v>144</v>
      </c>
      <c r="E260" s="37"/>
      <c r="F260" s="235" t="s">
        <v>415</v>
      </c>
      <c r="G260" s="37"/>
      <c r="H260" s="37"/>
      <c r="I260" s="137"/>
      <c r="J260" s="37"/>
      <c r="K260" s="37"/>
      <c r="L260" s="41"/>
      <c r="M260" s="236"/>
      <c r="N260" s="84"/>
      <c r="O260" s="84"/>
      <c r="P260" s="84"/>
      <c r="Q260" s="84"/>
      <c r="R260" s="84"/>
      <c r="S260" s="84"/>
      <c r="T260" s="85"/>
      <c r="AT260" s="15" t="s">
        <v>144</v>
      </c>
      <c r="AU260" s="15" t="s">
        <v>86</v>
      </c>
    </row>
    <row r="261" s="1" customFormat="1" ht="16.5" customHeight="1">
      <c r="B261" s="36"/>
      <c r="C261" s="221" t="s">
        <v>416</v>
      </c>
      <c r="D261" s="221" t="s">
        <v>137</v>
      </c>
      <c r="E261" s="222" t="s">
        <v>417</v>
      </c>
      <c r="F261" s="223" t="s">
        <v>412</v>
      </c>
      <c r="G261" s="224" t="s">
        <v>413</v>
      </c>
      <c r="H261" s="225">
        <v>3</v>
      </c>
      <c r="I261" s="226"/>
      <c r="J261" s="227">
        <f>ROUND(I261*H261,2)</f>
        <v>0</v>
      </c>
      <c r="K261" s="223" t="s">
        <v>1</v>
      </c>
      <c r="L261" s="41"/>
      <c r="M261" s="228" t="s">
        <v>1</v>
      </c>
      <c r="N261" s="229" t="s">
        <v>42</v>
      </c>
      <c r="O261" s="84"/>
      <c r="P261" s="230">
        <f>O261*H261</f>
        <v>0</v>
      </c>
      <c r="Q261" s="230">
        <v>0.013950000000000001</v>
      </c>
      <c r="R261" s="230">
        <f>Q261*H261</f>
        <v>0.041849999999999998</v>
      </c>
      <c r="S261" s="230">
        <v>0</v>
      </c>
      <c r="T261" s="231">
        <f>S261*H261</f>
        <v>0</v>
      </c>
      <c r="AR261" s="232" t="s">
        <v>158</v>
      </c>
      <c r="AT261" s="232" t="s">
        <v>137</v>
      </c>
      <c r="AU261" s="232" t="s">
        <v>86</v>
      </c>
      <c r="AY261" s="15" t="s">
        <v>134</v>
      </c>
      <c r="BE261" s="233">
        <f>IF(N261="základní",J261,0)</f>
        <v>0</v>
      </c>
      <c r="BF261" s="233">
        <f>IF(N261="snížená",J261,0)</f>
        <v>0</v>
      </c>
      <c r="BG261" s="233">
        <f>IF(N261="zákl. přenesená",J261,0)</f>
        <v>0</v>
      </c>
      <c r="BH261" s="233">
        <f>IF(N261="sníž. přenesená",J261,0)</f>
        <v>0</v>
      </c>
      <c r="BI261" s="233">
        <f>IF(N261="nulová",J261,0)</f>
        <v>0</v>
      </c>
      <c r="BJ261" s="15" t="s">
        <v>21</v>
      </c>
      <c r="BK261" s="233">
        <f>ROUND(I261*H261,2)</f>
        <v>0</v>
      </c>
      <c r="BL261" s="15" t="s">
        <v>158</v>
      </c>
      <c r="BM261" s="232" t="s">
        <v>418</v>
      </c>
    </row>
    <row r="262" s="1" customFormat="1">
      <c r="B262" s="36"/>
      <c r="C262" s="37"/>
      <c r="D262" s="234" t="s">
        <v>144</v>
      </c>
      <c r="E262" s="37"/>
      <c r="F262" s="235" t="s">
        <v>419</v>
      </c>
      <c r="G262" s="37"/>
      <c r="H262" s="37"/>
      <c r="I262" s="137"/>
      <c r="J262" s="37"/>
      <c r="K262" s="37"/>
      <c r="L262" s="41"/>
      <c r="M262" s="236"/>
      <c r="N262" s="84"/>
      <c r="O262" s="84"/>
      <c r="P262" s="84"/>
      <c r="Q262" s="84"/>
      <c r="R262" s="84"/>
      <c r="S262" s="84"/>
      <c r="T262" s="85"/>
      <c r="AT262" s="15" t="s">
        <v>144</v>
      </c>
      <c r="AU262" s="15" t="s">
        <v>86</v>
      </c>
    </row>
    <row r="263" s="11" customFormat="1" ht="22.8" customHeight="1">
      <c r="B263" s="205"/>
      <c r="C263" s="206"/>
      <c r="D263" s="207" t="s">
        <v>76</v>
      </c>
      <c r="E263" s="219" t="s">
        <v>420</v>
      </c>
      <c r="F263" s="219" t="s">
        <v>421</v>
      </c>
      <c r="G263" s="206"/>
      <c r="H263" s="206"/>
      <c r="I263" s="209"/>
      <c r="J263" s="220">
        <f>BK263</f>
        <v>0</v>
      </c>
      <c r="K263" s="206"/>
      <c r="L263" s="211"/>
      <c r="M263" s="212"/>
      <c r="N263" s="213"/>
      <c r="O263" s="213"/>
      <c r="P263" s="214">
        <f>SUM(P264:P266)</f>
        <v>0</v>
      </c>
      <c r="Q263" s="213"/>
      <c r="R263" s="214">
        <f>SUM(R264:R266)</f>
        <v>0</v>
      </c>
      <c r="S263" s="213"/>
      <c r="T263" s="215">
        <f>SUM(T264:T266)</f>
        <v>300</v>
      </c>
      <c r="AR263" s="216" t="s">
        <v>21</v>
      </c>
      <c r="AT263" s="217" t="s">
        <v>76</v>
      </c>
      <c r="AU263" s="217" t="s">
        <v>21</v>
      </c>
      <c r="AY263" s="216" t="s">
        <v>134</v>
      </c>
      <c r="BK263" s="218">
        <f>SUM(BK264:BK266)</f>
        <v>0</v>
      </c>
    </row>
    <row r="264" s="1" customFormat="1" ht="24" customHeight="1">
      <c r="B264" s="36"/>
      <c r="C264" s="221" t="s">
        <v>422</v>
      </c>
      <c r="D264" s="221" t="s">
        <v>137</v>
      </c>
      <c r="E264" s="222" t="s">
        <v>423</v>
      </c>
      <c r="F264" s="223" t="s">
        <v>424</v>
      </c>
      <c r="G264" s="224" t="s">
        <v>275</v>
      </c>
      <c r="H264" s="225">
        <v>15000</v>
      </c>
      <c r="I264" s="226"/>
      <c r="J264" s="227">
        <f>ROUND(I264*H264,2)</f>
        <v>0</v>
      </c>
      <c r="K264" s="223" t="s">
        <v>195</v>
      </c>
      <c r="L264" s="41"/>
      <c r="M264" s="228" t="s">
        <v>1</v>
      </c>
      <c r="N264" s="229" t="s">
        <v>42</v>
      </c>
      <c r="O264" s="84"/>
      <c r="P264" s="230">
        <f>O264*H264</f>
        <v>0</v>
      </c>
      <c r="Q264" s="230">
        <v>0</v>
      </c>
      <c r="R264" s="230">
        <f>Q264*H264</f>
        <v>0</v>
      </c>
      <c r="S264" s="230">
        <v>0.02</v>
      </c>
      <c r="T264" s="231">
        <f>S264*H264</f>
        <v>300</v>
      </c>
      <c r="AR264" s="232" t="s">
        <v>158</v>
      </c>
      <c r="AT264" s="232" t="s">
        <v>137</v>
      </c>
      <c r="AU264" s="232" t="s">
        <v>86</v>
      </c>
      <c r="AY264" s="15" t="s">
        <v>134</v>
      </c>
      <c r="BE264" s="233">
        <f>IF(N264="základní",J264,0)</f>
        <v>0</v>
      </c>
      <c r="BF264" s="233">
        <f>IF(N264="snížená",J264,0)</f>
        <v>0</v>
      </c>
      <c r="BG264" s="233">
        <f>IF(N264="zákl. přenesená",J264,0)</f>
        <v>0</v>
      </c>
      <c r="BH264" s="233">
        <f>IF(N264="sníž. přenesená",J264,0)</f>
        <v>0</v>
      </c>
      <c r="BI264" s="233">
        <f>IF(N264="nulová",J264,0)</f>
        <v>0</v>
      </c>
      <c r="BJ264" s="15" t="s">
        <v>21</v>
      </c>
      <c r="BK264" s="233">
        <f>ROUND(I264*H264,2)</f>
        <v>0</v>
      </c>
      <c r="BL264" s="15" t="s">
        <v>158</v>
      </c>
      <c r="BM264" s="232" t="s">
        <v>425</v>
      </c>
    </row>
    <row r="265" s="1" customFormat="1">
      <c r="B265" s="36"/>
      <c r="C265" s="37"/>
      <c r="D265" s="234" t="s">
        <v>144</v>
      </c>
      <c r="E265" s="37"/>
      <c r="F265" s="235" t="s">
        <v>426</v>
      </c>
      <c r="G265" s="37"/>
      <c r="H265" s="37"/>
      <c r="I265" s="137"/>
      <c r="J265" s="37"/>
      <c r="K265" s="37"/>
      <c r="L265" s="41"/>
      <c r="M265" s="236"/>
      <c r="N265" s="84"/>
      <c r="O265" s="84"/>
      <c r="P265" s="84"/>
      <c r="Q265" s="84"/>
      <c r="R265" s="84"/>
      <c r="S265" s="84"/>
      <c r="T265" s="85"/>
      <c r="AT265" s="15" t="s">
        <v>144</v>
      </c>
      <c r="AU265" s="15" t="s">
        <v>86</v>
      </c>
    </row>
    <row r="266" s="1" customFormat="1">
      <c r="B266" s="36"/>
      <c r="C266" s="37"/>
      <c r="D266" s="234" t="s">
        <v>145</v>
      </c>
      <c r="E266" s="37"/>
      <c r="F266" s="237" t="s">
        <v>427</v>
      </c>
      <c r="G266" s="37"/>
      <c r="H266" s="37"/>
      <c r="I266" s="137"/>
      <c r="J266" s="37"/>
      <c r="K266" s="37"/>
      <c r="L266" s="41"/>
      <c r="M266" s="236"/>
      <c r="N266" s="84"/>
      <c r="O266" s="84"/>
      <c r="P266" s="84"/>
      <c r="Q266" s="84"/>
      <c r="R266" s="84"/>
      <c r="S266" s="84"/>
      <c r="T266" s="85"/>
      <c r="AT266" s="15" t="s">
        <v>145</v>
      </c>
      <c r="AU266" s="15" t="s">
        <v>86</v>
      </c>
    </row>
    <row r="267" s="11" customFormat="1" ht="22.8" customHeight="1">
      <c r="B267" s="205"/>
      <c r="C267" s="206"/>
      <c r="D267" s="207" t="s">
        <v>76</v>
      </c>
      <c r="E267" s="219" t="s">
        <v>428</v>
      </c>
      <c r="F267" s="219" t="s">
        <v>429</v>
      </c>
      <c r="G267" s="206"/>
      <c r="H267" s="206"/>
      <c r="I267" s="209"/>
      <c r="J267" s="220">
        <f>BK267</f>
        <v>0</v>
      </c>
      <c r="K267" s="206"/>
      <c r="L267" s="211"/>
      <c r="M267" s="212"/>
      <c r="N267" s="213"/>
      <c r="O267" s="213"/>
      <c r="P267" s="214">
        <f>SUM(P268:P270)</f>
        <v>0</v>
      </c>
      <c r="Q267" s="213"/>
      <c r="R267" s="214">
        <f>SUM(R268:R270)</f>
        <v>0</v>
      </c>
      <c r="S267" s="213"/>
      <c r="T267" s="215">
        <f>SUM(T268:T270)</f>
        <v>0</v>
      </c>
      <c r="AR267" s="216" t="s">
        <v>21</v>
      </c>
      <c r="AT267" s="217" t="s">
        <v>76</v>
      </c>
      <c r="AU267" s="217" t="s">
        <v>21</v>
      </c>
      <c r="AY267" s="216" t="s">
        <v>134</v>
      </c>
      <c r="BK267" s="218">
        <f>SUM(BK268:BK270)</f>
        <v>0</v>
      </c>
    </row>
    <row r="268" s="1" customFormat="1" ht="24" customHeight="1">
      <c r="B268" s="36"/>
      <c r="C268" s="221" t="s">
        <v>430</v>
      </c>
      <c r="D268" s="221" t="s">
        <v>137</v>
      </c>
      <c r="E268" s="222" t="s">
        <v>431</v>
      </c>
      <c r="F268" s="223" t="s">
        <v>432</v>
      </c>
      <c r="G268" s="224" t="s">
        <v>266</v>
      </c>
      <c r="H268" s="225">
        <v>1708.3489999999999</v>
      </c>
      <c r="I268" s="226"/>
      <c r="J268" s="227">
        <f>ROUND(I268*H268,2)</f>
        <v>0</v>
      </c>
      <c r="K268" s="223" t="s">
        <v>195</v>
      </c>
      <c r="L268" s="41"/>
      <c r="M268" s="228" t="s">
        <v>1</v>
      </c>
      <c r="N268" s="229" t="s">
        <v>42</v>
      </c>
      <c r="O268" s="84"/>
      <c r="P268" s="230">
        <f>O268*H268</f>
        <v>0</v>
      </c>
      <c r="Q268" s="230">
        <v>0</v>
      </c>
      <c r="R268" s="230">
        <f>Q268*H268</f>
        <v>0</v>
      </c>
      <c r="S268" s="230">
        <v>0</v>
      </c>
      <c r="T268" s="231">
        <f>S268*H268</f>
        <v>0</v>
      </c>
      <c r="AR268" s="232" t="s">
        <v>158</v>
      </c>
      <c r="AT268" s="232" t="s">
        <v>137</v>
      </c>
      <c r="AU268" s="232" t="s">
        <v>86</v>
      </c>
      <c r="AY268" s="15" t="s">
        <v>134</v>
      </c>
      <c r="BE268" s="233">
        <f>IF(N268="základní",J268,0)</f>
        <v>0</v>
      </c>
      <c r="BF268" s="233">
        <f>IF(N268="snížená",J268,0)</f>
        <v>0</v>
      </c>
      <c r="BG268" s="233">
        <f>IF(N268="zákl. přenesená",J268,0)</f>
        <v>0</v>
      </c>
      <c r="BH268" s="233">
        <f>IF(N268="sníž. přenesená",J268,0)</f>
        <v>0</v>
      </c>
      <c r="BI268" s="233">
        <f>IF(N268="nulová",J268,0)</f>
        <v>0</v>
      </c>
      <c r="BJ268" s="15" t="s">
        <v>21</v>
      </c>
      <c r="BK268" s="233">
        <f>ROUND(I268*H268,2)</f>
        <v>0</v>
      </c>
      <c r="BL268" s="15" t="s">
        <v>158</v>
      </c>
      <c r="BM268" s="232" t="s">
        <v>433</v>
      </c>
    </row>
    <row r="269" s="1" customFormat="1">
      <c r="B269" s="36"/>
      <c r="C269" s="37"/>
      <c r="D269" s="234" t="s">
        <v>144</v>
      </c>
      <c r="E269" s="37"/>
      <c r="F269" s="235" t="s">
        <v>434</v>
      </c>
      <c r="G269" s="37"/>
      <c r="H269" s="37"/>
      <c r="I269" s="137"/>
      <c r="J269" s="37"/>
      <c r="K269" s="37"/>
      <c r="L269" s="41"/>
      <c r="M269" s="236"/>
      <c r="N269" s="84"/>
      <c r="O269" s="84"/>
      <c r="P269" s="84"/>
      <c r="Q269" s="84"/>
      <c r="R269" s="84"/>
      <c r="S269" s="84"/>
      <c r="T269" s="85"/>
      <c r="AT269" s="15" t="s">
        <v>144</v>
      </c>
      <c r="AU269" s="15" t="s">
        <v>86</v>
      </c>
    </row>
    <row r="270" s="1" customFormat="1">
      <c r="B270" s="36"/>
      <c r="C270" s="37"/>
      <c r="D270" s="234" t="s">
        <v>145</v>
      </c>
      <c r="E270" s="37"/>
      <c r="F270" s="237" t="s">
        <v>435</v>
      </c>
      <c r="G270" s="37"/>
      <c r="H270" s="37"/>
      <c r="I270" s="137"/>
      <c r="J270" s="37"/>
      <c r="K270" s="37"/>
      <c r="L270" s="41"/>
      <c r="M270" s="238"/>
      <c r="N270" s="239"/>
      <c r="O270" s="239"/>
      <c r="P270" s="239"/>
      <c r="Q270" s="239"/>
      <c r="R270" s="239"/>
      <c r="S270" s="239"/>
      <c r="T270" s="240"/>
      <c r="AT270" s="15" t="s">
        <v>145</v>
      </c>
      <c r="AU270" s="15" t="s">
        <v>86</v>
      </c>
    </row>
    <row r="271" s="1" customFormat="1" ht="6.96" customHeight="1">
      <c r="B271" s="59"/>
      <c r="C271" s="60"/>
      <c r="D271" s="60"/>
      <c r="E271" s="60"/>
      <c r="F271" s="60"/>
      <c r="G271" s="60"/>
      <c r="H271" s="60"/>
      <c r="I271" s="171"/>
      <c r="J271" s="60"/>
      <c r="K271" s="60"/>
      <c r="L271" s="41"/>
    </row>
  </sheetData>
  <sheetProtection sheet="1" autoFilter="0" formatColumns="0" formatRows="0" objects="1" scenarios="1" spinCount="100000" saltValue="JMbJgcOQzK1PhVR5Rof3q+WOiCucoIPAuJSrXXCmBXXLIhCsymsVugjNte4v+jPveQ6VjK61/EtIwb26G+y+XA==" hashValue="7+ixoc+fbkQTsdw9dIYsame2W1yOlZv1bYZ42qw4UuSsjMptjsF38psvgfQUZfAlsdpBTcqNl4ptR39d0HgV5w==" algorithmName="SHA-512" password="CC35"/>
  <autoFilter ref="C122:K270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9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5" t="s">
        <v>92</v>
      </c>
    </row>
    <row r="3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18"/>
      <c r="AT3" s="15" t="s">
        <v>86</v>
      </c>
    </row>
    <row r="4" ht="24.96" customHeight="1">
      <c r="B4" s="18"/>
      <c r="D4" s="133" t="s">
        <v>105</v>
      </c>
      <c r="L4" s="18"/>
      <c r="M4" s="134" t="s">
        <v>10</v>
      </c>
      <c r="AT4" s="15" t="s">
        <v>4</v>
      </c>
    </row>
    <row r="5" ht="6.96" customHeight="1">
      <c r="B5" s="18"/>
      <c r="L5" s="18"/>
    </row>
    <row r="6" ht="12" customHeight="1">
      <c r="B6" s="18"/>
      <c r="D6" s="135" t="s">
        <v>16</v>
      </c>
      <c r="L6" s="18"/>
    </row>
    <row r="7" ht="16.5" customHeight="1">
      <c r="B7" s="18"/>
      <c r="E7" s="136" t="str">
        <f>'Rekapitulace stavby'!K6</f>
        <v>Rekonstrukce polní cesty C4 a C5 v k.ú. Lhota u Dřís</v>
      </c>
      <c r="F7" s="135"/>
      <c r="G7" s="135"/>
      <c r="H7" s="135"/>
      <c r="L7" s="18"/>
    </row>
    <row r="8" s="1" customFormat="1" ht="12" customHeight="1">
      <c r="B8" s="41"/>
      <c r="D8" s="135" t="s">
        <v>106</v>
      </c>
      <c r="I8" s="137"/>
      <c r="L8" s="41"/>
    </row>
    <row r="9" s="1" customFormat="1" ht="36.96" customHeight="1">
      <c r="B9" s="41"/>
      <c r="E9" s="138" t="s">
        <v>436</v>
      </c>
      <c r="F9" s="1"/>
      <c r="G9" s="1"/>
      <c r="H9" s="1"/>
      <c r="I9" s="137"/>
      <c r="L9" s="41"/>
    </row>
    <row r="10" s="1" customFormat="1">
      <c r="B10" s="41"/>
      <c r="I10" s="137"/>
      <c r="L10" s="41"/>
    </row>
    <row r="11" s="1" customFormat="1" ht="12" customHeight="1">
      <c r="B11" s="41"/>
      <c r="D11" s="135" t="s">
        <v>19</v>
      </c>
      <c r="F11" s="139" t="s">
        <v>1</v>
      </c>
      <c r="I11" s="140" t="s">
        <v>20</v>
      </c>
      <c r="J11" s="139" t="s">
        <v>1</v>
      </c>
      <c r="L11" s="41"/>
    </row>
    <row r="12" s="1" customFormat="1" ht="12" customHeight="1">
      <c r="B12" s="41"/>
      <c r="D12" s="135" t="s">
        <v>22</v>
      </c>
      <c r="F12" s="139" t="s">
        <v>23</v>
      </c>
      <c r="I12" s="140" t="s">
        <v>24</v>
      </c>
      <c r="J12" s="141" t="str">
        <f>'Rekapitulace stavby'!AN8</f>
        <v>15. 6. 2015</v>
      </c>
      <c r="L12" s="41"/>
    </row>
    <row r="13" s="1" customFormat="1" ht="10.8" customHeight="1">
      <c r="B13" s="41"/>
      <c r="I13" s="137"/>
      <c r="L13" s="41"/>
    </row>
    <row r="14" s="1" customFormat="1" ht="12" customHeight="1">
      <c r="B14" s="41"/>
      <c r="D14" s="135" t="s">
        <v>28</v>
      </c>
      <c r="I14" s="140" t="s">
        <v>29</v>
      </c>
      <c r="J14" s="139" t="str">
        <f>IF('Rekapitulace stavby'!AN10="","",'Rekapitulace stavby'!AN10)</f>
        <v/>
      </c>
      <c r="L14" s="41"/>
    </row>
    <row r="15" s="1" customFormat="1" ht="18" customHeight="1">
      <c r="B15" s="41"/>
      <c r="E15" s="139" t="str">
        <f>IF('Rekapitulace stavby'!E11="","",'Rekapitulace stavby'!E11)</f>
        <v xml:space="preserve"> </v>
      </c>
      <c r="I15" s="140" t="s">
        <v>30</v>
      </c>
      <c r="J15" s="139" t="str">
        <f>IF('Rekapitulace stavby'!AN11="","",'Rekapitulace stavby'!AN11)</f>
        <v/>
      </c>
      <c r="L15" s="41"/>
    </row>
    <row r="16" s="1" customFormat="1" ht="6.96" customHeight="1">
      <c r="B16" s="41"/>
      <c r="I16" s="137"/>
      <c r="L16" s="41"/>
    </row>
    <row r="17" s="1" customFormat="1" ht="12" customHeight="1">
      <c r="B17" s="41"/>
      <c r="D17" s="135" t="s">
        <v>31</v>
      </c>
      <c r="I17" s="140" t="s">
        <v>29</v>
      </c>
      <c r="J17" s="31" t="str">
        <f>'Rekapitulace stavby'!AN13</f>
        <v>Vyplň údaj</v>
      </c>
      <c r="L17" s="41"/>
    </row>
    <row r="18" s="1" customFormat="1" ht="18" customHeight="1">
      <c r="B18" s="41"/>
      <c r="E18" s="31" t="str">
        <f>'Rekapitulace stavby'!E14</f>
        <v>Vyplň údaj</v>
      </c>
      <c r="F18" s="139"/>
      <c r="G18" s="139"/>
      <c r="H18" s="139"/>
      <c r="I18" s="140" t="s">
        <v>30</v>
      </c>
      <c r="J18" s="31" t="str">
        <f>'Rekapitulace stavby'!AN14</f>
        <v>Vyplň údaj</v>
      </c>
      <c r="L18" s="41"/>
    </row>
    <row r="19" s="1" customFormat="1" ht="6.96" customHeight="1">
      <c r="B19" s="41"/>
      <c r="I19" s="137"/>
      <c r="L19" s="41"/>
    </row>
    <row r="20" s="1" customFormat="1" ht="12" customHeight="1">
      <c r="B20" s="41"/>
      <c r="D20" s="135" t="s">
        <v>33</v>
      </c>
      <c r="I20" s="140" t="s">
        <v>29</v>
      </c>
      <c r="J20" s="139" t="s">
        <v>1</v>
      </c>
      <c r="L20" s="41"/>
    </row>
    <row r="21" s="1" customFormat="1" ht="18" customHeight="1">
      <c r="B21" s="41"/>
      <c r="E21" s="139" t="s">
        <v>108</v>
      </c>
      <c r="I21" s="140" t="s">
        <v>30</v>
      </c>
      <c r="J21" s="139" t="s">
        <v>1</v>
      </c>
      <c r="L21" s="41"/>
    </row>
    <row r="22" s="1" customFormat="1" ht="6.96" customHeight="1">
      <c r="B22" s="41"/>
      <c r="I22" s="137"/>
      <c r="L22" s="41"/>
    </row>
    <row r="23" s="1" customFormat="1" ht="12" customHeight="1">
      <c r="B23" s="41"/>
      <c r="D23" s="135" t="s">
        <v>35</v>
      </c>
      <c r="I23" s="140" t="s">
        <v>29</v>
      </c>
      <c r="J23" s="139" t="s">
        <v>1</v>
      </c>
      <c r="L23" s="41"/>
    </row>
    <row r="24" s="1" customFormat="1" ht="18" customHeight="1">
      <c r="B24" s="41"/>
      <c r="E24" s="139" t="s">
        <v>108</v>
      </c>
      <c r="I24" s="140" t="s">
        <v>30</v>
      </c>
      <c r="J24" s="139" t="s">
        <v>1</v>
      </c>
      <c r="L24" s="41"/>
    </row>
    <row r="25" s="1" customFormat="1" ht="6.96" customHeight="1">
      <c r="B25" s="41"/>
      <c r="I25" s="137"/>
      <c r="L25" s="41"/>
    </row>
    <row r="26" s="1" customFormat="1" ht="12" customHeight="1">
      <c r="B26" s="41"/>
      <c r="D26" s="135" t="s">
        <v>36</v>
      </c>
      <c r="I26" s="137"/>
      <c r="L26" s="41"/>
    </row>
    <row r="27" s="7" customFormat="1" ht="16.5" customHeight="1">
      <c r="B27" s="142"/>
      <c r="E27" s="143" t="s">
        <v>1</v>
      </c>
      <c r="F27" s="143"/>
      <c r="G27" s="143"/>
      <c r="H27" s="143"/>
      <c r="I27" s="144"/>
      <c r="L27" s="142"/>
    </row>
    <row r="28" s="1" customFormat="1" ht="6.96" customHeight="1">
      <c r="B28" s="41"/>
      <c r="I28" s="137"/>
      <c r="L28" s="41"/>
    </row>
    <row r="29" s="1" customFormat="1" ht="6.96" customHeight="1">
      <c r="B29" s="41"/>
      <c r="D29" s="76"/>
      <c r="E29" s="76"/>
      <c r="F29" s="76"/>
      <c r="G29" s="76"/>
      <c r="H29" s="76"/>
      <c r="I29" s="145"/>
      <c r="J29" s="76"/>
      <c r="K29" s="76"/>
      <c r="L29" s="41"/>
    </row>
    <row r="30" s="1" customFormat="1" ht="25.44" customHeight="1">
      <c r="B30" s="41"/>
      <c r="D30" s="146" t="s">
        <v>37</v>
      </c>
      <c r="I30" s="137"/>
      <c r="J30" s="147">
        <f>ROUND(J126, 2)</f>
        <v>0</v>
      </c>
      <c r="L30" s="41"/>
    </row>
    <row r="31" s="1" customFormat="1" ht="6.96" customHeight="1">
      <c r="B31" s="41"/>
      <c r="D31" s="76"/>
      <c r="E31" s="76"/>
      <c r="F31" s="76"/>
      <c r="G31" s="76"/>
      <c r="H31" s="76"/>
      <c r="I31" s="145"/>
      <c r="J31" s="76"/>
      <c r="K31" s="76"/>
      <c r="L31" s="41"/>
    </row>
    <row r="32" s="1" customFormat="1" ht="14.4" customHeight="1">
      <c r="B32" s="41"/>
      <c r="F32" s="148" t="s">
        <v>39</v>
      </c>
      <c r="I32" s="149" t="s">
        <v>38</v>
      </c>
      <c r="J32" s="148" t="s">
        <v>40</v>
      </c>
      <c r="L32" s="41"/>
    </row>
    <row r="33" s="1" customFormat="1" ht="14.4" customHeight="1">
      <c r="B33" s="41"/>
      <c r="D33" s="150" t="s">
        <v>41</v>
      </c>
      <c r="E33" s="135" t="s">
        <v>42</v>
      </c>
      <c r="F33" s="151">
        <f>ROUND((SUM(BE126:BE316)),  2)</f>
        <v>0</v>
      </c>
      <c r="I33" s="152">
        <v>0.20999999999999999</v>
      </c>
      <c r="J33" s="151">
        <f>ROUND(((SUM(BE126:BE316))*I33),  2)</f>
        <v>0</v>
      </c>
      <c r="L33" s="41"/>
    </row>
    <row r="34" s="1" customFormat="1" ht="14.4" customHeight="1">
      <c r="B34" s="41"/>
      <c r="E34" s="135" t="s">
        <v>43</v>
      </c>
      <c r="F34" s="151">
        <f>ROUND((SUM(BF126:BF316)),  2)</f>
        <v>0</v>
      </c>
      <c r="I34" s="152">
        <v>0.14999999999999999</v>
      </c>
      <c r="J34" s="151">
        <f>ROUND(((SUM(BF126:BF316))*I34),  2)</f>
        <v>0</v>
      </c>
      <c r="L34" s="41"/>
    </row>
    <row r="35" hidden="1" s="1" customFormat="1" ht="14.4" customHeight="1">
      <c r="B35" s="41"/>
      <c r="E35" s="135" t="s">
        <v>44</v>
      </c>
      <c r="F35" s="151">
        <f>ROUND((SUM(BG126:BG316)),  2)</f>
        <v>0</v>
      </c>
      <c r="I35" s="152">
        <v>0.20999999999999999</v>
      </c>
      <c r="J35" s="151">
        <f>0</f>
        <v>0</v>
      </c>
      <c r="L35" s="41"/>
    </row>
    <row r="36" hidden="1" s="1" customFormat="1" ht="14.4" customHeight="1">
      <c r="B36" s="41"/>
      <c r="E36" s="135" t="s">
        <v>45</v>
      </c>
      <c r="F36" s="151">
        <f>ROUND((SUM(BH126:BH316)),  2)</f>
        <v>0</v>
      </c>
      <c r="I36" s="152">
        <v>0.14999999999999999</v>
      </c>
      <c r="J36" s="151">
        <f>0</f>
        <v>0</v>
      </c>
      <c r="L36" s="41"/>
    </row>
    <row r="37" hidden="1" s="1" customFormat="1" ht="14.4" customHeight="1">
      <c r="B37" s="41"/>
      <c r="E37" s="135" t="s">
        <v>46</v>
      </c>
      <c r="F37" s="151">
        <f>ROUND((SUM(BI126:BI316)),  2)</f>
        <v>0</v>
      </c>
      <c r="I37" s="152">
        <v>0</v>
      </c>
      <c r="J37" s="151">
        <f>0</f>
        <v>0</v>
      </c>
      <c r="L37" s="41"/>
    </row>
    <row r="38" s="1" customFormat="1" ht="6.96" customHeight="1">
      <c r="B38" s="41"/>
      <c r="I38" s="137"/>
      <c r="L38" s="41"/>
    </row>
    <row r="39" s="1" customFormat="1" ht="25.44" customHeight="1">
      <c r="B39" s="41"/>
      <c r="C39" s="153"/>
      <c r="D39" s="154" t="s">
        <v>47</v>
      </c>
      <c r="E39" s="155"/>
      <c r="F39" s="155"/>
      <c r="G39" s="156" t="s">
        <v>48</v>
      </c>
      <c r="H39" s="157" t="s">
        <v>49</v>
      </c>
      <c r="I39" s="158"/>
      <c r="J39" s="159">
        <f>SUM(J30:J37)</f>
        <v>0</v>
      </c>
      <c r="K39" s="160"/>
      <c r="L39" s="41"/>
    </row>
    <row r="40" s="1" customFormat="1" ht="14.4" customHeight="1">
      <c r="B40" s="41"/>
      <c r="I40" s="137"/>
      <c r="L40" s="41"/>
    </row>
    <row r="41" ht="14.4" customHeight="1">
      <c r="B41" s="18"/>
      <c r="L41" s="18"/>
    </row>
    <row r="42" ht="14.4" customHeight="1">
      <c r="B42" s="18"/>
      <c r="L42" s="18"/>
    </row>
    <row r="43" ht="14.4" customHeight="1">
      <c r="B43" s="18"/>
      <c r="L43" s="18"/>
    </row>
    <row r="44" ht="14.4" customHeight="1">
      <c r="B44" s="18"/>
      <c r="L44" s="18"/>
    </row>
    <row r="45" ht="14.4" customHeight="1">
      <c r="B45" s="18"/>
      <c r="L45" s="18"/>
    </row>
    <row r="46" ht="14.4" customHeight="1">
      <c r="B46" s="18"/>
      <c r="L46" s="18"/>
    </row>
    <row r="47" ht="14.4" customHeight="1">
      <c r="B47" s="18"/>
      <c r="L47" s="18"/>
    </row>
    <row r="48" ht="14.4" customHeight="1">
      <c r="B48" s="18"/>
      <c r="L48" s="18"/>
    </row>
    <row r="49" ht="14.4" customHeight="1">
      <c r="B49" s="18"/>
      <c r="L49" s="18"/>
    </row>
    <row r="50" s="1" customFormat="1" ht="14.4" customHeight="1">
      <c r="B50" s="41"/>
      <c r="D50" s="161" t="s">
        <v>50</v>
      </c>
      <c r="E50" s="162"/>
      <c r="F50" s="162"/>
      <c r="G50" s="161" t="s">
        <v>51</v>
      </c>
      <c r="H50" s="162"/>
      <c r="I50" s="163"/>
      <c r="J50" s="162"/>
      <c r="K50" s="162"/>
      <c r="L50" s="4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1" customFormat="1">
      <c r="B61" s="41"/>
      <c r="D61" s="164" t="s">
        <v>52</v>
      </c>
      <c r="E61" s="165"/>
      <c r="F61" s="166" t="s">
        <v>53</v>
      </c>
      <c r="G61" s="164" t="s">
        <v>52</v>
      </c>
      <c r="H61" s="165"/>
      <c r="I61" s="167"/>
      <c r="J61" s="168" t="s">
        <v>53</v>
      </c>
      <c r="K61" s="165"/>
      <c r="L61" s="41"/>
    </row>
    <row r="62">
      <c r="B62" s="18"/>
      <c r="L62" s="18"/>
    </row>
    <row r="63">
      <c r="B63" s="18"/>
      <c r="L63" s="18"/>
    </row>
    <row r="64">
      <c r="B64" s="18"/>
      <c r="L64" s="18"/>
    </row>
    <row r="65" s="1" customFormat="1">
      <c r="B65" s="41"/>
      <c r="D65" s="161" t="s">
        <v>54</v>
      </c>
      <c r="E65" s="162"/>
      <c r="F65" s="162"/>
      <c r="G65" s="161" t="s">
        <v>55</v>
      </c>
      <c r="H65" s="162"/>
      <c r="I65" s="163"/>
      <c r="J65" s="162"/>
      <c r="K65" s="162"/>
      <c r="L65" s="41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1" customFormat="1">
      <c r="B76" s="41"/>
      <c r="D76" s="164" t="s">
        <v>52</v>
      </c>
      <c r="E76" s="165"/>
      <c r="F76" s="166" t="s">
        <v>53</v>
      </c>
      <c r="G76" s="164" t="s">
        <v>52</v>
      </c>
      <c r="H76" s="165"/>
      <c r="I76" s="167"/>
      <c r="J76" s="168" t="s">
        <v>53</v>
      </c>
      <c r="K76" s="165"/>
      <c r="L76" s="41"/>
    </row>
    <row r="77" s="1" customFormat="1" ht="14.4" customHeight="1">
      <c r="B77" s="169"/>
      <c r="C77" s="170"/>
      <c r="D77" s="170"/>
      <c r="E77" s="170"/>
      <c r="F77" s="170"/>
      <c r="G77" s="170"/>
      <c r="H77" s="170"/>
      <c r="I77" s="171"/>
      <c r="J77" s="170"/>
      <c r="K77" s="170"/>
      <c r="L77" s="41"/>
    </row>
    <row r="81" s="1" customFormat="1" ht="6.96" customHeight="1">
      <c r="B81" s="172"/>
      <c r="C81" s="173"/>
      <c r="D81" s="173"/>
      <c r="E81" s="173"/>
      <c r="F81" s="173"/>
      <c r="G81" s="173"/>
      <c r="H81" s="173"/>
      <c r="I81" s="174"/>
      <c r="J81" s="173"/>
      <c r="K81" s="173"/>
      <c r="L81" s="41"/>
    </row>
    <row r="82" s="1" customFormat="1" ht="24.96" customHeight="1">
      <c r="B82" s="36"/>
      <c r="C82" s="21" t="s">
        <v>109</v>
      </c>
      <c r="D82" s="37"/>
      <c r="E82" s="37"/>
      <c r="F82" s="37"/>
      <c r="G82" s="37"/>
      <c r="H82" s="37"/>
      <c r="I82" s="137"/>
      <c r="J82" s="37"/>
      <c r="K82" s="37"/>
      <c r="L82" s="41"/>
    </row>
    <row r="83" s="1" customFormat="1" ht="6.96" customHeight="1">
      <c r="B83" s="36"/>
      <c r="C83" s="37"/>
      <c r="D83" s="37"/>
      <c r="E83" s="37"/>
      <c r="F83" s="37"/>
      <c r="G83" s="37"/>
      <c r="H83" s="37"/>
      <c r="I83" s="137"/>
      <c r="J83" s="37"/>
      <c r="K83" s="37"/>
      <c r="L83" s="41"/>
    </row>
    <row r="84" s="1" customFormat="1" ht="12" customHeight="1">
      <c r="B84" s="36"/>
      <c r="C84" s="30" t="s">
        <v>16</v>
      </c>
      <c r="D84" s="37"/>
      <c r="E84" s="37"/>
      <c r="F84" s="37"/>
      <c r="G84" s="37"/>
      <c r="H84" s="37"/>
      <c r="I84" s="137"/>
      <c r="J84" s="37"/>
      <c r="K84" s="37"/>
      <c r="L84" s="41"/>
    </row>
    <row r="85" s="1" customFormat="1" ht="16.5" customHeight="1">
      <c r="B85" s="36"/>
      <c r="C85" s="37"/>
      <c r="D85" s="37"/>
      <c r="E85" s="175" t="str">
        <f>E7</f>
        <v>Rekonstrukce polní cesty C4 a C5 v k.ú. Lhota u Dřís</v>
      </c>
      <c r="F85" s="30"/>
      <c r="G85" s="30"/>
      <c r="H85" s="30"/>
      <c r="I85" s="137"/>
      <c r="J85" s="37"/>
      <c r="K85" s="37"/>
      <c r="L85" s="41"/>
    </row>
    <row r="86" s="1" customFormat="1" ht="12" customHeight="1">
      <c r="B86" s="36"/>
      <c r="C86" s="30" t="s">
        <v>106</v>
      </c>
      <c r="D86" s="37"/>
      <c r="E86" s="37"/>
      <c r="F86" s="37"/>
      <c r="G86" s="37"/>
      <c r="H86" s="37"/>
      <c r="I86" s="137"/>
      <c r="J86" s="37"/>
      <c r="K86" s="37"/>
      <c r="L86" s="41"/>
    </row>
    <row r="87" s="1" customFormat="1" ht="16.5" customHeight="1">
      <c r="B87" s="36"/>
      <c r="C87" s="37"/>
      <c r="D87" s="37"/>
      <c r="E87" s="69" t="str">
        <f>E9</f>
        <v>495/16-2 - SO 02 Polní cesta C5</v>
      </c>
      <c r="F87" s="37"/>
      <c r="G87" s="37"/>
      <c r="H87" s="37"/>
      <c r="I87" s="137"/>
      <c r="J87" s="37"/>
      <c r="K87" s="37"/>
      <c r="L87" s="41"/>
    </row>
    <row r="88" s="1" customFormat="1" ht="6.96" customHeight="1">
      <c r="B88" s="36"/>
      <c r="C88" s="37"/>
      <c r="D88" s="37"/>
      <c r="E88" s="37"/>
      <c r="F88" s="37"/>
      <c r="G88" s="37"/>
      <c r="H88" s="37"/>
      <c r="I88" s="137"/>
      <c r="J88" s="37"/>
      <c r="K88" s="37"/>
      <c r="L88" s="41"/>
    </row>
    <row r="89" s="1" customFormat="1" ht="12" customHeight="1">
      <c r="B89" s="36"/>
      <c r="C89" s="30" t="s">
        <v>22</v>
      </c>
      <c r="D89" s="37"/>
      <c r="E89" s="37"/>
      <c r="F89" s="25" t="str">
        <f>F12</f>
        <v xml:space="preserve"> </v>
      </c>
      <c r="G89" s="37"/>
      <c r="H89" s="37"/>
      <c r="I89" s="140" t="s">
        <v>24</v>
      </c>
      <c r="J89" s="72" t="str">
        <f>IF(J12="","",J12)</f>
        <v>15. 6. 2015</v>
      </c>
      <c r="K89" s="37"/>
      <c r="L89" s="41"/>
    </row>
    <row r="90" s="1" customFormat="1" ht="6.96" customHeight="1">
      <c r="B90" s="36"/>
      <c r="C90" s="37"/>
      <c r="D90" s="37"/>
      <c r="E90" s="37"/>
      <c r="F90" s="37"/>
      <c r="G90" s="37"/>
      <c r="H90" s="37"/>
      <c r="I90" s="137"/>
      <c r="J90" s="37"/>
      <c r="K90" s="37"/>
      <c r="L90" s="41"/>
    </row>
    <row r="91" s="1" customFormat="1" ht="15.15" customHeight="1">
      <c r="B91" s="36"/>
      <c r="C91" s="30" t="s">
        <v>28</v>
      </c>
      <c r="D91" s="37"/>
      <c r="E91" s="37"/>
      <c r="F91" s="25" t="str">
        <f>E15</f>
        <v xml:space="preserve"> </v>
      </c>
      <c r="G91" s="37"/>
      <c r="H91" s="37"/>
      <c r="I91" s="140" t="s">
        <v>33</v>
      </c>
      <c r="J91" s="34" t="str">
        <f>E21</f>
        <v>NDCon s.r.o.</v>
      </c>
      <c r="K91" s="37"/>
      <c r="L91" s="41"/>
    </row>
    <row r="92" s="1" customFormat="1" ht="15.15" customHeight="1">
      <c r="B92" s="36"/>
      <c r="C92" s="30" t="s">
        <v>31</v>
      </c>
      <c r="D92" s="37"/>
      <c r="E92" s="37"/>
      <c r="F92" s="25" t="str">
        <f>IF(E18="","",E18)</f>
        <v>Vyplň údaj</v>
      </c>
      <c r="G92" s="37"/>
      <c r="H92" s="37"/>
      <c r="I92" s="140" t="s">
        <v>35</v>
      </c>
      <c r="J92" s="34" t="str">
        <f>E24</f>
        <v>NDCon s.r.o.</v>
      </c>
      <c r="K92" s="37"/>
      <c r="L92" s="41"/>
    </row>
    <row r="93" s="1" customFormat="1" ht="10.32" customHeight="1">
      <c r="B93" s="36"/>
      <c r="C93" s="37"/>
      <c r="D93" s="37"/>
      <c r="E93" s="37"/>
      <c r="F93" s="37"/>
      <c r="G93" s="37"/>
      <c r="H93" s="37"/>
      <c r="I93" s="137"/>
      <c r="J93" s="37"/>
      <c r="K93" s="37"/>
      <c r="L93" s="41"/>
    </row>
    <row r="94" s="1" customFormat="1" ht="29.28" customHeight="1">
      <c r="B94" s="36"/>
      <c r="C94" s="176" t="s">
        <v>110</v>
      </c>
      <c r="D94" s="177"/>
      <c r="E94" s="177"/>
      <c r="F94" s="177"/>
      <c r="G94" s="177"/>
      <c r="H94" s="177"/>
      <c r="I94" s="178"/>
      <c r="J94" s="179" t="s">
        <v>111</v>
      </c>
      <c r="K94" s="177"/>
      <c r="L94" s="41"/>
    </row>
    <row r="95" s="1" customFormat="1" ht="10.32" customHeight="1">
      <c r="B95" s="36"/>
      <c r="C95" s="37"/>
      <c r="D95" s="37"/>
      <c r="E95" s="37"/>
      <c r="F95" s="37"/>
      <c r="G95" s="37"/>
      <c r="H95" s="37"/>
      <c r="I95" s="137"/>
      <c r="J95" s="37"/>
      <c r="K95" s="37"/>
      <c r="L95" s="41"/>
    </row>
    <row r="96" s="1" customFormat="1" ht="22.8" customHeight="1">
      <c r="B96" s="36"/>
      <c r="C96" s="180" t="s">
        <v>112</v>
      </c>
      <c r="D96" s="37"/>
      <c r="E96" s="37"/>
      <c r="F96" s="37"/>
      <c r="G96" s="37"/>
      <c r="H96" s="37"/>
      <c r="I96" s="137"/>
      <c r="J96" s="103">
        <f>J126</f>
        <v>0</v>
      </c>
      <c r="K96" s="37"/>
      <c r="L96" s="41"/>
      <c r="AU96" s="15" t="s">
        <v>113</v>
      </c>
    </row>
    <row r="97" s="8" customFormat="1" ht="24.96" customHeight="1">
      <c r="B97" s="181"/>
      <c r="C97" s="182"/>
      <c r="D97" s="183" t="s">
        <v>182</v>
      </c>
      <c r="E97" s="184"/>
      <c r="F97" s="184"/>
      <c r="G97" s="184"/>
      <c r="H97" s="184"/>
      <c r="I97" s="185"/>
      <c r="J97" s="186">
        <f>J127</f>
        <v>0</v>
      </c>
      <c r="K97" s="182"/>
      <c r="L97" s="187"/>
    </row>
    <row r="98" s="9" customFormat="1" ht="19.92" customHeight="1">
      <c r="B98" s="188"/>
      <c r="C98" s="189"/>
      <c r="D98" s="190" t="s">
        <v>183</v>
      </c>
      <c r="E98" s="191"/>
      <c r="F98" s="191"/>
      <c r="G98" s="191"/>
      <c r="H98" s="191"/>
      <c r="I98" s="192"/>
      <c r="J98" s="193">
        <f>J128</f>
        <v>0</v>
      </c>
      <c r="K98" s="189"/>
      <c r="L98" s="194"/>
    </row>
    <row r="99" s="9" customFormat="1" ht="19.92" customHeight="1">
      <c r="B99" s="188"/>
      <c r="C99" s="189"/>
      <c r="D99" s="190" t="s">
        <v>184</v>
      </c>
      <c r="E99" s="191"/>
      <c r="F99" s="191"/>
      <c r="G99" s="191"/>
      <c r="H99" s="191"/>
      <c r="I99" s="192"/>
      <c r="J99" s="193">
        <f>J213</f>
        <v>0</v>
      </c>
      <c r="K99" s="189"/>
      <c r="L99" s="194"/>
    </row>
    <row r="100" s="9" customFormat="1" ht="19.92" customHeight="1">
      <c r="B100" s="188"/>
      <c r="C100" s="189"/>
      <c r="D100" s="190" t="s">
        <v>185</v>
      </c>
      <c r="E100" s="191"/>
      <c r="F100" s="191"/>
      <c r="G100" s="191"/>
      <c r="H100" s="191"/>
      <c r="I100" s="192"/>
      <c r="J100" s="193">
        <f>J228</f>
        <v>0</v>
      </c>
      <c r="K100" s="189"/>
      <c r="L100" s="194"/>
    </row>
    <row r="101" s="9" customFormat="1" ht="19.92" customHeight="1">
      <c r="B101" s="188"/>
      <c r="C101" s="189"/>
      <c r="D101" s="190" t="s">
        <v>186</v>
      </c>
      <c r="E101" s="191"/>
      <c r="F101" s="191"/>
      <c r="G101" s="191"/>
      <c r="H101" s="191"/>
      <c r="I101" s="192"/>
      <c r="J101" s="193">
        <f>J267</f>
        <v>0</v>
      </c>
      <c r="K101" s="189"/>
      <c r="L101" s="194"/>
    </row>
    <row r="102" s="9" customFormat="1" ht="19.92" customHeight="1">
      <c r="B102" s="188"/>
      <c r="C102" s="189"/>
      <c r="D102" s="190" t="s">
        <v>437</v>
      </c>
      <c r="E102" s="191"/>
      <c r="F102" s="191"/>
      <c r="G102" s="191"/>
      <c r="H102" s="191"/>
      <c r="I102" s="192"/>
      <c r="J102" s="193">
        <f>J270</f>
        <v>0</v>
      </c>
      <c r="K102" s="189"/>
      <c r="L102" s="194"/>
    </row>
    <row r="103" s="9" customFormat="1" ht="19.92" customHeight="1">
      <c r="B103" s="188"/>
      <c r="C103" s="189"/>
      <c r="D103" s="190" t="s">
        <v>187</v>
      </c>
      <c r="E103" s="191"/>
      <c r="F103" s="191"/>
      <c r="G103" s="191"/>
      <c r="H103" s="191"/>
      <c r="I103" s="192"/>
      <c r="J103" s="193">
        <f>J275</f>
        <v>0</v>
      </c>
      <c r="K103" s="189"/>
      <c r="L103" s="194"/>
    </row>
    <row r="104" s="9" customFormat="1" ht="19.92" customHeight="1">
      <c r="B104" s="188"/>
      <c r="C104" s="189"/>
      <c r="D104" s="190" t="s">
        <v>188</v>
      </c>
      <c r="E104" s="191"/>
      <c r="F104" s="191"/>
      <c r="G104" s="191"/>
      <c r="H104" s="191"/>
      <c r="I104" s="192"/>
      <c r="J104" s="193">
        <f>J279</f>
        <v>0</v>
      </c>
      <c r="K104" s="189"/>
      <c r="L104" s="194"/>
    </row>
    <row r="105" s="9" customFormat="1" ht="19.92" customHeight="1">
      <c r="B105" s="188"/>
      <c r="C105" s="189"/>
      <c r="D105" s="190" t="s">
        <v>438</v>
      </c>
      <c r="E105" s="191"/>
      <c r="F105" s="191"/>
      <c r="G105" s="191"/>
      <c r="H105" s="191"/>
      <c r="I105" s="192"/>
      <c r="J105" s="193">
        <f>J283</f>
        <v>0</v>
      </c>
      <c r="K105" s="189"/>
      <c r="L105" s="194"/>
    </row>
    <row r="106" s="9" customFormat="1" ht="19.92" customHeight="1">
      <c r="B106" s="188"/>
      <c r="C106" s="189"/>
      <c r="D106" s="190" t="s">
        <v>439</v>
      </c>
      <c r="E106" s="191"/>
      <c r="F106" s="191"/>
      <c r="G106" s="191"/>
      <c r="H106" s="191"/>
      <c r="I106" s="192"/>
      <c r="J106" s="193">
        <f>J300</f>
        <v>0</v>
      </c>
      <c r="K106" s="189"/>
      <c r="L106" s="194"/>
    </row>
    <row r="107" s="1" customFormat="1" ht="21.84" customHeight="1">
      <c r="B107" s="36"/>
      <c r="C107" s="37"/>
      <c r="D107" s="37"/>
      <c r="E107" s="37"/>
      <c r="F107" s="37"/>
      <c r="G107" s="37"/>
      <c r="H107" s="37"/>
      <c r="I107" s="137"/>
      <c r="J107" s="37"/>
      <c r="K107" s="37"/>
      <c r="L107" s="41"/>
    </row>
    <row r="108" s="1" customFormat="1" ht="6.96" customHeight="1">
      <c r="B108" s="59"/>
      <c r="C108" s="60"/>
      <c r="D108" s="60"/>
      <c r="E108" s="60"/>
      <c r="F108" s="60"/>
      <c r="G108" s="60"/>
      <c r="H108" s="60"/>
      <c r="I108" s="171"/>
      <c r="J108" s="60"/>
      <c r="K108" s="60"/>
      <c r="L108" s="41"/>
    </row>
    <row r="112" s="1" customFormat="1" ht="6.96" customHeight="1">
      <c r="B112" s="61"/>
      <c r="C112" s="62"/>
      <c r="D112" s="62"/>
      <c r="E112" s="62"/>
      <c r="F112" s="62"/>
      <c r="G112" s="62"/>
      <c r="H112" s="62"/>
      <c r="I112" s="174"/>
      <c r="J112" s="62"/>
      <c r="K112" s="62"/>
      <c r="L112" s="41"/>
    </row>
    <row r="113" s="1" customFormat="1" ht="24.96" customHeight="1">
      <c r="B113" s="36"/>
      <c r="C113" s="21" t="s">
        <v>118</v>
      </c>
      <c r="D113" s="37"/>
      <c r="E113" s="37"/>
      <c r="F113" s="37"/>
      <c r="G113" s="37"/>
      <c r="H113" s="37"/>
      <c r="I113" s="137"/>
      <c r="J113" s="37"/>
      <c r="K113" s="37"/>
      <c r="L113" s="41"/>
    </row>
    <row r="114" s="1" customFormat="1" ht="6.96" customHeight="1">
      <c r="B114" s="36"/>
      <c r="C114" s="37"/>
      <c r="D114" s="37"/>
      <c r="E114" s="37"/>
      <c r="F114" s="37"/>
      <c r="G114" s="37"/>
      <c r="H114" s="37"/>
      <c r="I114" s="137"/>
      <c r="J114" s="37"/>
      <c r="K114" s="37"/>
      <c r="L114" s="41"/>
    </row>
    <row r="115" s="1" customFormat="1" ht="12" customHeight="1">
      <c r="B115" s="36"/>
      <c r="C115" s="30" t="s">
        <v>16</v>
      </c>
      <c r="D115" s="37"/>
      <c r="E115" s="37"/>
      <c r="F115" s="37"/>
      <c r="G115" s="37"/>
      <c r="H115" s="37"/>
      <c r="I115" s="137"/>
      <c r="J115" s="37"/>
      <c r="K115" s="37"/>
      <c r="L115" s="41"/>
    </row>
    <row r="116" s="1" customFormat="1" ht="16.5" customHeight="1">
      <c r="B116" s="36"/>
      <c r="C116" s="37"/>
      <c r="D116" s="37"/>
      <c r="E116" s="175" t="str">
        <f>E7</f>
        <v>Rekonstrukce polní cesty C4 a C5 v k.ú. Lhota u Dřís</v>
      </c>
      <c r="F116" s="30"/>
      <c r="G116" s="30"/>
      <c r="H116" s="30"/>
      <c r="I116" s="137"/>
      <c r="J116" s="37"/>
      <c r="K116" s="37"/>
      <c r="L116" s="41"/>
    </row>
    <row r="117" s="1" customFormat="1" ht="12" customHeight="1">
      <c r="B117" s="36"/>
      <c r="C117" s="30" t="s">
        <v>106</v>
      </c>
      <c r="D117" s="37"/>
      <c r="E117" s="37"/>
      <c r="F117" s="37"/>
      <c r="G117" s="37"/>
      <c r="H117" s="37"/>
      <c r="I117" s="137"/>
      <c r="J117" s="37"/>
      <c r="K117" s="37"/>
      <c r="L117" s="41"/>
    </row>
    <row r="118" s="1" customFormat="1" ht="16.5" customHeight="1">
      <c r="B118" s="36"/>
      <c r="C118" s="37"/>
      <c r="D118" s="37"/>
      <c r="E118" s="69" t="str">
        <f>E9</f>
        <v>495/16-2 - SO 02 Polní cesta C5</v>
      </c>
      <c r="F118" s="37"/>
      <c r="G118" s="37"/>
      <c r="H118" s="37"/>
      <c r="I118" s="137"/>
      <c r="J118" s="37"/>
      <c r="K118" s="37"/>
      <c r="L118" s="41"/>
    </row>
    <row r="119" s="1" customFormat="1" ht="6.96" customHeight="1">
      <c r="B119" s="36"/>
      <c r="C119" s="37"/>
      <c r="D119" s="37"/>
      <c r="E119" s="37"/>
      <c r="F119" s="37"/>
      <c r="G119" s="37"/>
      <c r="H119" s="37"/>
      <c r="I119" s="137"/>
      <c r="J119" s="37"/>
      <c r="K119" s="37"/>
      <c r="L119" s="41"/>
    </row>
    <row r="120" s="1" customFormat="1" ht="12" customHeight="1">
      <c r="B120" s="36"/>
      <c r="C120" s="30" t="s">
        <v>22</v>
      </c>
      <c r="D120" s="37"/>
      <c r="E120" s="37"/>
      <c r="F120" s="25" t="str">
        <f>F12</f>
        <v xml:space="preserve"> </v>
      </c>
      <c r="G120" s="37"/>
      <c r="H120" s="37"/>
      <c r="I120" s="140" t="s">
        <v>24</v>
      </c>
      <c r="J120" s="72" t="str">
        <f>IF(J12="","",J12)</f>
        <v>15. 6. 2015</v>
      </c>
      <c r="K120" s="37"/>
      <c r="L120" s="41"/>
    </row>
    <row r="121" s="1" customFormat="1" ht="6.96" customHeight="1">
      <c r="B121" s="36"/>
      <c r="C121" s="37"/>
      <c r="D121" s="37"/>
      <c r="E121" s="37"/>
      <c r="F121" s="37"/>
      <c r="G121" s="37"/>
      <c r="H121" s="37"/>
      <c r="I121" s="137"/>
      <c r="J121" s="37"/>
      <c r="K121" s="37"/>
      <c r="L121" s="41"/>
    </row>
    <row r="122" s="1" customFormat="1" ht="15.15" customHeight="1">
      <c r="B122" s="36"/>
      <c r="C122" s="30" t="s">
        <v>28</v>
      </c>
      <c r="D122" s="37"/>
      <c r="E122" s="37"/>
      <c r="F122" s="25" t="str">
        <f>E15</f>
        <v xml:space="preserve"> </v>
      </c>
      <c r="G122" s="37"/>
      <c r="H122" s="37"/>
      <c r="I122" s="140" t="s">
        <v>33</v>
      </c>
      <c r="J122" s="34" t="str">
        <f>E21</f>
        <v>NDCon s.r.o.</v>
      </c>
      <c r="K122" s="37"/>
      <c r="L122" s="41"/>
    </row>
    <row r="123" s="1" customFormat="1" ht="15.15" customHeight="1">
      <c r="B123" s="36"/>
      <c r="C123" s="30" t="s">
        <v>31</v>
      </c>
      <c r="D123" s="37"/>
      <c r="E123" s="37"/>
      <c r="F123" s="25" t="str">
        <f>IF(E18="","",E18)</f>
        <v>Vyplň údaj</v>
      </c>
      <c r="G123" s="37"/>
      <c r="H123" s="37"/>
      <c r="I123" s="140" t="s">
        <v>35</v>
      </c>
      <c r="J123" s="34" t="str">
        <f>E24</f>
        <v>NDCon s.r.o.</v>
      </c>
      <c r="K123" s="37"/>
      <c r="L123" s="41"/>
    </row>
    <row r="124" s="1" customFormat="1" ht="10.32" customHeight="1">
      <c r="B124" s="36"/>
      <c r="C124" s="37"/>
      <c r="D124" s="37"/>
      <c r="E124" s="37"/>
      <c r="F124" s="37"/>
      <c r="G124" s="37"/>
      <c r="H124" s="37"/>
      <c r="I124" s="137"/>
      <c r="J124" s="37"/>
      <c r="K124" s="37"/>
      <c r="L124" s="41"/>
    </row>
    <row r="125" s="10" customFormat="1" ht="29.28" customHeight="1">
      <c r="B125" s="195"/>
      <c r="C125" s="196" t="s">
        <v>119</v>
      </c>
      <c r="D125" s="197" t="s">
        <v>62</v>
      </c>
      <c r="E125" s="197" t="s">
        <v>58</v>
      </c>
      <c r="F125" s="197" t="s">
        <v>59</v>
      </c>
      <c r="G125" s="197" t="s">
        <v>120</v>
      </c>
      <c r="H125" s="197" t="s">
        <v>121</v>
      </c>
      <c r="I125" s="198" t="s">
        <v>122</v>
      </c>
      <c r="J125" s="197" t="s">
        <v>111</v>
      </c>
      <c r="K125" s="199" t="s">
        <v>123</v>
      </c>
      <c r="L125" s="200"/>
      <c r="M125" s="93" t="s">
        <v>1</v>
      </c>
      <c r="N125" s="94" t="s">
        <v>41</v>
      </c>
      <c r="O125" s="94" t="s">
        <v>124</v>
      </c>
      <c r="P125" s="94" t="s">
        <v>125</v>
      </c>
      <c r="Q125" s="94" t="s">
        <v>126</v>
      </c>
      <c r="R125" s="94" t="s">
        <v>127</v>
      </c>
      <c r="S125" s="94" t="s">
        <v>128</v>
      </c>
      <c r="T125" s="95" t="s">
        <v>129</v>
      </c>
    </row>
    <row r="126" s="1" customFormat="1" ht="22.8" customHeight="1">
      <c r="B126" s="36"/>
      <c r="C126" s="100" t="s">
        <v>130</v>
      </c>
      <c r="D126" s="37"/>
      <c r="E126" s="37"/>
      <c r="F126" s="37"/>
      <c r="G126" s="37"/>
      <c r="H126" s="37"/>
      <c r="I126" s="137"/>
      <c r="J126" s="201">
        <f>BK126</f>
        <v>0</v>
      </c>
      <c r="K126" s="37"/>
      <c r="L126" s="41"/>
      <c r="M126" s="96"/>
      <c r="N126" s="97"/>
      <c r="O126" s="97"/>
      <c r="P126" s="202">
        <f>P127</f>
        <v>0</v>
      </c>
      <c r="Q126" s="97"/>
      <c r="R126" s="202">
        <f>R127</f>
        <v>1285.59071442</v>
      </c>
      <c r="S126" s="97"/>
      <c r="T126" s="203">
        <f>T127</f>
        <v>369.25</v>
      </c>
      <c r="AT126" s="15" t="s">
        <v>76</v>
      </c>
      <c r="AU126" s="15" t="s">
        <v>113</v>
      </c>
      <c r="BK126" s="204">
        <f>BK127</f>
        <v>0</v>
      </c>
    </row>
    <row r="127" s="11" customFormat="1" ht="25.92" customHeight="1">
      <c r="B127" s="205"/>
      <c r="C127" s="206"/>
      <c r="D127" s="207" t="s">
        <v>76</v>
      </c>
      <c r="E127" s="208" t="s">
        <v>189</v>
      </c>
      <c r="F127" s="208" t="s">
        <v>190</v>
      </c>
      <c r="G127" s="206"/>
      <c r="H127" s="206"/>
      <c r="I127" s="209"/>
      <c r="J127" s="210">
        <f>BK127</f>
        <v>0</v>
      </c>
      <c r="K127" s="206"/>
      <c r="L127" s="211"/>
      <c r="M127" s="212"/>
      <c r="N127" s="213"/>
      <c r="O127" s="213"/>
      <c r="P127" s="214">
        <f>P128+P213+P228+P267+P270+P275+P279+P283+P300</f>
        <v>0</v>
      </c>
      <c r="Q127" s="213"/>
      <c r="R127" s="214">
        <f>R128+R213+R228+R267+R270+R275+R279+R283+R300</f>
        <v>1285.59071442</v>
      </c>
      <c r="S127" s="213"/>
      <c r="T127" s="215">
        <f>T128+T213+T228+T267+T270+T275+T279+T283+T300</f>
        <v>369.25</v>
      </c>
      <c r="AR127" s="216" t="s">
        <v>21</v>
      </c>
      <c r="AT127" s="217" t="s">
        <v>76</v>
      </c>
      <c r="AU127" s="217" t="s">
        <v>77</v>
      </c>
      <c r="AY127" s="216" t="s">
        <v>134</v>
      </c>
      <c r="BK127" s="218">
        <f>BK128+BK213+BK228+BK267+BK270+BK275+BK279+BK283+BK300</f>
        <v>0</v>
      </c>
    </row>
    <row r="128" s="11" customFormat="1" ht="22.8" customHeight="1">
      <c r="B128" s="205"/>
      <c r="C128" s="206"/>
      <c r="D128" s="207" t="s">
        <v>76</v>
      </c>
      <c r="E128" s="219" t="s">
        <v>21</v>
      </c>
      <c r="F128" s="219" t="s">
        <v>191</v>
      </c>
      <c r="G128" s="206"/>
      <c r="H128" s="206"/>
      <c r="I128" s="209"/>
      <c r="J128" s="220">
        <f>BK128</f>
        <v>0</v>
      </c>
      <c r="K128" s="206"/>
      <c r="L128" s="211"/>
      <c r="M128" s="212"/>
      <c r="N128" s="213"/>
      <c r="O128" s="213"/>
      <c r="P128" s="214">
        <f>SUM(P129:P212)</f>
        <v>0</v>
      </c>
      <c r="Q128" s="213"/>
      <c r="R128" s="214">
        <f>SUM(R129:R212)</f>
        <v>0.034623000000000001</v>
      </c>
      <c r="S128" s="213"/>
      <c r="T128" s="215">
        <f>SUM(T129:T212)</f>
        <v>89.25</v>
      </c>
      <c r="AR128" s="216" t="s">
        <v>21</v>
      </c>
      <c r="AT128" s="217" t="s">
        <v>76</v>
      </c>
      <c r="AU128" s="217" t="s">
        <v>21</v>
      </c>
      <c r="AY128" s="216" t="s">
        <v>134</v>
      </c>
      <c r="BK128" s="218">
        <f>SUM(BK129:BK212)</f>
        <v>0</v>
      </c>
    </row>
    <row r="129" s="1" customFormat="1" ht="24" customHeight="1">
      <c r="B129" s="36"/>
      <c r="C129" s="221" t="s">
        <v>21</v>
      </c>
      <c r="D129" s="221" t="s">
        <v>137</v>
      </c>
      <c r="E129" s="222" t="s">
        <v>440</v>
      </c>
      <c r="F129" s="223" t="s">
        <v>441</v>
      </c>
      <c r="G129" s="224" t="s">
        <v>275</v>
      </c>
      <c r="H129" s="225">
        <v>525</v>
      </c>
      <c r="I129" s="226"/>
      <c r="J129" s="227">
        <f>ROUND(I129*H129,2)</f>
        <v>0</v>
      </c>
      <c r="K129" s="223" t="s">
        <v>267</v>
      </c>
      <c r="L129" s="41"/>
      <c r="M129" s="228" t="s">
        <v>1</v>
      </c>
      <c r="N129" s="229" t="s">
        <v>42</v>
      </c>
      <c r="O129" s="84"/>
      <c r="P129" s="230">
        <f>O129*H129</f>
        <v>0</v>
      </c>
      <c r="Q129" s="230">
        <v>0</v>
      </c>
      <c r="R129" s="230">
        <f>Q129*H129</f>
        <v>0</v>
      </c>
      <c r="S129" s="230">
        <v>0.17000000000000001</v>
      </c>
      <c r="T129" s="231">
        <f>S129*H129</f>
        <v>89.25</v>
      </c>
      <c r="AR129" s="232" t="s">
        <v>158</v>
      </c>
      <c r="AT129" s="232" t="s">
        <v>137</v>
      </c>
      <c r="AU129" s="232" t="s">
        <v>86</v>
      </c>
      <c r="AY129" s="15" t="s">
        <v>134</v>
      </c>
      <c r="BE129" s="233">
        <f>IF(N129="základní",J129,0)</f>
        <v>0</v>
      </c>
      <c r="BF129" s="233">
        <f>IF(N129="snížená",J129,0)</f>
        <v>0</v>
      </c>
      <c r="BG129" s="233">
        <f>IF(N129="zákl. přenesená",J129,0)</f>
        <v>0</v>
      </c>
      <c r="BH129" s="233">
        <f>IF(N129="sníž. přenesená",J129,0)</f>
        <v>0</v>
      </c>
      <c r="BI129" s="233">
        <f>IF(N129="nulová",J129,0)</f>
        <v>0</v>
      </c>
      <c r="BJ129" s="15" t="s">
        <v>21</v>
      </c>
      <c r="BK129" s="233">
        <f>ROUND(I129*H129,2)</f>
        <v>0</v>
      </c>
      <c r="BL129" s="15" t="s">
        <v>158</v>
      </c>
      <c r="BM129" s="232" t="s">
        <v>442</v>
      </c>
    </row>
    <row r="130" s="1" customFormat="1">
      <c r="B130" s="36"/>
      <c r="C130" s="37"/>
      <c r="D130" s="234" t="s">
        <v>144</v>
      </c>
      <c r="E130" s="37"/>
      <c r="F130" s="235" t="s">
        <v>443</v>
      </c>
      <c r="G130" s="37"/>
      <c r="H130" s="37"/>
      <c r="I130" s="137"/>
      <c r="J130" s="37"/>
      <c r="K130" s="37"/>
      <c r="L130" s="41"/>
      <c r="M130" s="236"/>
      <c r="N130" s="84"/>
      <c r="O130" s="84"/>
      <c r="P130" s="84"/>
      <c r="Q130" s="84"/>
      <c r="R130" s="84"/>
      <c r="S130" s="84"/>
      <c r="T130" s="85"/>
      <c r="AT130" s="15" t="s">
        <v>144</v>
      </c>
      <c r="AU130" s="15" t="s">
        <v>86</v>
      </c>
    </row>
    <row r="131" s="13" customFormat="1">
      <c r="B131" s="251"/>
      <c r="C131" s="252"/>
      <c r="D131" s="234" t="s">
        <v>197</v>
      </c>
      <c r="E131" s="253" t="s">
        <v>1</v>
      </c>
      <c r="F131" s="254" t="s">
        <v>444</v>
      </c>
      <c r="G131" s="252"/>
      <c r="H131" s="255">
        <v>525</v>
      </c>
      <c r="I131" s="256"/>
      <c r="J131" s="252"/>
      <c r="K131" s="252"/>
      <c r="L131" s="257"/>
      <c r="M131" s="258"/>
      <c r="N131" s="259"/>
      <c r="O131" s="259"/>
      <c r="P131" s="259"/>
      <c r="Q131" s="259"/>
      <c r="R131" s="259"/>
      <c r="S131" s="259"/>
      <c r="T131" s="260"/>
      <c r="AT131" s="261" t="s">
        <v>197</v>
      </c>
      <c r="AU131" s="261" t="s">
        <v>86</v>
      </c>
      <c r="AV131" s="13" t="s">
        <v>86</v>
      </c>
      <c r="AW131" s="13" t="s">
        <v>34</v>
      </c>
      <c r="AX131" s="13" t="s">
        <v>21</v>
      </c>
      <c r="AY131" s="261" t="s">
        <v>134</v>
      </c>
    </row>
    <row r="132" s="1" customFormat="1" ht="16.5" customHeight="1">
      <c r="B132" s="36"/>
      <c r="C132" s="221" t="s">
        <v>86</v>
      </c>
      <c r="D132" s="221" t="s">
        <v>137</v>
      </c>
      <c r="E132" s="222" t="s">
        <v>192</v>
      </c>
      <c r="F132" s="223" t="s">
        <v>193</v>
      </c>
      <c r="G132" s="224" t="s">
        <v>194</v>
      </c>
      <c r="H132" s="225">
        <v>144.97399999999999</v>
      </c>
      <c r="I132" s="226"/>
      <c r="J132" s="227">
        <f>ROUND(I132*H132,2)</f>
        <v>0</v>
      </c>
      <c r="K132" s="223" t="s">
        <v>195</v>
      </c>
      <c r="L132" s="41"/>
      <c r="M132" s="228" t="s">
        <v>1</v>
      </c>
      <c r="N132" s="229" t="s">
        <v>42</v>
      </c>
      <c r="O132" s="84"/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AR132" s="232" t="s">
        <v>158</v>
      </c>
      <c r="AT132" s="232" t="s">
        <v>137</v>
      </c>
      <c r="AU132" s="232" t="s">
        <v>86</v>
      </c>
      <c r="AY132" s="15" t="s">
        <v>134</v>
      </c>
      <c r="BE132" s="233">
        <f>IF(N132="základní",J132,0)</f>
        <v>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15" t="s">
        <v>21</v>
      </c>
      <c r="BK132" s="233">
        <f>ROUND(I132*H132,2)</f>
        <v>0</v>
      </c>
      <c r="BL132" s="15" t="s">
        <v>158</v>
      </c>
      <c r="BM132" s="232" t="s">
        <v>196</v>
      </c>
    </row>
    <row r="133" s="1" customFormat="1">
      <c r="B133" s="36"/>
      <c r="C133" s="37"/>
      <c r="D133" s="234" t="s">
        <v>144</v>
      </c>
      <c r="E133" s="37"/>
      <c r="F133" s="235" t="s">
        <v>193</v>
      </c>
      <c r="G133" s="37"/>
      <c r="H133" s="37"/>
      <c r="I133" s="137"/>
      <c r="J133" s="37"/>
      <c r="K133" s="37"/>
      <c r="L133" s="41"/>
      <c r="M133" s="236"/>
      <c r="N133" s="84"/>
      <c r="O133" s="84"/>
      <c r="P133" s="84"/>
      <c r="Q133" s="84"/>
      <c r="R133" s="84"/>
      <c r="S133" s="84"/>
      <c r="T133" s="85"/>
      <c r="AT133" s="15" t="s">
        <v>144</v>
      </c>
      <c r="AU133" s="15" t="s">
        <v>86</v>
      </c>
    </row>
    <row r="134" s="12" customFormat="1">
      <c r="B134" s="241"/>
      <c r="C134" s="242"/>
      <c r="D134" s="234" t="s">
        <v>197</v>
      </c>
      <c r="E134" s="243" t="s">
        <v>1</v>
      </c>
      <c r="F134" s="244" t="s">
        <v>198</v>
      </c>
      <c r="G134" s="242"/>
      <c r="H134" s="243" t="s">
        <v>1</v>
      </c>
      <c r="I134" s="245"/>
      <c r="J134" s="242"/>
      <c r="K134" s="242"/>
      <c r="L134" s="246"/>
      <c r="M134" s="247"/>
      <c r="N134" s="248"/>
      <c r="O134" s="248"/>
      <c r="P134" s="248"/>
      <c r="Q134" s="248"/>
      <c r="R134" s="248"/>
      <c r="S134" s="248"/>
      <c r="T134" s="249"/>
      <c r="AT134" s="250" t="s">
        <v>197</v>
      </c>
      <c r="AU134" s="250" t="s">
        <v>86</v>
      </c>
      <c r="AV134" s="12" t="s">
        <v>21</v>
      </c>
      <c r="AW134" s="12" t="s">
        <v>34</v>
      </c>
      <c r="AX134" s="12" t="s">
        <v>77</v>
      </c>
      <c r="AY134" s="250" t="s">
        <v>134</v>
      </c>
    </row>
    <row r="135" s="13" customFormat="1">
      <c r="B135" s="251"/>
      <c r="C135" s="252"/>
      <c r="D135" s="234" t="s">
        <v>197</v>
      </c>
      <c r="E135" s="253" t="s">
        <v>1</v>
      </c>
      <c r="F135" s="254" t="s">
        <v>445</v>
      </c>
      <c r="G135" s="252"/>
      <c r="H135" s="255">
        <v>144.97399999999999</v>
      </c>
      <c r="I135" s="256"/>
      <c r="J135" s="252"/>
      <c r="K135" s="252"/>
      <c r="L135" s="257"/>
      <c r="M135" s="258"/>
      <c r="N135" s="259"/>
      <c r="O135" s="259"/>
      <c r="P135" s="259"/>
      <c r="Q135" s="259"/>
      <c r="R135" s="259"/>
      <c r="S135" s="259"/>
      <c r="T135" s="260"/>
      <c r="AT135" s="261" t="s">
        <v>197</v>
      </c>
      <c r="AU135" s="261" t="s">
        <v>86</v>
      </c>
      <c r="AV135" s="13" t="s">
        <v>86</v>
      </c>
      <c r="AW135" s="13" t="s">
        <v>34</v>
      </c>
      <c r="AX135" s="13" t="s">
        <v>21</v>
      </c>
      <c r="AY135" s="261" t="s">
        <v>134</v>
      </c>
    </row>
    <row r="136" s="1" customFormat="1" ht="16.5" customHeight="1">
      <c r="B136" s="36"/>
      <c r="C136" s="221" t="s">
        <v>151</v>
      </c>
      <c r="D136" s="221" t="s">
        <v>137</v>
      </c>
      <c r="E136" s="222" t="s">
        <v>200</v>
      </c>
      <c r="F136" s="223" t="s">
        <v>201</v>
      </c>
      <c r="G136" s="224" t="s">
        <v>194</v>
      </c>
      <c r="H136" s="225">
        <v>60.140000000000001</v>
      </c>
      <c r="I136" s="226"/>
      <c r="J136" s="227">
        <f>ROUND(I136*H136,2)</f>
        <v>0</v>
      </c>
      <c r="K136" s="223" t="s">
        <v>1</v>
      </c>
      <c r="L136" s="41"/>
      <c r="M136" s="228" t="s">
        <v>1</v>
      </c>
      <c r="N136" s="229" t="s">
        <v>42</v>
      </c>
      <c r="O136" s="84"/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AR136" s="232" t="s">
        <v>158</v>
      </c>
      <c r="AT136" s="232" t="s">
        <v>137</v>
      </c>
      <c r="AU136" s="232" t="s">
        <v>86</v>
      </c>
      <c r="AY136" s="15" t="s">
        <v>134</v>
      </c>
      <c r="BE136" s="233">
        <f>IF(N136="základní",J136,0)</f>
        <v>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5" t="s">
        <v>21</v>
      </c>
      <c r="BK136" s="233">
        <f>ROUND(I136*H136,2)</f>
        <v>0</v>
      </c>
      <c r="BL136" s="15" t="s">
        <v>158</v>
      </c>
      <c r="BM136" s="232" t="s">
        <v>446</v>
      </c>
    </row>
    <row r="137" s="1" customFormat="1">
      <c r="B137" s="36"/>
      <c r="C137" s="37"/>
      <c r="D137" s="234" t="s">
        <v>144</v>
      </c>
      <c r="E137" s="37"/>
      <c r="F137" s="235" t="s">
        <v>203</v>
      </c>
      <c r="G137" s="37"/>
      <c r="H137" s="37"/>
      <c r="I137" s="137"/>
      <c r="J137" s="37"/>
      <c r="K137" s="37"/>
      <c r="L137" s="41"/>
      <c r="M137" s="236"/>
      <c r="N137" s="84"/>
      <c r="O137" s="84"/>
      <c r="P137" s="84"/>
      <c r="Q137" s="84"/>
      <c r="R137" s="84"/>
      <c r="S137" s="84"/>
      <c r="T137" s="85"/>
      <c r="AT137" s="15" t="s">
        <v>144</v>
      </c>
      <c r="AU137" s="15" t="s">
        <v>86</v>
      </c>
    </row>
    <row r="138" s="12" customFormat="1">
      <c r="B138" s="241"/>
      <c r="C138" s="242"/>
      <c r="D138" s="234" t="s">
        <v>197</v>
      </c>
      <c r="E138" s="243" t="s">
        <v>1</v>
      </c>
      <c r="F138" s="244" t="s">
        <v>447</v>
      </c>
      <c r="G138" s="242"/>
      <c r="H138" s="243" t="s">
        <v>1</v>
      </c>
      <c r="I138" s="245"/>
      <c r="J138" s="242"/>
      <c r="K138" s="242"/>
      <c r="L138" s="246"/>
      <c r="M138" s="247"/>
      <c r="N138" s="248"/>
      <c r="O138" s="248"/>
      <c r="P138" s="248"/>
      <c r="Q138" s="248"/>
      <c r="R138" s="248"/>
      <c r="S138" s="248"/>
      <c r="T138" s="249"/>
      <c r="AT138" s="250" t="s">
        <v>197</v>
      </c>
      <c r="AU138" s="250" t="s">
        <v>86</v>
      </c>
      <c r="AV138" s="12" t="s">
        <v>21</v>
      </c>
      <c r="AW138" s="12" t="s">
        <v>34</v>
      </c>
      <c r="AX138" s="12" t="s">
        <v>77</v>
      </c>
      <c r="AY138" s="250" t="s">
        <v>134</v>
      </c>
    </row>
    <row r="139" s="13" customFormat="1">
      <c r="B139" s="251"/>
      <c r="C139" s="252"/>
      <c r="D139" s="234" t="s">
        <v>197</v>
      </c>
      <c r="E139" s="253" t="s">
        <v>1</v>
      </c>
      <c r="F139" s="254" t="s">
        <v>448</v>
      </c>
      <c r="G139" s="252"/>
      <c r="H139" s="255">
        <v>60.140000000000001</v>
      </c>
      <c r="I139" s="256"/>
      <c r="J139" s="252"/>
      <c r="K139" s="252"/>
      <c r="L139" s="257"/>
      <c r="M139" s="258"/>
      <c r="N139" s="259"/>
      <c r="O139" s="259"/>
      <c r="P139" s="259"/>
      <c r="Q139" s="259"/>
      <c r="R139" s="259"/>
      <c r="S139" s="259"/>
      <c r="T139" s="260"/>
      <c r="AT139" s="261" t="s">
        <v>197</v>
      </c>
      <c r="AU139" s="261" t="s">
        <v>86</v>
      </c>
      <c r="AV139" s="13" t="s">
        <v>86</v>
      </c>
      <c r="AW139" s="13" t="s">
        <v>34</v>
      </c>
      <c r="AX139" s="13" t="s">
        <v>21</v>
      </c>
      <c r="AY139" s="261" t="s">
        <v>134</v>
      </c>
    </row>
    <row r="140" s="1" customFormat="1" ht="24" customHeight="1">
      <c r="B140" s="36"/>
      <c r="C140" s="221" t="s">
        <v>158</v>
      </c>
      <c r="D140" s="221" t="s">
        <v>137</v>
      </c>
      <c r="E140" s="222" t="s">
        <v>206</v>
      </c>
      <c r="F140" s="223" t="s">
        <v>207</v>
      </c>
      <c r="G140" s="224" t="s">
        <v>194</v>
      </c>
      <c r="H140" s="225">
        <v>617.51999999999998</v>
      </c>
      <c r="I140" s="226"/>
      <c r="J140" s="227">
        <f>ROUND(I140*H140,2)</f>
        <v>0</v>
      </c>
      <c r="K140" s="223" t="s">
        <v>195</v>
      </c>
      <c r="L140" s="41"/>
      <c r="M140" s="228" t="s">
        <v>1</v>
      </c>
      <c r="N140" s="229" t="s">
        <v>42</v>
      </c>
      <c r="O140" s="84"/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AR140" s="232" t="s">
        <v>158</v>
      </c>
      <c r="AT140" s="232" t="s">
        <v>137</v>
      </c>
      <c r="AU140" s="232" t="s">
        <v>86</v>
      </c>
      <c r="AY140" s="15" t="s">
        <v>134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5" t="s">
        <v>21</v>
      </c>
      <c r="BK140" s="233">
        <f>ROUND(I140*H140,2)</f>
        <v>0</v>
      </c>
      <c r="BL140" s="15" t="s">
        <v>158</v>
      </c>
      <c r="BM140" s="232" t="s">
        <v>208</v>
      </c>
    </row>
    <row r="141" s="1" customFormat="1">
      <c r="B141" s="36"/>
      <c r="C141" s="37"/>
      <c r="D141" s="234" t="s">
        <v>144</v>
      </c>
      <c r="E141" s="37"/>
      <c r="F141" s="235" t="s">
        <v>209</v>
      </c>
      <c r="G141" s="37"/>
      <c r="H141" s="37"/>
      <c r="I141" s="137"/>
      <c r="J141" s="37"/>
      <c r="K141" s="37"/>
      <c r="L141" s="41"/>
      <c r="M141" s="236"/>
      <c r="N141" s="84"/>
      <c r="O141" s="84"/>
      <c r="P141" s="84"/>
      <c r="Q141" s="84"/>
      <c r="R141" s="84"/>
      <c r="S141" s="84"/>
      <c r="T141" s="85"/>
      <c r="AT141" s="15" t="s">
        <v>144</v>
      </c>
      <c r="AU141" s="15" t="s">
        <v>86</v>
      </c>
    </row>
    <row r="142" s="13" customFormat="1">
      <c r="B142" s="251"/>
      <c r="C142" s="252"/>
      <c r="D142" s="234" t="s">
        <v>197</v>
      </c>
      <c r="E142" s="253" t="s">
        <v>1</v>
      </c>
      <c r="F142" s="254" t="s">
        <v>449</v>
      </c>
      <c r="G142" s="252"/>
      <c r="H142" s="255">
        <v>617.51999999999998</v>
      </c>
      <c r="I142" s="256"/>
      <c r="J142" s="252"/>
      <c r="K142" s="252"/>
      <c r="L142" s="257"/>
      <c r="M142" s="258"/>
      <c r="N142" s="259"/>
      <c r="O142" s="259"/>
      <c r="P142" s="259"/>
      <c r="Q142" s="259"/>
      <c r="R142" s="259"/>
      <c r="S142" s="259"/>
      <c r="T142" s="260"/>
      <c r="AT142" s="261" t="s">
        <v>197</v>
      </c>
      <c r="AU142" s="261" t="s">
        <v>86</v>
      </c>
      <c r="AV142" s="13" t="s">
        <v>86</v>
      </c>
      <c r="AW142" s="13" t="s">
        <v>34</v>
      </c>
      <c r="AX142" s="13" t="s">
        <v>21</v>
      </c>
      <c r="AY142" s="261" t="s">
        <v>134</v>
      </c>
    </row>
    <row r="143" s="12" customFormat="1">
      <c r="B143" s="241"/>
      <c r="C143" s="242"/>
      <c r="D143" s="234" t="s">
        <v>197</v>
      </c>
      <c r="E143" s="243" t="s">
        <v>1</v>
      </c>
      <c r="F143" s="244" t="s">
        <v>211</v>
      </c>
      <c r="G143" s="242"/>
      <c r="H143" s="243" t="s">
        <v>1</v>
      </c>
      <c r="I143" s="245"/>
      <c r="J143" s="242"/>
      <c r="K143" s="242"/>
      <c r="L143" s="246"/>
      <c r="M143" s="247"/>
      <c r="N143" s="248"/>
      <c r="O143" s="248"/>
      <c r="P143" s="248"/>
      <c r="Q143" s="248"/>
      <c r="R143" s="248"/>
      <c r="S143" s="248"/>
      <c r="T143" s="249"/>
      <c r="AT143" s="250" t="s">
        <v>197</v>
      </c>
      <c r="AU143" s="250" t="s">
        <v>86</v>
      </c>
      <c r="AV143" s="12" t="s">
        <v>21</v>
      </c>
      <c r="AW143" s="12" t="s">
        <v>34</v>
      </c>
      <c r="AX143" s="12" t="s">
        <v>77</v>
      </c>
      <c r="AY143" s="250" t="s">
        <v>134</v>
      </c>
    </row>
    <row r="144" s="1" customFormat="1" ht="24" customHeight="1">
      <c r="B144" s="36"/>
      <c r="C144" s="221" t="s">
        <v>133</v>
      </c>
      <c r="D144" s="221" t="s">
        <v>137</v>
      </c>
      <c r="E144" s="222" t="s">
        <v>212</v>
      </c>
      <c r="F144" s="223" t="s">
        <v>213</v>
      </c>
      <c r="G144" s="224" t="s">
        <v>194</v>
      </c>
      <c r="H144" s="225">
        <v>205.84</v>
      </c>
      <c r="I144" s="226"/>
      <c r="J144" s="227">
        <f>ROUND(I144*H144,2)</f>
        <v>0</v>
      </c>
      <c r="K144" s="223" t="s">
        <v>195</v>
      </c>
      <c r="L144" s="41"/>
      <c r="M144" s="228" t="s">
        <v>1</v>
      </c>
      <c r="N144" s="229" t="s">
        <v>42</v>
      </c>
      <c r="O144" s="84"/>
      <c r="P144" s="230">
        <f>O144*H144</f>
        <v>0</v>
      </c>
      <c r="Q144" s="230">
        <v>0</v>
      </c>
      <c r="R144" s="230">
        <f>Q144*H144</f>
        <v>0</v>
      </c>
      <c r="S144" s="230">
        <v>0</v>
      </c>
      <c r="T144" s="231">
        <f>S144*H144</f>
        <v>0</v>
      </c>
      <c r="AR144" s="232" t="s">
        <v>158</v>
      </c>
      <c r="AT144" s="232" t="s">
        <v>137</v>
      </c>
      <c r="AU144" s="232" t="s">
        <v>86</v>
      </c>
      <c r="AY144" s="15" t="s">
        <v>134</v>
      </c>
      <c r="BE144" s="233">
        <f>IF(N144="základní",J144,0)</f>
        <v>0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15" t="s">
        <v>21</v>
      </c>
      <c r="BK144" s="233">
        <f>ROUND(I144*H144,2)</f>
        <v>0</v>
      </c>
      <c r="BL144" s="15" t="s">
        <v>158</v>
      </c>
      <c r="BM144" s="232" t="s">
        <v>214</v>
      </c>
    </row>
    <row r="145" s="1" customFormat="1">
      <c r="B145" s="36"/>
      <c r="C145" s="37"/>
      <c r="D145" s="234" t="s">
        <v>144</v>
      </c>
      <c r="E145" s="37"/>
      <c r="F145" s="235" t="s">
        <v>215</v>
      </c>
      <c r="G145" s="37"/>
      <c r="H145" s="37"/>
      <c r="I145" s="137"/>
      <c r="J145" s="37"/>
      <c r="K145" s="37"/>
      <c r="L145" s="41"/>
      <c r="M145" s="236"/>
      <c r="N145" s="84"/>
      <c r="O145" s="84"/>
      <c r="P145" s="84"/>
      <c r="Q145" s="84"/>
      <c r="R145" s="84"/>
      <c r="S145" s="84"/>
      <c r="T145" s="85"/>
      <c r="AT145" s="15" t="s">
        <v>144</v>
      </c>
      <c r="AU145" s="15" t="s">
        <v>86</v>
      </c>
    </row>
    <row r="146" s="13" customFormat="1">
      <c r="B146" s="251"/>
      <c r="C146" s="252"/>
      <c r="D146" s="234" t="s">
        <v>197</v>
      </c>
      <c r="E146" s="253" t="s">
        <v>1</v>
      </c>
      <c r="F146" s="254" t="s">
        <v>450</v>
      </c>
      <c r="G146" s="252"/>
      <c r="H146" s="255">
        <v>205.84</v>
      </c>
      <c r="I146" s="256"/>
      <c r="J146" s="252"/>
      <c r="K146" s="252"/>
      <c r="L146" s="257"/>
      <c r="M146" s="258"/>
      <c r="N146" s="259"/>
      <c r="O146" s="259"/>
      <c r="P146" s="259"/>
      <c r="Q146" s="259"/>
      <c r="R146" s="259"/>
      <c r="S146" s="259"/>
      <c r="T146" s="260"/>
      <c r="AT146" s="261" t="s">
        <v>197</v>
      </c>
      <c r="AU146" s="261" t="s">
        <v>86</v>
      </c>
      <c r="AV146" s="13" t="s">
        <v>86</v>
      </c>
      <c r="AW146" s="13" t="s">
        <v>34</v>
      </c>
      <c r="AX146" s="13" t="s">
        <v>21</v>
      </c>
      <c r="AY146" s="261" t="s">
        <v>134</v>
      </c>
    </row>
    <row r="147" s="1" customFormat="1" ht="24" customHeight="1">
      <c r="B147" s="36"/>
      <c r="C147" s="221" t="s">
        <v>167</v>
      </c>
      <c r="D147" s="221" t="s">
        <v>137</v>
      </c>
      <c r="E147" s="222" t="s">
        <v>217</v>
      </c>
      <c r="F147" s="223" t="s">
        <v>218</v>
      </c>
      <c r="G147" s="224" t="s">
        <v>194</v>
      </c>
      <c r="H147" s="225">
        <v>54.857999999999997</v>
      </c>
      <c r="I147" s="226"/>
      <c r="J147" s="227">
        <f>ROUND(I147*H147,2)</f>
        <v>0</v>
      </c>
      <c r="K147" s="223" t="s">
        <v>195</v>
      </c>
      <c r="L147" s="41"/>
      <c r="M147" s="228" t="s">
        <v>1</v>
      </c>
      <c r="N147" s="229" t="s">
        <v>42</v>
      </c>
      <c r="O147" s="84"/>
      <c r="P147" s="230">
        <f>O147*H147</f>
        <v>0</v>
      </c>
      <c r="Q147" s="230">
        <v>0</v>
      </c>
      <c r="R147" s="230">
        <f>Q147*H147</f>
        <v>0</v>
      </c>
      <c r="S147" s="230">
        <v>0</v>
      </c>
      <c r="T147" s="231">
        <f>S147*H147</f>
        <v>0</v>
      </c>
      <c r="AR147" s="232" t="s">
        <v>158</v>
      </c>
      <c r="AT147" s="232" t="s">
        <v>137</v>
      </c>
      <c r="AU147" s="232" t="s">
        <v>86</v>
      </c>
      <c r="AY147" s="15" t="s">
        <v>134</v>
      </c>
      <c r="BE147" s="233">
        <f>IF(N147="základní",J147,0)</f>
        <v>0</v>
      </c>
      <c r="BF147" s="233">
        <f>IF(N147="snížená",J147,0)</f>
        <v>0</v>
      </c>
      <c r="BG147" s="233">
        <f>IF(N147="zákl. přenesená",J147,0)</f>
        <v>0</v>
      </c>
      <c r="BH147" s="233">
        <f>IF(N147="sníž. přenesená",J147,0)</f>
        <v>0</v>
      </c>
      <c r="BI147" s="233">
        <f>IF(N147="nulová",J147,0)</f>
        <v>0</v>
      </c>
      <c r="BJ147" s="15" t="s">
        <v>21</v>
      </c>
      <c r="BK147" s="233">
        <f>ROUND(I147*H147,2)</f>
        <v>0</v>
      </c>
      <c r="BL147" s="15" t="s">
        <v>158</v>
      </c>
      <c r="BM147" s="232" t="s">
        <v>219</v>
      </c>
    </row>
    <row r="148" s="1" customFormat="1">
      <c r="B148" s="36"/>
      <c r="C148" s="37"/>
      <c r="D148" s="234" t="s">
        <v>144</v>
      </c>
      <c r="E148" s="37"/>
      <c r="F148" s="235" t="s">
        <v>220</v>
      </c>
      <c r="G148" s="37"/>
      <c r="H148" s="37"/>
      <c r="I148" s="137"/>
      <c r="J148" s="37"/>
      <c r="K148" s="37"/>
      <c r="L148" s="41"/>
      <c r="M148" s="236"/>
      <c r="N148" s="84"/>
      <c r="O148" s="84"/>
      <c r="P148" s="84"/>
      <c r="Q148" s="84"/>
      <c r="R148" s="84"/>
      <c r="S148" s="84"/>
      <c r="T148" s="85"/>
      <c r="AT148" s="15" t="s">
        <v>144</v>
      </c>
      <c r="AU148" s="15" t="s">
        <v>86</v>
      </c>
    </row>
    <row r="149" s="12" customFormat="1">
      <c r="B149" s="241"/>
      <c r="C149" s="242"/>
      <c r="D149" s="234" t="s">
        <v>197</v>
      </c>
      <c r="E149" s="243" t="s">
        <v>1</v>
      </c>
      <c r="F149" s="244" t="s">
        <v>221</v>
      </c>
      <c r="G149" s="242"/>
      <c r="H149" s="243" t="s">
        <v>1</v>
      </c>
      <c r="I149" s="245"/>
      <c r="J149" s="242"/>
      <c r="K149" s="242"/>
      <c r="L149" s="246"/>
      <c r="M149" s="247"/>
      <c r="N149" s="248"/>
      <c r="O149" s="248"/>
      <c r="P149" s="248"/>
      <c r="Q149" s="248"/>
      <c r="R149" s="248"/>
      <c r="S149" s="248"/>
      <c r="T149" s="249"/>
      <c r="AT149" s="250" t="s">
        <v>197</v>
      </c>
      <c r="AU149" s="250" t="s">
        <v>86</v>
      </c>
      <c r="AV149" s="12" t="s">
        <v>21</v>
      </c>
      <c r="AW149" s="12" t="s">
        <v>34</v>
      </c>
      <c r="AX149" s="12" t="s">
        <v>77</v>
      </c>
      <c r="AY149" s="250" t="s">
        <v>134</v>
      </c>
    </row>
    <row r="150" s="13" customFormat="1">
      <c r="B150" s="251"/>
      <c r="C150" s="252"/>
      <c r="D150" s="234" t="s">
        <v>197</v>
      </c>
      <c r="E150" s="253" t="s">
        <v>1</v>
      </c>
      <c r="F150" s="254" t="s">
        <v>451</v>
      </c>
      <c r="G150" s="252"/>
      <c r="H150" s="255">
        <v>54.857999999999997</v>
      </c>
      <c r="I150" s="256"/>
      <c r="J150" s="252"/>
      <c r="K150" s="252"/>
      <c r="L150" s="257"/>
      <c r="M150" s="258"/>
      <c r="N150" s="259"/>
      <c r="O150" s="259"/>
      <c r="P150" s="259"/>
      <c r="Q150" s="259"/>
      <c r="R150" s="259"/>
      <c r="S150" s="259"/>
      <c r="T150" s="260"/>
      <c r="AT150" s="261" t="s">
        <v>197</v>
      </c>
      <c r="AU150" s="261" t="s">
        <v>86</v>
      </c>
      <c r="AV150" s="13" t="s">
        <v>86</v>
      </c>
      <c r="AW150" s="13" t="s">
        <v>34</v>
      </c>
      <c r="AX150" s="13" t="s">
        <v>21</v>
      </c>
      <c r="AY150" s="261" t="s">
        <v>134</v>
      </c>
    </row>
    <row r="151" s="1" customFormat="1" ht="24" customHeight="1">
      <c r="B151" s="36"/>
      <c r="C151" s="221" t="s">
        <v>172</v>
      </c>
      <c r="D151" s="221" t="s">
        <v>137</v>
      </c>
      <c r="E151" s="222" t="s">
        <v>223</v>
      </c>
      <c r="F151" s="223" t="s">
        <v>224</v>
      </c>
      <c r="G151" s="224" t="s">
        <v>194</v>
      </c>
      <c r="H151" s="225">
        <v>18.286000000000001</v>
      </c>
      <c r="I151" s="226"/>
      <c r="J151" s="227">
        <f>ROUND(I151*H151,2)</f>
        <v>0</v>
      </c>
      <c r="K151" s="223" t="s">
        <v>195</v>
      </c>
      <c r="L151" s="41"/>
      <c r="M151" s="228" t="s">
        <v>1</v>
      </c>
      <c r="N151" s="229" t="s">
        <v>42</v>
      </c>
      <c r="O151" s="84"/>
      <c r="P151" s="230">
        <f>O151*H151</f>
        <v>0</v>
      </c>
      <c r="Q151" s="230">
        <v>0</v>
      </c>
      <c r="R151" s="230">
        <f>Q151*H151</f>
        <v>0</v>
      </c>
      <c r="S151" s="230">
        <v>0</v>
      </c>
      <c r="T151" s="231">
        <f>S151*H151</f>
        <v>0</v>
      </c>
      <c r="AR151" s="232" t="s">
        <v>158</v>
      </c>
      <c r="AT151" s="232" t="s">
        <v>137</v>
      </c>
      <c r="AU151" s="232" t="s">
        <v>86</v>
      </c>
      <c r="AY151" s="15" t="s">
        <v>134</v>
      </c>
      <c r="BE151" s="233">
        <f>IF(N151="základní",J151,0)</f>
        <v>0</v>
      </c>
      <c r="BF151" s="233">
        <f>IF(N151="snížená",J151,0)</f>
        <v>0</v>
      </c>
      <c r="BG151" s="233">
        <f>IF(N151="zákl. přenesená",J151,0)</f>
        <v>0</v>
      </c>
      <c r="BH151" s="233">
        <f>IF(N151="sníž. přenesená",J151,0)</f>
        <v>0</v>
      </c>
      <c r="BI151" s="233">
        <f>IF(N151="nulová",J151,0)</f>
        <v>0</v>
      </c>
      <c r="BJ151" s="15" t="s">
        <v>21</v>
      </c>
      <c r="BK151" s="233">
        <f>ROUND(I151*H151,2)</f>
        <v>0</v>
      </c>
      <c r="BL151" s="15" t="s">
        <v>158</v>
      </c>
      <c r="BM151" s="232" t="s">
        <v>225</v>
      </c>
    </row>
    <row r="152" s="1" customFormat="1">
      <c r="B152" s="36"/>
      <c r="C152" s="37"/>
      <c r="D152" s="234" t="s">
        <v>144</v>
      </c>
      <c r="E152" s="37"/>
      <c r="F152" s="235" t="s">
        <v>226</v>
      </c>
      <c r="G152" s="37"/>
      <c r="H152" s="37"/>
      <c r="I152" s="137"/>
      <c r="J152" s="37"/>
      <c r="K152" s="37"/>
      <c r="L152" s="41"/>
      <c r="M152" s="236"/>
      <c r="N152" s="84"/>
      <c r="O152" s="84"/>
      <c r="P152" s="84"/>
      <c r="Q152" s="84"/>
      <c r="R152" s="84"/>
      <c r="S152" s="84"/>
      <c r="T152" s="85"/>
      <c r="AT152" s="15" t="s">
        <v>144</v>
      </c>
      <c r="AU152" s="15" t="s">
        <v>86</v>
      </c>
    </row>
    <row r="153" s="12" customFormat="1">
      <c r="B153" s="241"/>
      <c r="C153" s="242"/>
      <c r="D153" s="234" t="s">
        <v>197</v>
      </c>
      <c r="E153" s="243" t="s">
        <v>1</v>
      </c>
      <c r="F153" s="244" t="s">
        <v>227</v>
      </c>
      <c r="G153" s="242"/>
      <c r="H153" s="243" t="s">
        <v>1</v>
      </c>
      <c r="I153" s="245"/>
      <c r="J153" s="242"/>
      <c r="K153" s="242"/>
      <c r="L153" s="246"/>
      <c r="M153" s="247"/>
      <c r="N153" s="248"/>
      <c r="O153" s="248"/>
      <c r="P153" s="248"/>
      <c r="Q153" s="248"/>
      <c r="R153" s="248"/>
      <c r="S153" s="248"/>
      <c r="T153" s="249"/>
      <c r="AT153" s="250" t="s">
        <v>197</v>
      </c>
      <c r="AU153" s="250" t="s">
        <v>86</v>
      </c>
      <c r="AV153" s="12" t="s">
        <v>21</v>
      </c>
      <c r="AW153" s="12" t="s">
        <v>34</v>
      </c>
      <c r="AX153" s="12" t="s">
        <v>77</v>
      </c>
      <c r="AY153" s="250" t="s">
        <v>134</v>
      </c>
    </row>
    <row r="154" s="13" customFormat="1">
      <c r="B154" s="251"/>
      <c r="C154" s="252"/>
      <c r="D154" s="234" t="s">
        <v>197</v>
      </c>
      <c r="E154" s="253" t="s">
        <v>1</v>
      </c>
      <c r="F154" s="254" t="s">
        <v>452</v>
      </c>
      <c r="G154" s="252"/>
      <c r="H154" s="255">
        <v>18.286000000000001</v>
      </c>
      <c r="I154" s="256"/>
      <c r="J154" s="252"/>
      <c r="K154" s="252"/>
      <c r="L154" s="257"/>
      <c r="M154" s="258"/>
      <c r="N154" s="259"/>
      <c r="O154" s="259"/>
      <c r="P154" s="259"/>
      <c r="Q154" s="259"/>
      <c r="R154" s="259"/>
      <c r="S154" s="259"/>
      <c r="T154" s="260"/>
      <c r="AT154" s="261" t="s">
        <v>197</v>
      </c>
      <c r="AU154" s="261" t="s">
        <v>86</v>
      </c>
      <c r="AV154" s="13" t="s">
        <v>86</v>
      </c>
      <c r="AW154" s="13" t="s">
        <v>34</v>
      </c>
      <c r="AX154" s="13" t="s">
        <v>21</v>
      </c>
      <c r="AY154" s="261" t="s">
        <v>134</v>
      </c>
    </row>
    <row r="155" s="1" customFormat="1" ht="24" customHeight="1">
      <c r="B155" s="36"/>
      <c r="C155" s="221" t="s">
        <v>177</v>
      </c>
      <c r="D155" s="221" t="s">
        <v>137</v>
      </c>
      <c r="E155" s="222" t="s">
        <v>229</v>
      </c>
      <c r="F155" s="223" t="s">
        <v>230</v>
      </c>
      <c r="G155" s="224" t="s">
        <v>194</v>
      </c>
      <c r="H155" s="225">
        <v>35.100000000000001</v>
      </c>
      <c r="I155" s="226"/>
      <c r="J155" s="227">
        <f>ROUND(I155*H155,2)</f>
        <v>0</v>
      </c>
      <c r="K155" s="223" t="s">
        <v>195</v>
      </c>
      <c r="L155" s="41"/>
      <c r="M155" s="228" t="s">
        <v>1</v>
      </c>
      <c r="N155" s="229" t="s">
        <v>42</v>
      </c>
      <c r="O155" s="84"/>
      <c r="P155" s="230">
        <f>O155*H155</f>
        <v>0</v>
      </c>
      <c r="Q155" s="230">
        <v>0</v>
      </c>
      <c r="R155" s="230">
        <f>Q155*H155</f>
        <v>0</v>
      </c>
      <c r="S155" s="230">
        <v>0</v>
      </c>
      <c r="T155" s="231">
        <f>S155*H155</f>
        <v>0</v>
      </c>
      <c r="AR155" s="232" t="s">
        <v>158</v>
      </c>
      <c r="AT155" s="232" t="s">
        <v>137</v>
      </c>
      <c r="AU155" s="232" t="s">
        <v>86</v>
      </c>
      <c r="AY155" s="15" t="s">
        <v>134</v>
      </c>
      <c r="BE155" s="233">
        <f>IF(N155="základní",J155,0)</f>
        <v>0</v>
      </c>
      <c r="BF155" s="233">
        <f>IF(N155="snížená",J155,0)</f>
        <v>0</v>
      </c>
      <c r="BG155" s="233">
        <f>IF(N155="zákl. přenesená",J155,0)</f>
        <v>0</v>
      </c>
      <c r="BH155" s="233">
        <f>IF(N155="sníž. přenesená",J155,0)</f>
        <v>0</v>
      </c>
      <c r="BI155" s="233">
        <f>IF(N155="nulová",J155,0)</f>
        <v>0</v>
      </c>
      <c r="BJ155" s="15" t="s">
        <v>21</v>
      </c>
      <c r="BK155" s="233">
        <f>ROUND(I155*H155,2)</f>
        <v>0</v>
      </c>
      <c r="BL155" s="15" t="s">
        <v>158</v>
      </c>
      <c r="BM155" s="232" t="s">
        <v>231</v>
      </c>
    </row>
    <row r="156" s="1" customFormat="1">
      <c r="B156" s="36"/>
      <c r="C156" s="37"/>
      <c r="D156" s="234" t="s">
        <v>144</v>
      </c>
      <c r="E156" s="37"/>
      <c r="F156" s="235" t="s">
        <v>232</v>
      </c>
      <c r="G156" s="37"/>
      <c r="H156" s="37"/>
      <c r="I156" s="137"/>
      <c r="J156" s="37"/>
      <c r="K156" s="37"/>
      <c r="L156" s="41"/>
      <c r="M156" s="236"/>
      <c r="N156" s="84"/>
      <c r="O156" s="84"/>
      <c r="P156" s="84"/>
      <c r="Q156" s="84"/>
      <c r="R156" s="84"/>
      <c r="S156" s="84"/>
      <c r="T156" s="85"/>
      <c r="AT156" s="15" t="s">
        <v>144</v>
      </c>
      <c r="AU156" s="15" t="s">
        <v>86</v>
      </c>
    </row>
    <row r="157" s="12" customFormat="1">
      <c r="B157" s="241"/>
      <c r="C157" s="242"/>
      <c r="D157" s="234" t="s">
        <v>197</v>
      </c>
      <c r="E157" s="243" t="s">
        <v>1</v>
      </c>
      <c r="F157" s="244" t="s">
        <v>233</v>
      </c>
      <c r="G157" s="242"/>
      <c r="H157" s="243" t="s">
        <v>1</v>
      </c>
      <c r="I157" s="245"/>
      <c r="J157" s="242"/>
      <c r="K157" s="242"/>
      <c r="L157" s="246"/>
      <c r="M157" s="247"/>
      <c r="N157" s="248"/>
      <c r="O157" s="248"/>
      <c r="P157" s="248"/>
      <c r="Q157" s="248"/>
      <c r="R157" s="248"/>
      <c r="S157" s="248"/>
      <c r="T157" s="249"/>
      <c r="AT157" s="250" t="s">
        <v>197</v>
      </c>
      <c r="AU157" s="250" t="s">
        <v>86</v>
      </c>
      <c r="AV157" s="12" t="s">
        <v>21</v>
      </c>
      <c r="AW157" s="12" t="s">
        <v>34</v>
      </c>
      <c r="AX157" s="12" t="s">
        <v>77</v>
      </c>
      <c r="AY157" s="250" t="s">
        <v>134</v>
      </c>
    </row>
    <row r="158" s="13" customFormat="1">
      <c r="B158" s="251"/>
      <c r="C158" s="252"/>
      <c r="D158" s="234" t="s">
        <v>197</v>
      </c>
      <c r="E158" s="253" t="s">
        <v>1</v>
      </c>
      <c r="F158" s="254" t="s">
        <v>453</v>
      </c>
      <c r="G158" s="252"/>
      <c r="H158" s="255">
        <v>35.100000000000001</v>
      </c>
      <c r="I158" s="256"/>
      <c r="J158" s="252"/>
      <c r="K158" s="252"/>
      <c r="L158" s="257"/>
      <c r="M158" s="258"/>
      <c r="N158" s="259"/>
      <c r="O158" s="259"/>
      <c r="P158" s="259"/>
      <c r="Q158" s="259"/>
      <c r="R158" s="259"/>
      <c r="S158" s="259"/>
      <c r="T158" s="260"/>
      <c r="AT158" s="261" t="s">
        <v>197</v>
      </c>
      <c r="AU158" s="261" t="s">
        <v>86</v>
      </c>
      <c r="AV158" s="13" t="s">
        <v>86</v>
      </c>
      <c r="AW158" s="13" t="s">
        <v>34</v>
      </c>
      <c r="AX158" s="13" t="s">
        <v>21</v>
      </c>
      <c r="AY158" s="261" t="s">
        <v>134</v>
      </c>
    </row>
    <row r="159" s="1" customFormat="1" ht="24" customHeight="1">
      <c r="B159" s="36"/>
      <c r="C159" s="221" t="s">
        <v>240</v>
      </c>
      <c r="D159" s="221" t="s">
        <v>137</v>
      </c>
      <c r="E159" s="222" t="s">
        <v>235</v>
      </c>
      <c r="F159" s="223" t="s">
        <v>236</v>
      </c>
      <c r="G159" s="224" t="s">
        <v>194</v>
      </c>
      <c r="H159" s="225">
        <v>11.699999999999999</v>
      </c>
      <c r="I159" s="226"/>
      <c r="J159" s="227">
        <f>ROUND(I159*H159,2)</f>
        <v>0</v>
      </c>
      <c r="K159" s="223" t="s">
        <v>195</v>
      </c>
      <c r="L159" s="41"/>
      <c r="M159" s="228" t="s">
        <v>1</v>
      </c>
      <c r="N159" s="229" t="s">
        <v>42</v>
      </c>
      <c r="O159" s="84"/>
      <c r="P159" s="230">
        <f>O159*H159</f>
        <v>0</v>
      </c>
      <c r="Q159" s="230">
        <v>0</v>
      </c>
      <c r="R159" s="230">
        <f>Q159*H159</f>
        <v>0</v>
      </c>
      <c r="S159" s="230">
        <v>0</v>
      </c>
      <c r="T159" s="231">
        <f>S159*H159</f>
        <v>0</v>
      </c>
      <c r="AR159" s="232" t="s">
        <v>158</v>
      </c>
      <c r="AT159" s="232" t="s">
        <v>137</v>
      </c>
      <c r="AU159" s="232" t="s">
        <v>86</v>
      </c>
      <c r="AY159" s="15" t="s">
        <v>134</v>
      </c>
      <c r="BE159" s="233">
        <f>IF(N159="základní",J159,0)</f>
        <v>0</v>
      </c>
      <c r="BF159" s="233">
        <f>IF(N159="snížená",J159,0)</f>
        <v>0</v>
      </c>
      <c r="BG159" s="233">
        <f>IF(N159="zákl. přenesená",J159,0)</f>
        <v>0</v>
      </c>
      <c r="BH159" s="233">
        <f>IF(N159="sníž. přenesená",J159,0)</f>
        <v>0</v>
      </c>
      <c r="BI159" s="233">
        <f>IF(N159="nulová",J159,0)</f>
        <v>0</v>
      </c>
      <c r="BJ159" s="15" t="s">
        <v>21</v>
      </c>
      <c r="BK159" s="233">
        <f>ROUND(I159*H159,2)</f>
        <v>0</v>
      </c>
      <c r="BL159" s="15" t="s">
        <v>158</v>
      </c>
      <c r="BM159" s="232" t="s">
        <v>237</v>
      </c>
    </row>
    <row r="160" s="1" customFormat="1">
      <c r="B160" s="36"/>
      <c r="C160" s="37"/>
      <c r="D160" s="234" t="s">
        <v>144</v>
      </c>
      <c r="E160" s="37"/>
      <c r="F160" s="235" t="s">
        <v>238</v>
      </c>
      <c r="G160" s="37"/>
      <c r="H160" s="37"/>
      <c r="I160" s="137"/>
      <c r="J160" s="37"/>
      <c r="K160" s="37"/>
      <c r="L160" s="41"/>
      <c r="M160" s="236"/>
      <c r="N160" s="84"/>
      <c r="O160" s="84"/>
      <c r="P160" s="84"/>
      <c r="Q160" s="84"/>
      <c r="R160" s="84"/>
      <c r="S160" s="84"/>
      <c r="T160" s="85"/>
      <c r="AT160" s="15" t="s">
        <v>144</v>
      </c>
      <c r="AU160" s="15" t="s">
        <v>86</v>
      </c>
    </row>
    <row r="161" s="13" customFormat="1">
      <c r="B161" s="251"/>
      <c r="C161" s="252"/>
      <c r="D161" s="234" t="s">
        <v>197</v>
      </c>
      <c r="E161" s="253" t="s">
        <v>1</v>
      </c>
      <c r="F161" s="254" t="s">
        <v>239</v>
      </c>
      <c r="G161" s="252"/>
      <c r="H161" s="255">
        <v>11.699999999999999</v>
      </c>
      <c r="I161" s="256"/>
      <c r="J161" s="252"/>
      <c r="K161" s="252"/>
      <c r="L161" s="257"/>
      <c r="M161" s="258"/>
      <c r="N161" s="259"/>
      <c r="O161" s="259"/>
      <c r="P161" s="259"/>
      <c r="Q161" s="259"/>
      <c r="R161" s="259"/>
      <c r="S161" s="259"/>
      <c r="T161" s="260"/>
      <c r="AT161" s="261" t="s">
        <v>197</v>
      </c>
      <c r="AU161" s="261" t="s">
        <v>86</v>
      </c>
      <c r="AV161" s="13" t="s">
        <v>86</v>
      </c>
      <c r="AW161" s="13" t="s">
        <v>34</v>
      </c>
      <c r="AX161" s="13" t="s">
        <v>21</v>
      </c>
      <c r="AY161" s="261" t="s">
        <v>134</v>
      </c>
    </row>
    <row r="162" s="1" customFormat="1" ht="16.5" customHeight="1">
      <c r="B162" s="36"/>
      <c r="C162" s="221" t="s">
        <v>26</v>
      </c>
      <c r="D162" s="221" t="s">
        <v>137</v>
      </c>
      <c r="E162" s="222" t="s">
        <v>241</v>
      </c>
      <c r="F162" s="223" t="s">
        <v>242</v>
      </c>
      <c r="G162" s="224" t="s">
        <v>194</v>
      </c>
      <c r="H162" s="225">
        <v>707.47799999999995</v>
      </c>
      <c r="I162" s="226"/>
      <c r="J162" s="227">
        <f>ROUND(I162*H162,2)</f>
        <v>0</v>
      </c>
      <c r="K162" s="223" t="s">
        <v>195</v>
      </c>
      <c r="L162" s="41"/>
      <c r="M162" s="228" t="s">
        <v>1</v>
      </c>
      <c r="N162" s="229" t="s">
        <v>42</v>
      </c>
      <c r="O162" s="84"/>
      <c r="P162" s="230">
        <f>O162*H162</f>
        <v>0</v>
      </c>
      <c r="Q162" s="230">
        <v>0</v>
      </c>
      <c r="R162" s="230">
        <f>Q162*H162</f>
        <v>0</v>
      </c>
      <c r="S162" s="230">
        <v>0</v>
      </c>
      <c r="T162" s="231">
        <f>S162*H162</f>
        <v>0</v>
      </c>
      <c r="AR162" s="232" t="s">
        <v>158</v>
      </c>
      <c r="AT162" s="232" t="s">
        <v>137</v>
      </c>
      <c r="AU162" s="232" t="s">
        <v>86</v>
      </c>
      <c r="AY162" s="15" t="s">
        <v>134</v>
      </c>
      <c r="BE162" s="233">
        <f>IF(N162="základní",J162,0)</f>
        <v>0</v>
      </c>
      <c r="BF162" s="233">
        <f>IF(N162="snížená",J162,0)</f>
        <v>0</v>
      </c>
      <c r="BG162" s="233">
        <f>IF(N162="zákl. přenesená",J162,0)</f>
        <v>0</v>
      </c>
      <c r="BH162" s="233">
        <f>IF(N162="sníž. přenesená",J162,0)</f>
        <v>0</v>
      </c>
      <c r="BI162" s="233">
        <f>IF(N162="nulová",J162,0)</f>
        <v>0</v>
      </c>
      <c r="BJ162" s="15" t="s">
        <v>21</v>
      </c>
      <c r="BK162" s="233">
        <f>ROUND(I162*H162,2)</f>
        <v>0</v>
      </c>
      <c r="BL162" s="15" t="s">
        <v>158</v>
      </c>
      <c r="BM162" s="232" t="s">
        <v>243</v>
      </c>
    </row>
    <row r="163" s="1" customFormat="1">
      <c r="B163" s="36"/>
      <c r="C163" s="37"/>
      <c r="D163" s="234" t="s">
        <v>144</v>
      </c>
      <c r="E163" s="37"/>
      <c r="F163" s="235" t="s">
        <v>244</v>
      </c>
      <c r="G163" s="37"/>
      <c r="H163" s="37"/>
      <c r="I163" s="137"/>
      <c r="J163" s="37"/>
      <c r="K163" s="37"/>
      <c r="L163" s="41"/>
      <c r="M163" s="236"/>
      <c r="N163" s="84"/>
      <c r="O163" s="84"/>
      <c r="P163" s="84"/>
      <c r="Q163" s="84"/>
      <c r="R163" s="84"/>
      <c r="S163" s="84"/>
      <c r="T163" s="85"/>
      <c r="AT163" s="15" t="s">
        <v>144</v>
      </c>
      <c r="AU163" s="15" t="s">
        <v>86</v>
      </c>
    </row>
    <row r="164" s="12" customFormat="1">
      <c r="B164" s="241"/>
      <c r="C164" s="242"/>
      <c r="D164" s="234" t="s">
        <v>197</v>
      </c>
      <c r="E164" s="243" t="s">
        <v>1</v>
      </c>
      <c r="F164" s="244" t="s">
        <v>245</v>
      </c>
      <c r="G164" s="242"/>
      <c r="H164" s="243" t="s">
        <v>1</v>
      </c>
      <c r="I164" s="245"/>
      <c r="J164" s="242"/>
      <c r="K164" s="242"/>
      <c r="L164" s="246"/>
      <c r="M164" s="247"/>
      <c r="N164" s="248"/>
      <c r="O164" s="248"/>
      <c r="P164" s="248"/>
      <c r="Q164" s="248"/>
      <c r="R164" s="248"/>
      <c r="S164" s="248"/>
      <c r="T164" s="249"/>
      <c r="AT164" s="250" t="s">
        <v>197</v>
      </c>
      <c r="AU164" s="250" t="s">
        <v>86</v>
      </c>
      <c r="AV164" s="12" t="s">
        <v>21</v>
      </c>
      <c r="AW164" s="12" t="s">
        <v>34</v>
      </c>
      <c r="AX164" s="12" t="s">
        <v>77</v>
      </c>
      <c r="AY164" s="250" t="s">
        <v>134</v>
      </c>
    </row>
    <row r="165" s="13" customFormat="1">
      <c r="B165" s="251"/>
      <c r="C165" s="252"/>
      <c r="D165" s="234" t="s">
        <v>197</v>
      </c>
      <c r="E165" s="253" t="s">
        <v>1</v>
      </c>
      <c r="F165" s="254" t="s">
        <v>454</v>
      </c>
      <c r="G165" s="252"/>
      <c r="H165" s="255">
        <v>707.47799999999995</v>
      </c>
      <c r="I165" s="256"/>
      <c r="J165" s="252"/>
      <c r="K165" s="252"/>
      <c r="L165" s="257"/>
      <c r="M165" s="258"/>
      <c r="N165" s="259"/>
      <c r="O165" s="259"/>
      <c r="P165" s="259"/>
      <c r="Q165" s="259"/>
      <c r="R165" s="259"/>
      <c r="S165" s="259"/>
      <c r="T165" s="260"/>
      <c r="AT165" s="261" t="s">
        <v>197</v>
      </c>
      <c r="AU165" s="261" t="s">
        <v>86</v>
      </c>
      <c r="AV165" s="13" t="s">
        <v>86</v>
      </c>
      <c r="AW165" s="13" t="s">
        <v>34</v>
      </c>
      <c r="AX165" s="13" t="s">
        <v>21</v>
      </c>
      <c r="AY165" s="261" t="s">
        <v>134</v>
      </c>
    </row>
    <row r="166" s="1" customFormat="1" ht="24" customHeight="1">
      <c r="B166" s="36"/>
      <c r="C166" s="221" t="s">
        <v>252</v>
      </c>
      <c r="D166" s="221" t="s">
        <v>137</v>
      </c>
      <c r="E166" s="222" t="s">
        <v>247</v>
      </c>
      <c r="F166" s="223" t="s">
        <v>248</v>
      </c>
      <c r="G166" s="224" t="s">
        <v>194</v>
      </c>
      <c r="H166" s="225">
        <v>707.47799999999995</v>
      </c>
      <c r="I166" s="226"/>
      <c r="J166" s="227">
        <f>ROUND(I166*H166,2)</f>
        <v>0</v>
      </c>
      <c r="K166" s="223" t="s">
        <v>195</v>
      </c>
      <c r="L166" s="41"/>
      <c r="M166" s="228" t="s">
        <v>1</v>
      </c>
      <c r="N166" s="229" t="s">
        <v>42</v>
      </c>
      <c r="O166" s="84"/>
      <c r="P166" s="230">
        <f>O166*H166</f>
        <v>0</v>
      </c>
      <c r="Q166" s="230">
        <v>0</v>
      </c>
      <c r="R166" s="230">
        <f>Q166*H166</f>
        <v>0</v>
      </c>
      <c r="S166" s="230">
        <v>0</v>
      </c>
      <c r="T166" s="231">
        <f>S166*H166</f>
        <v>0</v>
      </c>
      <c r="AR166" s="232" t="s">
        <v>158</v>
      </c>
      <c r="AT166" s="232" t="s">
        <v>137</v>
      </c>
      <c r="AU166" s="232" t="s">
        <v>86</v>
      </c>
      <c r="AY166" s="15" t="s">
        <v>134</v>
      </c>
      <c r="BE166" s="233">
        <f>IF(N166="základní",J166,0)</f>
        <v>0</v>
      </c>
      <c r="BF166" s="233">
        <f>IF(N166="snížená",J166,0)</f>
        <v>0</v>
      </c>
      <c r="BG166" s="233">
        <f>IF(N166="zákl. přenesená",J166,0)</f>
        <v>0</v>
      </c>
      <c r="BH166" s="233">
        <f>IF(N166="sníž. přenesená",J166,0)</f>
        <v>0</v>
      </c>
      <c r="BI166" s="233">
        <f>IF(N166="nulová",J166,0)</f>
        <v>0</v>
      </c>
      <c r="BJ166" s="15" t="s">
        <v>21</v>
      </c>
      <c r="BK166" s="233">
        <f>ROUND(I166*H166,2)</f>
        <v>0</v>
      </c>
      <c r="BL166" s="15" t="s">
        <v>158</v>
      </c>
      <c r="BM166" s="232" t="s">
        <v>249</v>
      </c>
    </row>
    <row r="167" s="1" customFormat="1">
      <c r="B167" s="36"/>
      <c r="C167" s="37"/>
      <c r="D167" s="234" t="s">
        <v>144</v>
      </c>
      <c r="E167" s="37"/>
      <c r="F167" s="235" t="s">
        <v>250</v>
      </c>
      <c r="G167" s="37"/>
      <c r="H167" s="37"/>
      <c r="I167" s="137"/>
      <c r="J167" s="37"/>
      <c r="K167" s="37"/>
      <c r="L167" s="41"/>
      <c r="M167" s="236"/>
      <c r="N167" s="84"/>
      <c r="O167" s="84"/>
      <c r="P167" s="84"/>
      <c r="Q167" s="84"/>
      <c r="R167" s="84"/>
      <c r="S167" s="84"/>
      <c r="T167" s="85"/>
      <c r="AT167" s="15" t="s">
        <v>144</v>
      </c>
      <c r="AU167" s="15" t="s">
        <v>86</v>
      </c>
    </row>
    <row r="168" s="13" customFormat="1">
      <c r="B168" s="251"/>
      <c r="C168" s="252"/>
      <c r="D168" s="234" t="s">
        <v>197</v>
      </c>
      <c r="E168" s="253" t="s">
        <v>1</v>
      </c>
      <c r="F168" s="254" t="s">
        <v>455</v>
      </c>
      <c r="G168" s="252"/>
      <c r="H168" s="255">
        <v>707.47799999999995</v>
      </c>
      <c r="I168" s="256"/>
      <c r="J168" s="252"/>
      <c r="K168" s="252"/>
      <c r="L168" s="257"/>
      <c r="M168" s="258"/>
      <c r="N168" s="259"/>
      <c r="O168" s="259"/>
      <c r="P168" s="259"/>
      <c r="Q168" s="259"/>
      <c r="R168" s="259"/>
      <c r="S168" s="259"/>
      <c r="T168" s="260"/>
      <c r="AT168" s="261" t="s">
        <v>197</v>
      </c>
      <c r="AU168" s="261" t="s">
        <v>86</v>
      </c>
      <c r="AV168" s="13" t="s">
        <v>86</v>
      </c>
      <c r="AW168" s="13" t="s">
        <v>34</v>
      </c>
      <c r="AX168" s="13" t="s">
        <v>21</v>
      </c>
      <c r="AY168" s="261" t="s">
        <v>134</v>
      </c>
    </row>
    <row r="169" s="1" customFormat="1" ht="24" customHeight="1">
      <c r="B169" s="36"/>
      <c r="C169" s="221" t="s">
        <v>258</v>
      </c>
      <c r="D169" s="221" t="s">
        <v>137</v>
      </c>
      <c r="E169" s="222" t="s">
        <v>253</v>
      </c>
      <c r="F169" s="223" t="s">
        <v>254</v>
      </c>
      <c r="G169" s="224" t="s">
        <v>194</v>
      </c>
      <c r="H169" s="225">
        <v>7074.7799999999997</v>
      </c>
      <c r="I169" s="226"/>
      <c r="J169" s="227">
        <f>ROUND(I169*H169,2)</f>
        <v>0</v>
      </c>
      <c r="K169" s="223" t="s">
        <v>195</v>
      </c>
      <c r="L169" s="41"/>
      <c r="M169" s="228" t="s">
        <v>1</v>
      </c>
      <c r="N169" s="229" t="s">
        <v>42</v>
      </c>
      <c r="O169" s="84"/>
      <c r="P169" s="230">
        <f>O169*H169</f>
        <v>0</v>
      </c>
      <c r="Q169" s="230">
        <v>0</v>
      </c>
      <c r="R169" s="230">
        <f>Q169*H169</f>
        <v>0</v>
      </c>
      <c r="S169" s="230">
        <v>0</v>
      </c>
      <c r="T169" s="231">
        <f>S169*H169</f>
        <v>0</v>
      </c>
      <c r="AR169" s="232" t="s">
        <v>158</v>
      </c>
      <c r="AT169" s="232" t="s">
        <v>137</v>
      </c>
      <c r="AU169" s="232" t="s">
        <v>86</v>
      </c>
      <c r="AY169" s="15" t="s">
        <v>134</v>
      </c>
      <c r="BE169" s="233">
        <f>IF(N169="základní",J169,0)</f>
        <v>0</v>
      </c>
      <c r="BF169" s="233">
        <f>IF(N169="snížená",J169,0)</f>
        <v>0</v>
      </c>
      <c r="BG169" s="233">
        <f>IF(N169="zákl. přenesená",J169,0)</f>
        <v>0</v>
      </c>
      <c r="BH169" s="233">
        <f>IF(N169="sníž. přenesená",J169,0)</f>
        <v>0</v>
      </c>
      <c r="BI169" s="233">
        <f>IF(N169="nulová",J169,0)</f>
        <v>0</v>
      </c>
      <c r="BJ169" s="15" t="s">
        <v>21</v>
      </c>
      <c r="BK169" s="233">
        <f>ROUND(I169*H169,2)</f>
        <v>0</v>
      </c>
      <c r="BL169" s="15" t="s">
        <v>158</v>
      </c>
      <c r="BM169" s="232" t="s">
        <v>255</v>
      </c>
    </row>
    <row r="170" s="1" customFormat="1">
      <c r="B170" s="36"/>
      <c r="C170" s="37"/>
      <c r="D170" s="234" t="s">
        <v>144</v>
      </c>
      <c r="E170" s="37"/>
      <c r="F170" s="235" t="s">
        <v>256</v>
      </c>
      <c r="G170" s="37"/>
      <c r="H170" s="37"/>
      <c r="I170" s="137"/>
      <c r="J170" s="37"/>
      <c r="K170" s="37"/>
      <c r="L170" s="41"/>
      <c r="M170" s="236"/>
      <c r="N170" s="84"/>
      <c r="O170" s="84"/>
      <c r="P170" s="84"/>
      <c r="Q170" s="84"/>
      <c r="R170" s="84"/>
      <c r="S170" s="84"/>
      <c r="T170" s="85"/>
      <c r="AT170" s="15" t="s">
        <v>144</v>
      </c>
      <c r="AU170" s="15" t="s">
        <v>86</v>
      </c>
    </row>
    <row r="171" s="13" customFormat="1">
      <c r="B171" s="251"/>
      <c r="C171" s="252"/>
      <c r="D171" s="234" t="s">
        <v>197</v>
      </c>
      <c r="E171" s="253" t="s">
        <v>1</v>
      </c>
      <c r="F171" s="254" t="s">
        <v>456</v>
      </c>
      <c r="G171" s="252"/>
      <c r="H171" s="255">
        <v>7074.7799999999997</v>
      </c>
      <c r="I171" s="256"/>
      <c r="J171" s="252"/>
      <c r="K171" s="252"/>
      <c r="L171" s="257"/>
      <c r="M171" s="258"/>
      <c r="N171" s="259"/>
      <c r="O171" s="259"/>
      <c r="P171" s="259"/>
      <c r="Q171" s="259"/>
      <c r="R171" s="259"/>
      <c r="S171" s="259"/>
      <c r="T171" s="260"/>
      <c r="AT171" s="261" t="s">
        <v>197</v>
      </c>
      <c r="AU171" s="261" t="s">
        <v>86</v>
      </c>
      <c r="AV171" s="13" t="s">
        <v>86</v>
      </c>
      <c r="AW171" s="13" t="s">
        <v>34</v>
      </c>
      <c r="AX171" s="13" t="s">
        <v>21</v>
      </c>
      <c r="AY171" s="261" t="s">
        <v>134</v>
      </c>
    </row>
    <row r="172" s="1" customFormat="1" ht="16.5" customHeight="1">
      <c r="B172" s="36"/>
      <c r="C172" s="221" t="s">
        <v>263</v>
      </c>
      <c r="D172" s="221" t="s">
        <v>137</v>
      </c>
      <c r="E172" s="222" t="s">
        <v>259</v>
      </c>
      <c r="F172" s="223" t="s">
        <v>260</v>
      </c>
      <c r="G172" s="224" t="s">
        <v>194</v>
      </c>
      <c r="H172" s="225">
        <v>707.47799999999995</v>
      </c>
      <c r="I172" s="226"/>
      <c r="J172" s="227">
        <f>ROUND(I172*H172,2)</f>
        <v>0</v>
      </c>
      <c r="K172" s="223" t="s">
        <v>195</v>
      </c>
      <c r="L172" s="41"/>
      <c r="M172" s="228" t="s">
        <v>1</v>
      </c>
      <c r="N172" s="229" t="s">
        <v>42</v>
      </c>
      <c r="O172" s="84"/>
      <c r="P172" s="230">
        <f>O172*H172</f>
        <v>0</v>
      </c>
      <c r="Q172" s="230">
        <v>0</v>
      </c>
      <c r="R172" s="230">
        <f>Q172*H172</f>
        <v>0</v>
      </c>
      <c r="S172" s="230">
        <v>0</v>
      </c>
      <c r="T172" s="231">
        <f>S172*H172</f>
        <v>0</v>
      </c>
      <c r="AR172" s="232" t="s">
        <v>158</v>
      </c>
      <c r="AT172" s="232" t="s">
        <v>137</v>
      </c>
      <c r="AU172" s="232" t="s">
        <v>86</v>
      </c>
      <c r="AY172" s="15" t="s">
        <v>134</v>
      </c>
      <c r="BE172" s="233">
        <f>IF(N172="základní",J172,0)</f>
        <v>0</v>
      </c>
      <c r="BF172" s="233">
        <f>IF(N172="snížená",J172,0)</f>
        <v>0</v>
      </c>
      <c r="BG172" s="233">
        <f>IF(N172="zákl. přenesená",J172,0)</f>
        <v>0</v>
      </c>
      <c r="BH172" s="233">
        <f>IF(N172="sníž. přenesená",J172,0)</f>
        <v>0</v>
      </c>
      <c r="BI172" s="233">
        <f>IF(N172="nulová",J172,0)</f>
        <v>0</v>
      </c>
      <c r="BJ172" s="15" t="s">
        <v>21</v>
      </c>
      <c r="BK172" s="233">
        <f>ROUND(I172*H172,2)</f>
        <v>0</v>
      </c>
      <c r="BL172" s="15" t="s">
        <v>158</v>
      </c>
      <c r="BM172" s="232" t="s">
        <v>261</v>
      </c>
    </row>
    <row r="173" s="1" customFormat="1">
      <c r="B173" s="36"/>
      <c r="C173" s="37"/>
      <c r="D173" s="234" t="s">
        <v>144</v>
      </c>
      <c r="E173" s="37"/>
      <c r="F173" s="235" t="s">
        <v>260</v>
      </c>
      <c r="G173" s="37"/>
      <c r="H173" s="37"/>
      <c r="I173" s="137"/>
      <c r="J173" s="37"/>
      <c r="K173" s="37"/>
      <c r="L173" s="41"/>
      <c r="M173" s="236"/>
      <c r="N173" s="84"/>
      <c r="O173" s="84"/>
      <c r="P173" s="84"/>
      <c r="Q173" s="84"/>
      <c r="R173" s="84"/>
      <c r="S173" s="84"/>
      <c r="T173" s="85"/>
      <c r="AT173" s="15" t="s">
        <v>144</v>
      </c>
      <c r="AU173" s="15" t="s">
        <v>86</v>
      </c>
    </row>
    <row r="174" s="12" customFormat="1">
      <c r="B174" s="241"/>
      <c r="C174" s="242"/>
      <c r="D174" s="234" t="s">
        <v>197</v>
      </c>
      <c r="E174" s="243" t="s">
        <v>1</v>
      </c>
      <c r="F174" s="244" t="s">
        <v>262</v>
      </c>
      <c r="G174" s="242"/>
      <c r="H174" s="243" t="s">
        <v>1</v>
      </c>
      <c r="I174" s="245"/>
      <c r="J174" s="242"/>
      <c r="K174" s="242"/>
      <c r="L174" s="246"/>
      <c r="M174" s="247"/>
      <c r="N174" s="248"/>
      <c r="O174" s="248"/>
      <c r="P174" s="248"/>
      <c r="Q174" s="248"/>
      <c r="R174" s="248"/>
      <c r="S174" s="248"/>
      <c r="T174" s="249"/>
      <c r="AT174" s="250" t="s">
        <v>197</v>
      </c>
      <c r="AU174" s="250" t="s">
        <v>86</v>
      </c>
      <c r="AV174" s="12" t="s">
        <v>21</v>
      </c>
      <c r="AW174" s="12" t="s">
        <v>34</v>
      </c>
      <c r="AX174" s="12" t="s">
        <v>77</v>
      </c>
      <c r="AY174" s="250" t="s">
        <v>134</v>
      </c>
    </row>
    <row r="175" s="13" customFormat="1">
      <c r="B175" s="251"/>
      <c r="C175" s="252"/>
      <c r="D175" s="234" t="s">
        <v>197</v>
      </c>
      <c r="E175" s="253" t="s">
        <v>1</v>
      </c>
      <c r="F175" s="254" t="s">
        <v>455</v>
      </c>
      <c r="G175" s="252"/>
      <c r="H175" s="255">
        <v>707.47799999999995</v>
      </c>
      <c r="I175" s="256"/>
      <c r="J175" s="252"/>
      <c r="K175" s="252"/>
      <c r="L175" s="257"/>
      <c r="M175" s="258"/>
      <c r="N175" s="259"/>
      <c r="O175" s="259"/>
      <c r="P175" s="259"/>
      <c r="Q175" s="259"/>
      <c r="R175" s="259"/>
      <c r="S175" s="259"/>
      <c r="T175" s="260"/>
      <c r="AT175" s="261" t="s">
        <v>197</v>
      </c>
      <c r="AU175" s="261" t="s">
        <v>86</v>
      </c>
      <c r="AV175" s="13" t="s">
        <v>86</v>
      </c>
      <c r="AW175" s="13" t="s">
        <v>34</v>
      </c>
      <c r="AX175" s="13" t="s">
        <v>21</v>
      </c>
      <c r="AY175" s="261" t="s">
        <v>134</v>
      </c>
    </row>
    <row r="176" s="1" customFormat="1" ht="24" customHeight="1">
      <c r="B176" s="36"/>
      <c r="C176" s="221" t="s">
        <v>272</v>
      </c>
      <c r="D176" s="221" t="s">
        <v>137</v>
      </c>
      <c r="E176" s="222" t="s">
        <v>264</v>
      </c>
      <c r="F176" s="223" t="s">
        <v>265</v>
      </c>
      <c r="G176" s="224" t="s">
        <v>266</v>
      </c>
      <c r="H176" s="225">
        <v>1414.9559999999999</v>
      </c>
      <c r="I176" s="226"/>
      <c r="J176" s="227">
        <f>ROUND(I176*H176,2)</f>
        <v>0</v>
      </c>
      <c r="K176" s="223" t="s">
        <v>267</v>
      </c>
      <c r="L176" s="41"/>
      <c r="M176" s="228" t="s">
        <v>1</v>
      </c>
      <c r="N176" s="229" t="s">
        <v>42</v>
      </c>
      <c r="O176" s="84"/>
      <c r="P176" s="230">
        <f>O176*H176</f>
        <v>0</v>
      </c>
      <c r="Q176" s="230">
        <v>0</v>
      </c>
      <c r="R176" s="230">
        <f>Q176*H176</f>
        <v>0</v>
      </c>
      <c r="S176" s="230">
        <v>0</v>
      </c>
      <c r="T176" s="231">
        <f>S176*H176</f>
        <v>0</v>
      </c>
      <c r="AR176" s="232" t="s">
        <v>158</v>
      </c>
      <c r="AT176" s="232" t="s">
        <v>137</v>
      </c>
      <c r="AU176" s="232" t="s">
        <v>86</v>
      </c>
      <c r="AY176" s="15" t="s">
        <v>134</v>
      </c>
      <c r="BE176" s="233">
        <f>IF(N176="základní",J176,0)</f>
        <v>0</v>
      </c>
      <c r="BF176" s="233">
        <f>IF(N176="snížená",J176,0)</f>
        <v>0</v>
      </c>
      <c r="BG176" s="233">
        <f>IF(N176="zákl. přenesená",J176,0)</f>
        <v>0</v>
      </c>
      <c r="BH176" s="233">
        <f>IF(N176="sníž. přenesená",J176,0)</f>
        <v>0</v>
      </c>
      <c r="BI176" s="233">
        <f>IF(N176="nulová",J176,0)</f>
        <v>0</v>
      </c>
      <c r="BJ176" s="15" t="s">
        <v>21</v>
      </c>
      <c r="BK176" s="233">
        <f>ROUND(I176*H176,2)</f>
        <v>0</v>
      </c>
      <c r="BL176" s="15" t="s">
        <v>158</v>
      </c>
      <c r="BM176" s="232" t="s">
        <v>268</v>
      </c>
    </row>
    <row r="177" s="1" customFormat="1">
      <c r="B177" s="36"/>
      <c r="C177" s="37"/>
      <c r="D177" s="234" t="s">
        <v>144</v>
      </c>
      <c r="E177" s="37"/>
      <c r="F177" s="235" t="s">
        <v>269</v>
      </c>
      <c r="G177" s="37"/>
      <c r="H177" s="37"/>
      <c r="I177" s="137"/>
      <c r="J177" s="37"/>
      <c r="K177" s="37"/>
      <c r="L177" s="41"/>
      <c r="M177" s="236"/>
      <c r="N177" s="84"/>
      <c r="O177" s="84"/>
      <c r="P177" s="84"/>
      <c r="Q177" s="84"/>
      <c r="R177" s="84"/>
      <c r="S177" s="84"/>
      <c r="T177" s="85"/>
      <c r="AT177" s="15" t="s">
        <v>144</v>
      </c>
      <c r="AU177" s="15" t="s">
        <v>86</v>
      </c>
    </row>
    <row r="178" s="12" customFormat="1">
      <c r="B178" s="241"/>
      <c r="C178" s="242"/>
      <c r="D178" s="234" t="s">
        <v>197</v>
      </c>
      <c r="E178" s="243" t="s">
        <v>1</v>
      </c>
      <c r="F178" s="244" t="s">
        <v>270</v>
      </c>
      <c r="G178" s="242"/>
      <c r="H178" s="243" t="s">
        <v>1</v>
      </c>
      <c r="I178" s="245"/>
      <c r="J178" s="242"/>
      <c r="K178" s="242"/>
      <c r="L178" s="246"/>
      <c r="M178" s="247"/>
      <c r="N178" s="248"/>
      <c r="O178" s="248"/>
      <c r="P178" s="248"/>
      <c r="Q178" s="248"/>
      <c r="R178" s="248"/>
      <c r="S178" s="248"/>
      <c r="T178" s="249"/>
      <c r="AT178" s="250" t="s">
        <v>197</v>
      </c>
      <c r="AU178" s="250" t="s">
        <v>86</v>
      </c>
      <c r="AV178" s="12" t="s">
        <v>21</v>
      </c>
      <c r="AW178" s="12" t="s">
        <v>34</v>
      </c>
      <c r="AX178" s="12" t="s">
        <v>77</v>
      </c>
      <c r="AY178" s="250" t="s">
        <v>134</v>
      </c>
    </row>
    <row r="179" s="13" customFormat="1">
      <c r="B179" s="251"/>
      <c r="C179" s="252"/>
      <c r="D179" s="234" t="s">
        <v>197</v>
      </c>
      <c r="E179" s="253" t="s">
        <v>1</v>
      </c>
      <c r="F179" s="254" t="s">
        <v>457</v>
      </c>
      <c r="G179" s="252"/>
      <c r="H179" s="255">
        <v>1414.9559999999999</v>
      </c>
      <c r="I179" s="256"/>
      <c r="J179" s="252"/>
      <c r="K179" s="252"/>
      <c r="L179" s="257"/>
      <c r="M179" s="258"/>
      <c r="N179" s="259"/>
      <c r="O179" s="259"/>
      <c r="P179" s="259"/>
      <c r="Q179" s="259"/>
      <c r="R179" s="259"/>
      <c r="S179" s="259"/>
      <c r="T179" s="260"/>
      <c r="AT179" s="261" t="s">
        <v>197</v>
      </c>
      <c r="AU179" s="261" t="s">
        <v>86</v>
      </c>
      <c r="AV179" s="13" t="s">
        <v>86</v>
      </c>
      <c r="AW179" s="13" t="s">
        <v>34</v>
      </c>
      <c r="AX179" s="13" t="s">
        <v>21</v>
      </c>
      <c r="AY179" s="261" t="s">
        <v>134</v>
      </c>
    </row>
    <row r="180" s="1" customFormat="1" ht="16.5" customHeight="1">
      <c r="B180" s="36"/>
      <c r="C180" s="221" t="s">
        <v>8</v>
      </c>
      <c r="D180" s="221" t="s">
        <v>137</v>
      </c>
      <c r="E180" s="222" t="s">
        <v>273</v>
      </c>
      <c r="F180" s="223" t="s">
        <v>274</v>
      </c>
      <c r="G180" s="224" t="s">
        <v>275</v>
      </c>
      <c r="H180" s="225">
        <v>2120.7869999999998</v>
      </c>
      <c r="I180" s="226"/>
      <c r="J180" s="227">
        <f>ROUND(I180*H180,2)</f>
        <v>0</v>
      </c>
      <c r="K180" s="223" t="s">
        <v>195</v>
      </c>
      <c r="L180" s="41"/>
      <c r="M180" s="228" t="s">
        <v>1</v>
      </c>
      <c r="N180" s="229" t="s">
        <v>42</v>
      </c>
      <c r="O180" s="84"/>
      <c r="P180" s="230">
        <f>O180*H180</f>
        <v>0</v>
      </c>
      <c r="Q180" s="230">
        <v>0</v>
      </c>
      <c r="R180" s="230">
        <f>Q180*H180</f>
        <v>0</v>
      </c>
      <c r="S180" s="230">
        <v>0</v>
      </c>
      <c r="T180" s="231">
        <f>S180*H180</f>
        <v>0</v>
      </c>
      <c r="AR180" s="232" t="s">
        <v>158</v>
      </c>
      <c r="AT180" s="232" t="s">
        <v>137</v>
      </c>
      <c r="AU180" s="232" t="s">
        <v>86</v>
      </c>
      <c r="AY180" s="15" t="s">
        <v>134</v>
      </c>
      <c r="BE180" s="233">
        <f>IF(N180="základní",J180,0)</f>
        <v>0</v>
      </c>
      <c r="BF180" s="233">
        <f>IF(N180="snížená",J180,0)</f>
        <v>0</v>
      </c>
      <c r="BG180" s="233">
        <f>IF(N180="zákl. přenesená",J180,0)</f>
        <v>0</v>
      </c>
      <c r="BH180" s="233">
        <f>IF(N180="sníž. přenesená",J180,0)</f>
        <v>0</v>
      </c>
      <c r="BI180" s="233">
        <f>IF(N180="nulová",J180,0)</f>
        <v>0</v>
      </c>
      <c r="BJ180" s="15" t="s">
        <v>21</v>
      </c>
      <c r="BK180" s="233">
        <f>ROUND(I180*H180,2)</f>
        <v>0</v>
      </c>
      <c r="BL180" s="15" t="s">
        <v>158</v>
      </c>
      <c r="BM180" s="232" t="s">
        <v>276</v>
      </c>
    </row>
    <row r="181" s="1" customFormat="1">
      <c r="B181" s="36"/>
      <c r="C181" s="37"/>
      <c r="D181" s="234" t="s">
        <v>144</v>
      </c>
      <c r="E181" s="37"/>
      <c r="F181" s="235" t="s">
        <v>277</v>
      </c>
      <c r="G181" s="37"/>
      <c r="H181" s="37"/>
      <c r="I181" s="137"/>
      <c r="J181" s="37"/>
      <c r="K181" s="37"/>
      <c r="L181" s="41"/>
      <c r="M181" s="236"/>
      <c r="N181" s="84"/>
      <c r="O181" s="84"/>
      <c r="P181" s="84"/>
      <c r="Q181" s="84"/>
      <c r="R181" s="84"/>
      <c r="S181" s="84"/>
      <c r="T181" s="85"/>
      <c r="AT181" s="15" t="s">
        <v>144</v>
      </c>
      <c r="AU181" s="15" t="s">
        <v>86</v>
      </c>
    </row>
    <row r="182" s="12" customFormat="1">
      <c r="B182" s="241"/>
      <c r="C182" s="242"/>
      <c r="D182" s="234" t="s">
        <v>197</v>
      </c>
      <c r="E182" s="243" t="s">
        <v>1</v>
      </c>
      <c r="F182" s="244" t="s">
        <v>278</v>
      </c>
      <c r="G182" s="242"/>
      <c r="H182" s="243" t="s">
        <v>1</v>
      </c>
      <c r="I182" s="245"/>
      <c r="J182" s="242"/>
      <c r="K182" s="242"/>
      <c r="L182" s="246"/>
      <c r="M182" s="247"/>
      <c r="N182" s="248"/>
      <c r="O182" s="248"/>
      <c r="P182" s="248"/>
      <c r="Q182" s="248"/>
      <c r="R182" s="248"/>
      <c r="S182" s="248"/>
      <c r="T182" s="249"/>
      <c r="AT182" s="250" t="s">
        <v>197</v>
      </c>
      <c r="AU182" s="250" t="s">
        <v>86</v>
      </c>
      <c r="AV182" s="12" t="s">
        <v>21</v>
      </c>
      <c r="AW182" s="12" t="s">
        <v>34</v>
      </c>
      <c r="AX182" s="12" t="s">
        <v>77</v>
      </c>
      <c r="AY182" s="250" t="s">
        <v>134</v>
      </c>
    </row>
    <row r="183" s="13" customFormat="1">
      <c r="B183" s="251"/>
      <c r="C183" s="252"/>
      <c r="D183" s="234" t="s">
        <v>197</v>
      </c>
      <c r="E183" s="253" t="s">
        <v>1</v>
      </c>
      <c r="F183" s="254" t="s">
        <v>458</v>
      </c>
      <c r="G183" s="252"/>
      <c r="H183" s="255">
        <v>2120.7869999999998</v>
      </c>
      <c r="I183" s="256"/>
      <c r="J183" s="252"/>
      <c r="K183" s="252"/>
      <c r="L183" s="257"/>
      <c r="M183" s="258"/>
      <c r="N183" s="259"/>
      <c r="O183" s="259"/>
      <c r="P183" s="259"/>
      <c r="Q183" s="259"/>
      <c r="R183" s="259"/>
      <c r="S183" s="259"/>
      <c r="T183" s="260"/>
      <c r="AT183" s="261" t="s">
        <v>197</v>
      </c>
      <c r="AU183" s="261" t="s">
        <v>86</v>
      </c>
      <c r="AV183" s="13" t="s">
        <v>86</v>
      </c>
      <c r="AW183" s="13" t="s">
        <v>34</v>
      </c>
      <c r="AX183" s="13" t="s">
        <v>21</v>
      </c>
      <c r="AY183" s="261" t="s">
        <v>134</v>
      </c>
    </row>
    <row r="184" s="1" customFormat="1" ht="24" customHeight="1">
      <c r="B184" s="36"/>
      <c r="C184" s="221" t="s">
        <v>287</v>
      </c>
      <c r="D184" s="221" t="s">
        <v>137</v>
      </c>
      <c r="E184" s="222" t="s">
        <v>280</v>
      </c>
      <c r="F184" s="223" t="s">
        <v>281</v>
      </c>
      <c r="G184" s="224" t="s">
        <v>194</v>
      </c>
      <c r="H184" s="225">
        <v>84.834000000000003</v>
      </c>
      <c r="I184" s="226"/>
      <c r="J184" s="227">
        <f>ROUND(I184*H184,2)</f>
        <v>0</v>
      </c>
      <c r="K184" s="223" t="s">
        <v>195</v>
      </c>
      <c r="L184" s="41"/>
      <c r="M184" s="228" t="s">
        <v>1</v>
      </c>
      <c r="N184" s="229" t="s">
        <v>42</v>
      </c>
      <c r="O184" s="84"/>
      <c r="P184" s="230">
        <f>O184*H184</f>
        <v>0</v>
      </c>
      <c r="Q184" s="230">
        <v>0</v>
      </c>
      <c r="R184" s="230">
        <f>Q184*H184</f>
        <v>0</v>
      </c>
      <c r="S184" s="230">
        <v>0</v>
      </c>
      <c r="T184" s="231">
        <f>S184*H184</f>
        <v>0</v>
      </c>
      <c r="AR184" s="232" t="s">
        <v>158</v>
      </c>
      <c r="AT184" s="232" t="s">
        <v>137</v>
      </c>
      <c r="AU184" s="232" t="s">
        <v>86</v>
      </c>
      <c r="AY184" s="15" t="s">
        <v>134</v>
      </c>
      <c r="BE184" s="233">
        <f>IF(N184="základní",J184,0)</f>
        <v>0</v>
      </c>
      <c r="BF184" s="233">
        <f>IF(N184="snížená",J184,0)</f>
        <v>0</v>
      </c>
      <c r="BG184" s="233">
        <f>IF(N184="zákl. přenesená",J184,0)</f>
        <v>0</v>
      </c>
      <c r="BH184" s="233">
        <f>IF(N184="sníž. přenesená",J184,0)</f>
        <v>0</v>
      </c>
      <c r="BI184" s="233">
        <f>IF(N184="nulová",J184,0)</f>
        <v>0</v>
      </c>
      <c r="BJ184" s="15" t="s">
        <v>21</v>
      </c>
      <c r="BK184" s="233">
        <f>ROUND(I184*H184,2)</f>
        <v>0</v>
      </c>
      <c r="BL184" s="15" t="s">
        <v>158</v>
      </c>
      <c r="BM184" s="232" t="s">
        <v>282</v>
      </c>
    </row>
    <row r="185" s="1" customFormat="1">
      <c r="B185" s="36"/>
      <c r="C185" s="37"/>
      <c r="D185" s="234" t="s">
        <v>144</v>
      </c>
      <c r="E185" s="37"/>
      <c r="F185" s="235" t="s">
        <v>283</v>
      </c>
      <c r="G185" s="37"/>
      <c r="H185" s="37"/>
      <c r="I185" s="137"/>
      <c r="J185" s="37"/>
      <c r="K185" s="37"/>
      <c r="L185" s="41"/>
      <c r="M185" s="236"/>
      <c r="N185" s="84"/>
      <c r="O185" s="84"/>
      <c r="P185" s="84"/>
      <c r="Q185" s="84"/>
      <c r="R185" s="84"/>
      <c r="S185" s="84"/>
      <c r="T185" s="85"/>
      <c r="AT185" s="15" t="s">
        <v>144</v>
      </c>
      <c r="AU185" s="15" t="s">
        <v>86</v>
      </c>
    </row>
    <row r="186" s="1" customFormat="1">
      <c r="B186" s="36"/>
      <c r="C186" s="37"/>
      <c r="D186" s="234" t="s">
        <v>145</v>
      </c>
      <c r="E186" s="37"/>
      <c r="F186" s="237" t="s">
        <v>284</v>
      </c>
      <c r="G186" s="37"/>
      <c r="H186" s="37"/>
      <c r="I186" s="137"/>
      <c r="J186" s="37"/>
      <c r="K186" s="37"/>
      <c r="L186" s="41"/>
      <c r="M186" s="236"/>
      <c r="N186" s="84"/>
      <c r="O186" s="84"/>
      <c r="P186" s="84"/>
      <c r="Q186" s="84"/>
      <c r="R186" s="84"/>
      <c r="S186" s="84"/>
      <c r="T186" s="85"/>
      <c r="AT186" s="15" t="s">
        <v>145</v>
      </c>
      <c r="AU186" s="15" t="s">
        <v>86</v>
      </c>
    </row>
    <row r="187" s="12" customFormat="1">
      <c r="B187" s="241"/>
      <c r="C187" s="242"/>
      <c r="D187" s="234" t="s">
        <v>197</v>
      </c>
      <c r="E187" s="243" t="s">
        <v>1</v>
      </c>
      <c r="F187" s="244" t="s">
        <v>285</v>
      </c>
      <c r="G187" s="242"/>
      <c r="H187" s="243" t="s">
        <v>1</v>
      </c>
      <c r="I187" s="245"/>
      <c r="J187" s="242"/>
      <c r="K187" s="242"/>
      <c r="L187" s="246"/>
      <c r="M187" s="247"/>
      <c r="N187" s="248"/>
      <c r="O187" s="248"/>
      <c r="P187" s="248"/>
      <c r="Q187" s="248"/>
      <c r="R187" s="248"/>
      <c r="S187" s="248"/>
      <c r="T187" s="249"/>
      <c r="AT187" s="250" t="s">
        <v>197</v>
      </c>
      <c r="AU187" s="250" t="s">
        <v>86</v>
      </c>
      <c r="AV187" s="12" t="s">
        <v>21</v>
      </c>
      <c r="AW187" s="12" t="s">
        <v>34</v>
      </c>
      <c r="AX187" s="12" t="s">
        <v>77</v>
      </c>
      <c r="AY187" s="250" t="s">
        <v>134</v>
      </c>
    </row>
    <row r="188" s="13" customFormat="1">
      <c r="B188" s="251"/>
      <c r="C188" s="252"/>
      <c r="D188" s="234" t="s">
        <v>197</v>
      </c>
      <c r="E188" s="253" t="s">
        <v>1</v>
      </c>
      <c r="F188" s="254" t="s">
        <v>459</v>
      </c>
      <c r="G188" s="252"/>
      <c r="H188" s="255">
        <v>84.834000000000003</v>
      </c>
      <c r="I188" s="256"/>
      <c r="J188" s="252"/>
      <c r="K188" s="252"/>
      <c r="L188" s="257"/>
      <c r="M188" s="258"/>
      <c r="N188" s="259"/>
      <c r="O188" s="259"/>
      <c r="P188" s="259"/>
      <c r="Q188" s="259"/>
      <c r="R188" s="259"/>
      <c r="S188" s="259"/>
      <c r="T188" s="260"/>
      <c r="AT188" s="261" t="s">
        <v>197</v>
      </c>
      <c r="AU188" s="261" t="s">
        <v>86</v>
      </c>
      <c r="AV188" s="13" t="s">
        <v>86</v>
      </c>
      <c r="AW188" s="13" t="s">
        <v>34</v>
      </c>
      <c r="AX188" s="13" t="s">
        <v>21</v>
      </c>
      <c r="AY188" s="261" t="s">
        <v>134</v>
      </c>
    </row>
    <row r="189" s="1" customFormat="1" ht="24" customHeight="1">
      <c r="B189" s="36"/>
      <c r="C189" s="221" t="s">
        <v>294</v>
      </c>
      <c r="D189" s="221" t="s">
        <v>137</v>
      </c>
      <c r="E189" s="222" t="s">
        <v>288</v>
      </c>
      <c r="F189" s="223" t="s">
        <v>289</v>
      </c>
      <c r="G189" s="224" t="s">
        <v>194</v>
      </c>
      <c r="H189" s="225">
        <v>84.834000000000003</v>
      </c>
      <c r="I189" s="226"/>
      <c r="J189" s="227">
        <f>ROUND(I189*H189,2)</f>
        <v>0</v>
      </c>
      <c r="K189" s="223" t="s">
        <v>195</v>
      </c>
      <c r="L189" s="41"/>
      <c r="M189" s="228" t="s">
        <v>1</v>
      </c>
      <c r="N189" s="229" t="s">
        <v>42</v>
      </c>
      <c r="O189" s="84"/>
      <c r="P189" s="230">
        <f>O189*H189</f>
        <v>0</v>
      </c>
      <c r="Q189" s="230">
        <v>0</v>
      </c>
      <c r="R189" s="230">
        <f>Q189*H189</f>
        <v>0</v>
      </c>
      <c r="S189" s="230">
        <v>0</v>
      </c>
      <c r="T189" s="231">
        <f>S189*H189</f>
        <v>0</v>
      </c>
      <c r="AR189" s="232" t="s">
        <v>158</v>
      </c>
      <c r="AT189" s="232" t="s">
        <v>137</v>
      </c>
      <c r="AU189" s="232" t="s">
        <v>86</v>
      </c>
      <c r="AY189" s="15" t="s">
        <v>134</v>
      </c>
      <c r="BE189" s="233">
        <f>IF(N189="základní",J189,0)</f>
        <v>0</v>
      </c>
      <c r="BF189" s="233">
        <f>IF(N189="snížená",J189,0)</f>
        <v>0</v>
      </c>
      <c r="BG189" s="233">
        <f>IF(N189="zákl. přenesená",J189,0)</f>
        <v>0</v>
      </c>
      <c r="BH189" s="233">
        <f>IF(N189="sníž. přenesená",J189,0)</f>
        <v>0</v>
      </c>
      <c r="BI189" s="233">
        <f>IF(N189="nulová",J189,0)</f>
        <v>0</v>
      </c>
      <c r="BJ189" s="15" t="s">
        <v>21</v>
      </c>
      <c r="BK189" s="233">
        <f>ROUND(I189*H189,2)</f>
        <v>0</v>
      </c>
      <c r="BL189" s="15" t="s">
        <v>158</v>
      </c>
      <c r="BM189" s="232" t="s">
        <v>290</v>
      </c>
    </row>
    <row r="190" s="1" customFormat="1">
      <c r="B190" s="36"/>
      <c r="C190" s="37"/>
      <c r="D190" s="234" t="s">
        <v>144</v>
      </c>
      <c r="E190" s="37"/>
      <c r="F190" s="235" t="s">
        <v>291</v>
      </c>
      <c r="G190" s="37"/>
      <c r="H190" s="37"/>
      <c r="I190" s="137"/>
      <c r="J190" s="37"/>
      <c r="K190" s="37"/>
      <c r="L190" s="41"/>
      <c r="M190" s="236"/>
      <c r="N190" s="84"/>
      <c r="O190" s="84"/>
      <c r="P190" s="84"/>
      <c r="Q190" s="84"/>
      <c r="R190" s="84"/>
      <c r="S190" s="84"/>
      <c r="T190" s="85"/>
      <c r="AT190" s="15" t="s">
        <v>144</v>
      </c>
      <c r="AU190" s="15" t="s">
        <v>86</v>
      </c>
    </row>
    <row r="191" s="12" customFormat="1">
      <c r="B191" s="241"/>
      <c r="C191" s="242"/>
      <c r="D191" s="234" t="s">
        <v>197</v>
      </c>
      <c r="E191" s="243" t="s">
        <v>1</v>
      </c>
      <c r="F191" s="244" t="s">
        <v>292</v>
      </c>
      <c r="G191" s="242"/>
      <c r="H191" s="243" t="s">
        <v>1</v>
      </c>
      <c r="I191" s="245"/>
      <c r="J191" s="242"/>
      <c r="K191" s="242"/>
      <c r="L191" s="246"/>
      <c r="M191" s="247"/>
      <c r="N191" s="248"/>
      <c r="O191" s="248"/>
      <c r="P191" s="248"/>
      <c r="Q191" s="248"/>
      <c r="R191" s="248"/>
      <c r="S191" s="248"/>
      <c r="T191" s="249"/>
      <c r="AT191" s="250" t="s">
        <v>197</v>
      </c>
      <c r="AU191" s="250" t="s">
        <v>86</v>
      </c>
      <c r="AV191" s="12" t="s">
        <v>21</v>
      </c>
      <c r="AW191" s="12" t="s">
        <v>34</v>
      </c>
      <c r="AX191" s="12" t="s">
        <v>77</v>
      </c>
      <c r="AY191" s="250" t="s">
        <v>134</v>
      </c>
    </row>
    <row r="192" s="13" customFormat="1">
      <c r="B192" s="251"/>
      <c r="C192" s="252"/>
      <c r="D192" s="234" t="s">
        <v>197</v>
      </c>
      <c r="E192" s="253" t="s">
        <v>1</v>
      </c>
      <c r="F192" s="254" t="s">
        <v>460</v>
      </c>
      <c r="G192" s="252"/>
      <c r="H192" s="255">
        <v>84.834000000000003</v>
      </c>
      <c r="I192" s="256"/>
      <c r="J192" s="252"/>
      <c r="K192" s="252"/>
      <c r="L192" s="257"/>
      <c r="M192" s="258"/>
      <c r="N192" s="259"/>
      <c r="O192" s="259"/>
      <c r="P192" s="259"/>
      <c r="Q192" s="259"/>
      <c r="R192" s="259"/>
      <c r="S192" s="259"/>
      <c r="T192" s="260"/>
      <c r="AT192" s="261" t="s">
        <v>197</v>
      </c>
      <c r="AU192" s="261" t="s">
        <v>86</v>
      </c>
      <c r="AV192" s="13" t="s">
        <v>86</v>
      </c>
      <c r="AW192" s="13" t="s">
        <v>34</v>
      </c>
      <c r="AX192" s="13" t="s">
        <v>21</v>
      </c>
      <c r="AY192" s="261" t="s">
        <v>134</v>
      </c>
    </row>
    <row r="193" s="1" customFormat="1" ht="24" customHeight="1">
      <c r="B193" s="36"/>
      <c r="C193" s="221" t="s">
        <v>301</v>
      </c>
      <c r="D193" s="221" t="s">
        <v>137</v>
      </c>
      <c r="E193" s="222" t="s">
        <v>295</v>
      </c>
      <c r="F193" s="223" t="s">
        <v>296</v>
      </c>
      <c r="G193" s="224" t="s">
        <v>275</v>
      </c>
      <c r="H193" s="225">
        <v>1154.1099999999999</v>
      </c>
      <c r="I193" s="226"/>
      <c r="J193" s="227">
        <f>ROUND(I193*H193,2)</f>
        <v>0</v>
      </c>
      <c r="K193" s="223" t="s">
        <v>267</v>
      </c>
      <c r="L193" s="41"/>
      <c r="M193" s="228" t="s">
        <v>1</v>
      </c>
      <c r="N193" s="229" t="s">
        <v>42</v>
      </c>
      <c r="O193" s="84"/>
      <c r="P193" s="230">
        <f>O193*H193</f>
        <v>0</v>
      </c>
      <c r="Q193" s="230">
        <v>0</v>
      </c>
      <c r="R193" s="230">
        <f>Q193*H193</f>
        <v>0</v>
      </c>
      <c r="S193" s="230">
        <v>0</v>
      </c>
      <c r="T193" s="231">
        <f>S193*H193</f>
        <v>0</v>
      </c>
      <c r="AR193" s="232" t="s">
        <v>158</v>
      </c>
      <c r="AT193" s="232" t="s">
        <v>137</v>
      </c>
      <c r="AU193" s="232" t="s">
        <v>86</v>
      </c>
      <c r="AY193" s="15" t="s">
        <v>134</v>
      </c>
      <c r="BE193" s="233">
        <f>IF(N193="základní",J193,0)</f>
        <v>0</v>
      </c>
      <c r="BF193" s="233">
        <f>IF(N193="snížená",J193,0)</f>
        <v>0</v>
      </c>
      <c r="BG193" s="233">
        <f>IF(N193="zákl. přenesená",J193,0)</f>
        <v>0</v>
      </c>
      <c r="BH193" s="233">
        <f>IF(N193="sníž. přenesená",J193,0)</f>
        <v>0</v>
      </c>
      <c r="BI193" s="233">
        <f>IF(N193="nulová",J193,0)</f>
        <v>0</v>
      </c>
      <c r="BJ193" s="15" t="s">
        <v>21</v>
      </c>
      <c r="BK193" s="233">
        <f>ROUND(I193*H193,2)</f>
        <v>0</v>
      </c>
      <c r="BL193" s="15" t="s">
        <v>158</v>
      </c>
      <c r="BM193" s="232" t="s">
        <v>461</v>
      </c>
    </row>
    <row r="194" s="1" customFormat="1">
      <c r="B194" s="36"/>
      <c r="C194" s="37"/>
      <c r="D194" s="234" t="s">
        <v>144</v>
      </c>
      <c r="E194" s="37"/>
      <c r="F194" s="235" t="s">
        <v>298</v>
      </c>
      <c r="G194" s="37"/>
      <c r="H194" s="37"/>
      <c r="I194" s="137"/>
      <c r="J194" s="37"/>
      <c r="K194" s="37"/>
      <c r="L194" s="41"/>
      <c r="M194" s="236"/>
      <c r="N194" s="84"/>
      <c r="O194" s="84"/>
      <c r="P194" s="84"/>
      <c r="Q194" s="84"/>
      <c r="R194" s="84"/>
      <c r="S194" s="84"/>
      <c r="T194" s="85"/>
      <c r="AT194" s="15" t="s">
        <v>144</v>
      </c>
      <c r="AU194" s="15" t="s">
        <v>86</v>
      </c>
    </row>
    <row r="195" s="12" customFormat="1">
      <c r="B195" s="241"/>
      <c r="C195" s="242"/>
      <c r="D195" s="234" t="s">
        <v>197</v>
      </c>
      <c r="E195" s="243" t="s">
        <v>1</v>
      </c>
      <c r="F195" s="244" t="s">
        <v>299</v>
      </c>
      <c r="G195" s="242"/>
      <c r="H195" s="243" t="s">
        <v>1</v>
      </c>
      <c r="I195" s="245"/>
      <c r="J195" s="242"/>
      <c r="K195" s="242"/>
      <c r="L195" s="246"/>
      <c r="M195" s="247"/>
      <c r="N195" s="248"/>
      <c r="O195" s="248"/>
      <c r="P195" s="248"/>
      <c r="Q195" s="248"/>
      <c r="R195" s="248"/>
      <c r="S195" s="248"/>
      <c r="T195" s="249"/>
      <c r="AT195" s="250" t="s">
        <v>197</v>
      </c>
      <c r="AU195" s="250" t="s">
        <v>86</v>
      </c>
      <c r="AV195" s="12" t="s">
        <v>21</v>
      </c>
      <c r="AW195" s="12" t="s">
        <v>34</v>
      </c>
      <c r="AX195" s="12" t="s">
        <v>77</v>
      </c>
      <c r="AY195" s="250" t="s">
        <v>134</v>
      </c>
    </row>
    <row r="196" s="13" customFormat="1">
      <c r="B196" s="251"/>
      <c r="C196" s="252"/>
      <c r="D196" s="234" t="s">
        <v>197</v>
      </c>
      <c r="E196" s="253" t="s">
        <v>1</v>
      </c>
      <c r="F196" s="254" t="s">
        <v>462</v>
      </c>
      <c r="G196" s="252"/>
      <c r="H196" s="255">
        <v>1154.1099999999999</v>
      </c>
      <c r="I196" s="256"/>
      <c r="J196" s="252"/>
      <c r="K196" s="252"/>
      <c r="L196" s="257"/>
      <c r="M196" s="258"/>
      <c r="N196" s="259"/>
      <c r="O196" s="259"/>
      <c r="P196" s="259"/>
      <c r="Q196" s="259"/>
      <c r="R196" s="259"/>
      <c r="S196" s="259"/>
      <c r="T196" s="260"/>
      <c r="AT196" s="261" t="s">
        <v>197</v>
      </c>
      <c r="AU196" s="261" t="s">
        <v>86</v>
      </c>
      <c r="AV196" s="13" t="s">
        <v>86</v>
      </c>
      <c r="AW196" s="13" t="s">
        <v>34</v>
      </c>
      <c r="AX196" s="13" t="s">
        <v>21</v>
      </c>
      <c r="AY196" s="261" t="s">
        <v>134</v>
      </c>
    </row>
    <row r="197" s="1" customFormat="1" ht="24" customHeight="1">
      <c r="B197" s="36"/>
      <c r="C197" s="221" t="s">
        <v>308</v>
      </c>
      <c r="D197" s="221" t="s">
        <v>137</v>
      </c>
      <c r="E197" s="222" t="s">
        <v>302</v>
      </c>
      <c r="F197" s="223" t="s">
        <v>303</v>
      </c>
      <c r="G197" s="224" t="s">
        <v>275</v>
      </c>
      <c r="H197" s="225">
        <v>511.56</v>
      </c>
      <c r="I197" s="226"/>
      <c r="J197" s="227">
        <f>ROUND(I197*H197,2)</f>
        <v>0</v>
      </c>
      <c r="K197" s="223" t="s">
        <v>195</v>
      </c>
      <c r="L197" s="41"/>
      <c r="M197" s="228" t="s">
        <v>1</v>
      </c>
      <c r="N197" s="229" t="s">
        <v>42</v>
      </c>
      <c r="O197" s="84"/>
      <c r="P197" s="230">
        <f>O197*H197</f>
        <v>0</v>
      </c>
      <c r="Q197" s="230">
        <v>0</v>
      </c>
      <c r="R197" s="230">
        <f>Q197*H197</f>
        <v>0</v>
      </c>
      <c r="S197" s="230">
        <v>0</v>
      </c>
      <c r="T197" s="231">
        <f>S197*H197</f>
        <v>0</v>
      </c>
      <c r="AR197" s="232" t="s">
        <v>158</v>
      </c>
      <c r="AT197" s="232" t="s">
        <v>137</v>
      </c>
      <c r="AU197" s="232" t="s">
        <v>86</v>
      </c>
      <c r="AY197" s="15" t="s">
        <v>134</v>
      </c>
      <c r="BE197" s="233">
        <f>IF(N197="základní",J197,0)</f>
        <v>0</v>
      </c>
      <c r="BF197" s="233">
        <f>IF(N197="snížená",J197,0)</f>
        <v>0</v>
      </c>
      <c r="BG197" s="233">
        <f>IF(N197="zákl. přenesená",J197,0)</f>
        <v>0</v>
      </c>
      <c r="BH197" s="233">
        <f>IF(N197="sníž. přenesená",J197,0)</f>
        <v>0</v>
      </c>
      <c r="BI197" s="233">
        <f>IF(N197="nulová",J197,0)</f>
        <v>0</v>
      </c>
      <c r="BJ197" s="15" t="s">
        <v>21</v>
      </c>
      <c r="BK197" s="233">
        <f>ROUND(I197*H197,2)</f>
        <v>0</v>
      </c>
      <c r="BL197" s="15" t="s">
        <v>158</v>
      </c>
      <c r="BM197" s="232" t="s">
        <v>304</v>
      </c>
    </row>
    <row r="198" s="1" customFormat="1">
      <c r="B198" s="36"/>
      <c r="C198" s="37"/>
      <c r="D198" s="234" t="s">
        <v>144</v>
      </c>
      <c r="E198" s="37"/>
      <c r="F198" s="235" t="s">
        <v>305</v>
      </c>
      <c r="G198" s="37"/>
      <c r="H198" s="37"/>
      <c r="I198" s="137"/>
      <c r="J198" s="37"/>
      <c r="K198" s="37"/>
      <c r="L198" s="41"/>
      <c r="M198" s="236"/>
      <c r="N198" s="84"/>
      <c r="O198" s="84"/>
      <c r="P198" s="84"/>
      <c r="Q198" s="84"/>
      <c r="R198" s="84"/>
      <c r="S198" s="84"/>
      <c r="T198" s="85"/>
      <c r="AT198" s="15" t="s">
        <v>144</v>
      </c>
      <c r="AU198" s="15" t="s">
        <v>86</v>
      </c>
    </row>
    <row r="199" s="1" customFormat="1">
      <c r="B199" s="36"/>
      <c r="C199" s="37"/>
      <c r="D199" s="234" t="s">
        <v>145</v>
      </c>
      <c r="E199" s="37"/>
      <c r="F199" s="237" t="s">
        <v>306</v>
      </c>
      <c r="G199" s="37"/>
      <c r="H199" s="37"/>
      <c r="I199" s="137"/>
      <c r="J199" s="37"/>
      <c r="K199" s="37"/>
      <c r="L199" s="41"/>
      <c r="M199" s="236"/>
      <c r="N199" s="84"/>
      <c r="O199" s="84"/>
      <c r="P199" s="84"/>
      <c r="Q199" s="84"/>
      <c r="R199" s="84"/>
      <c r="S199" s="84"/>
      <c r="T199" s="85"/>
      <c r="AT199" s="15" t="s">
        <v>145</v>
      </c>
      <c r="AU199" s="15" t="s">
        <v>86</v>
      </c>
    </row>
    <row r="200" s="13" customFormat="1">
      <c r="B200" s="251"/>
      <c r="C200" s="252"/>
      <c r="D200" s="234" t="s">
        <v>197</v>
      </c>
      <c r="E200" s="253" t="s">
        <v>1</v>
      </c>
      <c r="F200" s="254" t="s">
        <v>463</v>
      </c>
      <c r="G200" s="252"/>
      <c r="H200" s="255">
        <v>511.56</v>
      </c>
      <c r="I200" s="256"/>
      <c r="J200" s="252"/>
      <c r="K200" s="252"/>
      <c r="L200" s="257"/>
      <c r="M200" s="258"/>
      <c r="N200" s="259"/>
      <c r="O200" s="259"/>
      <c r="P200" s="259"/>
      <c r="Q200" s="259"/>
      <c r="R200" s="259"/>
      <c r="S200" s="259"/>
      <c r="T200" s="260"/>
      <c r="AT200" s="261" t="s">
        <v>197</v>
      </c>
      <c r="AU200" s="261" t="s">
        <v>86</v>
      </c>
      <c r="AV200" s="13" t="s">
        <v>86</v>
      </c>
      <c r="AW200" s="13" t="s">
        <v>34</v>
      </c>
      <c r="AX200" s="13" t="s">
        <v>21</v>
      </c>
      <c r="AY200" s="261" t="s">
        <v>134</v>
      </c>
    </row>
    <row r="201" s="1" customFormat="1" ht="24" customHeight="1">
      <c r="B201" s="36"/>
      <c r="C201" s="221" t="s">
        <v>315</v>
      </c>
      <c r="D201" s="221" t="s">
        <v>137</v>
      </c>
      <c r="E201" s="222" t="s">
        <v>309</v>
      </c>
      <c r="F201" s="223" t="s">
        <v>310</v>
      </c>
      <c r="G201" s="224" t="s">
        <v>275</v>
      </c>
      <c r="H201" s="225">
        <v>27</v>
      </c>
      <c r="I201" s="226"/>
      <c r="J201" s="227">
        <f>ROUND(I201*H201,2)</f>
        <v>0</v>
      </c>
      <c r="K201" s="223" t="s">
        <v>195</v>
      </c>
      <c r="L201" s="41"/>
      <c r="M201" s="228" t="s">
        <v>1</v>
      </c>
      <c r="N201" s="229" t="s">
        <v>42</v>
      </c>
      <c r="O201" s="84"/>
      <c r="P201" s="230">
        <f>O201*H201</f>
        <v>0</v>
      </c>
      <c r="Q201" s="230">
        <v>0</v>
      </c>
      <c r="R201" s="230">
        <f>Q201*H201</f>
        <v>0</v>
      </c>
      <c r="S201" s="230">
        <v>0</v>
      </c>
      <c r="T201" s="231">
        <f>S201*H201</f>
        <v>0</v>
      </c>
      <c r="AR201" s="232" t="s">
        <v>158</v>
      </c>
      <c r="AT201" s="232" t="s">
        <v>137</v>
      </c>
      <c r="AU201" s="232" t="s">
        <v>86</v>
      </c>
      <c r="AY201" s="15" t="s">
        <v>134</v>
      </c>
      <c r="BE201" s="233">
        <f>IF(N201="základní",J201,0)</f>
        <v>0</v>
      </c>
      <c r="BF201" s="233">
        <f>IF(N201="snížená",J201,0)</f>
        <v>0</v>
      </c>
      <c r="BG201" s="233">
        <f>IF(N201="zákl. přenesená",J201,0)</f>
        <v>0</v>
      </c>
      <c r="BH201" s="233">
        <f>IF(N201="sníž. přenesená",J201,0)</f>
        <v>0</v>
      </c>
      <c r="BI201" s="233">
        <f>IF(N201="nulová",J201,0)</f>
        <v>0</v>
      </c>
      <c r="BJ201" s="15" t="s">
        <v>21</v>
      </c>
      <c r="BK201" s="233">
        <f>ROUND(I201*H201,2)</f>
        <v>0</v>
      </c>
      <c r="BL201" s="15" t="s">
        <v>158</v>
      </c>
      <c r="BM201" s="232" t="s">
        <v>311</v>
      </c>
    </row>
    <row r="202" s="1" customFormat="1">
      <c r="B202" s="36"/>
      <c r="C202" s="37"/>
      <c r="D202" s="234" t="s">
        <v>144</v>
      </c>
      <c r="E202" s="37"/>
      <c r="F202" s="235" t="s">
        <v>312</v>
      </c>
      <c r="G202" s="37"/>
      <c r="H202" s="37"/>
      <c r="I202" s="137"/>
      <c r="J202" s="37"/>
      <c r="K202" s="37"/>
      <c r="L202" s="41"/>
      <c r="M202" s="236"/>
      <c r="N202" s="84"/>
      <c r="O202" s="84"/>
      <c r="P202" s="84"/>
      <c r="Q202" s="84"/>
      <c r="R202" s="84"/>
      <c r="S202" s="84"/>
      <c r="T202" s="85"/>
      <c r="AT202" s="15" t="s">
        <v>144</v>
      </c>
      <c r="AU202" s="15" t="s">
        <v>86</v>
      </c>
    </row>
    <row r="203" s="1" customFormat="1">
      <c r="B203" s="36"/>
      <c r="C203" s="37"/>
      <c r="D203" s="234" t="s">
        <v>145</v>
      </c>
      <c r="E203" s="37"/>
      <c r="F203" s="237" t="s">
        <v>313</v>
      </c>
      <c r="G203" s="37"/>
      <c r="H203" s="37"/>
      <c r="I203" s="137"/>
      <c r="J203" s="37"/>
      <c r="K203" s="37"/>
      <c r="L203" s="41"/>
      <c r="M203" s="236"/>
      <c r="N203" s="84"/>
      <c r="O203" s="84"/>
      <c r="P203" s="84"/>
      <c r="Q203" s="84"/>
      <c r="R203" s="84"/>
      <c r="S203" s="84"/>
      <c r="T203" s="85"/>
      <c r="AT203" s="15" t="s">
        <v>145</v>
      </c>
      <c r="AU203" s="15" t="s">
        <v>86</v>
      </c>
    </row>
    <row r="204" s="13" customFormat="1">
      <c r="B204" s="251"/>
      <c r="C204" s="252"/>
      <c r="D204" s="234" t="s">
        <v>197</v>
      </c>
      <c r="E204" s="253" t="s">
        <v>1</v>
      </c>
      <c r="F204" s="254" t="s">
        <v>367</v>
      </c>
      <c r="G204" s="252"/>
      <c r="H204" s="255">
        <v>27</v>
      </c>
      <c r="I204" s="256"/>
      <c r="J204" s="252"/>
      <c r="K204" s="252"/>
      <c r="L204" s="257"/>
      <c r="M204" s="258"/>
      <c r="N204" s="259"/>
      <c r="O204" s="259"/>
      <c r="P204" s="259"/>
      <c r="Q204" s="259"/>
      <c r="R204" s="259"/>
      <c r="S204" s="259"/>
      <c r="T204" s="260"/>
      <c r="AT204" s="261" t="s">
        <v>197</v>
      </c>
      <c r="AU204" s="261" t="s">
        <v>86</v>
      </c>
      <c r="AV204" s="13" t="s">
        <v>86</v>
      </c>
      <c r="AW204" s="13" t="s">
        <v>34</v>
      </c>
      <c r="AX204" s="13" t="s">
        <v>21</v>
      </c>
      <c r="AY204" s="261" t="s">
        <v>134</v>
      </c>
    </row>
    <row r="205" s="1" customFormat="1" ht="24" customHeight="1">
      <c r="B205" s="36"/>
      <c r="C205" s="221" t="s">
        <v>7</v>
      </c>
      <c r="D205" s="221" t="s">
        <v>137</v>
      </c>
      <c r="E205" s="222" t="s">
        <v>316</v>
      </c>
      <c r="F205" s="223" t="s">
        <v>317</v>
      </c>
      <c r="G205" s="224" t="s">
        <v>275</v>
      </c>
      <c r="H205" s="225">
        <v>1154.1099999999999</v>
      </c>
      <c r="I205" s="226"/>
      <c r="J205" s="227">
        <f>ROUND(I205*H205,2)</f>
        <v>0</v>
      </c>
      <c r="K205" s="223" t="s">
        <v>195</v>
      </c>
      <c r="L205" s="41"/>
      <c r="M205" s="228" t="s">
        <v>1</v>
      </c>
      <c r="N205" s="229" t="s">
        <v>42</v>
      </c>
      <c r="O205" s="84"/>
      <c r="P205" s="230">
        <f>O205*H205</f>
        <v>0</v>
      </c>
      <c r="Q205" s="230">
        <v>0</v>
      </c>
      <c r="R205" s="230">
        <f>Q205*H205</f>
        <v>0</v>
      </c>
      <c r="S205" s="230">
        <v>0</v>
      </c>
      <c r="T205" s="231">
        <f>S205*H205</f>
        <v>0</v>
      </c>
      <c r="AR205" s="232" t="s">
        <v>158</v>
      </c>
      <c r="AT205" s="232" t="s">
        <v>137</v>
      </c>
      <c r="AU205" s="232" t="s">
        <v>86</v>
      </c>
      <c r="AY205" s="15" t="s">
        <v>134</v>
      </c>
      <c r="BE205" s="233">
        <f>IF(N205="základní",J205,0)</f>
        <v>0</v>
      </c>
      <c r="BF205" s="233">
        <f>IF(N205="snížená",J205,0)</f>
        <v>0</v>
      </c>
      <c r="BG205" s="233">
        <f>IF(N205="zákl. přenesená",J205,0)</f>
        <v>0</v>
      </c>
      <c r="BH205" s="233">
        <f>IF(N205="sníž. přenesená",J205,0)</f>
        <v>0</v>
      </c>
      <c r="BI205" s="233">
        <f>IF(N205="nulová",J205,0)</f>
        <v>0</v>
      </c>
      <c r="BJ205" s="15" t="s">
        <v>21</v>
      </c>
      <c r="BK205" s="233">
        <f>ROUND(I205*H205,2)</f>
        <v>0</v>
      </c>
      <c r="BL205" s="15" t="s">
        <v>158</v>
      </c>
      <c r="BM205" s="232" t="s">
        <v>318</v>
      </c>
    </row>
    <row r="206" s="1" customFormat="1">
      <c r="B206" s="36"/>
      <c r="C206" s="37"/>
      <c r="D206" s="234" t="s">
        <v>144</v>
      </c>
      <c r="E206" s="37"/>
      <c r="F206" s="235" t="s">
        <v>319</v>
      </c>
      <c r="G206" s="37"/>
      <c r="H206" s="37"/>
      <c r="I206" s="137"/>
      <c r="J206" s="37"/>
      <c r="K206" s="37"/>
      <c r="L206" s="41"/>
      <c r="M206" s="236"/>
      <c r="N206" s="84"/>
      <c r="O206" s="84"/>
      <c r="P206" s="84"/>
      <c r="Q206" s="84"/>
      <c r="R206" s="84"/>
      <c r="S206" s="84"/>
      <c r="T206" s="85"/>
      <c r="AT206" s="15" t="s">
        <v>144</v>
      </c>
      <c r="AU206" s="15" t="s">
        <v>86</v>
      </c>
    </row>
    <row r="207" s="1" customFormat="1">
      <c r="B207" s="36"/>
      <c r="C207" s="37"/>
      <c r="D207" s="234" t="s">
        <v>145</v>
      </c>
      <c r="E207" s="37"/>
      <c r="F207" s="237" t="s">
        <v>320</v>
      </c>
      <c r="G207" s="37"/>
      <c r="H207" s="37"/>
      <c r="I207" s="137"/>
      <c r="J207" s="37"/>
      <c r="K207" s="37"/>
      <c r="L207" s="41"/>
      <c r="M207" s="236"/>
      <c r="N207" s="84"/>
      <c r="O207" s="84"/>
      <c r="P207" s="84"/>
      <c r="Q207" s="84"/>
      <c r="R207" s="84"/>
      <c r="S207" s="84"/>
      <c r="T207" s="85"/>
      <c r="AT207" s="15" t="s">
        <v>145</v>
      </c>
      <c r="AU207" s="15" t="s">
        <v>86</v>
      </c>
    </row>
    <row r="208" s="13" customFormat="1">
      <c r="B208" s="251"/>
      <c r="C208" s="252"/>
      <c r="D208" s="234" t="s">
        <v>197</v>
      </c>
      <c r="E208" s="253" t="s">
        <v>1</v>
      </c>
      <c r="F208" s="254" t="s">
        <v>462</v>
      </c>
      <c r="G208" s="252"/>
      <c r="H208" s="255">
        <v>1154.1099999999999</v>
      </c>
      <c r="I208" s="256"/>
      <c r="J208" s="252"/>
      <c r="K208" s="252"/>
      <c r="L208" s="257"/>
      <c r="M208" s="258"/>
      <c r="N208" s="259"/>
      <c r="O208" s="259"/>
      <c r="P208" s="259"/>
      <c r="Q208" s="259"/>
      <c r="R208" s="259"/>
      <c r="S208" s="259"/>
      <c r="T208" s="260"/>
      <c r="AT208" s="261" t="s">
        <v>197</v>
      </c>
      <c r="AU208" s="261" t="s">
        <v>86</v>
      </c>
      <c r="AV208" s="13" t="s">
        <v>86</v>
      </c>
      <c r="AW208" s="13" t="s">
        <v>34</v>
      </c>
      <c r="AX208" s="13" t="s">
        <v>21</v>
      </c>
      <c r="AY208" s="261" t="s">
        <v>134</v>
      </c>
    </row>
    <row r="209" s="1" customFormat="1" ht="16.5" customHeight="1">
      <c r="B209" s="36"/>
      <c r="C209" s="262" t="s">
        <v>330</v>
      </c>
      <c r="D209" s="262" t="s">
        <v>321</v>
      </c>
      <c r="E209" s="263" t="s">
        <v>322</v>
      </c>
      <c r="F209" s="264" t="s">
        <v>323</v>
      </c>
      <c r="G209" s="265" t="s">
        <v>324</v>
      </c>
      <c r="H209" s="266">
        <v>34.622999999999998</v>
      </c>
      <c r="I209" s="267"/>
      <c r="J209" s="268">
        <f>ROUND(I209*H209,2)</f>
        <v>0</v>
      </c>
      <c r="K209" s="264" t="s">
        <v>267</v>
      </c>
      <c r="L209" s="269"/>
      <c r="M209" s="270" t="s">
        <v>1</v>
      </c>
      <c r="N209" s="271" t="s">
        <v>42</v>
      </c>
      <c r="O209" s="84"/>
      <c r="P209" s="230">
        <f>O209*H209</f>
        <v>0</v>
      </c>
      <c r="Q209" s="230">
        <v>0.001</v>
      </c>
      <c r="R209" s="230">
        <f>Q209*H209</f>
        <v>0.034623000000000001</v>
      </c>
      <c r="S209" s="230">
        <v>0</v>
      </c>
      <c r="T209" s="231">
        <f>S209*H209</f>
        <v>0</v>
      </c>
      <c r="AR209" s="232" t="s">
        <v>177</v>
      </c>
      <c r="AT209" s="232" t="s">
        <v>321</v>
      </c>
      <c r="AU209" s="232" t="s">
        <v>86</v>
      </c>
      <c r="AY209" s="15" t="s">
        <v>134</v>
      </c>
      <c r="BE209" s="233">
        <f>IF(N209="základní",J209,0)</f>
        <v>0</v>
      </c>
      <c r="BF209" s="233">
        <f>IF(N209="snížená",J209,0)</f>
        <v>0</v>
      </c>
      <c r="BG209" s="233">
        <f>IF(N209="zákl. přenesená",J209,0)</f>
        <v>0</v>
      </c>
      <c r="BH209" s="233">
        <f>IF(N209="sníž. přenesená",J209,0)</f>
        <v>0</v>
      </c>
      <c r="BI209" s="233">
        <f>IF(N209="nulová",J209,0)</f>
        <v>0</v>
      </c>
      <c r="BJ209" s="15" t="s">
        <v>21</v>
      </c>
      <c r="BK209" s="233">
        <f>ROUND(I209*H209,2)</f>
        <v>0</v>
      </c>
      <c r="BL209" s="15" t="s">
        <v>158</v>
      </c>
      <c r="BM209" s="232" t="s">
        <v>325</v>
      </c>
    </row>
    <row r="210" s="1" customFormat="1">
      <c r="B210" s="36"/>
      <c r="C210" s="37"/>
      <c r="D210" s="234" t="s">
        <v>144</v>
      </c>
      <c r="E210" s="37"/>
      <c r="F210" s="235" t="s">
        <v>326</v>
      </c>
      <c r="G210" s="37"/>
      <c r="H210" s="37"/>
      <c r="I210" s="137"/>
      <c r="J210" s="37"/>
      <c r="K210" s="37"/>
      <c r="L210" s="41"/>
      <c r="M210" s="236"/>
      <c r="N210" s="84"/>
      <c r="O210" s="84"/>
      <c r="P210" s="84"/>
      <c r="Q210" s="84"/>
      <c r="R210" s="84"/>
      <c r="S210" s="84"/>
      <c r="T210" s="85"/>
      <c r="AT210" s="15" t="s">
        <v>144</v>
      </c>
      <c r="AU210" s="15" t="s">
        <v>86</v>
      </c>
    </row>
    <row r="211" s="1" customFormat="1">
      <c r="B211" s="36"/>
      <c r="C211" s="37"/>
      <c r="D211" s="234" t="s">
        <v>145</v>
      </c>
      <c r="E211" s="37"/>
      <c r="F211" s="237" t="s">
        <v>327</v>
      </c>
      <c r="G211" s="37"/>
      <c r="H211" s="37"/>
      <c r="I211" s="137"/>
      <c r="J211" s="37"/>
      <c r="K211" s="37"/>
      <c r="L211" s="41"/>
      <c r="M211" s="236"/>
      <c r="N211" s="84"/>
      <c r="O211" s="84"/>
      <c r="P211" s="84"/>
      <c r="Q211" s="84"/>
      <c r="R211" s="84"/>
      <c r="S211" s="84"/>
      <c r="T211" s="85"/>
      <c r="AT211" s="15" t="s">
        <v>145</v>
      </c>
      <c r="AU211" s="15" t="s">
        <v>86</v>
      </c>
    </row>
    <row r="212" s="13" customFormat="1">
      <c r="B212" s="251"/>
      <c r="C212" s="252"/>
      <c r="D212" s="234" t="s">
        <v>197</v>
      </c>
      <c r="E212" s="253" t="s">
        <v>1</v>
      </c>
      <c r="F212" s="254" t="s">
        <v>464</v>
      </c>
      <c r="G212" s="252"/>
      <c r="H212" s="255">
        <v>34.622999999999998</v>
      </c>
      <c r="I212" s="256"/>
      <c r="J212" s="252"/>
      <c r="K212" s="252"/>
      <c r="L212" s="257"/>
      <c r="M212" s="258"/>
      <c r="N212" s="259"/>
      <c r="O212" s="259"/>
      <c r="P212" s="259"/>
      <c r="Q212" s="259"/>
      <c r="R212" s="259"/>
      <c r="S212" s="259"/>
      <c r="T212" s="260"/>
      <c r="AT212" s="261" t="s">
        <v>197</v>
      </c>
      <c r="AU212" s="261" t="s">
        <v>86</v>
      </c>
      <c r="AV212" s="13" t="s">
        <v>86</v>
      </c>
      <c r="AW212" s="13" t="s">
        <v>34</v>
      </c>
      <c r="AX212" s="13" t="s">
        <v>21</v>
      </c>
      <c r="AY212" s="261" t="s">
        <v>134</v>
      </c>
    </row>
    <row r="213" s="11" customFormat="1" ht="22.8" customHeight="1">
      <c r="B213" s="205"/>
      <c r="C213" s="206"/>
      <c r="D213" s="207" t="s">
        <v>76</v>
      </c>
      <c r="E213" s="219" t="s">
        <v>86</v>
      </c>
      <c r="F213" s="219" t="s">
        <v>329</v>
      </c>
      <c r="G213" s="206"/>
      <c r="H213" s="206"/>
      <c r="I213" s="209"/>
      <c r="J213" s="220">
        <f>BK213</f>
        <v>0</v>
      </c>
      <c r="K213" s="206"/>
      <c r="L213" s="211"/>
      <c r="M213" s="212"/>
      <c r="N213" s="213"/>
      <c r="O213" s="213"/>
      <c r="P213" s="214">
        <f>SUM(P214:P227)</f>
        <v>0</v>
      </c>
      <c r="Q213" s="213"/>
      <c r="R213" s="214">
        <f>SUM(R214:R227)</f>
        <v>44.091675000000002</v>
      </c>
      <c r="S213" s="213"/>
      <c r="T213" s="215">
        <f>SUM(T214:T227)</f>
        <v>0</v>
      </c>
      <c r="AR213" s="216" t="s">
        <v>21</v>
      </c>
      <c r="AT213" s="217" t="s">
        <v>76</v>
      </c>
      <c r="AU213" s="217" t="s">
        <v>21</v>
      </c>
      <c r="AY213" s="216" t="s">
        <v>134</v>
      </c>
      <c r="BK213" s="218">
        <f>SUM(BK214:BK227)</f>
        <v>0</v>
      </c>
    </row>
    <row r="214" s="1" customFormat="1" ht="24" customHeight="1">
      <c r="B214" s="36"/>
      <c r="C214" s="221" t="s">
        <v>337</v>
      </c>
      <c r="D214" s="221" t="s">
        <v>137</v>
      </c>
      <c r="E214" s="222" t="s">
        <v>331</v>
      </c>
      <c r="F214" s="223" t="s">
        <v>332</v>
      </c>
      <c r="G214" s="224" t="s">
        <v>194</v>
      </c>
      <c r="H214" s="225">
        <v>27</v>
      </c>
      <c r="I214" s="226"/>
      <c r="J214" s="227">
        <f>ROUND(I214*H214,2)</f>
        <v>0</v>
      </c>
      <c r="K214" s="223" t="s">
        <v>195</v>
      </c>
      <c r="L214" s="41"/>
      <c r="M214" s="228" t="s">
        <v>1</v>
      </c>
      <c r="N214" s="229" t="s">
        <v>42</v>
      </c>
      <c r="O214" s="84"/>
      <c r="P214" s="230">
        <f>O214*H214</f>
        <v>0</v>
      </c>
      <c r="Q214" s="230">
        <v>1.6299999999999999</v>
      </c>
      <c r="R214" s="230">
        <f>Q214*H214</f>
        <v>44.009999999999998</v>
      </c>
      <c r="S214" s="230">
        <v>0</v>
      </c>
      <c r="T214" s="231">
        <f>S214*H214</f>
        <v>0</v>
      </c>
      <c r="AR214" s="232" t="s">
        <v>158</v>
      </c>
      <c r="AT214" s="232" t="s">
        <v>137</v>
      </c>
      <c r="AU214" s="232" t="s">
        <v>86</v>
      </c>
      <c r="AY214" s="15" t="s">
        <v>134</v>
      </c>
      <c r="BE214" s="233">
        <f>IF(N214="základní",J214,0)</f>
        <v>0</v>
      </c>
      <c r="BF214" s="233">
        <f>IF(N214="snížená",J214,0)</f>
        <v>0</v>
      </c>
      <c r="BG214" s="233">
        <f>IF(N214="zákl. přenesená",J214,0)</f>
        <v>0</v>
      </c>
      <c r="BH214" s="233">
        <f>IF(N214="sníž. přenesená",J214,0)</f>
        <v>0</v>
      </c>
      <c r="BI214" s="233">
        <f>IF(N214="nulová",J214,0)</f>
        <v>0</v>
      </c>
      <c r="BJ214" s="15" t="s">
        <v>21</v>
      </c>
      <c r="BK214" s="233">
        <f>ROUND(I214*H214,2)</f>
        <v>0</v>
      </c>
      <c r="BL214" s="15" t="s">
        <v>158</v>
      </c>
      <c r="BM214" s="232" t="s">
        <v>333</v>
      </c>
    </row>
    <row r="215" s="1" customFormat="1">
      <c r="B215" s="36"/>
      <c r="C215" s="37"/>
      <c r="D215" s="234" t="s">
        <v>144</v>
      </c>
      <c r="E215" s="37"/>
      <c r="F215" s="235" t="s">
        <v>334</v>
      </c>
      <c r="G215" s="37"/>
      <c r="H215" s="37"/>
      <c r="I215" s="137"/>
      <c r="J215" s="37"/>
      <c r="K215" s="37"/>
      <c r="L215" s="41"/>
      <c r="M215" s="236"/>
      <c r="N215" s="84"/>
      <c r="O215" s="84"/>
      <c r="P215" s="84"/>
      <c r="Q215" s="84"/>
      <c r="R215" s="84"/>
      <c r="S215" s="84"/>
      <c r="T215" s="85"/>
      <c r="AT215" s="15" t="s">
        <v>144</v>
      </c>
      <c r="AU215" s="15" t="s">
        <v>86</v>
      </c>
    </row>
    <row r="216" s="1" customFormat="1">
      <c r="B216" s="36"/>
      <c r="C216" s="37"/>
      <c r="D216" s="234" t="s">
        <v>145</v>
      </c>
      <c r="E216" s="37"/>
      <c r="F216" s="237" t="s">
        <v>335</v>
      </c>
      <c r="G216" s="37"/>
      <c r="H216" s="37"/>
      <c r="I216" s="137"/>
      <c r="J216" s="37"/>
      <c r="K216" s="37"/>
      <c r="L216" s="41"/>
      <c r="M216" s="236"/>
      <c r="N216" s="84"/>
      <c r="O216" s="84"/>
      <c r="P216" s="84"/>
      <c r="Q216" s="84"/>
      <c r="R216" s="84"/>
      <c r="S216" s="84"/>
      <c r="T216" s="85"/>
      <c r="AT216" s="15" t="s">
        <v>145</v>
      </c>
      <c r="AU216" s="15" t="s">
        <v>86</v>
      </c>
    </row>
    <row r="217" s="12" customFormat="1">
      <c r="B217" s="241"/>
      <c r="C217" s="242"/>
      <c r="D217" s="234" t="s">
        <v>197</v>
      </c>
      <c r="E217" s="243" t="s">
        <v>1</v>
      </c>
      <c r="F217" s="244" t="s">
        <v>233</v>
      </c>
      <c r="G217" s="242"/>
      <c r="H217" s="243" t="s">
        <v>1</v>
      </c>
      <c r="I217" s="245"/>
      <c r="J217" s="242"/>
      <c r="K217" s="242"/>
      <c r="L217" s="246"/>
      <c r="M217" s="247"/>
      <c r="N217" s="248"/>
      <c r="O217" s="248"/>
      <c r="P217" s="248"/>
      <c r="Q217" s="248"/>
      <c r="R217" s="248"/>
      <c r="S217" s="248"/>
      <c r="T217" s="249"/>
      <c r="AT217" s="250" t="s">
        <v>197</v>
      </c>
      <c r="AU217" s="250" t="s">
        <v>86</v>
      </c>
      <c r="AV217" s="12" t="s">
        <v>21</v>
      </c>
      <c r="AW217" s="12" t="s">
        <v>34</v>
      </c>
      <c r="AX217" s="12" t="s">
        <v>77</v>
      </c>
      <c r="AY217" s="250" t="s">
        <v>134</v>
      </c>
    </row>
    <row r="218" s="13" customFormat="1">
      <c r="B218" s="251"/>
      <c r="C218" s="252"/>
      <c r="D218" s="234" t="s">
        <v>197</v>
      </c>
      <c r="E218" s="253" t="s">
        <v>1</v>
      </c>
      <c r="F218" s="254" t="s">
        <v>465</v>
      </c>
      <c r="G218" s="252"/>
      <c r="H218" s="255">
        <v>27</v>
      </c>
      <c r="I218" s="256"/>
      <c r="J218" s="252"/>
      <c r="K218" s="252"/>
      <c r="L218" s="257"/>
      <c r="M218" s="258"/>
      <c r="N218" s="259"/>
      <c r="O218" s="259"/>
      <c r="P218" s="259"/>
      <c r="Q218" s="259"/>
      <c r="R218" s="259"/>
      <c r="S218" s="259"/>
      <c r="T218" s="260"/>
      <c r="AT218" s="261" t="s">
        <v>197</v>
      </c>
      <c r="AU218" s="261" t="s">
        <v>86</v>
      </c>
      <c r="AV218" s="13" t="s">
        <v>86</v>
      </c>
      <c r="AW218" s="13" t="s">
        <v>34</v>
      </c>
      <c r="AX218" s="13" t="s">
        <v>21</v>
      </c>
      <c r="AY218" s="261" t="s">
        <v>134</v>
      </c>
    </row>
    <row r="219" s="1" customFormat="1" ht="24" customHeight="1">
      <c r="B219" s="36"/>
      <c r="C219" s="221" t="s">
        <v>344</v>
      </c>
      <c r="D219" s="221" t="s">
        <v>137</v>
      </c>
      <c r="E219" s="222" t="s">
        <v>338</v>
      </c>
      <c r="F219" s="223" t="s">
        <v>339</v>
      </c>
      <c r="G219" s="224" t="s">
        <v>275</v>
      </c>
      <c r="H219" s="225">
        <v>108.90000000000001</v>
      </c>
      <c r="I219" s="226"/>
      <c r="J219" s="227">
        <f>ROUND(I219*H219,2)</f>
        <v>0</v>
      </c>
      <c r="K219" s="223" t="s">
        <v>195</v>
      </c>
      <c r="L219" s="41"/>
      <c r="M219" s="228" t="s">
        <v>1</v>
      </c>
      <c r="N219" s="229" t="s">
        <v>42</v>
      </c>
      <c r="O219" s="84"/>
      <c r="P219" s="230">
        <f>O219*H219</f>
        <v>0</v>
      </c>
      <c r="Q219" s="230">
        <v>0.00031</v>
      </c>
      <c r="R219" s="230">
        <f>Q219*H219</f>
        <v>0.033759000000000004</v>
      </c>
      <c r="S219" s="230">
        <v>0</v>
      </c>
      <c r="T219" s="231">
        <f>S219*H219</f>
        <v>0</v>
      </c>
      <c r="AR219" s="232" t="s">
        <v>158</v>
      </c>
      <c r="AT219" s="232" t="s">
        <v>137</v>
      </c>
      <c r="AU219" s="232" t="s">
        <v>86</v>
      </c>
      <c r="AY219" s="15" t="s">
        <v>134</v>
      </c>
      <c r="BE219" s="233">
        <f>IF(N219="základní",J219,0)</f>
        <v>0</v>
      </c>
      <c r="BF219" s="233">
        <f>IF(N219="snížená",J219,0)</f>
        <v>0</v>
      </c>
      <c r="BG219" s="233">
        <f>IF(N219="zákl. přenesená",J219,0)</f>
        <v>0</v>
      </c>
      <c r="BH219" s="233">
        <f>IF(N219="sníž. přenesená",J219,0)</f>
        <v>0</v>
      </c>
      <c r="BI219" s="233">
        <f>IF(N219="nulová",J219,0)</f>
        <v>0</v>
      </c>
      <c r="BJ219" s="15" t="s">
        <v>21</v>
      </c>
      <c r="BK219" s="233">
        <f>ROUND(I219*H219,2)</f>
        <v>0</v>
      </c>
      <c r="BL219" s="15" t="s">
        <v>158</v>
      </c>
      <c r="BM219" s="232" t="s">
        <v>340</v>
      </c>
    </row>
    <row r="220" s="1" customFormat="1">
      <c r="B220" s="36"/>
      <c r="C220" s="37"/>
      <c r="D220" s="234" t="s">
        <v>144</v>
      </c>
      <c r="E220" s="37"/>
      <c r="F220" s="235" t="s">
        <v>341</v>
      </c>
      <c r="G220" s="37"/>
      <c r="H220" s="37"/>
      <c r="I220" s="137"/>
      <c r="J220" s="37"/>
      <c r="K220" s="37"/>
      <c r="L220" s="41"/>
      <c r="M220" s="236"/>
      <c r="N220" s="84"/>
      <c r="O220" s="84"/>
      <c r="P220" s="84"/>
      <c r="Q220" s="84"/>
      <c r="R220" s="84"/>
      <c r="S220" s="84"/>
      <c r="T220" s="85"/>
      <c r="AT220" s="15" t="s">
        <v>144</v>
      </c>
      <c r="AU220" s="15" t="s">
        <v>86</v>
      </c>
    </row>
    <row r="221" s="1" customFormat="1">
      <c r="B221" s="36"/>
      <c r="C221" s="37"/>
      <c r="D221" s="234" t="s">
        <v>145</v>
      </c>
      <c r="E221" s="37"/>
      <c r="F221" s="237" t="s">
        <v>342</v>
      </c>
      <c r="G221" s="37"/>
      <c r="H221" s="37"/>
      <c r="I221" s="137"/>
      <c r="J221" s="37"/>
      <c r="K221" s="37"/>
      <c r="L221" s="41"/>
      <c r="M221" s="236"/>
      <c r="N221" s="84"/>
      <c r="O221" s="84"/>
      <c r="P221" s="84"/>
      <c r="Q221" s="84"/>
      <c r="R221" s="84"/>
      <c r="S221" s="84"/>
      <c r="T221" s="85"/>
      <c r="AT221" s="15" t="s">
        <v>145</v>
      </c>
      <c r="AU221" s="15" t="s">
        <v>86</v>
      </c>
    </row>
    <row r="222" s="13" customFormat="1">
      <c r="B222" s="251"/>
      <c r="C222" s="252"/>
      <c r="D222" s="234" t="s">
        <v>197</v>
      </c>
      <c r="E222" s="253" t="s">
        <v>1</v>
      </c>
      <c r="F222" s="254" t="s">
        <v>466</v>
      </c>
      <c r="G222" s="252"/>
      <c r="H222" s="255">
        <v>108.90000000000001</v>
      </c>
      <c r="I222" s="256"/>
      <c r="J222" s="252"/>
      <c r="K222" s="252"/>
      <c r="L222" s="257"/>
      <c r="M222" s="258"/>
      <c r="N222" s="259"/>
      <c r="O222" s="259"/>
      <c r="P222" s="259"/>
      <c r="Q222" s="259"/>
      <c r="R222" s="259"/>
      <c r="S222" s="259"/>
      <c r="T222" s="260"/>
      <c r="AT222" s="261" t="s">
        <v>197</v>
      </c>
      <c r="AU222" s="261" t="s">
        <v>86</v>
      </c>
      <c r="AV222" s="13" t="s">
        <v>86</v>
      </c>
      <c r="AW222" s="13" t="s">
        <v>34</v>
      </c>
      <c r="AX222" s="13" t="s">
        <v>21</v>
      </c>
      <c r="AY222" s="261" t="s">
        <v>134</v>
      </c>
    </row>
    <row r="223" s="1" customFormat="1" ht="16.5" customHeight="1">
      <c r="B223" s="36"/>
      <c r="C223" s="262" t="s">
        <v>354</v>
      </c>
      <c r="D223" s="262" t="s">
        <v>321</v>
      </c>
      <c r="E223" s="263" t="s">
        <v>345</v>
      </c>
      <c r="F223" s="264" t="s">
        <v>346</v>
      </c>
      <c r="G223" s="265" t="s">
        <v>347</v>
      </c>
      <c r="H223" s="266">
        <v>108.90000000000001</v>
      </c>
      <c r="I223" s="267"/>
      <c r="J223" s="268">
        <f>ROUND(I223*H223,2)</f>
        <v>0</v>
      </c>
      <c r="K223" s="264" t="s">
        <v>141</v>
      </c>
      <c r="L223" s="269"/>
      <c r="M223" s="270" t="s">
        <v>1</v>
      </c>
      <c r="N223" s="271" t="s">
        <v>42</v>
      </c>
      <c r="O223" s="84"/>
      <c r="P223" s="230">
        <f>O223*H223</f>
        <v>0</v>
      </c>
      <c r="Q223" s="230">
        <v>0.00044000000000000002</v>
      </c>
      <c r="R223" s="230">
        <f>Q223*H223</f>
        <v>0.047916000000000007</v>
      </c>
      <c r="S223" s="230">
        <v>0</v>
      </c>
      <c r="T223" s="231">
        <f>S223*H223</f>
        <v>0</v>
      </c>
      <c r="AR223" s="232" t="s">
        <v>177</v>
      </c>
      <c r="AT223" s="232" t="s">
        <v>321</v>
      </c>
      <c r="AU223" s="232" t="s">
        <v>86</v>
      </c>
      <c r="AY223" s="15" t="s">
        <v>134</v>
      </c>
      <c r="BE223" s="233">
        <f>IF(N223="základní",J223,0)</f>
        <v>0</v>
      </c>
      <c r="BF223" s="233">
        <f>IF(N223="snížená",J223,0)</f>
        <v>0</v>
      </c>
      <c r="BG223" s="233">
        <f>IF(N223="zákl. přenesená",J223,0)</f>
        <v>0</v>
      </c>
      <c r="BH223" s="233">
        <f>IF(N223="sníž. přenesená",J223,0)</f>
        <v>0</v>
      </c>
      <c r="BI223" s="233">
        <f>IF(N223="nulová",J223,0)</f>
        <v>0</v>
      </c>
      <c r="BJ223" s="15" t="s">
        <v>21</v>
      </c>
      <c r="BK223" s="233">
        <f>ROUND(I223*H223,2)</f>
        <v>0</v>
      </c>
      <c r="BL223" s="15" t="s">
        <v>158</v>
      </c>
      <c r="BM223" s="232" t="s">
        <v>348</v>
      </c>
    </row>
    <row r="224" s="1" customFormat="1">
      <c r="B224" s="36"/>
      <c r="C224" s="37"/>
      <c r="D224" s="234" t="s">
        <v>144</v>
      </c>
      <c r="E224" s="37"/>
      <c r="F224" s="235" t="s">
        <v>349</v>
      </c>
      <c r="G224" s="37"/>
      <c r="H224" s="37"/>
      <c r="I224" s="137"/>
      <c r="J224" s="37"/>
      <c r="K224" s="37"/>
      <c r="L224" s="41"/>
      <c r="M224" s="236"/>
      <c r="N224" s="84"/>
      <c r="O224" s="84"/>
      <c r="P224" s="84"/>
      <c r="Q224" s="84"/>
      <c r="R224" s="84"/>
      <c r="S224" s="84"/>
      <c r="T224" s="85"/>
      <c r="AT224" s="15" t="s">
        <v>144</v>
      </c>
      <c r="AU224" s="15" t="s">
        <v>86</v>
      </c>
    </row>
    <row r="225" s="1" customFormat="1">
      <c r="B225" s="36"/>
      <c r="C225" s="37"/>
      <c r="D225" s="234" t="s">
        <v>145</v>
      </c>
      <c r="E225" s="37"/>
      <c r="F225" s="237" t="s">
        <v>350</v>
      </c>
      <c r="G225" s="37"/>
      <c r="H225" s="37"/>
      <c r="I225" s="137"/>
      <c r="J225" s="37"/>
      <c r="K225" s="37"/>
      <c r="L225" s="41"/>
      <c r="M225" s="236"/>
      <c r="N225" s="84"/>
      <c r="O225" s="84"/>
      <c r="P225" s="84"/>
      <c r="Q225" s="84"/>
      <c r="R225" s="84"/>
      <c r="S225" s="84"/>
      <c r="T225" s="85"/>
      <c r="AT225" s="15" t="s">
        <v>145</v>
      </c>
      <c r="AU225" s="15" t="s">
        <v>86</v>
      </c>
    </row>
    <row r="226" s="12" customFormat="1">
      <c r="B226" s="241"/>
      <c r="C226" s="242"/>
      <c r="D226" s="234" t="s">
        <v>197</v>
      </c>
      <c r="E226" s="243" t="s">
        <v>1</v>
      </c>
      <c r="F226" s="244" t="s">
        <v>467</v>
      </c>
      <c r="G226" s="242"/>
      <c r="H226" s="243" t="s">
        <v>1</v>
      </c>
      <c r="I226" s="245"/>
      <c r="J226" s="242"/>
      <c r="K226" s="242"/>
      <c r="L226" s="246"/>
      <c r="M226" s="247"/>
      <c r="N226" s="248"/>
      <c r="O226" s="248"/>
      <c r="P226" s="248"/>
      <c r="Q226" s="248"/>
      <c r="R226" s="248"/>
      <c r="S226" s="248"/>
      <c r="T226" s="249"/>
      <c r="AT226" s="250" t="s">
        <v>197</v>
      </c>
      <c r="AU226" s="250" t="s">
        <v>86</v>
      </c>
      <c r="AV226" s="12" t="s">
        <v>21</v>
      </c>
      <c r="AW226" s="12" t="s">
        <v>34</v>
      </c>
      <c r="AX226" s="12" t="s">
        <v>77</v>
      </c>
      <c r="AY226" s="250" t="s">
        <v>134</v>
      </c>
    </row>
    <row r="227" s="13" customFormat="1">
      <c r="B227" s="251"/>
      <c r="C227" s="252"/>
      <c r="D227" s="234" t="s">
        <v>197</v>
      </c>
      <c r="E227" s="253" t="s">
        <v>1</v>
      </c>
      <c r="F227" s="254" t="s">
        <v>468</v>
      </c>
      <c r="G227" s="252"/>
      <c r="H227" s="255">
        <v>108.90000000000001</v>
      </c>
      <c r="I227" s="256"/>
      <c r="J227" s="252"/>
      <c r="K227" s="252"/>
      <c r="L227" s="257"/>
      <c r="M227" s="258"/>
      <c r="N227" s="259"/>
      <c r="O227" s="259"/>
      <c r="P227" s="259"/>
      <c r="Q227" s="259"/>
      <c r="R227" s="259"/>
      <c r="S227" s="259"/>
      <c r="T227" s="260"/>
      <c r="AT227" s="261" t="s">
        <v>197</v>
      </c>
      <c r="AU227" s="261" t="s">
        <v>86</v>
      </c>
      <c r="AV227" s="13" t="s">
        <v>86</v>
      </c>
      <c r="AW227" s="13" t="s">
        <v>34</v>
      </c>
      <c r="AX227" s="13" t="s">
        <v>21</v>
      </c>
      <c r="AY227" s="261" t="s">
        <v>134</v>
      </c>
    </row>
    <row r="228" s="11" customFormat="1" ht="22.8" customHeight="1">
      <c r="B228" s="205"/>
      <c r="C228" s="206"/>
      <c r="D228" s="207" t="s">
        <v>76</v>
      </c>
      <c r="E228" s="219" t="s">
        <v>133</v>
      </c>
      <c r="F228" s="219" t="s">
        <v>353</v>
      </c>
      <c r="G228" s="206"/>
      <c r="H228" s="206"/>
      <c r="I228" s="209"/>
      <c r="J228" s="220">
        <f>BK228</f>
        <v>0</v>
      </c>
      <c r="K228" s="206"/>
      <c r="L228" s="211"/>
      <c r="M228" s="212"/>
      <c r="N228" s="213"/>
      <c r="O228" s="213"/>
      <c r="P228" s="214">
        <f>SUM(P229:P266)</f>
        <v>0</v>
      </c>
      <c r="Q228" s="213"/>
      <c r="R228" s="214">
        <f>SUM(R229:R266)</f>
        <v>1241.0937464200001</v>
      </c>
      <c r="S228" s="213"/>
      <c r="T228" s="215">
        <f>SUM(T229:T266)</f>
        <v>0</v>
      </c>
      <c r="AR228" s="216" t="s">
        <v>21</v>
      </c>
      <c r="AT228" s="217" t="s">
        <v>76</v>
      </c>
      <c r="AU228" s="217" t="s">
        <v>21</v>
      </c>
      <c r="AY228" s="216" t="s">
        <v>134</v>
      </c>
      <c r="BK228" s="218">
        <f>SUM(BK229:BK266)</f>
        <v>0</v>
      </c>
    </row>
    <row r="229" s="1" customFormat="1" ht="24" customHeight="1">
      <c r="B229" s="36"/>
      <c r="C229" s="221" t="s">
        <v>360</v>
      </c>
      <c r="D229" s="221" t="s">
        <v>137</v>
      </c>
      <c r="E229" s="222" t="s">
        <v>355</v>
      </c>
      <c r="F229" s="223" t="s">
        <v>356</v>
      </c>
      <c r="G229" s="224" t="s">
        <v>275</v>
      </c>
      <c r="H229" s="225">
        <v>2120.7060000000001</v>
      </c>
      <c r="I229" s="226"/>
      <c r="J229" s="227">
        <f>ROUND(I229*H229,2)</f>
        <v>0</v>
      </c>
      <c r="K229" s="223" t="s">
        <v>267</v>
      </c>
      <c r="L229" s="41"/>
      <c r="M229" s="228" t="s">
        <v>1</v>
      </c>
      <c r="N229" s="229" t="s">
        <v>42</v>
      </c>
      <c r="O229" s="84"/>
      <c r="P229" s="230">
        <f>O229*H229</f>
        <v>0</v>
      </c>
      <c r="Q229" s="230">
        <v>0</v>
      </c>
      <c r="R229" s="230">
        <f>Q229*H229</f>
        <v>0</v>
      </c>
      <c r="S229" s="230">
        <v>0</v>
      </c>
      <c r="T229" s="231">
        <f>S229*H229</f>
        <v>0</v>
      </c>
      <c r="AR229" s="232" t="s">
        <v>158</v>
      </c>
      <c r="AT229" s="232" t="s">
        <v>137</v>
      </c>
      <c r="AU229" s="232" t="s">
        <v>86</v>
      </c>
      <c r="AY229" s="15" t="s">
        <v>134</v>
      </c>
      <c r="BE229" s="233">
        <f>IF(N229="základní",J229,0)</f>
        <v>0</v>
      </c>
      <c r="BF229" s="233">
        <f>IF(N229="snížená",J229,0)</f>
        <v>0</v>
      </c>
      <c r="BG229" s="233">
        <f>IF(N229="zákl. přenesená",J229,0)</f>
        <v>0</v>
      </c>
      <c r="BH229" s="233">
        <f>IF(N229="sníž. přenesená",J229,0)</f>
        <v>0</v>
      </c>
      <c r="BI229" s="233">
        <f>IF(N229="nulová",J229,0)</f>
        <v>0</v>
      </c>
      <c r="BJ229" s="15" t="s">
        <v>21</v>
      </c>
      <c r="BK229" s="233">
        <f>ROUND(I229*H229,2)</f>
        <v>0</v>
      </c>
      <c r="BL229" s="15" t="s">
        <v>158</v>
      </c>
      <c r="BM229" s="232" t="s">
        <v>357</v>
      </c>
    </row>
    <row r="230" s="1" customFormat="1">
      <c r="B230" s="36"/>
      <c r="C230" s="37"/>
      <c r="D230" s="234" t="s">
        <v>144</v>
      </c>
      <c r="E230" s="37"/>
      <c r="F230" s="235" t="s">
        <v>358</v>
      </c>
      <c r="G230" s="37"/>
      <c r="H230" s="37"/>
      <c r="I230" s="137"/>
      <c r="J230" s="37"/>
      <c r="K230" s="37"/>
      <c r="L230" s="41"/>
      <c r="M230" s="236"/>
      <c r="N230" s="84"/>
      <c r="O230" s="84"/>
      <c r="P230" s="84"/>
      <c r="Q230" s="84"/>
      <c r="R230" s="84"/>
      <c r="S230" s="84"/>
      <c r="T230" s="85"/>
      <c r="AT230" s="15" t="s">
        <v>144</v>
      </c>
      <c r="AU230" s="15" t="s">
        <v>86</v>
      </c>
    </row>
    <row r="231" s="12" customFormat="1">
      <c r="B231" s="241"/>
      <c r="C231" s="242"/>
      <c r="D231" s="234" t="s">
        <v>197</v>
      </c>
      <c r="E231" s="243" t="s">
        <v>1</v>
      </c>
      <c r="F231" s="244" t="s">
        <v>359</v>
      </c>
      <c r="G231" s="242"/>
      <c r="H231" s="243" t="s">
        <v>1</v>
      </c>
      <c r="I231" s="245"/>
      <c r="J231" s="242"/>
      <c r="K231" s="242"/>
      <c r="L231" s="246"/>
      <c r="M231" s="247"/>
      <c r="N231" s="248"/>
      <c r="O231" s="248"/>
      <c r="P231" s="248"/>
      <c r="Q231" s="248"/>
      <c r="R231" s="248"/>
      <c r="S231" s="248"/>
      <c r="T231" s="249"/>
      <c r="AT231" s="250" t="s">
        <v>197</v>
      </c>
      <c r="AU231" s="250" t="s">
        <v>86</v>
      </c>
      <c r="AV231" s="12" t="s">
        <v>21</v>
      </c>
      <c r="AW231" s="12" t="s">
        <v>34</v>
      </c>
      <c r="AX231" s="12" t="s">
        <v>77</v>
      </c>
      <c r="AY231" s="250" t="s">
        <v>134</v>
      </c>
    </row>
    <row r="232" s="13" customFormat="1">
      <c r="B232" s="251"/>
      <c r="C232" s="252"/>
      <c r="D232" s="234" t="s">
        <v>197</v>
      </c>
      <c r="E232" s="253" t="s">
        <v>1</v>
      </c>
      <c r="F232" s="254" t="s">
        <v>469</v>
      </c>
      <c r="G232" s="252"/>
      <c r="H232" s="255">
        <v>2120.7060000000001</v>
      </c>
      <c r="I232" s="256"/>
      <c r="J232" s="252"/>
      <c r="K232" s="252"/>
      <c r="L232" s="257"/>
      <c r="M232" s="258"/>
      <c r="N232" s="259"/>
      <c r="O232" s="259"/>
      <c r="P232" s="259"/>
      <c r="Q232" s="259"/>
      <c r="R232" s="259"/>
      <c r="S232" s="259"/>
      <c r="T232" s="260"/>
      <c r="AT232" s="261" t="s">
        <v>197</v>
      </c>
      <c r="AU232" s="261" t="s">
        <v>86</v>
      </c>
      <c r="AV232" s="13" t="s">
        <v>86</v>
      </c>
      <c r="AW232" s="13" t="s">
        <v>34</v>
      </c>
      <c r="AX232" s="13" t="s">
        <v>21</v>
      </c>
      <c r="AY232" s="261" t="s">
        <v>134</v>
      </c>
    </row>
    <row r="233" s="1" customFormat="1" ht="16.5" customHeight="1">
      <c r="B233" s="36"/>
      <c r="C233" s="262" t="s">
        <v>367</v>
      </c>
      <c r="D233" s="262" t="s">
        <v>321</v>
      </c>
      <c r="E233" s="263" t="s">
        <v>361</v>
      </c>
      <c r="F233" s="264" t="s">
        <v>362</v>
      </c>
      <c r="G233" s="265" t="s">
        <v>266</v>
      </c>
      <c r="H233" s="266">
        <v>48.777999999999999</v>
      </c>
      <c r="I233" s="267"/>
      <c r="J233" s="268">
        <f>ROUND(I233*H233,2)</f>
        <v>0</v>
      </c>
      <c r="K233" s="264" t="s">
        <v>267</v>
      </c>
      <c r="L233" s="269"/>
      <c r="M233" s="270" t="s">
        <v>1</v>
      </c>
      <c r="N233" s="271" t="s">
        <v>42</v>
      </c>
      <c r="O233" s="84"/>
      <c r="P233" s="230">
        <f>O233*H233</f>
        <v>0</v>
      </c>
      <c r="Q233" s="230">
        <v>1</v>
      </c>
      <c r="R233" s="230">
        <f>Q233*H233</f>
        <v>48.777999999999999</v>
      </c>
      <c r="S233" s="230">
        <v>0</v>
      </c>
      <c r="T233" s="231">
        <f>S233*H233</f>
        <v>0</v>
      </c>
      <c r="AR233" s="232" t="s">
        <v>177</v>
      </c>
      <c r="AT233" s="232" t="s">
        <v>321</v>
      </c>
      <c r="AU233" s="232" t="s">
        <v>86</v>
      </c>
      <c r="AY233" s="15" t="s">
        <v>134</v>
      </c>
      <c r="BE233" s="233">
        <f>IF(N233="základní",J233,0)</f>
        <v>0</v>
      </c>
      <c r="BF233" s="233">
        <f>IF(N233="snížená",J233,0)</f>
        <v>0</v>
      </c>
      <c r="BG233" s="233">
        <f>IF(N233="zákl. přenesená",J233,0)</f>
        <v>0</v>
      </c>
      <c r="BH233" s="233">
        <f>IF(N233="sníž. přenesená",J233,0)</f>
        <v>0</v>
      </c>
      <c r="BI233" s="233">
        <f>IF(N233="nulová",J233,0)</f>
        <v>0</v>
      </c>
      <c r="BJ233" s="15" t="s">
        <v>21</v>
      </c>
      <c r="BK233" s="233">
        <f>ROUND(I233*H233,2)</f>
        <v>0</v>
      </c>
      <c r="BL233" s="15" t="s">
        <v>158</v>
      </c>
      <c r="BM233" s="232" t="s">
        <v>363</v>
      </c>
    </row>
    <row r="234" s="1" customFormat="1">
      <c r="B234" s="36"/>
      <c r="C234" s="37"/>
      <c r="D234" s="234" t="s">
        <v>144</v>
      </c>
      <c r="E234" s="37"/>
      <c r="F234" s="235" t="s">
        <v>364</v>
      </c>
      <c r="G234" s="37"/>
      <c r="H234" s="37"/>
      <c r="I234" s="137"/>
      <c r="J234" s="37"/>
      <c r="K234" s="37"/>
      <c r="L234" s="41"/>
      <c r="M234" s="236"/>
      <c r="N234" s="84"/>
      <c r="O234" s="84"/>
      <c r="P234" s="84"/>
      <c r="Q234" s="84"/>
      <c r="R234" s="84"/>
      <c r="S234" s="84"/>
      <c r="T234" s="85"/>
      <c r="AT234" s="15" t="s">
        <v>144</v>
      </c>
      <c r="AU234" s="15" t="s">
        <v>86</v>
      </c>
    </row>
    <row r="235" s="1" customFormat="1">
      <c r="B235" s="36"/>
      <c r="C235" s="37"/>
      <c r="D235" s="234" t="s">
        <v>145</v>
      </c>
      <c r="E235" s="37"/>
      <c r="F235" s="237" t="s">
        <v>365</v>
      </c>
      <c r="G235" s="37"/>
      <c r="H235" s="37"/>
      <c r="I235" s="137"/>
      <c r="J235" s="37"/>
      <c r="K235" s="37"/>
      <c r="L235" s="41"/>
      <c r="M235" s="236"/>
      <c r="N235" s="84"/>
      <c r="O235" s="84"/>
      <c r="P235" s="84"/>
      <c r="Q235" s="84"/>
      <c r="R235" s="84"/>
      <c r="S235" s="84"/>
      <c r="T235" s="85"/>
      <c r="AT235" s="15" t="s">
        <v>145</v>
      </c>
      <c r="AU235" s="15" t="s">
        <v>86</v>
      </c>
    </row>
    <row r="236" s="13" customFormat="1">
      <c r="B236" s="251"/>
      <c r="C236" s="252"/>
      <c r="D236" s="234" t="s">
        <v>197</v>
      </c>
      <c r="E236" s="253" t="s">
        <v>1</v>
      </c>
      <c r="F236" s="254" t="s">
        <v>470</v>
      </c>
      <c r="G236" s="252"/>
      <c r="H236" s="255">
        <v>48.777999999999999</v>
      </c>
      <c r="I236" s="256"/>
      <c r="J236" s="252"/>
      <c r="K236" s="252"/>
      <c r="L236" s="257"/>
      <c r="M236" s="258"/>
      <c r="N236" s="259"/>
      <c r="O236" s="259"/>
      <c r="P236" s="259"/>
      <c r="Q236" s="259"/>
      <c r="R236" s="259"/>
      <c r="S236" s="259"/>
      <c r="T236" s="260"/>
      <c r="AT236" s="261" t="s">
        <v>197</v>
      </c>
      <c r="AU236" s="261" t="s">
        <v>86</v>
      </c>
      <c r="AV236" s="13" t="s">
        <v>86</v>
      </c>
      <c r="AW236" s="13" t="s">
        <v>34</v>
      </c>
      <c r="AX236" s="13" t="s">
        <v>21</v>
      </c>
      <c r="AY236" s="261" t="s">
        <v>134</v>
      </c>
    </row>
    <row r="237" s="1" customFormat="1" ht="16.5" customHeight="1">
      <c r="B237" s="36"/>
      <c r="C237" s="221" t="s">
        <v>374</v>
      </c>
      <c r="D237" s="221" t="s">
        <v>137</v>
      </c>
      <c r="E237" s="222" t="s">
        <v>368</v>
      </c>
      <c r="F237" s="223" t="s">
        <v>369</v>
      </c>
      <c r="G237" s="224" t="s">
        <v>275</v>
      </c>
      <c r="H237" s="225">
        <v>1985.481</v>
      </c>
      <c r="I237" s="226"/>
      <c r="J237" s="227">
        <f>ROUND(I237*H237,2)</f>
        <v>0</v>
      </c>
      <c r="K237" s="223" t="s">
        <v>1</v>
      </c>
      <c r="L237" s="41"/>
      <c r="M237" s="228" t="s">
        <v>1</v>
      </c>
      <c r="N237" s="229" t="s">
        <v>42</v>
      </c>
      <c r="O237" s="84"/>
      <c r="P237" s="230">
        <f>O237*H237</f>
        <v>0</v>
      </c>
      <c r="Q237" s="230">
        <v>0.27994000000000002</v>
      </c>
      <c r="R237" s="230">
        <f>Q237*H237</f>
        <v>555.81555114000003</v>
      </c>
      <c r="S237" s="230">
        <v>0</v>
      </c>
      <c r="T237" s="231">
        <f>S237*H237</f>
        <v>0</v>
      </c>
      <c r="AR237" s="232" t="s">
        <v>158</v>
      </c>
      <c r="AT237" s="232" t="s">
        <v>137</v>
      </c>
      <c r="AU237" s="232" t="s">
        <v>86</v>
      </c>
      <c r="AY237" s="15" t="s">
        <v>134</v>
      </c>
      <c r="BE237" s="233">
        <f>IF(N237="základní",J237,0)</f>
        <v>0</v>
      </c>
      <c r="BF237" s="233">
        <f>IF(N237="snížená",J237,0)</f>
        <v>0</v>
      </c>
      <c r="BG237" s="233">
        <f>IF(N237="zákl. přenesená",J237,0)</f>
        <v>0</v>
      </c>
      <c r="BH237" s="233">
        <f>IF(N237="sníž. přenesená",J237,0)</f>
        <v>0</v>
      </c>
      <c r="BI237" s="233">
        <f>IF(N237="nulová",J237,0)</f>
        <v>0</v>
      </c>
      <c r="BJ237" s="15" t="s">
        <v>21</v>
      </c>
      <c r="BK237" s="233">
        <f>ROUND(I237*H237,2)</f>
        <v>0</v>
      </c>
      <c r="BL237" s="15" t="s">
        <v>158</v>
      </c>
      <c r="BM237" s="232" t="s">
        <v>370</v>
      </c>
    </row>
    <row r="238" s="1" customFormat="1">
      <c r="B238" s="36"/>
      <c r="C238" s="37"/>
      <c r="D238" s="234" t="s">
        <v>144</v>
      </c>
      <c r="E238" s="37"/>
      <c r="F238" s="235" t="s">
        <v>371</v>
      </c>
      <c r="G238" s="37"/>
      <c r="H238" s="37"/>
      <c r="I238" s="137"/>
      <c r="J238" s="37"/>
      <c r="K238" s="37"/>
      <c r="L238" s="41"/>
      <c r="M238" s="236"/>
      <c r="N238" s="84"/>
      <c r="O238" s="84"/>
      <c r="P238" s="84"/>
      <c r="Q238" s="84"/>
      <c r="R238" s="84"/>
      <c r="S238" s="84"/>
      <c r="T238" s="85"/>
      <c r="AT238" s="15" t="s">
        <v>144</v>
      </c>
      <c r="AU238" s="15" t="s">
        <v>86</v>
      </c>
    </row>
    <row r="239" s="12" customFormat="1">
      <c r="B239" s="241"/>
      <c r="C239" s="242"/>
      <c r="D239" s="234" t="s">
        <v>197</v>
      </c>
      <c r="E239" s="243" t="s">
        <v>1</v>
      </c>
      <c r="F239" s="244" t="s">
        <v>372</v>
      </c>
      <c r="G239" s="242"/>
      <c r="H239" s="243" t="s">
        <v>1</v>
      </c>
      <c r="I239" s="245"/>
      <c r="J239" s="242"/>
      <c r="K239" s="242"/>
      <c r="L239" s="246"/>
      <c r="M239" s="247"/>
      <c r="N239" s="248"/>
      <c r="O239" s="248"/>
      <c r="P239" s="248"/>
      <c r="Q239" s="248"/>
      <c r="R239" s="248"/>
      <c r="S239" s="248"/>
      <c r="T239" s="249"/>
      <c r="AT239" s="250" t="s">
        <v>197</v>
      </c>
      <c r="AU239" s="250" t="s">
        <v>86</v>
      </c>
      <c r="AV239" s="12" t="s">
        <v>21</v>
      </c>
      <c r="AW239" s="12" t="s">
        <v>34</v>
      </c>
      <c r="AX239" s="12" t="s">
        <v>77</v>
      </c>
      <c r="AY239" s="250" t="s">
        <v>134</v>
      </c>
    </row>
    <row r="240" s="13" customFormat="1">
      <c r="B240" s="251"/>
      <c r="C240" s="252"/>
      <c r="D240" s="234" t="s">
        <v>197</v>
      </c>
      <c r="E240" s="253" t="s">
        <v>1</v>
      </c>
      <c r="F240" s="254" t="s">
        <v>471</v>
      </c>
      <c r="G240" s="252"/>
      <c r="H240" s="255">
        <v>1985.481</v>
      </c>
      <c r="I240" s="256"/>
      <c r="J240" s="252"/>
      <c r="K240" s="252"/>
      <c r="L240" s="257"/>
      <c r="M240" s="258"/>
      <c r="N240" s="259"/>
      <c r="O240" s="259"/>
      <c r="P240" s="259"/>
      <c r="Q240" s="259"/>
      <c r="R240" s="259"/>
      <c r="S240" s="259"/>
      <c r="T240" s="260"/>
      <c r="AT240" s="261" t="s">
        <v>197</v>
      </c>
      <c r="AU240" s="261" t="s">
        <v>86</v>
      </c>
      <c r="AV240" s="13" t="s">
        <v>86</v>
      </c>
      <c r="AW240" s="13" t="s">
        <v>34</v>
      </c>
      <c r="AX240" s="13" t="s">
        <v>21</v>
      </c>
      <c r="AY240" s="261" t="s">
        <v>134</v>
      </c>
    </row>
    <row r="241" s="1" customFormat="1" ht="16.5" customHeight="1">
      <c r="B241" s="36"/>
      <c r="C241" s="221" t="s">
        <v>380</v>
      </c>
      <c r="D241" s="221" t="s">
        <v>137</v>
      </c>
      <c r="E241" s="222" t="s">
        <v>375</v>
      </c>
      <c r="F241" s="223" t="s">
        <v>376</v>
      </c>
      <c r="G241" s="224" t="s">
        <v>275</v>
      </c>
      <c r="H241" s="225">
        <v>2120.7869999999998</v>
      </c>
      <c r="I241" s="226"/>
      <c r="J241" s="227">
        <f>ROUND(I241*H241,2)</f>
        <v>0</v>
      </c>
      <c r="K241" s="223" t="s">
        <v>1</v>
      </c>
      <c r="L241" s="41"/>
      <c r="M241" s="228" t="s">
        <v>1</v>
      </c>
      <c r="N241" s="229" t="s">
        <v>42</v>
      </c>
      <c r="O241" s="84"/>
      <c r="P241" s="230">
        <f>O241*H241</f>
        <v>0</v>
      </c>
      <c r="Q241" s="230">
        <v>0.27994000000000002</v>
      </c>
      <c r="R241" s="230">
        <f>Q241*H241</f>
        <v>593.69311277999998</v>
      </c>
      <c r="S241" s="230">
        <v>0</v>
      </c>
      <c r="T241" s="231">
        <f>S241*H241</f>
        <v>0</v>
      </c>
      <c r="AR241" s="232" t="s">
        <v>158</v>
      </c>
      <c r="AT241" s="232" t="s">
        <v>137</v>
      </c>
      <c r="AU241" s="232" t="s">
        <v>86</v>
      </c>
      <c r="AY241" s="15" t="s">
        <v>134</v>
      </c>
      <c r="BE241" s="233">
        <f>IF(N241="základní",J241,0)</f>
        <v>0</v>
      </c>
      <c r="BF241" s="233">
        <f>IF(N241="snížená",J241,0)</f>
        <v>0</v>
      </c>
      <c r="BG241" s="233">
        <f>IF(N241="zákl. přenesená",J241,0)</f>
        <v>0</v>
      </c>
      <c r="BH241" s="233">
        <f>IF(N241="sníž. přenesená",J241,0)</f>
        <v>0</v>
      </c>
      <c r="BI241" s="233">
        <f>IF(N241="nulová",J241,0)</f>
        <v>0</v>
      </c>
      <c r="BJ241" s="15" t="s">
        <v>21</v>
      </c>
      <c r="BK241" s="233">
        <f>ROUND(I241*H241,2)</f>
        <v>0</v>
      </c>
      <c r="BL241" s="15" t="s">
        <v>158</v>
      </c>
      <c r="BM241" s="232" t="s">
        <v>377</v>
      </c>
    </row>
    <row r="242" s="1" customFormat="1">
      <c r="B242" s="36"/>
      <c r="C242" s="37"/>
      <c r="D242" s="234" t="s">
        <v>144</v>
      </c>
      <c r="E242" s="37"/>
      <c r="F242" s="235" t="s">
        <v>371</v>
      </c>
      <c r="G242" s="37"/>
      <c r="H242" s="37"/>
      <c r="I242" s="137"/>
      <c r="J242" s="37"/>
      <c r="K242" s="37"/>
      <c r="L242" s="41"/>
      <c r="M242" s="236"/>
      <c r="N242" s="84"/>
      <c r="O242" s="84"/>
      <c r="P242" s="84"/>
      <c r="Q242" s="84"/>
      <c r="R242" s="84"/>
      <c r="S242" s="84"/>
      <c r="T242" s="85"/>
      <c r="AT242" s="15" t="s">
        <v>144</v>
      </c>
      <c r="AU242" s="15" t="s">
        <v>86</v>
      </c>
    </row>
    <row r="243" s="12" customFormat="1">
      <c r="B243" s="241"/>
      <c r="C243" s="242"/>
      <c r="D243" s="234" t="s">
        <v>197</v>
      </c>
      <c r="E243" s="243" t="s">
        <v>1</v>
      </c>
      <c r="F243" s="244" t="s">
        <v>378</v>
      </c>
      <c r="G243" s="242"/>
      <c r="H243" s="243" t="s">
        <v>1</v>
      </c>
      <c r="I243" s="245"/>
      <c r="J243" s="242"/>
      <c r="K243" s="242"/>
      <c r="L243" s="246"/>
      <c r="M243" s="247"/>
      <c r="N243" s="248"/>
      <c r="O243" s="248"/>
      <c r="P243" s="248"/>
      <c r="Q243" s="248"/>
      <c r="R243" s="248"/>
      <c r="S243" s="248"/>
      <c r="T243" s="249"/>
      <c r="AT243" s="250" t="s">
        <v>197</v>
      </c>
      <c r="AU243" s="250" t="s">
        <v>86</v>
      </c>
      <c r="AV243" s="12" t="s">
        <v>21</v>
      </c>
      <c r="AW243" s="12" t="s">
        <v>34</v>
      </c>
      <c r="AX243" s="12" t="s">
        <v>77</v>
      </c>
      <c r="AY243" s="250" t="s">
        <v>134</v>
      </c>
    </row>
    <row r="244" s="13" customFormat="1">
      <c r="B244" s="251"/>
      <c r="C244" s="252"/>
      <c r="D244" s="234" t="s">
        <v>197</v>
      </c>
      <c r="E244" s="253" t="s">
        <v>1</v>
      </c>
      <c r="F244" s="254" t="s">
        <v>472</v>
      </c>
      <c r="G244" s="252"/>
      <c r="H244" s="255">
        <v>2120.7869999999998</v>
      </c>
      <c r="I244" s="256"/>
      <c r="J244" s="252"/>
      <c r="K244" s="252"/>
      <c r="L244" s="257"/>
      <c r="M244" s="258"/>
      <c r="N244" s="259"/>
      <c r="O244" s="259"/>
      <c r="P244" s="259"/>
      <c r="Q244" s="259"/>
      <c r="R244" s="259"/>
      <c r="S244" s="259"/>
      <c r="T244" s="260"/>
      <c r="AT244" s="261" t="s">
        <v>197</v>
      </c>
      <c r="AU244" s="261" t="s">
        <v>86</v>
      </c>
      <c r="AV244" s="13" t="s">
        <v>86</v>
      </c>
      <c r="AW244" s="13" t="s">
        <v>34</v>
      </c>
      <c r="AX244" s="13" t="s">
        <v>21</v>
      </c>
      <c r="AY244" s="261" t="s">
        <v>134</v>
      </c>
    </row>
    <row r="245" s="1" customFormat="1" ht="24" customHeight="1">
      <c r="B245" s="36"/>
      <c r="C245" s="221" t="s">
        <v>387</v>
      </c>
      <c r="D245" s="221" t="s">
        <v>137</v>
      </c>
      <c r="E245" s="222" t="s">
        <v>381</v>
      </c>
      <c r="F245" s="223" t="s">
        <v>382</v>
      </c>
      <c r="G245" s="224" t="s">
        <v>275</v>
      </c>
      <c r="H245" s="225">
        <v>1632.8250000000001</v>
      </c>
      <c r="I245" s="226"/>
      <c r="J245" s="227">
        <f>ROUND(I245*H245,2)</f>
        <v>0</v>
      </c>
      <c r="K245" s="223" t="s">
        <v>195</v>
      </c>
      <c r="L245" s="41"/>
      <c r="M245" s="228" t="s">
        <v>1</v>
      </c>
      <c r="N245" s="229" t="s">
        <v>42</v>
      </c>
      <c r="O245" s="84"/>
      <c r="P245" s="230">
        <f>O245*H245</f>
        <v>0</v>
      </c>
      <c r="Q245" s="230">
        <v>0</v>
      </c>
      <c r="R245" s="230">
        <f>Q245*H245</f>
        <v>0</v>
      </c>
      <c r="S245" s="230">
        <v>0</v>
      </c>
      <c r="T245" s="231">
        <f>S245*H245</f>
        <v>0</v>
      </c>
      <c r="AR245" s="232" t="s">
        <v>158</v>
      </c>
      <c r="AT245" s="232" t="s">
        <v>137</v>
      </c>
      <c r="AU245" s="232" t="s">
        <v>86</v>
      </c>
      <c r="AY245" s="15" t="s">
        <v>134</v>
      </c>
      <c r="BE245" s="233">
        <f>IF(N245="základní",J245,0)</f>
        <v>0</v>
      </c>
      <c r="BF245" s="233">
        <f>IF(N245="snížená",J245,0)</f>
        <v>0</v>
      </c>
      <c r="BG245" s="233">
        <f>IF(N245="zákl. přenesená",J245,0)</f>
        <v>0</v>
      </c>
      <c r="BH245" s="233">
        <f>IF(N245="sníž. přenesená",J245,0)</f>
        <v>0</v>
      </c>
      <c r="BI245" s="233">
        <f>IF(N245="nulová",J245,0)</f>
        <v>0</v>
      </c>
      <c r="BJ245" s="15" t="s">
        <v>21</v>
      </c>
      <c r="BK245" s="233">
        <f>ROUND(I245*H245,2)</f>
        <v>0</v>
      </c>
      <c r="BL245" s="15" t="s">
        <v>158</v>
      </c>
      <c r="BM245" s="232" t="s">
        <v>383</v>
      </c>
    </row>
    <row r="246" s="1" customFormat="1">
      <c r="B246" s="36"/>
      <c r="C246" s="37"/>
      <c r="D246" s="234" t="s">
        <v>144</v>
      </c>
      <c r="E246" s="37"/>
      <c r="F246" s="235" t="s">
        <v>384</v>
      </c>
      <c r="G246" s="37"/>
      <c r="H246" s="37"/>
      <c r="I246" s="137"/>
      <c r="J246" s="37"/>
      <c r="K246" s="37"/>
      <c r="L246" s="41"/>
      <c r="M246" s="236"/>
      <c r="N246" s="84"/>
      <c r="O246" s="84"/>
      <c r="P246" s="84"/>
      <c r="Q246" s="84"/>
      <c r="R246" s="84"/>
      <c r="S246" s="84"/>
      <c r="T246" s="85"/>
      <c r="AT246" s="15" t="s">
        <v>144</v>
      </c>
      <c r="AU246" s="15" t="s">
        <v>86</v>
      </c>
    </row>
    <row r="247" s="12" customFormat="1">
      <c r="B247" s="241"/>
      <c r="C247" s="242"/>
      <c r="D247" s="234" t="s">
        <v>197</v>
      </c>
      <c r="E247" s="243" t="s">
        <v>1</v>
      </c>
      <c r="F247" s="244" t="s">
        <v>385</v>
      </c>
      <c r="G247" s="242"/>
      <c r="H247" s="243" t="s">
        <v>1</v>
      </c>
      <c r="I247" s="245"/>
      <c r="J247" s="242"/>
      <c r="K247" s="242"/>
      <c r="L247" s="246"/>
      <c r="M247" s="247"/>
      <c r="N247" s="248"/>
      <c r="O247" s="248"/>
      <c r="P247" s="248"/>
      <c r="Q247" s="248"/>
      <c r="R247" s="248"/>
      <c r="S247" s="248"/>
      <c r="T247" s="249"/>
      <c r="AT247" s="250" t="s">
        <v>197</v>
      </c>
      <c r="AU247" s="250" t="s">
        <v>86</v>
      </c>
      <c r="AV247" s="12" t="s">
        <v>21</v>
      </c>
      <c r="AW247" s="12" t="s">
        <v>34</v>
      </c>
      <c r="AX247" s="12" t="s">
        <v>77</v>
      </c>
      <c r="AY247" s="250" t="s">
        <v>134</v>
      </c>
    </row>
    <row r="248" s="13" customFormat="1">
      <c r="B248" s="251"/>
      <c r="C248" s="252"/>
      <c r="D248" s="234" t="s">
        <v>197</v>
      </c>
      <c r="E248" s="253" t="s">
        <v>1</v>
      </c>
      <c r="F248" s="254" t="s">
        <v>473</v>
      </c>
      <c r="G248" s="252"/>
      <c r="H248" s="255">
        <v>1632.8250000000001</v>
      </c>
      <c r="I248" s="256"/>
      <c r="J248" s="252"/>
      <c r="K248" s="252"/>
      <c r="L248" s="257"/>
      <c r="M248" s="258"/>
      <c r="N248" s="259"/>
      <c r="O248" s="259"/>
      <c r="P248" s="259"/>
      <c r="Q248" s="259"/>
      <c r="R248" s="259"/>
      <c r="S248" s="259"/>
      <c r="T248" s="260"/>
      <c r="AT248" s="261" t="s">
        <v>197</v>
      </c>
      <c r="AU248" s="261" t="s">
        <v>86</v>
      </c>
      <c r="AV248" s="13" t="s">
        <v>86</v>
      </c>
      <c r="AW248" s="13" t="s">
        <v>34</v>
      </c>
      <c r="AX248" s="13" t="s">
        <v>21</v>
      </c>
      <c r="AY248" s="261" t="s">
        <v>134</v>
      </c>
    </row>
    <row r="249" s="1" customFormat="1" ht="16.5" customHeight="1">
      <c r="B249" s="36"/>
      <c r="C249" s="221" t="s">
        <v>393</v>
      </c>
      <c r="D249" s="221" t="s">
        <v>137</v>
      </c>
      <c r="E249" s="222" t="s">
        <v>388</v>
      </c>
      <c r="F249" s="223" t="s">
        <v>389</v>
      </c>
      <c r="G249" s="224" t="s">
        <v>275</v>
      </c>
      <c r="H249" s="225">
        <v>217.34999999999999</v>
      </c>
      <c r="I249" s="226"/>
      <c r="J249" s="227">
        <f>ROUND(I249*H249,2)</f>
        <v>0</v>
      </c>
      <c r="K249" s="223" t="s">
        <v>195</v>
      </c>
      <c r="L249" s="41"/>
      <c r="M249" s="228" t="s">
        <v>1</v>
      </c>
      <c r="N249" s="229" t="s">
        <v>42</v>
      </c>
      <c r="O249" s="84"/>
      <c r="P249" s="230">
        <f>O249*H249</f>
        <v>0</v>
      </c>
      <c r="Q249" s="230">
        <v>0.19694999999999999</v>
      </c>
      <c r="R249" s="230">
        <f>Q249*H249</f>
        <v>42.807082499999993</v>
      </c>
      <c r="S249" s="230">
        <v>0</v>
      </c>
      <c r="T249" s="231">
        <f>S249*H249</f>
        <v>0</v>
      </c>
      <c r="AR249" s="232" t="s">
        <v>158</v>
      </c>
      <c r="AT249" s="232" t="s">
        <v>137</v>
      </c>
      <c r="AU249" s="232" t="s">
        <v>86</v>
      </c>
      <c r="AY249" s="15" t="s">
        <v>134</v>
      </c>
      <c r="BE249" s="233">
        <f>IF(N249="základní",J249,0)</f>
        <v>0</v>
      </c>
      <c r="BF249" s="233">
        <f>IF(N249="snížená",J249,0)</f>
        <v>0</v>
      </c>
      <c r="BG249" s="233">
        <f>IF(N249="zákl. přenesená",J249,0)</f>
        <v>0</v>
      </c>
      <c r="BH249" s="233">
        <f>IF(N249="sníž. přenesená",J249,0)</f>
        <v>0</v>
      </c>
      <c r="BI249" s="233">
        <f>IF(N249="nulová",J249,0)</f>
        <v>0</v>
      </c>
      <c r="BJ249" s="15" t="s">
        <v>21</v>
      </c>
      <c r="BK249" s="233">
        <f>ROUND(I249*H249,2)</f>
        <v>0</v>
      </c>
      <c r="BL249" s="15" t="s">
        <v>158</v>
      </c>
      <c r="BM249" s="232" t="s">
        <v>390</v>
      </c>
    </row>
    <row r="250" s="1" customFormat="1">
      <c r="B250" s="36"/>
      <c r="C250" s="37"/>
      <c r="D250" s="234" t="s">
        <v>144</v>
      </c>
      <c r="E250" s="37"/>
      <c r="F250" s="235" t="s">
        <v>391</v>
      </c>
      <c r="G250" s="37"/>
      <c r="H250" s="37"/>
      <c r="I250" s="137"/>
      <c r="J250" s="37"/>
      <c r="K250" s="37"/>
      <c r="L250" s="41"/>
      <c r="M250" s="236"/>
      <c r="N250" s="84"/>
      <c r="O250" s="84"/>
      <c r="P250" s="84"/>
      <c r="Q250" s="84"/>
      <c r="R250" s="84"/>
      <c r="S250" s="84"/>
      <c r="T250" s="85"/>
      <c r="AT250" s="15" t="s">
        <v>144</v>
      </c>
      <c r="AU250" s="15" t="s">
        <v>86</v>
      </c>
    </row>
    <row r="251" s="13" customFormat="1">
      <c r="B251" s="251"/>
      <c r="C251" s="252"/>
      <c r="D251" s="234" t="s">
        <v>197</v>
      </c>
      <c r="E251" s="253" t="s">
        <v>1</v>
      </c>
      <c r="F251" s="254" t="s">
        <v>474</v>
      </c>
      <c r="G251" s="252"/>
      <c r="H251" s="255">
        <v>217.34999999999999</v>
      </c>
      <c r="I251" s="256"/>
      <c r="J251" s="252"/>
      <c r="K251" s="252"/>
      <c r="L251" s="257"/>
      <c r="M251" s="258"/>
      <c r="N251" s="259"/>
      <c r="O251" s="259"/>
      <c r="P251" s="259"/>
      <c r="Q251" s="259"/>
      <c r="R251" s="259"/>
      <c r="S251" s="259"/>
      <c r="T251" s="260"/>
      <c r="AT251" s="261" t="s">
        <v>197</v>
      </c>
      <c r="AU251" s="261" t="s">
        <v>86</v>
      </c>
      <c r="AV251" s="13" t="s">
        <v>86</v>
      </c>
      <c r="AW251" s="13" t="s">
        <v>34</v>
      </c>
      <c r="AX251" s="13" t="s">
        <v>21</v>
      </c>
      <c r="AY251" s="261" t="s">
        <v>134</v>
      </c>
    </row>
    <row r="252" s="1" customFormat="1" ht="24" customHeight="1">
      <c r="B252" s="36"/>
      <c r="C252" s="221" t="s">
        <v>314</v>
      </c>
      <c r="D252" s="221" t="s">
        <v>137</v>
      </c>
      <c r="E252" s="222" t="s">
        <v>394</v>
      </c>
      <c r="F252" s="223" t="s">
        <v>395</v>
      </c>
      <c r="G252" s="224" t="s">
        <v>275</v>
      </c>
      <c r="H252" s="225">
        <v>1632.8250000000001</v>
      </c>
      <c r="I252" s="226"/>
      <c r="J252" s="227">
        <f>ROUND(I252*H252,2)</f>
        <v>0</v>
      </c>
      <c r="K252" s="223" t="s">
        <v>1</v>
      </c>
      <c r="L252" s="41"/>
      <c r="M252" s="228" t="s">
        <v>1</v>
      </c>
      <c r="N252" s="229" t="s">
        <v>42</v>
      </c>
      <c r="O252" s="84"/>
      <c r="P252" s="230">
        <f>O252*H252</f>
        <v>0</v>
      </c>
      <c r="Q252" s="230">
        <v>0</v>
      </c>
      <c r="R252" s="230">
        <f>Q252*H252</f>
        <v>0</v>
      </c>
      <c r="S252" s="230">
        <v>0</v>
      </c>
      <c r="T252" s="231">
        <f>S252*H252</f>
        <v>0</v>
      </c>
      <c r="AR252" s="232" t="s">
        <v>158</v>
      </c>
      <c r="AT252" s="232" t="s">
        <v>137</v>
      </c>
      <c r="AU252" s="232" t="s">
        <v>86</v>
      </c>
      <c r="AY252" s="15" t="s">
        <v>134</v>
      </c>
      <c r="BE252" s="233">
        <f>IF(N252="základní",J252,0)</f>
        <v>0</v>
      </c>
      <c r="BF252" s="233">
        <f>IF(N252="snížená",J252,0)</f>
        <v>0</v>
      </c>
      <c r="BG252" s="233">
        <f>IF(N252="zákl. přenesená",J252,0)</f>
        <v>0</v>
      </c>
      <c r="BH252" s="233">
        <f>IF(N252="sníž. přenesená",J252,0)</f>
        <v>0</v>
      </c>
      <c r="BI252" s="233">
        <f>IF(N252="nulová",J252,0)</f>
        <v>0</v>
      </c>
      <c r="BJ252" s="15" t="s">
        <v>21</v>
      </c>
      <c r="BK252" s="233">
        <f>ROUND(I252*H252,2)</f>
        <v>0</v>
      </c>
      <c r="BL252" s="15" t="s">
        <v>158</v>
      </c>
      <c r="BM252" s="232" t="s">
        <v>396</v>
      </c>
    </row>
    <row r="253" s="1" customFormat="1">
      <c r="B253" s="36"/>
      <c r="C253" s="37"/>
      <c r="D253" s="234" t="s">
        <v>144</v>
      </c>
      <c r="E253" s="37"/>
      <c r="F253" s="235" t="s">
        <v>397</v>
      </c>
      <c r="G253" s="37"/>
      <c r="H253" s="37"/>
      <c r="I253" s="137"/>
      <c r="J253" s="37"/>
      <c r="K253" s="37"/>
      <c r="L253" s="41"/>
      <c r="M253" s="236"/>
      <c r="N253" s="84"/>
      <c r="O253" s="84"/>
      <c r="P253" s="84"/>
      <c r="Q253" s="84"/>
      <c r="R253" s="84"/>
      <c r="S253" s="84"/>
      <c r="T253" s="85"/>
      <c r="AT253" s="15" t="s">
        <v>144</v>
      </c>
      <c r="AU253" s="15" t="s">
        <v>86</v>
      </c>
    </row>
    <row r="254" s="12" customFormat="1">
      <c r="B254" s="241"/>
      <c r="C254" s="242"/>
      <c r="D254" s="234" t="s">
        <v>197</v>
      </c>
      <c r="E254" s="243" t="s">
        <v>1</v>
      </c>
      <c r="F254" s="244" t="s">
        <v>398</v>
      </c>
      <c r="G254" s="242"/>
      <c r="H254" s="243" t="s">
        <v>1</v>
      </c>
      <c r="I254" s="245"/>
      <c r="J254" s="242"/>
      <c r="K254" s="242"/>
      <c r="L254" s="246"/>
      <c r="M254" s="247"/>
      <c r="N254" s="248"/>
      <c r="O254" s="248"/>
      <c r="P254" s="248"/>
      <c r="Q254" s="248"/>
      <c r="R254" s="248"/>
      <c r="S254" s="248"/>
      <c r="T254" s="249"/>
      <c r="AT254" s="250" t="s">
        <v>197</v>
      </c>
      <c r="AU254" s="250" t="s">
        <v>86</v>
      </c>
      <c r="AV254" s="12" t="s">
        <v>21</v>
      </c>
      <c r="AW254" s="12" t="s">
        <v>34</v>
      </c>
      <c r="AX254" s="12" t="s">
        <v>77</v>
      </c>
      <c r="AY254" s="250" t="s">
        <v>134</v>
      </c>
    </row>
    <row r="255" s="13" customFormat="1">
      <c r="B255" s="251"/>
      <c r="C255" s="252"/>
      <c r="D255" s="234" t="s">
        <v>197</v>
      </c>
      <c r="E255" s="253" t="s">
        <v>1</v>
      </c>
      <c r="F255" s="254" t="s">
        <v>473</v>
      </c>
      <c r="G255" s="252"/>
      <c r="H255" s="255">
        <v>1632.8250000000001</v>
      </c>
      <c r="I255" s="256"/>
      <c r="J255" s="252"/>
      <c r="K255" s="252"/>
      <c r="L255" s="257"/>
      <c r="M255" s="258"/>
      <c r="N255" s="259"/>
      <c r="O255" s="259"/>
      <c r="P255" s="259"/>
      <c r="Q255" s="259"/>
      <c r="R255" s="259"/>
      <c r="S255" s="259"/>
      <c r="T255" s="260"/>
      <c r="AT255" s="261" t="s">
        <v>197</v>
      </c>
      <c r="AU255" s="261" t="s">
        <v>86</v>
      </c>
      <c r="AV255" s="13" t="s">
        <v>86</v>
      </c>
      <c r="AW255" s="13" t="s">
        <v>34</v>
      </c>
      <c r="AX255" s="13" t="s">
        <v>21</v>
      </c>
      <c r="AY255" s="261" t="s">
        <v>134</v>
      </c>
    </row>
    <row r="256" s="1" customFormat="1" ht="24" customHeight="1">
      <c r="B256" s="36"/>
      <c r="C256" s="221" t="s">
        <v>402</v>
      </c>
      <c r="D256" s="221" t="s">
        <v>137</v>
      </c>
      <c r="E256" s="222" t="s">
        <v>399</v>
      </c>
      <c r="F256" s="223" t="s">
        <v>400</v>
      </c>
      <c r="G256" s="224" t="s">
        <v>275</v>
      </c>
      <c r="H256" s="225">
        <v>1632.8250000000001</v>
      </c>
      <c r="I256" s="226"/>
      <c r="J256" s="227">
        <f>ROUND(I256*H256,2)</f>
        <v>0</v>
      </c>
      <c r="K256" s="223" t="s">
        <v>1</v>
      </c>
      <c r="L256" s="41"/>
      <c r="M256" s="228" t="s">
        <v>1</v>
      </c>
      <c r="N256" s="229" t="s">
        <v>42</v>
      </c>
      <c r="O256" s="84"/>
      <c r="P256" s="230">
        <f>O256*H256</f>
        <v>0</v>
      </c>
      <c r="Q256" s="230">
        <v>0</v>
      </c>
      <c r="R256" s="230">
        <f>Q256*H256</f>
        <v>0</v>
      </c>
      <c r="S256" s="230">
        <v>0</v>
      </c>
      <c r="T256" s="231">
        <f>S256*H256</f>
        <v>0</v>
      </c>
      <c r="AR256" s="232" t="s">
        <v>158</v>
      </c>
      <c r="AT256" s="232" t="s">
        <v>137</v>
      </c>
      <c r="AU256" s="232" t="s">
        <v>86</v>
      </c>
      <c r="AY256" s="15" t="s">
        <v>134</v>
      </c>
      <c r="BE256" s="233">
        <f>IF(N256="základní",J256,0)</f>
        <v>0</v>
      </c>
      <c r="BF256" s="233">
        <f>IF(N256="snížená",J256,0)</f>
        <v>0</v>
      </c>
      <c r="BG256" s="233">
        <f>IF(N256="zákl. přenesená",J256,0)</f>
        <v>0</v>
      </c>
      <c r="BH256" s="233">
        <f>IF(N256="sníž. přenesená",J256,0)</f>
        <v>0</v>
      </c>
      <c r="BI256" s="233">
        <f>IF(N256="nulová",J256,0)</f>
        <v>0</v>
      </c>
      <c r="BJ256" s="15" t="s">
        <v>21</v>
      </c>
      <c r="BK256" s="233">
        <f>ROUND(I256*H256,2)</f>
        <v>0</v>
      </c>
      <c r="BL256" s="15" t="s">
        <v>158</v>
      </c>
      <c r="BM256" s="232" t="s">
        <v>401</v>
      </c>
    </row>
    <row r="257" s="1" customFormat="1">
      <c r="B257" s="36"/>
      <c r="C257" s="37"/>
      <c r="D257" s="234" t="s">
        <v>144</v>
      </c>
      <c r="E257" s="37"/>
      <c r="F257" s="235" t="s">
        <v>397</v>
      </c>
      <c r="G257" s="37"/>
      <c r="H257" s="37"/>
      <c r="I257" s="137"/>
      <c r="J257" s="37"/>
      <c r="K257" s="37"/>
      <c r="L257" s="41"/>
      <c r="M257" s="236"/>
      <c r="N257" s="84"/>
      <c r="O257" s="84"/>
      <c r="P257" s="84"/>
      <c r="Q257" s="84"/>
      <c r="R257" s="84"/>
      <c r="S257" s="84"/>
      <c r="T257" s="85"/>
      <c r="AT257" s="15" t="s">
        <v>144</v>
      </c>
      <c r="AU257" s="15" t="s">
        <v>86</v>
      </c>
    </row>
    <row r="258" s="12" customFormat="1">
      <c r="B258" s="241"/>
      <c r="C258" s="242"/>
      <c r="D258" s="234" t="s">
        <v>197</v>
      </c>
      <c r="E258" s="243" t="s">
        <v>1</v>
      </c>
      <c r="F258" s="244" t="s">
        <v>385</v>
      </c>
      <c r="G258" s="242"/>
      <c r="H258" s="243" t="s">
        <v>1</v>
      </c>
      <c r="I258" s="245"/>
      <c r="J258" s="242"/>
      <c r="K258" s="242"/>
      <c r="L258" s="246"/>
      <c r="M258" s="247"/>
      <c r="N258" s="248"/>
      <c r="O258" s="248"/>
      <c r="P258" s="248"/>
      <c r="Q258" s="248"/>
      <c r="R258" s="248"/>
      <c r="S258" s="248"/>
      <c r="T258" s="249"/>
      <c r="AT258" s="250" t="s">
        <v>197</v>
      </c>
      <c r="AU258" s="250" t="s">
        <v>86</v>
      </c>
      <c r="AV258" s="12" t="s">
        <v>21</v>
      </c>
      <c r="AW258" s="12" t="s">
        <v>34</v>
      </c>
      <c r="AX258" s="12" t="s">
        <v>77</v>
      </c>
      <c r="AY258" s="250" t="s">
        <v>134</v>
      </c>
    </row>
    <row r="259" s="13" customFormat="1">
      <c r="B259" s="251"/>
      <c r="C259" s="252"/>
      <c r="D259" s="234" t="s">
        <v>197</v>
      </c>
      <c r="E259" s="253" t="s">
        <v>1</v>
      </c>
      <c r="F259" s="254" t="s">
        <v>473</v>
      </c>
      <c r="G259" s="252"/>
      <c r="H259" s="255">
        <v>1632.8250000000001</v>
      </c>
      <c r="I259" s="256"/>
      <c r="J259" s="252"/>
      <c r="K259" s="252"/>
      <c r="L259" s="257"/>
      <c r="M259" s="258"/>
      <c r="N259" s="259"/>
      <c r="O259" s="259"/>
      <c r="P259" s="259"/>
      <c r="Q259" s="259"/>
      <c r="R259" s="259"/>
      <c r="S259" s="259"/>
      <c r="T259" s="260"/>
      <c r="AT259" s="261" t="s">
        <v>197</v>
      </c>
      <c r="AU259" s="261" t="s">
        <v>86</v>
      </c>
      <c r="AV259" s="13" t="s">
        <v>86</v>
      </c>
      <c r="AW259" s="13" t="s">
        <v>34</v>
      </c>
      <c r="AX259" s="13" t="s">
        <v>21</v>
      </c>
      <c r="AY259" s="261" t="s">
        <v>134</v>
      </c>
    </row>
    <row r="260" s="1" customFormat="1" ht="24" customHeight="1">
      <c r="B260" s="36"/>
      <c r="C260" s="221" t="s">
        <v>410</v>
      </c>
      <c r="D260" s="221" t="s">
        <v>137</v>
      </c>
      <c r="E260" s="222" t="s">
        <v>403</v>
      </c>
      <c r="F260" s="223" t="s">
        <v>404</v>
      </c>
      <c r="G260" s="224" t="s">
        <v>275</v>
      </c>
      <c r="H260" s="225">
        <v>1632.8250000000001</v>
      </c>
      <c r="I260" s="226"/>
      <c r="J260" s="227">
        <f>ROUND(I260*H260,2)</f>
        <v>0</v>
      </c>
      <c r="K260" s="223" t="s">
        <v>195</v>
      </c>
      <c r="L260" s="41"/>
      <c r="M260" s="228" t="s">
        <v>1</v>
      </c>
      <c r="N260" s="229" t="s">
        <v>42</v>
      </c>
      <c r="O260" s="84"/>
      <c r="P260" s="230">
        <f>O260*H260</f>
        <v>0</v>
      </c>
      <c r="Q260" s="230">
        <v>0</v>
      </c>
      <c r="R260" s="230">
        <f>Q260*H260</f>
        <v>0</v>
      </c>
      <c r="S260" s="230">
        <v>0</v>
      </c>
      <c r="T260" s="231">
        <f>S260*H260</f>
        <v>0</v>
      </c>
      <c r="AR260" s="232" t="s">
        <v>158</v>
      </c>
      <c r="AT260" s="232" t="s">
        <v>137</v>
      </c>
      <c r="AU260" s="232" t="s">
        <v>86</v>
      </c>
      <c r="AY260" s="15" t="s">
        <v>134</v>
      </c>
      <c r="BE260" s="233">
        <f>IF(N260="základní",J260,0)</f>
        <v>0</v>
      </c>
      <c r="BF260" s="233">
        <f>IF(N260="snížená",J260,0)</f>
        <v>0</v>
      </c>
      <c r="BG260" s="233">
        <f>IF(N260="zákl. přenesená",J260,0)</f>
        <v>0</v>
      </c>
      <c r="BH260" s="233">
        <f>IF(N260="sníž. přenesená",J260,0)</f>
        <v>0</v>
      </c>
      <c r="BI260" s="233">
        <f>IF(N260="nulová",J260,0)</f>
        <v>0</v>
      </c>
      <c r="BJ260" s="15" t="s">
        <v>21</v>
      </c>
      <c r="BK260" s="233">
        <f>ROUND(I260*H260,2)</f>
        <v>0</v>
      </c>
      <c r="BL260" s="15" t="s">
        <v>158</v>
      </c>
      <c r="BM260" s="232" t="s">
        <v>405</v>
      </c>
    </row>
    <row r="261" s="1" customFormat="1">
      <c r="B261" s="36"/>
      <c r="C261" s="37"/>
      <c r="D261" s="234" t="s">
        <v>144</v>
      </c>
      <c r="E261" s="37"/>
      <c r="F261" s="235" t="s">
        <v>406</v>
      </c>
      <c r="G261" s="37"/>
      <c r="H261" s="37"/>
      <c r="I261" s="137"/>
      <c r="J261" s="37"/>
      <c r="K261" s="37"/>
      <c r="L261" s="41"/>
      <c r="M261" s="236"/>
      <c r="N261" s="84"/>
      <c r="O261" s="84"/>
      <c r="P261" s="84"/>
      <c r="Q261" s="84"/>
      <c r="R261" s="84"/>
      <c r="S261" s="84"/>
      <c r="T261" s="85"/>
      <c r="AT261" s="15" t="s">
        <v>144</v>
      </c>
      <c r="AU261" s="15" t="s">
        <v>86</v>
      </c>
    </row>
    <row r="262" s="12" customFormat="1">
      <c r="B262" s="241"/>
      <c r="C262" s="242"/>
      <c r="D262" s="234" t="s">
        <v>197</v>
      </c>
      <c r="E262" s="243" t="s">
        <v>1</v>
      </c>
      <c r="F262" s="244" t="s">
        <v>407</v>
      </c>
      <c r="G262" s="242"/>
      <c r="H262" s="243" t="s">
        <v>1</v>
      </c>
      <c r="I262" s="245"/>
      <c r="J262" s="242"/>
      <c r="K262" s="242"/>
      <c r="L262" s="246"/>
      <c r="M262" s="247"/>
      <c r="N262" s="248"/>
      <c r="O262" s="248"/>
      <c r="P262" s="248"/>
      <c r="Q262" s="248"/>
      <c r="R262" s="248"/>
      <c r="S262" s="248"/>
      <c r="T262" s="249"/>
      <c r="AT262" s="250" t="s">
        <v>197</v>
      </c>
      <c r="AU262" s="250" t="s">
        <v>86</v>
      </c>
      <c r="AV262" s="12" t="s">
        <v>21</v>
      </c>
      <c r="AW262" s="12" t="s">
        <v>34</v>
      </c>
      <c r="AX262" s="12" t="s">
        <v>77</v>
      </c>
      <c r="AY262" s="250" t="s">
        <v>134</v>
      </c>
    </row>
    <row r="263" s="13" customFormat="1">
      <c r="B263" s="251"/>
      <c r="C263" s="252"/>
      <c r="D263" s="234" t="s">
        <v>197</v>
      </c>
      <c r="E263" s="253" t="s">
        <v>1</v>
      </c>
      <c r="F263" s="254" t="s">
        <v>475</v>
      </c>
      <c r="G263" s="252"/>
      <c r="H263" s="255">
        <v>1632.8250000000001</v>
      </c>
      <c r="I263" s="256"/>
      <c r="J263" s="252"/>
      <c r="K263" s="252"/>
      <c r="L263" s="257"/>
      <c r="M263" s="258"/>
      <c r="N263" s="259"/>
      <c r="O263" s="259"/>
      <c r="P263" s="259"/>
      <c r="Q263" s="259"/>
      <c r="R263" s="259"/>
      <c r="S263" s="259"/>
      <c r="T263" s="260"/>
      <c r="AT263" s="261" t="s">
        <v>197</v>
      </c>
      <c r="AU263" s="261" t="s">
        <v>86</v>
      </c>
      <c r="AV263" s="13" t="s">
        <v>86</v>
      </c>
      <c r="AW263" s="13" t="s">
        <v>34</v>
      </c>
      <c r="AX263" s="13" t="s">
        <v>21</v>
      </c>
      <c r="AY263" s="261" t="s">
        <v>134</v>
      </c>
    </row>
    <row r="264" s="1" customFormat="1" ht="16.5" customHeight="1">
      <c r="B264" s="36"/>
      <c r="C264" s="221" t="s">
        <v>416</v>
      </c>
      <c r="D264" s="221" t="s">
        <v>137</v>
      </c>
      <c r="E264" s="222" t="s">
        <v>476</v>
      </c>
      <c r="F264" s="223" t="s">
        <v>477</v>
      </c>
      <c r="G264" s="224" t="s">
        <v>347</v>
      </c>
      <c r="H264" s="225">
        <v>25</v>
      </c>
      <c r="I264" s="226"/>
      <c r="J264" s="227">
        <f>ROUND(I264*H264,2)</f>
        <v>0</v>
      </c>
      <c r="K264" s="223" t="s">
        <v>1</v>
      </c>
      <c r="L264" s="41"/>
      <c r="M264" s="228" t="s">
        <v>1</v>
      </c>
      <c r="N264" s="229" t="s">
        <v>42</v>
      </c>
      <c r="O264" s="84"/>
      <c r="P264" s="230">
        <f>O264*H264</f>
        <v>0</v>
      </c>
      <c r="Q264" s="230">
        <v>0</v>
      </c>
      <c r="R264" s="230">
        <f>Q264*H264</f>
        <v>0</v>
      </c>
      <c r="S264" s="230">
        <v>0</v>
      </c>
      <c r="T264" s="231">
        <f>S264*H264</f>
        <v>0</v>
      </c>
      <c r="AR264" s="232" t="s">
        <v>158</v>
      </c>
      <c r="AT264" s="232" t="s">
        <v>137</v>
      </c>
      <c r="AU264" s="232" t="s">
        <v>86</v>
      </c>
      <c r="AY264" s="15" t="s">
        <v>134</v>
      </c>
      <c r="BE264" s="233">
        <f>IF(N264="základní",J264,0)</f>
        <v>0</v>
      </c>
      <c r="BF264" s="233">
        <f>IF(N264="snížená",J264,0)</f>
        <v>0</v>
      </c>
      <c r="BG264" s="233">
        <f>IF(N264="zákl. přenesená",J264,0)</f>
        <v>0</v>
      </c>
      <c r="BH264" s="233">
        <f>IF(N264="sníž. přenesená",J264,0)</f>
        <v>0</v>
      </c>
      <c r="BI264" s="233">
        <f>IF(N264="nulová",J264,0)</f>
        <v>0</v>
      </c>
      <c r="BJ264" s="15" t="s">
        <v>21</v>
      </c>
      <c r="BK264" s="233">
        <f>ROUND(I264*H264,2)</f>
        <v>0</v>
      </c>
      <c r="BL264" s="15" t="s">
        <v>158</v>
      </c>
      <c r="BM264" s="232" t="s">
        <v>478</v>
      </c>
    </row>
    <row r="265" s="1" customFormat="1">
      <c r="B265" s="36"/>
      <c r="C265" s="37"/>
      <c r="D265" s="234" t="s">
        <v>144</v>
      </c>
      <c r="E265" s="37"/>
      <c r="F265" s="235" t="s">
        <v>477</v>
      </c>
      <c r="G265" s="37"/>
      <c r="H265" s="37"/>
      <c r="I265" s="137"/>
      <c r="J265" s="37"/>
      <c r="K265" s="37"/>
      <c r="L265" s="41"/>
      <c r="M265" s="236"/>
      <c r="N265" s="84"/>
      <c r="O265" s="84"/>
      <c r="P265" s="84"/>
      <c r="Q265" s="84"/>
      <c r="R265" s="84"/>
      <c r="S265" s="84"/>
      <c r="T265" s="85"/>
      <c r="AT265" s="15" t="s">
        <v>144</v>
      </c>
      <c r="AU265" s="15" t="s">
        <v>86</v>
      </c>
    </row>
    <row r="266" s="13" customFormat="1">
      <c r="B266" s="251"/>
      <c r="C266" s="252"/>
      <c r="D266" s="234" t="s">
        <v>197</v>
      </c>
      <c r="E266" s="253" t="s">
        <v>1</v>
      </c>
      <c r="F266" s="254" t="s">
        <v>354</v>
      </c>
      <c r="G266" s="252"/>
      <c r="H266" s="255">
        <v>25</v>
      </c>
      <c r="I266" s="256"/>
      <c r="J266" s="252"/>
      <c r="K266" s="252"/>
      <c r="L266" s="257"/>
      <c r="M266" s="258"/>
      <c r="N266" s="259"/>
      <c r="O266" s="259"/>
      <c r="P266" s="259"/>
      <c r="Q266" s="259"/>
      <c r="R266" s="259"/>
      <c r="S266" s="259"/>
      <c r="T266" s="260"/>
      <c r="AT266" s="261" t="s">
        <v>197</v>
      </c>
      <c r="AU266" s="261" t="s">
        <v>86</v>
      </c>
      <c r="AV266" s="13" t="s">
        <v>86</v>
      </c>
      <c r="AW266" s="13" t="s">
        <v>34</v>
      </c>
      <c r="AX266" s="13" t="s">
        <v>21</v>
      </c>
      <c r="AY266" s="261" t="s">
        <v>134</v>
      </c>
    </row>
    <row r="267" s="11" customFormat="1" ht="22.8" customHeight="1">
      <c r="B267" s="205"/>
      <c r="C267" s="206"/>
      <c r="D267" s="207" t="s">
        <v>76</v>
      </c>
      <c r="E267" s="219" t="s">
        <v>177</v>
      </c>
      <c r="F267" s="219" t="s">
        <v>409</v>
      </c>
      <c r="G267" s="206"/>
      <c r="H267" s="206"/>
      <c r="I267" s="209"/>
      <c r="J267" s="220">
        <f>BK267</f>
        <v>0</v>
      </c>
      <c r="K267" s="206"/>
      <c r="L267" s="211"/>
      <c r="M267" s="212"/>
      <c r="N267" s="213"/>
      <c r="O267" s="213"/>
      <c r="P267" s="214">
        <f>SUM(P268:P269)</f>
        <v>0</v>
      </c>
      <c r="Q267" s="213"/>
      <c r="R267" s="214">
        <f>SUM(R268:R269)</f>
        <v>0.12555</v>
      </c>
      <c r="S267" s="213"/>
      <c r="T267" s="215">
        <f>SUM(T268:T269)</f>
        <v>0</v>
      </c>
      <c r="AR267" s="216" t="s">
        <v>21</v>
      </c>
      <c r="AT267" s="217" t="s">
        <v>76</v>
      </c>
      <c r="AU267" s="217" t="s">
        <v>21</v>
      </c>
      <c r="AY267" s="216" t="s">
        <v>134</v>
      </c>
      <c r="BK267" s="218">
        <f>SUM(BK268:BK269)</f>
        <v>0</v>
      </c>
    </row>
    <row r="268" s="1" customFormat="1" ht="16.5" customHeight="1">
      <c r="B268" s="36"/>
      <c r="C268" s="221" t="s">
        <v>422</v>
      </c>
      <c r="D268" s="221" t="s">
        <v>137</v>
      </c>
      <c r="E268" s="222" t="s">
        <v>411</v>
      </c>
      <c r="F268" s="223" t="s">
        <v>412</v>
      </c>
      <c r="G268" s="224" t="s">
        <v>413</v>
      </c>
      <c r="H268" s="225">
        <v>9</v>
      </c>
      <c r="I268" s="226"/>
      <c r="J268" s="227">
        <f>ROUND(I268*H268,2)</f>
        <v>0</v>
      </c>
      <c r="K268" s="223" t="s">
        <v>1</v>
      </c>
      <c r="L268" s="41"/>
      <c r="M268" s="228" t="s">
        <v>1</v>
      </c>
      <c r="N268" s="229" t="s">
        <v>42</v>
      </c>
      <c r="O268" s="84"/>
      <c r="P268" s="230">
        <f>O268*H268</f>
        <v>0</v>
      </c>
      <c r="Q268" s="230">
        <v>0.013950000000000001</v>
      </c>
      <c r="R268" s="230">
        <f>Q268*H268</f>
        <v>0.12555</v>
      </c>
      <c r="S268" s="230">
        <v>0</v>
      </c>
      <c r="T268" s="231">
        <f>S268*H268</f>
        <v>0</v>
      </c>
      <c r="AR268" s="232" t="s">
        <v>158</v>
      </c>
      <c r="AT268" s="232" t="s">
        <v>137</v>
      </c>
      <c r="AU268" s="232" t="s">
        <v>86</v>
      </c>
      <c r="AY268" s="15" t="s">
        <v>134</v>
      </c>
      <c r="BE268" s="233">
        <f>IF(N268="základní",J268,0)</f>
        <v>0</v>
      </c>
      <c r="BF268" s="233">
        <f>IF(N268="snížená",J268,0)</f>
        <v>0</v>
      </c>
      <c r="BG268" s="233">
        <f>IF(N268="zákl. přenesená",J268,0)</f>
        <v>0</v>
      </c>
      <c r="BH268" s="233">
        <f>IF(N268="sníž. přenesená",J268,0)</f>
        <v>0</v>
      </c>
      <c r="BI268" s="233">
        <f>IF(N268="nulová",J268,0)</f>
        <v>0</v>
      </c>
      <c r="BJ268" s="15" t="s">
        <v>21</v>
      </c>
      <c r="BK268" s="233">
        <f>ROUND(I268*H268,2)</f>
        <v>0</v>
      </c>
      <c r="BL268" s="15" t="s">
        <v>158</v>
      </c>
      <c r="BM268" s="232" t="s">
        <v>479</v>
      </c>
    </row>
    <row r="269" s="1" customFormat="1">
      <c r="B269" s="36"/>
      <c r="C269" s="37"/>
      <c r="D269" s="234" t="s">
        <v>144</v>
      </c>
      <c r="E269" s="37"/>
      <c r="F269" s="235" t="s">
        <v>415</v>
      </c>
      <c r="G269" s="37"/>
      <c r="H269" s="37"/>
      <c r="I269" s="137"/>
      <c r="J269" s="37"/>
      <c r="K269" s="37"/>
      <c r="L269" s="41"/>
      <c r="M269" s="236"/>
      <c r="N269" s="84"/>
      <c r="O269" s="84"/>
      <c r="P269" s="84"/>
      <c r="Q269" s="84"/>
      <c r="R269" s="84"/>
      <c r="S269" s="84"/>
      <c r="T269" s="85"/>
      <c r="AT269" s="15" t="s">
        <v>144</v>
      </c>
      <c r="AU269" s="15" t="s">
        <v>86</v>
      </c>
    </row>
    <row r="270" s="11" customFormat="1" ht="22.8" customHeight="1">
      <c r="B270" s="205"/>
      <c r="C270" s="206"/>
      <c r="D270" s="207" t="s">
        <v>76</v>
      </c>
      <c r="E270" s="219" t="s">
        <v>480</v>
      </c>
      <c r="F270" s="219" t="s">
        <v>481</v>
      </c>
      <c r="G270" s="206"/>
      <c r="H270" s="206"/>
      <c r="I270" s="209"/>
      <c r="J270" s="220">
        <f>BK270</f>
        <v>0</v>
      </c>
      <c r="K270" s="206"/>
      <c r="L270" s="211"/>
      <c r="M270" s="212"/>
      <c r="N270" s="213"/>
      <c r="O270" s="213"/>
      <c r="P270" s="214">
        <f>SUM(P271:P274)</f>
        <v>0</v>
      </c>
      <c r="Q270" s="213"/>
      <c r="R270" s="214">
        <f>SUM(R271:R274)</f>
        <v>0</v>
      </c>
      <c r="S270" s="213"/>
      <c r="T270" s="215">
        <f>SUM(T271:T274)</f>
        <v>0</v>
      </c>
      <c r="AR270" s="216" t="s">
        <v>21</v>
      </c>
      <c r="AT270" s="217" t="s">
        <v>76</v>
      </c>
      <c r="AU270" s="217" t="s">
        <v>21</v>
      </c>
      <c r="AY270" s="216" t="s">
        <v>134</v>
      </c>
      <c r="BK270" s="218">
        <f>SUM(BK271:BK274)</f>
        <v>0</v>
      </c>
    </row>
    <row r="271" s="1" customFormat="1" ht="16.5" customHeight="1">
      <c r="B271" s="36"/>
      <c r="C271" s="221" t="s">
        <v>430</v>
      </c>
      <c r="D271" s="221" t="s">
        <v>137</v>
      </c>
      <c r="E271" s="222" t="s">
        <v>482</v>
      </c>
      <c r="F271" s="223" t="s">
        <v>483</v>
      </c>
      <c r="G271" s="224" t="s">
        <v>347</v>
      </c>
      <c r="H271" s="225">
        <v>25</v>
      </c>
      <c r="I271" s="226"/>
      <c r="J271" s="227">
        <f>ROUND(I271*H271,2)</f>
        <v>0</v>
      </c>
      <c r="K271" s="223" t="s">
        <v>1</v>
      </c>
      <c r="L271" s="41"/>
      <c r="M271" s="228" t="s">
        <v>1</v>
      </c>
      <c r="N271" s="229" t="s">
        <v>42</v>
      </c>
      <c r="O271" s="84"/>
      <c r="P271" s="230">
        <f>O271*H271</f>
        <v>0</v>
      </c>
      <c r="Q271" s="230">
        <v>0</v>
      </c>
      <c r="R271" s="230">
        <f>Q271*H271</f>
        <v>0</v>
      </c>
      <c r="S271" s="230">
        <v>0</v>
      </c>
      <c r="T271" s="231">
        <f>S271*H271</f>
        <v>0</v>
      </c>
      <c r="AR271" s="232" t="s">
        <v>158</v>
      </c>
      <c r="AT271" s="232" t="s">
        <v>137</v>
      </c>
      <c r="AU271" s="232" t="s">
        <v>86</v>
      </c>
      <c r="AY271" s="15" t="s">
        <v>134</v>
      </c>
      <c r="BE271" s="233">
        <f>IF(N271="základní",J271,0)</f>
        <v>0</v>
      </c>
      <c r="BF271" s="233">
        <f>IF(N271="snížená",J271,0)</f>
        <v>0</v>
      </c>
      <c r="BG271" s="233">
        <f>IF(N271="zákl. přenesená",J271,0)</f>
        <v>0</v>
      </c>
      <c r="BH271" s="233">
        <f>IF(N271="sníž. přenesená",J271,0)</f>
        <v>0</v>
      </c>
      <c r="BI271" s="233">
        <f>IF(N271="nulová",J271,0)</f>
        <v>0</v>
      </c>
      <c r="BJ271" s="15" t="s">
        <v>21</v>
      </c>
      <c r="BK271" s="233">
        <f>ROUND(I271*H271,2)</f>
        <v>0</v>
      </c>
      <c r="BL271" s="15" t="s">
        <v>158</v>
      </c>
      <c r="BM271" s="232" t="s">
        <v>484</v>
      </c>
    </row>
    <row r="272" s="1" customFormat="1">
      <c r="B272" s="36"/>
      <c r="C272" s="37"/>
      <c r="D272" s="234" t="s">
        <v>144</v>
      </c>
      <c r="E272" s="37"/>
      <c r="F272" s="235" t="s">
        <v>483</v>
      </c>
      <c r="G272" s="37"/>
      <c r="H272" s="37"/>
      <c r="I272" s="137"/>
      <c r="J272" s="37"/>
      <c r="K272" s="37"/>
      <c r="L272" s="41"/>
      <c r="M272" s="236"/>
      <c r="N272" s="84"/>
      <c r="O272" s="84"/>
      <c r="P272" s="84"/>
      <c r="Q272" s="84"/>
      <c r="R272" s="84"/>
      <c r="S272" s="84"/>
      <c r="T272" s="85"/>
      <c r="AT272" s="15" t="s">
        <v>144</v>
      </c>
      <c r="AU272" s="15" t="s">
        <v>86</v>
      </c>
    </row>
    <row r="273" s="1" customFormat="1">
      <c r="B273" s="36"/>
      <c r="C273" s="37"/>
      <c r="D273" s="234" t="s">
        <v>145</v>
      </c>
      <c r="E273" s="37"/>
      <c r="F273" s="237" t="s">
        <v>485</v>
      </c>
      <c r="G273" s="37"/>
      <c r="H273" s="37"/>
      <c r="I273" s="137"/>
      <c r="J273" s="37"/>
      <c r="K273" s="37"/>
      <c r="L273" s="41"/>
      <c r="M273" s="236"/>
      <c r="N273" s="84"/>
      <c r="O273" s="84"/>
      <c r="P273" s="84"/>
      <c r="Q273" s="84"/>
      <c r="R273" s="84"/>
      <c r="S273" s="84"/>
      <c r="T273" s="85"/>
      <c r="AT273" s="15" t="s">
        <v>145</v>
      </c>
      <c r="AU273" s="15" t="s">
        <v>86</v>
      </c>
    </row>
    <row r="274" s="13" customFormat="1">
      <c r="B274" s="251"/>
      <c r="C274" s="252"/>
      <c r="D274" s="234" t="s">
        <v>197</v>
      </c>
      <c r="E274" s="253" t="s">
        <v>1</v>
      </c>
      <c r="F274" s="254" t="s">
        <v>354</v>
      </c>
      <c r="G274" s="252"/>
      <c r="H274" s="255">
        <v>25</v>
      </c>
      <c r="I274" s="256"/>
      <c r="J274" s="252"/>
      <c r="K274" s="252"/>
      <c r="L274" s="257"/>
      <c r="M274" s="258"/>
      <c r="N274" s="259"/>
      <c r="O274" s="259"/>
      <c r="P274" s="259"/>
      <c r="Q274" s="259"/>
      <c r="R274" s="259"/>
      <c r="S274" s="259"/>
      <c r="T274" s="260"/>
      <c r="AT274" s="261" t="s">
        <v>197</v>
      </c>
      <c r="AU274" s="261" t="s">
        <v>86</v>
      </c>
      <c r="AV274" s="13" t="s">
        <v>86</v>
      </c>
      <c r="AW274" s="13" t="s">
        <v>34</v>
      </c>
      <c r="AX274" s="13" t="s">
        <v>21</v>
      </c>
      <c r="AY274" s="261" t="s">
        <v>134</v>
      </c>
    </row>
    <row r="275" s="11" customFormat="1" ht="22.8" customHeight="1">
      <c r="B275" s="205"/>
      <c r="C275" s="206"/>
      <c r="D275" s="207" t="s">
        <v>76</v>
      </c>
      <c r="E275" s="219" t="s">
        <v>420</v>
      </c>
      <c r="F275" s="219" t="s">
        <v>421</v>
      </c>
      <c r="G275" s="206"/>
      <c r="H275" s="206"/>
      <c r="I275" s="209"/>
      <c r="J275" s="220">
        <f>BK275</f>
        <v>0</v>
      </c>
      <c r="K275" s="206"/>
      <c r="L275" s="211"/>
      <c r="M275" s="212"/>
      <c r="N275" s="213"/>
      <c r="O275" s="213"/>
      <c r="P275" s="214">
        <f>SUM(P276:P278)</f>
        <v>0</v>
      </c>
      <c r="Q275" s="213"/>
      <c r="R275" s="214">
        <f>SUM(R276:R278)</f>
        <v>0</v>
      </c>
      <c r="S275" s="213"/>
      <c r="T275" s="215">
        <f>SUM(T276:T278)</f>
        <v>280</v>
      </c>
      <c r="AR275" s="216" t="s">
        <v>21</v>
      </c>
      <c r="AT275" s="217" t="s">
        <v>76</v>
      </c>
      <c r="AU275" s="217" t="s">
        <v>21</v>
      </c>
      <c r="AY275" s="216" t="s">
        <v>134</v>
      </c>
      <c r="BK275" s="218">
        <f>SUM(BK276:BK278)</f>
        <v>0</v>
      </c>
    </row>
    <row r="276" s="1" customFormat="1" ht="24" customHeight="1">
      <c r="B276" s="36"/>
      <c r="C276" s="221" t="s">
        <v>478</v>
      </c>
      <c r="D276" s="221" t="s">
        <v>137</v>
      </c>
      <c r="E276" s="222" t="s">
        <v>423</v>
      </c>
      <c r="F276" s="223" t="s">
        <v>424</v>
      </c>
      <c r="G276" s="224" t="s">
        <v>275</v>
      </c>
      <c r="H276" s="225">
        <v>14000</v>
      </c>
      <c r="I276" s="226"/>
      <c r="J276" s="227">
        <f>ROUND(I276*H276,2)</f>
        <v>0</v>
      </c>
      <c r="K276" s="223" t="s">
        <v>195</v>
      </c>
      <c r="L276" s="41"/>
      <c r="M276" s="228" t="s">
        <v>1</v>
      </c>
      <c r="N276" s="229" t="s">
        <v>42</v>
      </c>
      <c r="O276" s="84"/>
      <c r="P276" s="230">
        <f>O276*H276</f>
        <v>0</v>
      </c>
      <c r="Q276" s="230">
        <v>0</v>
      </c>
      <c r="R276" s="230">
        <f>Q276*H276</f>
        <v>0</v>
      </c>
      <c r="S276" s="230">
        <v>0.02</v>
      </c>
      <c r="T276" s="231">
        <f>S276*H276</f>
        <v>280</v>
      </c>
      <c r="AR276" s="232" t="s">
        <v>158</v>
      </c>
      <c r="AT276" s="232" t="s">
        <v>137</v>
      </c>
      <c r="AU276" s="232" t="s">
        <v>86</v>
      </c>
      <c r="AY276" s="15" t="s">
        <v>134</v>
      </c>
      <c r="BE276" s="233">
        <f>IF(N276="základní",J276,0)</f>
        <v>0</v>
      </c>
      <c r="BF276" s="233">
        <f>IF(N276="snížená",J276,0)</f>
        <v>0</v>
      </c>
      <c r="BG276" s="233">
        <f>IF(N276="zákl. přenesená",J276,0)</f>
        <v>0</v>
      </c>
      <c r="BH276" s="233">
        <f>IF(N276="sníž. přenesená",J276,0)</f>
        <v>0</v>
      </c>
      <c r="BI276" s="233">
        <f>IF(N276="nulová",J276,0)</f>
        <v>0</v>
      </c>
      <c r="BJ276" s="15" t="s">
        <v>21</v>
      </c>
      <c r="BK276" s="233">
        <f>ROUND(I276*H276,2)</f>
        <v>0</v>
      </c>
      <c r="BL276" s="15" t="s">
        <v>158</v>
      </c>
      <c r="BM276" s="232" t="s">
        <v>425</v>
      </c>
    </row>
    <row r="277" s="1" customFormat="1">
      <c r="B277" s="36"/>
      <c r="C277" s="37"/>
      <c r="D277" s="234" t="s">
        <v>144</v>
      </c>
      <c r="E277" s="37"/>
      <c r="F277" s="235" t="s">
        <v>426</v>
      </c>
      <c r="G277" s="37"/>
      <c r="H277" s="37"/>
      <c r="I277" s="137"/>
      <c r="J277" s="37"/>
      <c r="K277" s="37"/>
      <c r="L277" s="41"/>
      <c r="M277" s="236"/>
      <c r="N277" s="84"/>
      <c r="O277" s="84"/>
      <c r="P277" s="84"/>
      <c r="Q277" s="84"/>
      <c r="R277" s="84"/>
      <c r="S277" s="84"/>
      <c r="T277" s="85"/>
      <c r="AT277" s="15" t="s">
        <v>144</v>
      </c>
      <c r="AU277" s="15" t="s">
        <v>86</v>
      </c>
    </row>
    <row r="278" s="1" customFormat="1">
      <c r="B278" s="36"/>
      <c r="C278" s="37"/>
      <c r="D278" s="234" t="s">
        <v>145</v>
      </c>
      <c r="E278" s="37"/>
      <c r="F278" s="237" t="s">
        <v>427</v>
      </c>
      <c r="G278" s="37"/>
      <c r="H278" s="37"/>
      <c r="I278" s="137"/>
      <c r="J278" s="37"/>
      <c r="K278" s="37"/>
      <c r="L278" s="41"/>
      <c r="M278" s="236"/>
      <c r="N278" s="84"/>
      <c r="O278" s="84"/>
      <c r="P278" s="84"/>
      <c r="Q278" s="84"/>
      <c r="R278" s="84"/>
      <c r="S278" s="84"/>
      <c r="T278" s="85"/>
      <c r="AT278" s="15" t="s">
        <v>145</v>
      </c>
      <c r="AU278" s="15" t="s">
        <v>86</v>
      </c>
    </row>
    <row r="279" s="11" customFormat="1" ht="22.8" customHeight="1">
      <c r="B279" s="205"/>
      <c r="C279" s="206"/>
      <c r="D279" s="207" t="s">
        <v>76</v>
      </c>
      <c r="E279" s="219" t="s">
        <v>428</v>
      </c>
      <c r="F279" s="219" t="s">
        <v>429</v>
      </c>
      <c r="G279" s="206"/>
      <c r="H279" s="206"/>
      <c r="I279" s="209"/>
      <c r="J279" s="220">
        <f>BK279</f>
        <v>0</v>
      </c>
      <c r="K279" s="206"/>
      <c r="L279" s="211"/>
      <c r="M279" s="212"/>
      <c r="N279" s="213"/>
      <c r="O279" s="213"/>
      <c r="P279" s="214">
        <f>SUM(P280:P282)</f>
        <v>0</v>
      </c>
      <c r="Q279" s="213"/>
      <c r="R279" s="214">
        <f>SUM(R280:R282)</f>
        <v>0</v>
      </c>
      <c r="S279" s="213"/>
      <c r="T279" s="215">
        <f>SUM(T280:T282)</f>
        <v>0</v>
      </c>
      <c r="AR279" s="216" t="s">
        <v>21</v>
      </c>
      <c r="AT279" s="217" t="s">
        <v>76</v>
      </c>
      <c r="AU279" s="217" t="s">
        <v>21</v>
      </c>
      <c r="AY279" s="216" t="s">
        <v>134</v>
      </c>
      <c r="BK279" s="218">
        <f>SUM(BK280:BK282)</f>
        <v>0</v>
      </c>
    </row>
    <row r="280" s="1" customFormat="1" ht="24" customHeight="1">
      <c r="B280" s="36"/>
      <c r="C280" s="221" t="s">
        <v>486</v>
      </c>
      <c r="D280" s="221" t="s">
        <v>137</v>
      </c>
      <c r="E280" s="222" t="s">
        <v>431</v>
      </c>
      <c r="F280" s="223" t="s">
        <v>432</v>
      </c>
      <c r="G280" s="224" t="s">
        <v>266</v>
      </c>
      <c r="H280" s="225">
        <v>1285.5909999999999</v>
      </c>
      <c r="I280" s="226"/>
      <c r="J280" s="227">
        <f>ROUND(I280*H280,2)</f>
        <v>0</v>
      </c>
      <c r="K280" s="223" t="s">
        <v>195</v>
      </c>
      <c r="L280" s="41"/>
      <c r="M280" s="228" t="s">
        <v>1</v>
      </c>
      <c r="N280" s="229" t="s">
        <v>42</v>
      </c>
      <c r="O280" s="84"/>
      <c r="P280" s="230">
        <f>O280*H280</f>
        <v>0</v>
      </c>
      <c r="Q280" s="230">
        <v>0</v>
      </c>
      <c r="R280" s="230">
        <f>Q280*H280</f>
        <v>0</v>
      </c>
      <c r="S280" s="230">
        <v>0</v>
      </c>
      <c r="T280" s="231">
        <f>S280*H280</f>
        <v>0</v>
      </c>
      <c r="AR280" s="232" t="s">
        <v>158</v>
      </c>
      <c r="AT280" s="232" t="s">
        <v>137</v>
      </c>
      <c r="AU280" s="232" t="s">
        <v>86</v>
      </c>
      <c r="AY280" s="15" t="s">
        <v>134</v>
      </c>
      <c r="BE280" s="233">
        <f>IF(N280="základní",J280,0)</f>
        <v>0</v>
      </c>
      <c r="BF280" s="233">
        <f>IF(N280="snížená",J280,0)</f>
        <v>0</v>
      </c>
      <c r="BG280" s="233">
        <f>IF(N280="zákl. přenesená",J280,0)</f>
        <v>0</v>
      </c>
      <c r="BH280" s="233">
        <f>IF(N280="sníž. přenesená",J280,0)</f>
        <v>0</v>
      </c>
      <c r="BI280" s="233">
        <f>IF(N280="nulová",J280,0)</f>
        <v>0</v>
      </c>
      <c r="BJ280" s="15" t="s">
        <v>21</v>
      </c>
      <c r="BK280" s="233">
        <f>ROUND(I280*H280,2)</f>
        <v>0</v>
      </c>
      <c r="BL280" s="15" t="s">
        <v>158</v>
      </c>
      <c r="BM280" s="232" t="s">
        <v>433</v>
      </c>
    </row>
    <row r="281" s="1" customFormat="1">
      <c r="B281" s="36"/>
      <c r="C281" s="37"/>
      <c r="D281" s="234" t="s">
        <v>144</v>
      </c>
      <c r="E281" s="37"/>
      <c r="F281" s="235" t="s">
        <v>434</v>
      </c>
      <c r="G281" s="37"/>
      <c r="H281" s="37"/>
      <c r="I281" s="137"/>
      <c r="J281" s="37"/>
      <c r="K281" s="37"/>
      <c r="L281" s="41"/>
      <c r="M281" s="236"/>
      <c r="N281" s="84"/>
      <c r="O281" s="84"/>
      <c r="P281" s="84"/>
      <c r="Q281" s="84"/>
      <c r="R281" s="84"/>
      <c r="S281" s="84"/>
      <c r="T281" s="85"/>
      <c r="AT281" s="15" t="s">
        <v>144</v>
      </c>
      <c r="AU281" s="15" t="s">
        <v>86</v>
      </c>
    </row>
    <row r="282" s="1" customFormat="1">
      <c r="B282" s="36"/>
      <c r="C282" s="37"/>
      <c r="D282" s="234" t="s">
        <v>145</v>
      </c>
      <c r="E282" s="37"/>
      <c r="F282" s="237" t="s">
        <v>435</v>
      </c>
      <c r="G282" s="37"/>
      <c r="H282" s="37"/>
      <c r="I282" s="137"/>
      <c r="J282" s="37"/>
      <c r="K282" s="37"/>
      <c r="L282" s="41"/>
      <c r="M282" s="236"/>
      <c r="N282" s="84"/>
      <c r="O282" s="84"/>
      <c r="P282" s="84"/>
      <c r="Q282" s="84"/>
      <c r="R282" s="84"/>
      <c r="S282" s="84"/>
      <c r="T282" s="85"/>
      <c r="AT282" s="15" t="s">
        <v>145</v>
      </c>
      <c r="AU282" s="15" t="s">
        <v>86</v>
      </c>
    </row>
    <row r="283" s="11" customFormat="1" ht="22.8" customHeight="1">
      <c r="B283" s="205"/>
      <c r="C283" s="206"/>
      <c r="D283" s="207" t="s">
        <v>76</v>
      </c>
      <c r="E283" s="219" t="s">
        <v>240</v>
      </c>
      <c r="F283" s="219" t="s">
        <v>487</v>
      </c>
      <c r="G283" s="206"/>
      <c r="H283" s="206"/>
      <c r="I283" s="209"/>
      <c r="J283" s="220">
        <f>BK283</f>
        <v>0</v>
      </c>
      <c r="K283" s="206"/>
      <c r="L283" s="211"/>
      <c r="M283" s="212"/>
      <c r="N283" s="213"/>
      <c r="O283" s="213"/>
      <c r="P283" s="214">
        <f>SUM(P284:P299)</f>
        <v>0</v>
      </c>
      <c r="Q283" s="213"/>
      <c r="R283" s="214">
        <f>SUM(R284:R299)</f>
        <v>0.24511999999999998</v>
      </c>
      <c r="S283" s="213"/>
      <c r="T283" s="215">
        <f>SUM(T284:T299)</f>
        <v>0</v>
      </c>
      <c r="AR283" s="216" t="s">
        <v>21</v>
      </c>
      <c r="AT283" s="217" t="s">
        <v>76</v>
      </c>
      <c r="AU283" s="217" t="s">
        <v>21</v>
      </c>
      <c r="AY283" s="216" t="s">
        <v>134</v>
      </c>
      <c r="BK283" s="218">
        <f>SUM(BK284:BK299)</f>
        <v>0</v>
      </c>
    </row>
    <row r="284" s="1" customFormat="1" ht="24" customHeight="1">
      <c r="B284" s="36"/>
      <c r="C284" s="221" t="s">
        <v>488</v>
      </c>
      <c r="D284" s="221" t="s">
        <v>137</v>
      </c>
      <c r="E284" s="222" t="s">
        <v>489</v>
      </c>
      <c r="F284" s="223" t="s">
        <v>490</v>
      </c>
      <c r="G284" s="224" t="s">
        <v>413</v>
      </c>
      <c r="H284" s="225">
        <v>3</v>
      </c>
      <c r="I284" s="226"/>
      <c r="J284" s="227">
        <f>ROUND(I284*H284,2)</f>
        <v>0</v>
      </c>
      <c r="K284" s="223" t="s">
        <v>195</v>
      </c>
      <c r="L284" s="41"/>
      <c r="M284" s="228" t="s">
        <v>1</v>
      </c>
      <c r="N284" s="229" t="s">
        <v>42</v>
      </c>
      <c r="O284" s="84"/>
      <c r="P284" s="230">
        <f>O284*H284</f>
        <v>0</v>
      </c>
      <c r="Q284" s="230">
        <v>0.00069999999999999999</v>
      </c>
      <c r="R284" s="230">
        <f>Q284*H284</f>
        <v>0.0020999999999999999</v>
      </c>
      <c r="S284" s="230">
        <v>0</v>
      </c>
      <c r="T284" s="231">
        <f>S284*H284</f>
        <v>0</v>
      </c>
      <c r="AR284" s="232" t="s">
        <v>158</v>
      </c>
      <c r="AT284" s="232" t="s">
        <v>137</v>
      </c>
      <c r="AU284" s="232" t="s">
        <v>86</v>
      </c>
      <c r="AY284" s="15" t="s">
        <v>134</v>
      </c>
      <c r="BE284" s="233">
        <f>IF(N284="základní",J284,0)</f>
        <v>0</v>
      </c>
      <c r="BF284" s="233">
        <f>IF(N284="snížená",J284,0)</f>
        <v>0</v>
      </c>
      <c r="BG284" s="233">
        <f>IF(N284="zákl. přenesená",J284,0)</f>
        <v>0</v>
      </c>
      <c r="BH284" s="233">
        <f>IF(N284="sníž. přenesená",J284,0)</f>
        <v>0</v>
      </c>
      <c r="BI284" s="233">
        <f>IF(N284="nulová",J284,0)</f>
        <v>0</v>
      </c>
      <c r="BJ284" s="15" t="s">
        <v>21</v>
      </c>
      <c r="BK284" s="233">
        <f>ROUND(I284*H284,2)</f>
        <v>0</v>
      </c>
      <c r="BL284" s="15" t="s">
        <v>158</v>
      </c>
      <c r="BM284" s="232" t="s">
        <v>491</v>
      </c>
    </row>
    <row r="285" s="1" customFormat="1">
      <c r="B285" s="36"/>
      <c r="C285" s="37"/>
      <c r="D285" s="234" t="s">
        <v>144</v>
      </c>
      <c r="E285" s="37"/>
      <c r="F285" s="235" t="s">
        <v>492</v>
      </c>
      <c r="G285" s="37"/>
      <c r="H285" s="37"/>
      <c r="I285" s="137"/>
      <c r="J285" s="37"/>
      <c r="K285" s="37"/>
      <c r="L285" s="41"/>
      <c r="M285" s="236"/>
      <c r="N285" s="84"/>
      <c r="O285" s="84"/>
      <c r="P285" s="84"/>
      <c r="Q285" s="84"/>
      <c r="R285" s="84"/>
      <c r="S285" s="84"/>
      <c r="T285" s="85"/>
      <c r="AT285" s="15" t="s">
        <v>144</v>
      </c>
      <c r="AU285" s="15" t="s">
        <v>86</v>
      </c>
    </row>
    <row r="286" s="1" customFormat="1" ht="24" customHeight="1">
      <c r="B286" s="36"/>
      <c r="C286" s="221" t="s">
        <v>493</v>
      </c>
      <c r="D286" s="221" t="s">
        <v>137</v>
      </c>
      <c r="E286" s="222" t="s">
        <v>494</v>
      </c>
      <c r="F286" s="223" t="s">
        <v>495</v>
      </c>
      <c r="G286" s="224" t="s">
        <v>413</v>
      </c>
      <c r="H286" s="225">
        <v>2</v>
      </c>
      <c r="I286" s="226"/>
      <c r="J286" s="227">
        <f>ROUND(I286*H286,2)</f>
        <v>0</v>
      </c>
      <c r="K286" s="223" t="s">
        <v>195</v>
      </c>
      <c r="L286" s="41"/>
      <c r="M286" s="228" t="s">
        <v>1</v>
      </c>
      <c r="N286" s="229" t="s">
        <v>42</v>
      </c>
      <c r="O286" s="84"/>
      <c r="P286" s="230">
        <f>O286*H286</f>
        <v>0</v>
      </c>
      <c r="Q286" s="230">
        <v>0.10940999999999999</v>
      </c>
      <c r="R286" s="230">
        <f>Q286*H286</f>
        <v>0.21881999999999999</v>
      </c>
      <c r="S286" s="230">
        <v>0</v>
      </c>
      <c r="T286" s="231">
        <f>S286*H286</f>
        <v>0</v>
      </c>
      <c r="AR286" s="232" t="s">
        <v>158</v>
      </c>
      <c r="AT286" s="232" t="s">
        <v>137</v>
      </c>
      <c r="AU286" s="232" t="s">
        <v>86</v>
      </c>
      <c r="AY286" s="15" t="s">
        <v>134</v>
      </c>
      <c r="BE286" s="233">
        <f>IF(N286="základní",J286,0)</f>
        <v>0</v>
      </c>
      <c r="BF286" s="233">
        <f>IF(N286="snížená",J286,0)</f>
        <v>0</v>
      </c>
      <c r="BG286" s="233">
        <f>IF(N286="zákl. přenesená",J286,0)</f>
        <v>0</v>
      </c>
      <c r="BH286" s="233">
        <f>IF(N286="sníž. přenesená",J286,0)</f>
        <v>0</v>
      </c>
      <c r="BI286" s="233">
        <f>IF(N286="nulová",J286,0)</f>
        <v>0</v>
      </c>
      <c r="BJ286" s="15" t="s">
        <v>21</v>
      </c>
      <c r="BK286" s="233">
        <f>ROUND(I286*H286,2)</f>
        <v>0</v>
      </c>
      <c r="BL286" s="15" t="s">
        <v>158</v>
      </c>
      <c r="BM286" s="232" t="s">
        <v>496</v>
      </c>
    </row>
    <row r="287" s="1" customFormat="1">
      <c r="B287" s="36"/>
      <c r="C287" s="37"/>
      <c r="D287" s="234" t="s">
        <v>144</v>
      </c>
      <c r="E287" s="37"/>
      <c r="F287" s="235" t="s">
        <v>497</v>
      </c>
      <c r="G287" s="37"/>
      <c r="H287" s="37"/>
      <c r="I287" s="137"/>
      <c r="J287" s="37"/>
      <c r="K287" s="37"/>
      <c r="L287" s="41"/>
      <c r="M287" s="236"/>
      <c r="N287" s="84"/>
      <c r="O287" s="84"/>
      <c r="P287" s="84"/>
      <c r="Q287" s="84"/>
      <c r="R287" s="84"/>
      <c r="S287" s="84"/>
      <c r="T287" s="85"/>
      <c r="AT287" s="15" t="s">
        <v>144</v>
      </c>
      <c r="AU287" s="15" t="s">
        <v>86</v>
      </c>
    </row>
    <row r="288" s="1" customFormat="1" ht="16.5" customHeight="1">
      <c r="B288" s="36"/>
      <c r="C288" s="262" t="s">
        <v>498</v>
      </c>
      <c r="D288" s="262" t="s">
        <v>321</v>
      </c>
      <c r="E288" s="263" t="s">
        <v>499</v>
      </c>
      <c r="F288" s="264" t="s">
        <v>500</v>
      </c>
      <c r="G288" s="265" t="s">
        <v>413</v>
      </c>
      <c r="H288" s="266">
        <v>2</v>
      </c>
      <c r="I288" s="267"/>
      <c r="J288" s="268">
        <f>ROUND(I288*H288,2)</f>
        <v>0</v>
      </c>
      <c r="K288" s="264" t="s">
        <v>267</v>
      </c>
      <c r="L288" s="269"/>
      <c r="M288" s="270" t="s">
        <v>1</v>
      </c>
      <c r="N288" s="271" t="s">
        <v>42</v>
      </c>
      <c r="O288" s="84"/>
      <c r="P288" s="230">
        <f>O288*H288</f>
        <v>0</v>
      </c>
      <c r="Q288" s="230">
        <v>0.0061000000000000004</v>
      </c>
      <c r="R288" s="230">
        <f>Q288*H288</f>
        <v>0.012200000000000001</v>
      </c>
      <c r="S288" s="230">
        <v>0</v>
      </c>
      <c r="T288" s="231">
        <f>S288*H288</f>
        <v>0</v>
      </c>
      <c r="AR288" s="232" t="s">
        <v>177</v>
      </c>
      <c r="AT288" s="232" t="s">
        <v>321</v>
      </c>
      <c r="AU288" s="232" t="s">
        <v>86</v>
      </c>
      <c r="AY288" s="15" t="s">
        <v>134</v>
      </c>
      <c r="BE288" s="233">
        <f>IF(N288="základní",J288,0)</f>
        <v>0</v>
      </c>
      <c r="BF288" s="233">
        <f>IF(N288="snížená",J288,0)</f>
        <v>0</v>
      </c>
      <c r="BG288" s="233">
        <f>IF(N288="zákl. přenesená",J288,0)</f>
        <v>0</v>
      </c>
      <c r="BH288" s="233">
        <f>IF(N288="sníž. přenesená",J288,0)</f>
        <v>0</v>
      </c>
      <c r="BI288" s="233">
        <f>IF(N288="nulová",J288,0)</f>
        <v>0</v>
      </c>
      <c r="BJ288" s="15" t="s">
        <v>21</v>
      </c>
      <c r="BK288" s="233">
        <f>ROUND(I288*H288,2)</f>
        <v>0</v>
      </c>
      <c r="BL288" s="15" t="s">
        <v>158</v>
      </c>
      <c r="BM288" s="232" t="s">
        <v>501</v>
      </c>
    </row>
    <row r="289" s="1" customFormat="1">
      <c r="B289" s="36"/>
      <c r="C289" s="37"/>
      <c r="D289" s="234" t="s">
        <v>144</v>
      </c>
      <c r="E289" s="37"/>
      <c r="F289" s="235" t="s">
        <v>502</v>
      </c>
      <c r="G289" s="37"/>
      <c r="H289" s="37"/>
      <c r="I289" s="137"/>
      <c r="J289" s="37"/>
      <c r="K289" s="37"/>
      <c r="L289" s="41"/>
      <c r="M289" s="236"/>
      <c r="N289" s="84"/>
      <c r="O289" s="84"/>
      <c r="P289" s="84"/>
      <c r="Q289" s="84"/>
      <c r="R289" s="84"/>
      <c r="S289" s="84"/>
      <c r="T289" s="85"/>
      <c r="AT289" s="15" t="s">
        <v>144</v>
      </c>
      <c r="AU289" s="15" t="s">
        <v>86</v>
      </c>
    </row>
    <row r="290" s="1" customFormat="1" ht="24" customHeight="1">
      <c r="B290" s="36"/>
      <c r="C290" s="221" t="s">
        <v>503</v>
      </c>
      <c r="D290" s="221" t="s">
        <v>137</v>
      </c>
      <c r="E290" s="222" t="s">
        <v>504</v>
      </c>
      <c r="F290" s="223" t="s">
        <v>505</v>
      </c>
      <c r="G290" s="224" t="s">
        <v>347</v>
      </c>
      <c r="H290" s="225">
        <v>25</v>
      </c>
      <c r="I290" s="226"/>
      <c r="J290" s="227">
        <f>ROUND(I290*H290,2)</f>
        <v>0</v>
      </c>
      <c r="K290" s="223" t="s">
        <v>195</v>
      </c>
      <c r="L290" s="41"/>
      <c r="M290" s="228" t="s">
        <v>1</v>
      </c>
      <c r="N290" s="229" t="s">
        <v>42</v>
      </c>
      <c r="O290" s="84"/>
      <c r="P290" s="230">
        <f>O290*H290</f>
        <v>0</v>
      </c>
      <c r="Q290" s="230">
        <v>0</v>
      </c>
      <c r="R290" s="230">
        <f>Q290*H290</f>
        <v>0</v>
      </c>
      <c r="S290" s="230">
        <v>0</v>
      </c>
      <c r="T290" s="231">
        <f>S290*H290</f>
        <v>0</v>
      </c>
      <c r="AR290" s="232" t="s">
        <v>158</v>
      </c>
      <c r="AT290" s="232" t="s">
        <v>137</v>
      </c>
      <c r="AU290" s="232" t="s">
        <v>86</v>
      </c>
      <c r="AY290" s="15" t="s">
        <v>134</v>
      </c>
      <c r="BE290" s="233">
        <f>IF(N290="základní",J290,0)</f>
        <v>0</v>
      </c>
      <c r="BF290" s="233">
        <f>IF(N290="snížená",J290,0)</f>
        <v>0</v>
      </c>
      <c r="BG290" s="233">
        <f>IF(N290="zákl. přenesená",J290,0)</f>
        <v>0</v>
      </c>
      <c r="BH290" s="233">
        <f>IF(N290="sníž. přenesená",J290,0)</f>
        <v>0</v>
      </c>
      <c r="BI290" s="233">
        <f>IF(N290="nulová",J290,0)</f>
        <v>0</v>
      </c>
      <c r="BJ290" s="15" t="s">
        <v>21</v>
      </c>
      <c r="BK290" s="233">
        <f>ROUND(I290*H290,2)</f>
        <v>0</v>
      </c>
      <c r="BL290" s="15" t="s">
        <v>158</v>
      </c>
      <c r="BM290" s="232" t="s">
        <v>506</v>
      </c>
    </row>
    <row r="291" s="1" customFormat="1">
      <c r="B291" s="36"/>
      <c r="C291" s="37"/>
      <c r="D291" s="234" t="s">
        <v>144</v>
      </c>
      <c r="E291" s="37"/>
      <c r="F291" s="235" t="s">
        <v>507</v>
      </c>
      <c r="G291" s="37"/>
      <c r="H291" s="37"/>
      <c r="I291" s="137"/>
      <c r="J291" s="37"/>
      <c r="K291" s="37"/>
      <c r="L291" s="41"/>
      <c r="M291" s="236"/>
      <c r="N291" s="84"/>
      <c r="O291" s="84"/>
      <c r="P291" s="84"/>
      <c r="Q291" s="84"/>
      <c r="R291" s="84"/>
      <c r="S291" s="84"/>
      <c r="T291" s="85"/>
      <c r="AT291" s="15" t="s">
        <v>144</v>
      </c>
      <c r="AU291" s="15" t="s">
        <v>86</v>
      </c>
    </row>
    <row r="292" s="1" customFormat="1">
      <c r="B292" s="36"/>
      <c r="C292" s="37"/>
      <c r="D292" s="234" t="s">
        <v>145</v>
      </c>
      <c r="E292" s="37"/>
      <c r="F292" s="237" t="s">
        <v>508</v>
      </c>
      <c r="G292" s="37"/>
      <c r="H292" s="37"/>
      <c r="I292" s="137"/>
      <c r="J292" s="37"/>
      <c r="K292" s="37"/>
      <c r="L292" s="41"/>
      <c r="M292" s="236"/>
      <c r="N292" s="84"/>
      <c r="O292" s="84"/>
      <c r="P292" s="84"/>
      <c r="Q292" s="84"/>
      <c r="R292" s="84"/>
      <c r="S292" s="84"/>
      <c r="T292" s="85"/>
      <c r="AT292" s="15" t="s">
        <v>145</v>
      </c>
      <c r="AU292" s="15" t="s">
        <v>86</v>
      </c>
    </row>
    <row r="293" s="13" customFormat="1">
      <c r="B293" s="251"/>
      <c r="C293" s="252"/>
      <c r="D293" s="234" t="s">
        <v>197</v>
      </c>
      <c r="E293" s="253" t="s">
        <v>509</v>
      </c>
      <c r="F293" s="254" t="s">
        <v>354</v>
      </c>
      <c r="G293" s="252"/>
      <c r="H293" s="255">
        <v>25</v>
      </c>
      <c r="I293" s="256"/>
      <c r="J293" s="252"/>
      <c r="K293" s="252"/>
      <c r="L293" s="257"/>
      <c r="M293" s="258"/>
      <c r="N293" s="259"/>
      <c r="O293" s="259"/>
      <c r="P293" s="259"/>
      <c r="Q293" s="259"/>
      <c r="R293" s="259"/>
      <c r="S293" s="259"/>
      <c r="T293" s="260"/>
      <c r="AT293" s="261" t="s">
        <v>197</v>
      </c>
      <c r="AU293" s="261" t="s">
        <v>86</v>
      </c>
      <c r="AV293" s="13" t="s">
        <v>86</v>
      </c>
      <c r="AW293" s="13" t="s">
        <v>34</v>
      </c>
      <c r="AX293" s="13" t="s">
        <v>21</v>
      </c>
      <c r="AY293" s="261" t="s">
        <v>134</v>
      </c>
    </row>
    <row r="294" s="1" customFormat="1" ht="16.5" customHeight="1">
      <c r="B294" s="36"/>
      <c r="C294" s="262" t="s">
        <v>510</v>
      </c>
      <c r="D294" s="262" t="s">
        <v>321</v>
      </c>
      <c r="E294" s="263" t="s">
        <v>511</v>
      </c>
      <c r="F294" s="264" t="s">
        <v>512</v>
      </c>
      <c r="G294" s="265" t="s">
        <v>413</v>
      </c>
      <c r="H294" s="266">
        <v>2</v>
      </c>
      <c r="I294" s="267"/>
      <c r="J294" s="268">
        <f>ROUND(I294*H294,2)</f>
        <v>0</v>
      </c>
      <c r="K294" s="264" t="s">
        <v>267</v>
      </c>
      <c r="L294" s="269"/>
      <c r="M294" s="270" t="s">
        <v>1</v>
      </c>
      <c r="N294" s="271" t="s">
        <v>42</v>
      </c>
      <c r="O294" s="84"/>
      <c r="P294" s="230">
        <f>O294*H294</f>
        <v>0</v>
      </c>
      <c r="Q294" s="230">
        <v>0.0040000000000000001</v>
      </c>
      <c r="R294" s="230">
        <f>Q294*H294</f>
        <v>0.0080000000000000002</v>
      </c>
      <c r="S294" s="230">
        <v>0</v>
      </c>
      <c r="T294" s="231">
        <f>S294*H294</f>
        <v>0</v>
      </c>
      <c r="AR294" s="232" t="s">
        <v>177</v>
      </c>
      <c r="AT294" s="232" t="s">
        <v>321</v>
      </c>
      <c r="AU294" s="232" t="s">
        <v>86</v>
      </c>
      <c r="AY294" s="15" t="s">
        <v>134</v>
      </c>
      <c r="BE294" s="233">
        <f>IF(N294="základní",J294,0)</f>
        <v>0</v>
      </c>
      <c r="BF294" s="233">
        <f>IF(N294="snížená",J294,0)</f>
        <v>0</v>
      </c>
      <c r="BG294" s="233">
        <f>IF(N294="zákl. přenesená",J294,0)</f>
        <v>0</v>
      </c>
      <c r="BH294" s="233">
        <f>IF(N294="sníž. přenesená",J294,0)</f>
        <v>0</v>
      </c>
      <c r="BI294" s="233">
        <f>IF(N294="nulová",J294,0)</f>
        <v>0</v>
      </c>
      <c r="BJ294" s="15" t="s">
        <v>21</v>
      </c>
      <c r="BK294" s="233">
        <f>ROUND(I294*H294,2)</f>
        <v>0</v>
      </c>
      <c r="BL294" s="15" t="s">
        <v>158</v>
      </c>
      <c r="BM294" s="232" t="s">
        <v>513</v>
      </c>
    </row>
    <row r="295" s="1" customFormat="1">
      <c r="B295" s="36"/>
      <c r="C295" s="37"/>
      <c r="D295" s="234" t="s">
        <v>144</v>
      </c>
      <c r="E295" s="37"/>
      <c r="F295" s="235" t="s">
        <v>514</v>
      </c>
      <c r="G295" s="37"/>
      <c r="H295" s="37"/>
      <c r="I295" s="137"/>
      <c r="J295" s="37"/>
      <c r="K295" s="37"/>
      <c r="L295" s="41"/>
      <c r="M295" s="236"/>
      <c r="N295" s="84"/>
      <c r="O295" s="84"/>
      <c r="P295" s="84"/>
      <c r="Q295" s="84"/>
      <c r="R295" s="84"/>
      <c r="S295" s="84"/>
      <c r="T295" s="85"/>
      <c r="AT295" s="15" t="s">
        <v>144</v>
      </c>
      <c r="AU295" s="15" t="s">
        <v>86</v>
      </c>
    </row>
    <row r="296" s="1" customFormat="1">
      <c r="B296" s="36"/>
      <c r="C296" s="37"/>
      <c r="D296" s="234" t="s">
        <v>145</v>
      </c>
      <c r="E296" s="37"/>
      <c r="F296" s="237" t="s">
        <v>515</v>
      </c>
      <c r="G296" s="37"/>
      <c r="H296" s="37"/>
      <c r="I296" s="137"/>
      <c r="J296" s="37"/>
      <c r="K296" s="37"/>
      <c r="L296" s="41"/>
      <c r="M296" s="236"/>
      <c r="N296" s="84"/>
      <c r="O296" s="84"/>
      <c r="P296" s="84"/>
      <c r="Q296" s="84"/>
      <c r="R296" s="84"/>
      <c r="S296" s="84"/>
      <c r="T296" s="85"/>
      <c r="AT296" s="15" t="s">
        <v>145</v>
      </c>
      <c r="AU296" s="15" t="s">
        <v>86</v>
      </c>
    </row>
    <row r="297" s="1" customFormat="1" ht="16.5" customHeight="1">
      <c r="B297" s="36"/>
      <c r="C297" s="262" t="s">
        <v>516</v>
      </c>
      <c r="D297" s="262" t="s">
        <v>321</v>
      </c>
      <c r="E297" s="263" t="s">
        <v>517</v>
      </c>
      <c r="F297" s="264" t="s">
        <v>518</v>
      </c>
      <c r="G297" s="265" t="s">
        <v>413</v>
      </c>
      <c r="H297" s="266">
        <v>1</v>
      </c>
      <c r="I297" s="267"/>
      <c r="J297" s="268">
        <f>ROUND(I297*H297,2)</f>
        <v>0</v>
      </c>
      <c r="K297" s="264" t="s">
        <v>267</v>
      </c>
      <c r="L297" s="269"/>
      <c r="M297" s="270" t="s">
        <v>1</v>
      </c>
      <c r="N297" s="271" t="s">
        <v>42</v>
      </c>
      <c r="O297" s="84"/>
      <c r="P297" s="230">
        <f>O297*H297</f>
        <v>0</v>
      </c>
      <c r="Q297" s="230">
        <v>0.0040000000000000001</v>
      </c>
      <c r="R297" s="230">
        <f>Q297*H297</f>
        <v>0.0040000000000000001</v>
      </c>
      <c r="S297" s="230">
        <v>0</v>
      </c>
      <c r="T297" s="231">
        <f>S297*H297</f>
        <v>0</v>
      </c>
      <c r="AR297" s="232" t="s">
        <v>177</v>
      </c>
      <c r="AT297" s="232" t="s">
        <v>321</v>
      </c>
      <c r="AU297" s="232" t="s">
        <v>86</v>
      </c>
      <c r="AY297" s="15" t="s">
        <v>134</v>
      </c>
      <c r="BE297" s="233">
        <f>IF(N297="základní",J297,0)</f>
        <v>0</v>
      </c>
      <c r="BF297" s="233">
        <f>IF(N297="snížená",J297,0)</f>
        <v>0</v>
      </c>
      <c r="BG297" s="233">
        <f>IF(N297="zákl. přenesená",J297,0)</f>
        <v>0</v>
      </c>
      <c r="BH297" s="233">
        <f>IF(N297="sníž. přenesená",J297,0)</f>
        <v>0</v>
      </c>
      <c r="BI297" s="233">
        <f>IF(N297="nulová",J297,0)</f>
        <v>0</v>
      </c>
      <c r="BJ297" s="15" t="s">
        <v>21</v>
      </c>
      <c r="BK297" s="233">
        <f>ROUND(I297*H297,2)</f>
        <v>0</v>
      </c>
      <c r="BL297" s="15" t="s">
        <v>158</v>
      </c>
      <c r="BM297" s="232" t="s">
        <v>519</v>
      </c>
    </row>
    <row r="298" s="1" customFormat="1">
      <c r="B298" s="36"/>
      <c r="C298" s="37"/>
      <c r="D298" s="234" t="s">
        <v>144</v>
      </c>
      <c r="E298" s="37"/>
      <c r="F298" s="235" t="s">
        <v>520</v>
      </c>
      <c r="G298" s="37"/>
      <c r="H298" s="37"/>
      <c r="I298" s="137"/>
      <c r="J298" s="37"/>
      <c r="K298" s="37"/>
      <c r="L298" s="41"/>
      <c r="M298" s="236"/>
      <c r="N298" s="84"/>
      <c r="O298" s="84"/>
      <c r="P298" s="84"/>
      <c r="Q298" s="84"/>
      <c r="R298" s="84"/>
      <c r="S298" s="84"/>
      <c r="T298" s="85"/>
      <c r="AT298" s="15" t="s">
        <v>144</v>
      </c>
      <c r="AU298" s="15" t="s">
        <v>86</v>
      </c>
    </row>
    <row r="299" s="1" customFormat="1">
      <c r="B299" s="36"/>
      <c r="C299" s="37"/>
      <c r="D299" s="234" t="s">
        <v>145</v>
      </c>
      <c r="E299" s="37"/>
      <c r="F299" s="237" t="s">
        <v>521</v>
      </c>
      <c r="G299" s="37"/>
      <c r="H299" s="37"/>
      <c r="I299" s="137"/>
      <c r="J299" s="37"/>
      <c r="K299" s="37"/>
      <c r="L299" s="41"/>
      <c r="M299" s="236"/>
      <c r="N299" s="84"/>
      <c r="O299" s="84"/>
      <c r="P299" s="84"/>
      <c r="Q299" s="84"/>
      <c r="R299" s="84"/>
      <c r="S299" s="84"/>
      <c r="T299" s="85"/>
      <c r="AT299" s="15" t="s">
        <v>145</v>
      </c>
      <c r="AU299" s="15" t="s">
        <v>86</v>
      </c>
    </row>
    <row r="300" s="11" customFormat="1" ht="22.8" customHeight="1">
      <c r="B300" s="205"/>
      <c r="C300" s="206"/>
      <c r="D300" s="207" t="s">
        <v>76</v>
      </c>
      <c r="E300" s="219" t="s">
        <v>522</v>
      </c>
      <c r="F300" s="219" t="s">
        <v>523</v>
      </c>
      <c r="G300" s="206"/>
      <c r="H300" s="206"/>
      <c r="I300" s="209"/>
      <c r="J300" s="220">
        <f>BK300</f>
        <v>0</v>
      </c>
      <c r="K300" s="206"/>
      <c r="L300" s="211"/>
      <c r="M300" s="212"/>
      <c r="N300" s="213"/>
      <c r="O300" s="213"/>
      <c r="P300" s="214">
        <f>SUM(P301:P316)</f>
        <v>0</v>
      </c>
      <c r="Q300" s="213"/>
      <c r="R300" s="214">
        <f>SUM(R301:R316)</f>
        <v>0</v>
      </c>
      <c r="S300" s="213"/>
      <c r="T300" s="215">
        <f>SUM(T301:T316)</f>
        <v>0</v>
      </c>
      <c r="AR300" s="216" t="s">
        <v>21</v>
      </c>
      <c r="AT300" s="217" t="s">
        <v>76</v>
      </c>
      <c r="AU300" s="217" t="s">
        <v>21</v>
      </c>
      <c r="AY300" s="216" t="s">
        <v>134</v>
      </c>
      <c r="BK300" s="218">
        <f>SUM(BK301:BK316)</f>
        <v>0</v>
      </c>
    </row>
    <row r="301" s="1" customFormat="1" ht="24" customHeight="1">
      <c r="B301" s="36"/>
      <c r="C301" s="221" t="s">
        <v>524</v>
      </c>
      <c r="D301" s="221" t="s">
        <v>137</v>
      </c>
      <c r="E301" s="222" t="s">
        <v>525</v>
      </c>
      <c r="F301" s="223" t="s">
        <v>526</v>
      </c>
      <c r="G301" s="224" t="s">
        <v>266</v>
      </c>
      <c r="H301" s="225">
        <v>89.25</v>
      </c>
      <c r="I301" s="226"/>
      <c r="J301" s="227">
        <f>ROUND(I301*H301,2)</f>
        <v>0</v>
      </c>
      <c r="K301" s="223" t="s">
        <v>195</v>
      </c>
      <c r="L301" s="41"/>
      <c r="M301" s="228" t="s">
        <v>1</v>
      </c>
      <c r="N301" s="229" t="s">
        <v>42</v>
      </c>
      <c r="O301" s="84"/>
      <c r="P301" s="230">
        <f>O301*H301</f>
        <v>0</v>
      </c>
      <c r="Q301" s="230">
        <v>0</v>
      </c>
      <c r="R301" s="230">
        <f>Q301*H301</f>
        <v>0</v>
      </c>
      <c r="S301" s="230">
        <v>0</v>
      </c>
      <c r="T301" s="231">
        <f>S301*H301</f>
        <v>0</v>
      </c>
      <c r="AR301" s="232" t="s">
        <v>158</v>
      </c>
      <c r="AT301" s="232" t="s">
        <v>137</v>
      </c>
      <c r="AU301" s="232" t="s">
        <v>86</v>
      </c>
      <c r="AY301" s="15" t="s">
        <v>134</v>
      </c>
      <c r="BE301" s="233">
        <f>IF(N301="základní",J301,0)</f>
        <v>0</v>
      </c>
      <c r="BF301" s="233">
        <f>IF(N301="snížená",J301,0)</f>
        <v>0</v>
      </c>
      <c r="BG301" s="233">
        <f>IF(N301="zákl. přenesená",J301,0)</f>
        <v>0</v>
      </c>
      <c r="BH301" s="233">
        <f>IF(N301="sníž. přenesená",J301,0)</f>
        <v>0</v>
      </c>
      <c r="BI301" s="233">
        <f>IF(N301="nulová",J301,0)</f>
        <v>0</v>
      </c>
      <c r="BJ301" s="15" t="s">
        <v>21</v>
      </c>
      <c r="BK301" s="233">
        <f>ROUND(I301*H301,2)</f>
        <v>0</v>
      </c>
      <c r="BL301" s="15" t="s">
        <v>158</v>
      </c>
      <c r="BM301" s="232" t="s">
        <v>527</v>
      </c>
    </row>
    <row r="302" s="1" customFormat="1">
      <c r="B302" s="36"/>
      <c r="C302" s="37"/>
      <c r="D302" s="234" t="s">
        <v>144</v>
      </c>
      <c r="E302" s="37"/>
      <c r="F302" s="235" t="s">
        <v>528</v>
      </c>
      <c r="G302" s="37"/>
      <c r="H302" s="37"/>
      <c r="I302" s="137"/>
      <c r="J302" s="37"/>
      <c r="K302" s="37"/>
      <c r="L302" s="41"/>
      <c r="M302" s="236"/>
      <c r="N302" s="84"/>
      <c r="O302" s="84"/>
      <c r="P302" s="84"/>
      <c r="Q302" s="84"/>
      <c r="R302" s="84"/>
      <c r="S302" s="84"/>
      <c r="T302" s="85"/>
      <c r="AT302" s="15" t="s">
        <v>144</v>
      </c>
      <c r="AU302" s="15" t="s">
        <v>86</v>
      </c>
    </row>
    <row r="303" s="12" customFormat="1">
      <c r="B303" s="241"/>
      <c r="C303" s="242"/>
      <c r="D303" s="234" t="s">
        <v>197</v>
      </c>
      <c r="E303" s="243" t="s">
        <v>1</v>
      </c>
      <c r="F303" s="244" t="s">
        <v>529</v>
      </c>
      <c r="G303" s="242"/>
      <c r="H303" s="243" t="s">
        <v>1</v>
      </c>
      <c r="I303" s="245"/>
      <c r="J303" s="242"/>
      <c r="K303" s="242"/>
      <c r="L303" s="246"/>
      <c r="M303" s="247"/>
      <c r="N303" s="248"/>
      <c r="O303" s="248"/>
      <c r="P303" s="248"/>
      <c r="Q303" s="248"/>
      <c r="R303" s="248"/>
      <c r="S303" s="248"/>
      <c r="T303" s="249"/>
      <c r="AT303" s="250" t="s">
        <v>197</v>
      </c>
      <c r="AU303" s="250" t="s">
        <v>86</v>
      </c>
      <c r="AV303" s="12" t="s">
        <v>21</v>
      </c>
      <c r="AW303" s="12" t="s">
        <v>34</v>
      </c>
      <c r="AX303" s="12" t="s">
        <v>77</v>
      </c>
      <c r="AY303" s="250" t="s">
        <v>134</v>
      </c>
    </row>
    <row r="304" s="13" customFormat="1">
      <c r="B304" s="251"/>
      <c r="C304" s="252"/>
      <c r="D304" s="234" t="s">
        <v>197</v>
      </c>
      <c r="E304" s="253" t="s">
        <v>1</v>
      </c>
      <c r="F304" s="254" t="s">
        <v>530</v>
      </c>
      <c r="G304" s="252"/>
      <c r="H304" s="255">
        <v>89.25</v>
      </c>
      <c r="I304" s="256"/>
      <c r="J304" s="252"/>
      <c r="K304" s="252"/>
      <c r="L304" s="257"/>
      <c r="M304" s="258"/>
      <c r="N304" s="259"/>
      <c r="O304" s="259"/>
      <c r="P304" s="259"/>
      <c r="Q304" s="259"/>
      <c r="R304" s="259"/>
      <c r="S304" s="259"/>
      <c r="T304" s="260"/>
      <c r="AT304" s="261" t="s">
        <v>197</v>
      </c>
      <c r="AU304" s="261" t="s">
        <v>86</v>
      </c>
      <c r="AV304" s="13" t="s">
        <v>86</v>
      </c>
      <c r="AW304" s="13" t="s">
        <v>34</v>
      </c>
      <c r="AX304" s="13" t="s">
        <v>21</v>
      </c>
      <c r="AY304" s="261" t="s">
        <v>134</v>
      </c>
    </row>
    <row r="305" s="1" customFormat="1" ht="16.5" customHeight="1">
      <c r="B305" s="36"/>
      <c r="C305" s="221" t="s">
        <v>531</v>
      </c>
      <c r="D305" s="221" t="s">
        <v>137</v>
      </c>
      <c r="E305" s="222" t="s">
        <v>532</v>
      </c>
      <c r="F305" s="223" t="s">
        <v>533</v>
      </c>
      <c r="G305" s="224" t="s">
        <v>266</v>
      </c>
      <c r="H305" s="225">
        <v>89.25</v>
      </c>
      <c r="I305" s="226"/>
      <c r="J305" s="227">
        <f>ROUND(I305*H305,2)</f>
        <v>0</v>
      </c>
      <c r="K305" s="223" t="s">
        <v>195</v>
      </c>
      <c r="L305" s="41"/>
      <c r="M305" s="228" t="s">
        <v>1</v>
      </c>
      <c r="N305" s="229" t="s">
        <v>42</v>
      </c>
      <c r="O305" s="84"/>
      <c r="P305" s="230">
        <f>O305*H305</f>
        <v>0</v>
      </c>
      <c r="Q305" s="230">
        <v>0</v>
      </c>
      <c r="R305" s="230">
        <f>Q305*H305</f>
        <v>0</v>
      </c>
      <c r="S305" s="230">
        <v>0</v>
      </c>
      <c r="T305" s="231">
        <f>S305*H305</f>
        <v>0</v>
      </c>
      <c r="AR305" s="232" t="s">
        <v>158</v>
      </c>
      <c r="AT305" s="232" t="s">
        <v>137</v>
      </c>
      <c r="AU305" s="232" t="s">
        <v>86</v>
      </c>
      <c r="AY305" s="15" t="s">
        <v>134</v>
      </c>
      <c r="BE305" s="233">
        <f>IF(N305="základní",J305,0)</f>
        <v>0</v>
      </c>
      <c r="BF305" s="233">
        <f>IF(N305="snížená",J305,0)</f>
        <v>0</v>
      </c>
      <c r="BG305" s="233">
        <f>IF(N305="zákl. přenesená",J305,0)</f>
        <v>0</v>
      </c>
      <c r="BH305" s="233">
        <f>IF(N305="sníž. přenesená",J305,0)</f>
        <v>0</v>
      </c>
      <c r="BI305" s="233">
        <f>IF(N305="nulová",J305,0)</f>
        <v>0</v>
      </c>
      <c r="BJ305" s="15" t="s">
        <v>21</v>
      </c>
      <c r="BK305" s="233">
        <f>ROUND(I305*H305,2)</f>
        <v>0</v>
      </c>
      <c r="BL305" s="15" t="s">
        <v>158</v>
      </c>
      <c r="BM305" s="232" t="s">
        <v>534</v>
      </c>
    </row>
    <row r="306" s="1" customFormat="1">
      <c r="B306" s="36"/>
      <c r="C306" s="37"/>
      <c r="D306" s="234" t="s">
        <v>144</v>
      </c>
      <c r="E306" s="37"/>
      <c r="F306" s="235" t="s">
        <v>535</v>
      </c>
      <c r="G306" s="37"/>
      <c r="H306" s="37"/>
      <c r="I306" s="137"/>
      <c r="J306" s="37"/>
      <c r="K306" s="37"/>
      <c r="L306" s="41"/>
      <c r="M306" s="236"/>
      <c r="N306" s="84"/>
      <c r="O306" s="84"/>
      <c r="P306" s="84"/>
      <c r="Q306" s="84"/>
      <c r="R306" s="84"/>
      <c r="S306" s="84"/>
      <c r="T306" s="85"/>
      <c r="AT306" s="15" t="s">
        <v>144</v>
      </c>
      <c r="AU306" s="15" t="s">
        <v>86</v>
      </c>
    </row>
    <row r="307" s="12" customFormat="1">
      <c r="B307" s="241"/>
      <c r="C307" s="242"/>
      <c r="D307" s="234" t="s">
        <v>197</v>
      </c>
      <c r="E307" s="243" t="s">
        <v>1</v>
      </c>
      <c r="F307" s="244" t="s">
        <v>536</v>
      </c>
      <c r="G307" s="242"/>
      <c r="H307" s="243" t="s">
        <v>1</v>
      </c>
      <c r="I307" s="245"/>
      <c r="J307" s="242"/>
      <c r="K307" s="242"/>
      <c r="L307" s="246"/>
      <c r="M307" s="247"/>
      <c r="N307" s="248"/>
      <c r="O307" s="248"/>
      <c r="P307" s="248"/>
      <c r="Q307" s="248"/>
      <c r="R307" s="248"/>
      <c r="S307" s="248"/>
      <c r="T307" s="249"/>
      <c r="AT307" s="250" t="s">
        <v>197</v>
      </c>
      <c r="AU307" s="250" t="s">
        <v>86</v>
      </c>
      <c r="AV307" s="12" t="s">
        <v>21</v>
      </c>
      <c r="AW307" s="12" t="s">
        <v>34</v>
      </c>
      <c r="AX307" s="12" t="s">
        <v>77</v>
      </c>
      <c r="AY307" s="250" t="s">
        <v>134</v>
      </c>
    </row>
    <row r="308" s="13" customFormat="1">
      <c r="B308" s="251"/>
      <c r="C308" s="252"/>
      <c r="D308" s="234" t="s">
        <v>197</v>
      </c>
      <c r="E308" s="253" t="s">
        <v>1</v>
      </c>
      <c r="F308" s="254" t="s">
        <v>530</v>
      </c>
      <c r="G308" s="252"/>
      <c r="H308" s="255">
        <v>89.25</v>
      </c>
      <c r="I308" s="256"/>
      <c r="J308" s="252"/>
      <c r="K308" s="252"/>
      <c r="L308" s="257"/>
      <c r="M308" s="258"/>
      <c r="N308" s="259"/>
      <c r="O308" s="259"/>
      <c r="P308" s="259"/>
      <c r="Q308" s="259"/>
      <c r="R308" s="259"/>
      <c r="S308" s="259"/>
      <c r="T308" s="260"/>
      <c r="AT308" s="261" t="s">
        <v>197</v>
      </c>
      <c r="AU308" s="261" t="s">
        <v>86</v>
      </c>
      <c r="AV308" s="13" t="s">
        <v>86</v>
      </c>
      <c r="AW308" s="13" t="s">
        <v>34</v>
      </c>
      <c r="AX308" s="13" t="s">
        <v>21</v>
      </c>
      <c r="AY308" s="261" t="s">
        <v>134</v>
      </c>
    </row>
    <row r="309" s="1" customFormat="1" ht="24" customHeight="1">
      <c r="B309" s="36"/>
      <c r="C309" s="221" t="s">
        <v>537</v>
      </c>
      <c r="D309" s="221" t="s">
        <v>137</v>
      </c>
      <c r="E309" s="222" t="s">
        <v>538</v>
      </c>
      <c r="F309" s="223" t="s">
        <v>539</v>
      </c>
      <c r="G309" s="224" t="s">
        <v>266</v>
      </c>
      <c r="H309" s="225">
        <v>1695.75</v>
      </c>
      <c r="I309" s="226"/>
      <c r="J309" s="227">
        <f>ROUND(I309*H309,2)</f>
        <v>0</v>
      </c>
      <c r="K309" s="223" t="s">
        <v>195</v>
      </c>
      <c r="L309" s="41"/>
      <c r="M309" s="228" t="s">
        <v>1</v>
      </c>
      <c r="N309" s="229" t="s">
        <v>42</v>
      </c>
      <c r="O309" s="84"/>
      <c r="P309" s="230">
        <f>O309*H309</f>
        <v>0</v>
      </c>
      <c r="Q309" s="230">
        <v>0</v>
      </c>
      <c r="R309" s="230">
        <f>Q309*H309</f>
        <v>0</v>
      </c>
      <c r="S309" s="230">
        <v>0</v>
      </c>
      <c r="T309" s="231">
        <f>S309*H309</f>
        <v>0</v>
      </c>
      <c r="AR309" s="232" t="s">
        <v>158</v>
      </c>
      <c r="AT309" s="232" t="s">
        <v>137</v>
      </c>
      <c r="AU309" s="232" t="s">
        <v>86</v>
      </c>
      <c r="AY309" s="15" t="s">
        <v>134</v>
      </c>
      <c r="BE309" s="233">
        <f>IF(N309="základní",J309,0)</f>
        <v>0</v>
      </c>
      <c r="BF309" s="233">
        <f>IF(N309="snížená",J309,0)</f>
        <v>0</v>
      </c>
      <c r="BG309" s="233">
        <f>IF(N309="zákl. přenesená",J309,0)</f>
        <v>0</v>
      </c>
      <c r="BH309" s="233">
        <f>IF(N309="sníž. přenesená",J309,0)</f>
        <v>0</v>
      </c>
      <c r="BI309" s="233">
        <f>IF(N309="nulová",J309,0)</f>
        <v>0</v>
      </c>
      <c r="BJ309" s="15" t="s">
        <v>21</v>
      </c>
      <c r="BK309" s="233">
        <f>ROUND(I309*H309,2)</f>
        <v>0</v>
      </c>
      <c r="BL309" s="15" t="s">
        <v>158</v>
      </c>
      <c r="BM309" s="232" t="s">
        <v>540</v>
      </c>
    </row>
    <row r="310" s="1" customFormat="1">
      <c r="B310" s="36"/>
      <c r="C310" s="37"/>
      <c r="D310" s="234" t="s">
        <v>144</v>
      </c>
      <c r="E310" s="37"/>
      <c r="F310" s="235" t="s">
        <v>541</v>
      </c>
      <c r="G310" s="37"/>
      <c r="H310" s="37"/>
      <c r="I310" s="137"/>
      <c r="J310" s="37"/>
      <c r="K310" s="37"/>
      <c r="L310" s="41"/>
      <c r="M310" s="236"/>
      <c r="N310" s="84"/>
      <c r="O310" s="84"/>
      <c r="P310" s="84"/>
      <c r="Q310" s="84"/>
      <c r="R310" s="84"/>
      <c r="S310" s="84"/>
      <c r="T310" s="85"/>
      <c r="AT310" s="15" t="s">
        <v>144</v>
      </c>
      <c r="AU310" s="15" t="s">
        <v>86</v>
      </c>
    </row>
    <row r="311" s="12" customFormat="1">
      <c r="B311" s="241"/>
      <c r="C311" s="242"/>
      <c r="D311" s="234" t="s">
        <v>197</v>
      </c>
      <c r="E311" s="243" t="s">
        <v>1</v>
      </c>
      <c r="F311" s="244" t="s">
        <v>542</v>
      </c>
      <c r="G311" s="242"/>
      <c r="H311" s="243" t="s">
        <v>1</v>
      </c>
      <c r="I311" s="245"/>
      <c r="J311" s="242"/>
      <c r="K311" s="242"/>
      <c r="L311" s="246"/>
      <c r="M311" s="247"/>
      <c r="N311" s="248"/>
      <c r="O311" s="248"/>
      <c r="P311" s="248"/>
      <c r="Q311" s="248"/>
      <c r="R311" s="248"/>
      <c r="S311" s="248"/>
      <c r="T311" s="249"/>
      <c r="AT311" s="250" t="s">
        <v>197</v>
      </c>
      <c r="AU311" s="250" t="s">
        <v>86</v>
      </c>
      <c r="AV311" s="12" t="s">
        <v>21</v>
      </c>
      <c r="AW311" s="12" t="s">
        <v>34</v>
      </c>
      <c r="AX311" s="12" t="s">
        <v>77</v>
      </c>
      <c r="AY311" s="250" t="s">
        <v>134</v>
      </c>
    </row>
    <row r="312" s="13" customFormat="1">
      <c r="B312" s="251"/>
      <c r="C312" s="252"/>
      <c r="D312" s="234" t="s">
        <v>197</v>
      </c>
      <c r="E312" s="253" t="s">
        <v>1</v>
      </c>
      <c r="F312" s="254" t="s">
        <v>543</v>
      </c>
      <c r="G312" s="252"/>
      <c r="H312" s="255">
        <v>1695.75</v>
      </c>
      <c r="I312" s="256"/>
      <c r="J312" s="252"/>
      <c r="K312" s="252"/>
      <c r="L312" s="257"/>
      <c r="M312" s="258"/>
      <c r="N312" s="259"/>
      <c r="O312" s="259"/>
      <c r="P312" s="259"/>
      <c r="Q312" s="259"/>
      <c r="R312" s="259"/>
      <c r="S312" s="259"/>
      <c r="T312" s="260"/>
      <c r="AT312" s="261" t="s">
        <v>197</v>
      </c>
      <c r="AU312" s="261" t="s">
        <v>86</v>
      </c>
      <c r="AV312" s="13" t="s">
        <v>86</v>
      </c>
      <c r="AW312" s="13" t="s">
        <v>34</v>
      </c>
      <c r="AX312" s="13" t="s">
        <v>21</v>
      </c>
      <c r="AY312" s="261" t="s">
        <v>134</v>
      </c>
    </row>
    <row r="313" s="1" customFormat="1" ht="24" customHeight="1">
      <c r="B313" s="36"/>
      <c r="C313" s="221" t="s">
        <v>544</v>
      </c>
      <c r="D313" s="221" t="s">
        <v>137</v>
      </c>
      <c r="E313" s="222" t="s">
        <v>545</v>
      </c>
      <c r="F313" s="223" t="s">
        <v>546</v>
      </c>
      <c r="G313" s="224" t="s">
        <v>266</v>
      </c>
      <c r="H313" s="225">
        <v>89.25</v>
      </c>
      <c r="I313" s="226"/>
      <c r="J313" s="227">
        <f>ROUND(I313*H313,2)</f>
        <v>0</v>
      </c>
      <c r="K313" s="223" t="s">
        <v>267</v>
      </c>
      <c r="L313" s="41"/>
      <c r="M313" s="228" t="s">
        <v>1</v>
      </c>
      <c r="N313" s="229" t="s">
        <v>42</v>
      </c>
      <c r="O313" s="84"/>
      <c r="P313" s="230">
        <f>O313*H313</f>
        <v>0</v>
      </c>
      <c r="Q313" s="230">
        <v>0</v>
      </c>
      <c r="R313" s="230">
        <f>Q313*H313</f>
        <v>0</v>
      </c>
      <c r="S313" s="230">
        <v>0</v>
      </c>
      <c r="T313" s="231">
        <f>S313*H313</f>
        <v>0</v>
      </c>
      <c r="AR313" s="232" t="s">
        <v>158</v>
      </c>
      <c r="AT313" s="232" t="s">
        <v>137</v>
      </c>
      <c r="AU313" s="232" t="s">
        <v>86</v>
      </c>
      <c r="AY313" s="15" t="s">
        <v>134</v>
      </c>
      <c r="BE313" s="233">
        <f>IF(N313="základní",J313,0)</f>
        <v>0</v>
      </c>
      <c r="BF313" s="233">
        <f>IF(N313="snížená",J313,0)</f>
        <v>0</v>
      </c>
      <c r="BG313" s="233">
        <f>IF(N313="zákl. přenesená",J313,0)</f>
        <v>0</v>
      </c>
      <c r="BH313" s="233">
        <f>IF(N313="sníž. přenesená",J313,0)</f>
        <v>0</v>
      </c>
      <c r="BI313" s="233">
        <f>IF(N313="nulová",J313,0)</f>
        <v>0</v>
      </c>
      <c r="BJ313" s="15" t="s">
        <v>21</v>
      </c>
      <c r="BK313" s="233">
        <f>ROUND(I313*H313,2)</f>
        <v>0</v>
      </c>
      <c r="BL313" s="15" t="s">
        <v>158</v>
      </c>
      <c r="BM313" s="232" t="s">
        <v>547</v>
      </c>
    </row>
    <row r="314" s="1" customFormat="1">
      <c r="B314" s="36"/>
      <c r="C314" s="37"/>
      <c r="D314" s="234" t="s">
        <v>144</v>
      </c>
      <c r="E314" s="37"/>
      <c r="F314" s="235" t="s">
        <v>548</v>
      </c>
      <c r="G314" s="37"/>
      <c r="H314" s="37"/>
      <c r="I314" s="137"/>
      <c r="J314" s="37"/>
      <c r="K314" s="37"/>
      <c r="L314" s="41"/>
      <c r="M314" s="236"/>
      <c r="N314" s="84"/>
      <c r="O314" s="84"/>
      <c r="P314" s="84"/>
      <c r="Q314" s="84"/>
      <c r="R314" s="84"/>
      <c r="S314" s="84"/>
      <c r="T314" s="85"/>
      <c r="AT314" s="15" t="s">
        <v>144</v>
      </c>
      <c r="AU314" s="15" t="s">
        <v>86</v>
      </c>
    </row>
    <row r="315" s="12" customFormat="1">
      <c r="B315" s="241"/>
      <c r="C315" s="242"/>
      <c r="D315" s="234" t="s">
        <v>197</v>
      </c>
      <c r="E315" s="243" t="s">
        <v>1</v>
      </c>
      <c r="F315" s="244" t="s">
        <v>549</v>
      </c>
      <c r="G315" s="242"/>
      <c r="H315" s="243" t="s">
        <v>1</v>
      </c>
      <c r="I315" s="245"/>
      <c r="J315" s="242"/>
      <c r="K315" s="242"/>
      <c r="L315" s="246"/>
      <c r="M315" s="247"/>
      <c r="N315" s="248"/>
      <c r="O315" s="248"/>
      <c r="P315" s="248"/>
      <c r="Q315" s="248"/>
      <c r="R315" s="248"/>
      <c r="S315" s="248"/>
      <c r="T315" s="249"/>
      <c r="AT315" s="250" t="s">
        <v>197</v>
      </c>
      <c r="AU315" s="250" t="s">
        <v>86</v>
      </c>
      <c r="AV315" s="12" t="s">
        <v>21</v>
      </c>
      <c r="AW315" s="12" t="s">
        <v>34</v>
      </c>
      <c r="AX315" s="12" t="s">
        <v>77</v>
      </c>
      <c r="AY315" s="250" t="s">
        <v>134</v>
      </c>
    </row>
    <row r="316" s="13" customFormat="1">
      <c r="B316" s="251"/>
      <c r="C316" s="252"/>
      <c r="D316" s="234" t="s">
        <v>197</v>
      </c>
      <c r="E316" s="253" t="s">
        <v>1</v>
      </c>
      <c r="F316" s="254" t="s">
        <v>530</v>
      </c>
      <c r="G316" s="252"/>
      <c r="H316" s="255">
        <v>89.25</v>
      </c>
      <c r="I316" s="256"/>
      <c r="J316" s="252"/>
      <c r="K316" s="252"/>
      <c r="L316" s="257"/>
      <c r="M316" s="272"/>
      <c r="N316" s="273"/>
      <c r="O316" s="273"/>
      <c r="P316" s="273"/>
      <c r="Q316" s="273"/>
      <c r="R316" s="273"/>
      <c r="S316" s="273"/>
      <c r="T316" s="274"/>
      <c r="AT316" s="261" t="s">
        <v>197</v>
      </c>
      <c r="AU316" s="261" t="s">
        <v>86</v>
      </c>
      <c r="AV316" s="13" t="s">
        <v>86</v>
      </c>
      <c r="AW316" s="13" t="s">
        <v>34</v>
      </c>
      <c r="AX316" s="13" t="s">
        <v>21</v>
      </c>
      <c r="AY316" s="261" t="s">
        <v>134</v>
      </c>
    </row>
    <row r="317" s="1" customFormat="1" ht="6.96" customHeight="1">
      <c r="B317" s="59"/>
      <c r="C317" s="60"/>
      <c r="D317" s="60"/>
      <c r="E317" s="60"/>
      <c r="F317" s="60"/>
      <c r="G317" s="60"/>
      <c r="H317" s="60"/>
      <c r="I317" s="171"/>
      <c r="J317" s="60"/>
      <c r="K317" s="60"/>
      <c r="L317" s="41"/>
    </row>
  </sheetData>
  <sheetProtection sheet="1" autoFilter="0" formatColumns="0" formatRows="0" objects="1" scenarios="1" spinCount="100000" saltValue="8dzoK+EjWp/KZA2WxPkj8RQE9T8qib8pC277jamhv6+/xBCvVjdpRkyfkj01uPOMj+d3p6gBSy/5yoWPVQVjFQ==" hashValue="0isLXJ70f3rOjWIZD95s2BuohJP5/UUJQYyfwLrP8hOh50cSvZ58Ktt1TVyeBrCcHMr5wQBl/BnRad9OmyT68Q==" algorithmName="SHA-512" password="CC35"/>
  <autoFilter ref="C125:K316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9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5" t="s">
        <v>95</v>
      </c>
    </row>
    <row r="3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18"/>
      <c r="AT3" s="15" t="s">
        <v>86</v>
      </c>
    </row>
    <row r="4" ht="24.96" customHeight="1">
      <c r="B4" s="18"/>
      <c r="D4" s="133" t="s">
        <v>105</v>
      </c>
      <c r="L4" s="18"/>
      <c r="M4" s="134" t="s">
        <v>10</v>
      </c>
      <c r="AT4" s="15" t="s">
        <v>4</v>
      </c>
    </row>
    <row r="5" ht="6.96" customHeight="1">
      <c r="B5" s="18"/>
      <c r="L5" s="18"/>
    </row>
    <row r="6" ht="12" customHeight="1">
      <c r="B6" s="18"/>
      <c r="D6" s="135" t="s">
        <v>16</v>
      </c>
      <c r="L6" s="18"/>
    </row>
    <row r="7" ht="16.5" customHeight="1">
      <c r="B7" s="18"/>
      <c r="E7" s="136" t="str">
        <f>'Rekapitulace stavby'!K6</f>
        <v>Rekonstrukce polní cesty C4 a C5 v k.ú. Lhota u Dřís</v>
      </c>
      <c r="F7" s="135"/>
      <c r="G7" s="135"/>
      <c r="H7" s="135"/>
      <c r="L7" s="18"/>
    </row>
    <row r="8" s="1" customFormat="1" ht="12" customHeight="1">
      <c r="B8" s="41"/>
      <c r="D8" s="135" t="s">
        <v>106</v>
      </c>
      <c r="I8" s="137"/>
      <c r="L8" s="41"/>
    </row>
    <row r="9" s="1" customFormat="1" ht="36.96" customHeight="1">
      <c r="B9" s="41"/>
      <c r="E9" s="138" t="s">
        <v>550</v>
      </c>
      <c r="F9" s="1"/>
      <c r="G9" s="1"/>
      <c r="H9" s="1"/>
      <c r="I9" s="137"/>
      <c r="L9" s="41"/>
    </row>
    <row r="10" s="1" customFormat="1">
      <c r="B10" s="41"/>
      <c r="I10" s="137"/>
      <c r="L10" s="41"/>
    </row>
    <row r="11" s="1" customFormat="1" ht="12" customHeight="1">
      <c r="B11" s="41"/>
      <c r="D11" s="135" t="s">
        <v>19</v>
      </c>
      <c r="F11" s="139" t="s">
        <v>1</v>
      </c>
      <c r="I11" s="140" t="s">
        <v>20</v>
      </c>
      <c r="J11" s="139" t="s">
        <v>1</v>
      </c>
      <c r="L11" s="41"/>
    </row>
    <row r="12" s="1" customFormat="1" ht="12" customHeight="1">
      <c r="B12" s="41"/>
      <c r="D12" s="135" t="s">
        <v>22</v>
      </c>
      <c r="F12" s="139" t="s">
        <v>23</v>
      </c>
      <c r="I12" s="140" t="s">
        <v>24</v>
      </c>
      <c r="J12" s="141" t="str">
        <f>'Rekapitulace stavby'!AN8</f>
        <v>15. 6. 2015</v>
      </c>
      <c r="L12" s="41"/>
    </row>
    <row r="13" s="1" customFormat="1" ht="10.8" customHeight="1">
      <c r="B13" s="41"/>
      <c r="I13" s="137"/>
      <c r="L13" s="41"/>
    </row>
    <row r="14" s="1" customFormat="1" ht="12" customHeight="1">
      <c r="B14" s="41"/>
      <c r="D14" s="135" t="s">
        <v>28</v>
      </c>
      <c r="I14" s="140" t="s">
        <v>29</v>
      </c>
      <c r="J14" s="139" t="str">
        <f>IF('Rekapitulace stavby'!AN10="","",'Rekapitulace stavby'!AN10)</f>
        <v/>
      </c>
      <c r="L14" s="41"/>
    </row>
    <row r="15" s="1" customFormat="1" ht="18" customHeight="1">
      <c r="B15" s="41"/>
      <c r="E15" s="139" t="str">
        <f>IF('Rekapitulace stavby'!E11="","",'Rekapitulace stavby'!E11)</f>
        <v xml:space="preserve"> </v>
      </c>
      <c r="I15" s="140" t="s">
        <v>30</v>
      </c>
      <c r="J15" s="139" t="str">
        <f>IF('Rekapitulace stavby'!AN11="","",'Rekapitulace stavby'!AN11)</f>
        <v/>
      </c>
      <c r="L15" s="41"/>
    </row>
    <row r="16" s="1" customFormat="1" ht="6.96" customHeight="1">
      <c r="B16" s="41"/>
      <c r="I16" s="137"/>
      <c r="L16" s="41"/>
    </row>
    <row r="17" s="1" customFormat="1" ht="12" customHeight="1">
      <c r="B17" s="41"/>
      <c r="D17" s="135" t="s">
        <v>31</v>
      </c>
      <c r="I17" s="140" t="s">
        <v>29</v>
      </c>
      <c r="J17" s="31" t="str">
        <f>'Rekapitulace stavby'!AN13</f>
        <v>Vyplň údaj</v>
      </c>
      <c r="L17" s="41"/>
    </row>
    <row r="18" s="1" customFormat="1" ht="18" customHeight="1">
      <c r="B18" s="41"/>
      <c r="E18" s="31" t="str">
        <f>'Rekapitulace stavby'!E14</f>
        <v>Vyplň údaj</v>
      </c>
      <c r="F18" s="139"/>
      <c r="G18" s="139"/>
      <c r="H18" s="139"/>
      <c r="I18" s="140" t="s">
        <v>30</v>
      </c>
      <c r="J18" s="31" t="str">
        <f>'Rekapitulace stavby'!AN14</f>
        <v>Vyplň údaj</v>
      </c>
      <c r="L18" s="41"/>
    </row>
    <row r="19" s="1" customFormat="1" ht="6.96" customHeight="1">
      <c r="B19" s="41"/>
      <c r="I19" s="137"/>
      <c r="L19" s="41"/>
    </row>
    <row r="20" s="1" customFormat="1" ht="12" customHeight="1">
      <c r="B20" s="41"/>
      <c r="D20" s="135" t="s">
        <v>33</v>
      </c>
      <c r="I20" s="140" t="s">
        <v>29</v>
      </c>
      <c r="J20" s="139" t="s">
        <v>1</v>
      </c>
      <c r="L20" s="41"/>
    </row>
    <row r="21" s="1" customFormat="1" ht="18" customHeight="1">
      <c r="B21" s="41"/>
      <c r="E21" s="139" t="s">
        <v>108</v>
      </c>
      <c r="I21" s="140" t="s">
        <v>30</v>
      </c>
      <c r="J21" s="139" t="s">
        <v>1</v>
      </c>
      <c r="L21" s="41"/>
    </row>
    <row r="22" s="1" customFormat="1" ht="6.96" customHeight="1">
      <c r="B22" s="41"/>
      <c r="I22" s="137"/>
      <c r="L22" s="41"/>
    </row>
    <row r="23" s="1" customFormat="1" ht="12" customHeight="1">
      <c r="B23" s="41"/>
      <c r="D23" s="135" t="s">
        <v>35</v>
      </c>
      <c r="I23" s="140" t="s">
        <v>29</v>
      </c>
      <c r="J23" s="139" t="s">
        <v>1</v>
      </c>
      <c r="L23" s="41"/>
    </row>
    <row r="24" s="1" customFormat="1" ht="18" customHeight="1">
      <c r="B24" s="41"/>
      <c r="E24" s="139" t="s">
        <v>108</v>
      </c>
      <c r="I24" s="140" t="s">
        <v>30</v>
      </c>
      <c r="J24" s="139" t="s">
        <v>1</v>
      </c>
      <c r="L24" s="41"/>
    </row>
    <row r="25" s="1" customFormat="1" ht="6.96" customHeight="1">
      <c r="B25" s="41"/>
      <c r="I25" s="137"/>
      <c r="L25" s="41"/>
    </row>
    <row r="26" s="1" customFormat="1" ht="12" customHeight="1">
      <c r="B26" s="41"/>
      <c r="D26" s="135" t="s">
        <v>36</v>
      </c>
      <c r="I26" s="137"/>
      <c r="L26" s="41"/>
    </row>
    <row r="27" s="7" customFormat="1" ht="16.5" customHeight="1">
      <c r="B27" s="142"/>
      <c r="E27" s="143" t="s">
        <v>1</v>
      </c>
      <c r="F27" s="143"/>
      <c r="G27" s="143"/>
      <c r="H27" s="143"/>
      <c r="I27" s="144"/>
      <c r="L27" s="142"/>
    </row>
    <row r="28" s="1" customFormat="1" ht="6.96" customHeight="1">
      <c r="B28" s="41"/>
      <c r="I28" s="137"/>
      <c r="L28" s="41"/>
    </row>
    <row r="29" s="1" customFormat="1" ht="6.96" customHeight="1">
      <c r="B29" s="41"/>
      <c r="D29" s="76"/>
      <c r="E29" s="76"/>
      <c r="F29" s="76"/>
      <c r="G29" s="76"/>
      <c r="H29" s="76"/>
      <c r="I29" s="145"/>
      <c r="J29" s="76"/>
      <c r="K29" s="76"/>
      <c r="L29" s="41"/>
    </row>
    <row r="30" s="1" customFormat="1" ht="25.44" customHeight="1">
      <c r="B30" s="41"/>
      <c r="D30" s="146" t="s">
        <v>37</v>
      </c>
      <c r="I30" s="137"/>
      <c r="J30" s="147">
        <f>ROUND(J119, 2)</f>
        <v>0</v>
      </c>
      <c r="L30" s="41"/>
    </row>
    <row r="31" s="1" customFormat="1" ht="6.96" customHeight="1">
      <c r="B31" s="41"/>
      <c r="D31" s="76"/>
      <c r="E31" s="76"/>
      <c r="F31" s="76"/>
      <c r="G31" s="76"/>
      <c r="H31" s="76"/>
      <c r="I31" s="145"/>
      <c r="J31" s="76"/>
      <c r="K31" s="76"/>
      <c r="L31" s="41"/>
    </row>
    <row r="32" s="1" customFormat="1" ht="14.4" customHeight="1">
      <c r="B32" s="41"/>
      <c r="F32" s="148" t="s">
        <v>39</v>
      </c>
      <c r="I32" s="149" t="s">
        <v>38</v>
      </c>
      <c r="J32" s="148" t="s">
        <v>40</v>
      </c>
      <c r="L32" s="41"/>
    </row>
    <row r="33" s="1" customFormat="1" ht="14.4" customHeight="1">
      <c r="B33" s="41"/>
      <c r="D33" s="150" t="s">
        <v>41</v>
      </c>
      <c r="E33" s="135" t="s">
        <v>42</v>
      </c>
      <c r="F33" s="151">
        <f>ROUND((SUM(BE119:BE176)),  2)</f>
        <v>0</v>
      </c>
      <c r="I33" s="152">
        <v>0.20999999999999999</v>
      </c>
      <c r="J33" s="151">
        <f>ROUND(((SUM(BE119:BE176))*I33),  2)</f>
        <v>0</v>
      </c>
      <c r="L33" s="41"/>
    </row>
    <row r="34" s="1" customFormat="1" ht="14.4" customHeight="1">
      <c r="B34" s="41"/>
      <c r="E34" s="135" t="s">
        <v>43</v>
      </c>
      <c r="F34" s="151">
        <f>ROUND((SUM(BF119:BF176)),  2)</f>
        <v>0</v>
      </c>
      <c r="I34" s="152">
        <v>0.14999999999999999</v>
      </c>
      <c r="J34" s="151">
        <f>ROUND(((SUM(BF119:BF176))*I34),  2)</f>
        <v>0</v>
      </c>
      <c r="L34" s="41"/>
    </row>
    <row r="35" hidden="1" s="1" customFormat="1" ht="14.4" customHeight="1">
      <c r="B35" s="41"/>
      <c r="E35" s="135" t="s">
        <v>44</v>
      </c>
      <c r="F35" s="151">
        <f>ROUND((SUM(BG119:BG176)),  2)</f>
        <v>0</v>
      </c>
      <c r="I35" s="152">
        <v>0.20999999999999999</v>
      </c>
      <c r="J35" s="151">
        <f>0</f>
        <v>0</v>
      </c>
      <c r="L35" s="41"/>
    </row>
    <row r="36" hidden="1" s="1" customFormat="1" ht="14.4" customHeight="1">
      <c r="B36" s="41"/>
      <c r="E36" s="135" t="s">
        <v>45</v>
      </c>
      <c r="F36" s="151">
        <f>ROUND((SUM(BH119:BH176)),  2)</f>
        <v>0</v>
      </c>
      <c r="I36" s="152">
        <v>0.14999999999999999</v>
      </c>
      <c r="J36" s="151">
        <f>0</f>
        <v>0</v>
      </c>
      <c r="L36" s="41"/>
    </row>
    <row r="37" hidden="1" s="1" customFormat="1" ht="14.4" customHeight="1">
      <c r="B37" s="41"/>
      <c r="E37" s="135" t="s">
        <v>46</v>
      </c>
      <c r="F37" s="151">
        <f>ROUND((SUM(BI119:BI176)),  2)</f>
        <v>0</v>
      </c>
      <c r="I37" s="152">
        <v>0</v>
      </c>
      <c r="J37" s="151">
        <f>0</f>
        <v>0</v>
      </c>
      <c r="L37" s="41"/>
    </row>
    <row r="38" s="1" customFormat="1" ht="6.96" customHeight="1">
      <c r="B38" s="41"/>
      <c r="I38" s="137"/>
      <c r="L38" s="41"/>
    </row>
    <row r="39" s="1" customFormat="1" ht="25.44" customHeight="1">
      <c r="B39" s="41"/>
      <c r="C39" s="153"/>
      <c r="D39" s="154" t="s">
        <v>47</v>
      </c>
      <c r="E39" s="155"/>
      <c r="F39" s="155"/>
      <c r="G39" s="156" t="s">
        <v>48</v>
      </c>
      <c r="H39" s="157" t="s">
        <v>49</v>
      </c>
      <c r="I39" s="158"/>
      <c r="J39" s="159">
        <f>SUM(J30:J37)</f>
        <v>0</v>
      </c>
      <c r="K39" s="160"/>
      <c r="L39" s="41"/>
    </row>
    <row r="40" s="1" customFormat="1" ht="14.4" customHeight="1">
      <c r="B40" s="41"/>
      <c r="I40" s="137"/>
      <c r="L40" s="41"/>
    </row>
    <row r="41" ht="14.4" customHeight="1">
      <c r="B41" s="18"/>
      <c r="L41" s="18"/>
    </row>
    <row r="42" ht="14.4" customHeight="1">
      <c r="B42" s="18"/>
      <c r="L42" s="18"/>
    </row>
    <row r="43" ht="14.4" customHeight="1">
      <c r="B43" s="18"/>
      <c r="L43" s="18"/>
    </row>
    <row r="44" ht="14.4" customHeight="1">
      <c r="B44" s="18"/>
      <c r="L44" s="18"/>
    </row>
    <row r="45" ht="14.4" customHeight="1">
      <c r="B45" s="18"/>
      <c r="L45" s="18"/>
    </row>
    <row r="46" ht="14.4" customHeight="1">
      <c r="B46" s="18"/>
      <c r="L46" s="18"/>
    </row>
    <row r="47" ht="14.4" customHeight="1">
      <c r="B47" s="18"/>
      <c r="L47" s="18"/>
    </row>
    <row r="48" ht="14.4" customHeight="1">
      <c r="B48" s="18"/>
      <c r="L48" s="18"/>
    </row>
    <row r="49" ht="14.4" customHeight="1">
      <c r="B49" s="18"/>
      <c r="L49" s="18"/>
    </row>
    <row r="50" s="1" customFormat="1" ht="14.4" customHeight="1">
      <c r="B50" s="41"/>
      <c r="D50" s="161" t="s">
        <v>50</v>
      </c>
      <c r="E50" s="162"/>
      <c r="F50" s="162"/>
      <c r="G50" s="161" t="s">
        <v>51</v>
      </c>
      <c r="H50" s="162"/>
      <c r="I50" s="163"/>
      <c r="J50" s="162"/>
      <c r="K50" s="162"/>
      <c r="L50" s="4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1" customFormat="1">
      <c r="B61" s="41"/>
      <c r="D61" s="164" t="s">
        <v>52</v>
      </c>
      <c r="E61" s="165"/>
      <c r="F61" s="166" t="s">
        <v>53</v>
      </c>
      <c r="G61" s="164" t="s">
        <v>52</v>
      </c>
      <c r="H61" s="165"/>
      <c r="I61" s="167"/>
      <c r="J61" s="168" t="s">
        <v>53</v>
      </c>
      <c r="K61" s="165"/>
      <c r="L61" s="41"/>
    </row>
    <row r="62">
      <c r="B62" s="18"/>
      <c r="L62" s="18"/>
    </row>
    <row r="63">
      <c r="B63" s="18"/>
      <c r="L63" s="18"/>
    </row>
    <row r="64">
      <c r="B64" s="18"/>
      <c r="L64" s="18"/>
    </row>
    <row r="65" s="1" customFormat="1">
      <c r="B65" s="41"/>
      <c r="D65" s="161" t="s">
        <v>54</v>
      </c>
      <c r="E65" s="162"/>
      <c r="F65" s="162"/>
      <c r="G65" s="161" t="s">
        <v>55</v>
      </c>
      <c r="H65" s="162"/>
      <c r="I65" s="163"/>
      <c r="J65" s="162"/>
      <c r="K65" s="162"/>
      <c r="L65" s="41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1" customFormat="1">
      <c r="B76" s="41"/>
      <c r="D76" s="164" t="s">
        <v>52</v>
      </c>
      <c r="E76" s="165"/>
      <c r="F76" s="166" t="s">
        <v>53</v>
      </c>
      <c r="G76" s="164" t="s">
        <v>52</v>
      </c>
      <c r="H76" s="165"/>
      <c r="I76" s="167"/>
      <c r="J76" s="168" t="s">
        <v>53</v>
      </c>
      <c r="K76" s="165"/>
      <c r="L76" s="41"/>
    </row>
    <row r="77" s="1" customFormat="1" ht="14.4" customHeight="1">
      <c r="B77" s="169"/>
      <c r="C77" s="170"/>
      <c r="D77" s="170"/>
      <c r="E77" s="170"/>
      <c r="F77" s="170"/>
      <c r="G77" s="170"/>
      <c r="H77" s="170"/>
      <c r="I77" s="171"/>
      <c r="J77" s="170"/>
      <c r="K77" s="170"/>
      <c r="L77" s="41"/>
    </row>
    <row r="81" s="1" customFormat="1" ht="6.96" customHeight="1">
      <c r="B81" s="172"/>
      <c r="C81" s="173"/>
      <c r="D81" s="173"/>
      <c r="E81" s="173"/>
      <c r="F81" s="173"/>
      <c r="G81" s="173"/>
      <c r="H81" s="173"/>
      <c r="I81" s="174"/>
      <c r="J81" s="173"/>
      <c r="K81" s="173"/>
      <c r="L81" s="41"/>
    </row>
    <row r="82" s="1" customFormat="1" ht="24.96" customHeight="1">
      <c r="B82" s="36"/>
      <c r="C82" s="21" t="s">
        <v>109</v>
      </c>
      <c r="D82" s="37"/>
      <c r="E82" s="37"/>
      <c r="F82" s="37"/>
      <c r="G82" s="37"/>
      <c r="H82" s="37"/>
      <c r="I82" s="137"/>
      <c r="J82" s="37"/>
      <c r="K82" s="37"/>
      <c r="L82" s="41"/>
    </row>
    <row r="83" s="1" customFormat="1" ht="6.96" customHeight="1">
      <c r="B83" s="36"/>
      <c r="C83" s="37"/>
      <c r="D83" s="37"/>
      <c r="E83" s="37"/>
      <c r="F83" s="37"/>
      <c r="G83" s="37"/>
      <c r="H83" s="37"/>
      <c r="I83" s="137"/>
      <c r="J83" s="37"/>
      <c r="K83" s="37"/>
      <c r="L83" s="41"/>
    </row>
    <row r="84" s="1" customFormat="1" ht="12" customHeight="1">
      <c r="B84" s="36"/>
      <c r="C84" s="30" t="s">
        <v>16</v>
      </c>
      <c r="D84" s="37"/>
      <c r="E84" s="37"/>
      <c r="F84" s="37"/>
      <c r="G84" s="37"/>
      <c r="H84" s="37"/>
      <c r="I84" s="137"/>
      <c r="J84" s="37"/>
      <c r="K84" s="37"/>
      <c r="L84" s="41"/>
    </row>
    <row r="85" s="1" customFormat="1" ht="16.5" customHeight="1">
      <c r="B85" s="36"/>
      <c r="C85" s="37"/>
      <c r="D85" s="37"/>
      <c r="E85" s="175" t="str">
        <f>E7</f>
        <v>Rekonstrukce polní cesty C4 a C5 v k.ú. Lhota u Dřís</v>
      </c>
      <c r="F85" s="30"/>
      <c r="G85" s="30"/>
      <c r="H85" s="30"/>
      <c r="I85" s="137"/>
      <c r="J85" s="37"/>
      <c r="K85" s="37"/>
      <c r="L85" s="41"/>
    </row>
    <row r="86" s="1" customFormat="1" ht="12" customHeight="1">
      <c r="B86" s="36"/>
      <c r="C86" s="30" t="s">
        <v>106</v>
      </c>
      <c r="D86" s="37"/>
      <c r="E86" s="37"/>
      <c r="F86" s="37"/>
      <c r="G86" s="37"/>
      <c r="H86" s="37"/>
      <c r="I86" s="137"/>
      <c r="J86" s="37"/>
      <c r="K86" s="37"/>
      <c r="L86" s="41"/>
    </row>
    <row r="87" s="1" customFormat="1" ht="16.5" customHeight="1">
      <c r="B87" s="36"/>
      <c r="C87" s="37"/>
      <c r="D87" s="37"/>
      <c r="E87" s="69" t="str">
        <f>E9</f>
        <v>495/16-3 - SO 03 Výsadba zeleně ŽP4</v>
      </c>
      <c r="F87" s="37"/>
      <c r="G87" s="37"/>
      <c r="H87" s="37"/>
      <c r="I87" s="137"/>
      <c r="J87" s="37"/>
      <c r="K87" s="37"/>
      <c r="L87" s="41"/>
    </row>
    <row r="88" s="1" customFormat="1" ht="6.96" customHeight="1">
      <c r="B88" s="36"/>
      <c r="C88" s="37"/>
      <c r="D88" s="37"/>
      <c r="E88" s="37"/>
      <c r="F88" s="37"/>
      <c r="G88" s="37"/>
      <c r="H88" s="37"/>
      <c r="I88" s="137"/>
      <c r="J88" s="37"/>
      <c r="K88" s="37"/>
      <c r="L88" s="41"/>
    </row>
    <row r="89" s="1" customFormat="1" ht="12" customHeight="1">
      <c r="B89" s="36"/>
      <c r="C89" s="30" t="s">
        <v>22</v>
      </c>
      <c r="D89" s="37"/>
      <c r="E89" s="37"/>
      <c r="F89" s="25" t="str">
        <f>F12</f>
        <v xml:space="preserve"> </v>
      </c>
      <c r="G89" s="37"/>
      <c r="H89" s="37"/>
      <c r="I89" s="140" t="s">
        <v>24</v>
      </c>
      <c r="J89" s="72" t="str">
        <f>IF(J12="","",J12)</f>
        <v>15. 6. 2015</v>
      </c>
      <c r="K89" s="37"/>
      <c r="L89" s="41"/>
    </row>
    <row r="90" s="1" customFormat="1" ht="6.96" customHeight="1">
      <c r="B90" s="36"/>
      <c r="C90" s="37"/>
      <c r="D90" s="37"/>
      <c r="E90" s="37"/>
      <c r="F90" s="37"/>
      <c r="G90" s="37"/>
      <c r="H90" s="37"/>
      <c r="I90" s="137"/>
      <c r="J90" s="37"/>
      <c r="K90" s="37"/>
      <c r="L90" s="41"/>
    </row>
    <row r="91" s="1" customFormat="1" ht="15.15" customHeight="1">
      <c r="B91" s="36"/>
      <c r="C91" s="30" t="s">
        <v>28</v>
      </c>
      <c r="D91" s="37"/>
      <c r="E91" s="37"/>
      <c r="F91" s="25" t="str">
        <f>E15</f>
        <v xml:space="preserve"> </v>
      </c>
      <c r="G91" s="37"/>
      <c r="H91" s="37"/>
      <c r="I91" s="140" t="s">
        <v>33</v>
      </c>
      <c r="J91" s="34" t="str">
        <f>E21</f>
        <v>NDCon s.r.o.</v>
      </c>
      <c r="K91" s="37"/>
      <c r="L91" s="41"/>
    </row>
    <row r="92" s="1" customFormat="1" ht="15.15" customHeight="1">
      <c r="B92" s="36"/>
      <c r="C92" s="30" t="s">
        <v>31</v>
      </c>
      <c r="D92" s="37"/>
      <c r="E92" s="37"/>
      <c r="F92" s="25" t="str">
        <f>IF(E18="","",E18)</f>
        <v>Vyplň údaj</v>
      </c>
      <c r="G92" s="37"/>
      <c r="H92" s="37"/>
      <c r="I92" s="140" t="s">
        <v>35</v>
      </c>
      <c r="J92" s="34" t="str">
        <f>E24</f>
        <v>NDCon s.r.o.</v>
      </c>
      <c r="K92" s="37"/>
      <c r="L92" s="41"/>
    </row>
    <row r="93" s="1" customFormat="1" ht="10.32" customHeight="1">
      <c r="B93" s="36"/>
      <c r="C93" s="37"/>
      <c r="D93" s="37"/>
      <c r="E93" s="37"/>
      <c r="F93" s="37"/>
      <c r="G93" s="37"/>
      <c r="H93" s="37"/>
      <c r="I93" s="137"/>
      <c r="J93" s="37"/>
      <c r="K93" s="37"/>
      <c r="L93" s="41"/>
    </row>
    <row r="94" s="1" customFormat="1" ht="29.28" customHeight="1">
      <c r="B94" s="36"/>
      <c r="C94" s="176" t="s">
        <v>110</v>
      </c>
      <c r="D94" s="177"/>
      <c r="E94" s="177"/>
      <c r="F94" s="177"/>
      <c r="G94" s="177"/>
      <c r="H94" s="177"/>
      <c r="I94" s="178"/>
      <c r="J94" s="179" t="s">
        <v>111</v>
      </c>
      <c r="K94" s="177"/>
      <c r="L94" s="41"/>
    </row>
    <row r="95" s="1" customFormat="1" ht="10.32" customHeight="1">
      <c r="B95" s="36"/>
      <c r="C95" s="37"/>
      <c r="D95" s="37"/>
      <c r="E95" s="37"/>
      <c r="F95" s="37"/>
      <c r="G95" s="37"/>
      <c r="H95" s="37"/>
      <c r="I95" s="137"/>
      <c r="J95" s="37"/>
      <c r="K95" s="37"/>
      <c r="L95" s="41"/>
    </row>
    <row r="96" s="1" customFormat="1" ht="22.8" customHeight="1">
      <c r="B96" s="36"/>
      <c r="C96" s="180" t="s">
        <v>112</v>
      </c>
      <c r="D96" s="37"/>
      <c r="E96" s="37"/>
      <c r="F96" s="37"/>
      <c r="G96" s="37"/>
      <c r="H96" s="37"/>
      <c r="I96" s="137"/>
      <c r="J96" s="103">
        <f>J119</f>
        <v>0</v>
      </c>
      <c r="K96" s="37"/>
      <c r="L96" s="41"/>
      <c r="AU96" s="15" t="s">
        <v>113</v>
      </c>
    </row>
    <row r="97" s="8" customFormat="1" ht="24.96" customHeight="1">
      <c r="B97" s="181"/>
      <c r="C97" s="182"/>
      <c r="D97" s="183" t="s">
        <v>182</v>
      </c>
      <c r="E97" s="184"/>
      <c r="F97" s="184"/>
      <c r="G97" s="184"/>
      <c r="H97" s="184"/>
      <c r="I97" s="185"/>
      <c r="J97" s="186">
        <f>J120</f>
        <v>0</v>
      </c>
      <c r="K97" s="182"/>
      <c r="L97" s="187"/>
    </row>
    <row r="98" s="9" customFormat="1" ht="19.92" customHeight="1">
      <c r="B98" s="188"/>
      <c r="C98" s="189"/>
      <c r="D98" s="190" t="s">
        <v>183</v>
      </c>
      <c r="E98" s="191"/>
      <c r="F98" s="191"/>
      <c r="G98" s="191"/>
      <c r="H98" s="191"/>
      <c r="I98" s="192"/>
      <c r="J98" s="193">
        <f>J121</f>
        <v>0</v>
      </c>
      <c r="K98" s="189"/>
      <c r="L98" s="194"/>
    </row>
    <row r="99" s="9" customFormat="1" ht="19.92" customHeight="1">
      <c r="B99" s="188"/>
      <c r="C99" s="189"/>
      <c r="D99" s="190" t="s">
        <v>188</v>
      </c>
      <c r="E99" s="191"/>
      <c r="F99" s="191"/>
      <c r="G99" s="191"/>
      <c r="H99" s="191"/>
      <c r="I99" s="192"/>
      <c r="J99" s="193">
        <f>J174</f>
        <v>0</v>
      </c>
      <c r="K99" s="189"/>
      <c r="L99" s="194"/>
    </row>
    <row r="100" s="1" customFormat="1" ht="21.84" customHeight="1">
      <c r="B100" s="36"/>
      <c r="C100" s="37"/>
      <c r="D100" s="37"/>
      <c r="E100" s="37"/>
      <c r="F100" s="37"/>
      <c r="G100" s="37"/>
      <c r="H100" s="37"/>
      <c r="I100" s="137"/>
      <c r="J100" s="37"/>
      <c r="K100" s="37"/>
      <c r="L100" s="41"/>
    </row>
    <row r="101" s="1" customFormat="1" ht="6.96" customHeight="1">
      <c r="B101" s="59"/>
      <c r="C101" s="60"/>
      <c r="D101" s="60"/>
      <c r="E101" s="60"/>
      <c r="F101" s="60"/>
      <c r="G101" s="60"/>
      <c r="H101" s="60"/>
      <c r="I101" s="171"/>
      <c r="J101" s="60"/>
      <c r="K101" s="60"/>
      <c r="L101" s="41"/>
    </row>
    <row r="105" s="1" customFormat="1" ht="6.96" customHeight="1">
      <c r="B105" s="61"/>
      <c r="C105" s="62"/>
      <c r="D105" s="62"/>
      <c r="E105" s="62"/>
      <c r="F105" s="62"/>
      <c r="G105" s="62"/>
      <c r="H105" s="62"/>
      <c r="I105" s="174"/>
      <c r="J105" s="62"/>
      <c r="K105" s="62"/>
      <c r="L105" s="41"/>
    </row>
    <row r="106" s="1" customFormat="1" ht="24.96" customHeight="1">
      <c r="B106" s="36"/>
      <c r="C106" s="21" t="s">
        <v>118</v>
      </c>
      <c r="D106" s="37"/>
      <c r="E106" s="37"/>
      <c r="F106" s="37"/>
      <c r="G106" s="37"/>
      <c r="H106" s="37"/>
      <c r="I106" s="137"/>
      <c r="J106" s="37"/>
      <c r="K106" s="37"/>
      <c r="L106" s="41"/>
    </row>
    <row r="107" s="1" customFormat="1" ht="6.96" customHeight="1">
      <c r="B107" s="36"/>
      <c r="C107" s="37"/>
      <c r="D107" s="37"/>
      <c r="E107" s="37"/>
      <c r="F107" s="37"/>
      <c r="G107" s="37"/>
      <c r="H107" s="37"/>
      <c r="I107" s="137"/>
      <c r="J107" s="37"/>
      <c r="K107" s="37"/>
      <c r="L107" s="41"/>
    </row>
    <row r="108" s="1" customFormat="1" ht="12" customHeight="1">
      <c r="B108" s="36"/>
      <c r="C108" s="30" t="s">
        <v>16</v>
      </c>
      <c r="D108" s="37"/>
      <c r="E108" s="37"/>
      <c r="F108" s="37"/>
      <c r="G108" s="37"/>
      <c r="H108" s="37"/>
      <c r="I108" s="137"/>
      <c r="J108" s="37"/>
      <c r="K108" s="37"/>
      <c r="L108" s="41"/>
    </row>
    <row r="109" s="1" customFormat="1" ht="16.5" customHeight="1">
      <c r="B109" s="36"/>
      <c r="C109" s="37"/>
      <c r="D109" s="37"/>
      <c r="E109" s="175" t="str">
        <f>E7</f>
        <v>Rekonstrukce polní cesty C4 a C5 v k.ú. Lhota u Dřís</v>
      </c>
      <c r="F109" s="30"/>
      <c r="G109" s="30"/>
      <c r="H109" s="30"/>
      <c r="I109" s="137"/>
      <c r="J109" s="37"/>
      <c r="K109" s="37"/>
      <c r="L109" s="41"/>
    </row>
    <row r="110" s="1" customFormat="1" ht="12" customHeight="1">
      <c r="B110" s="36"/>
      <c r="C110" s="30" t="s">
        <v>106</v>
      </c>
      <c r="D110" s="37"/>
      <c r="E110" s="37"/>
      <c r="F110" s="37"/>
      <c r="G110" s="37"/>
      <c r="H110" s="37"/>
      <c r="I110" s="137"/>
      <c r="J110" s="37"/>
      <c r="K110" s="37"/>
      <c r="L110" s="41"/>
    </row>
    <row r="111" s="1" customFormat="1" ht="16.5" customHeight="1">
      <c r="B111" s="36"/>
      <c r="C111" s="37"/>
      <c r="D111" s="37"/>
      <c r="E111" s="69" t="str">
        <f>E9</f>
        <v>495/16-3 - SO 03 Výsadba zeleně ŽP4</v>
      </c>
      <c r="F111" s="37"/>
      <c r="G111" s="37"/>
      <c r="H111" s="37"/>
      <c r="I111" s="137"/>
      <c r="J111" s="37"/>
      <c r="K111" s="37"/>
      <c r="L111" s="41"/>
    </row>
    <row r="112" s="1" customFormat="1" ht="6.96" customHeight="1">
      <c r="B112" s="36"/>
      <c r="C112" s="37"/>
      <c r="D112" s="37"/>
      <c r="E112" s="37"/>
      <c r="F112" s="37"/>
      <c r="G112" s="37"/>
      <c r="H112" s="37"/>
      <c r="I112" s="137"/>
      <c r="J112" s="37"/>
      <c r="K112" s="37"/>
      <c r="L112" s="41"/>
    </row>
    <row r="113" s="1" customFormat="1" ht="12" customHeight="1">
      <c r="B113" s="36"/>
      <c r="C113" s="30" t="s">
        <v>22</v>
      </c>
      <c r="D113" s="37"/>
      <c r="E113" s="37"/>
      <c r="F113" s="25" t="str">
        <f>F12</f>
        <v xml:space="preserve"> </v>
      </c>
      <c r="G113" s="37"/>
      <c r="H113" s="37"/>
      <c r="I113" s="140" t="s">
        <v>24</v>
      </c>
      <c r="J113" s="72" t="str">
        <f>IF(J12="","",J12)</f>
        <v>15. 6. 2015</v>
      </c>
      <c r="K113" s="37"/>
      <c r="L113" s="41"/>
    </row>
    <row r="114" s="1" customFormat="1" ht="6.96" customHeight="1">
      <c r="B114" s="36"/>
      <c r="C114" s="37"/>
      <c r="D114" s="37"/>
      <c r="E114" s="37"/>
      <c r="F114" s="37"/>
      <c r="G114" s="37"/>
      <c r="H114" s="37"/>
      <c r="I114" s="137"/>
      <c r="J114" s="37"/>
      <c r="K114" s="37"/>
      <c r="L114" s="41"/>
    </row>
    <row r="115" s="1" customFormat="1" ht="15.15" customHeight="1">
      <c r="B115" s="36"/>
      <c r="C115" s="30" t="s">
        <v>28</v>
      </c>
      <c r="D115" s="37"/>
      <c r="E115" s="37"/>
      <c r="F115" s="25" t="str">
        <f>E15</f>
        <v xml:space="preserve"> </v>
      </c>
      <c r="G115" s="37"/>
      <c r="H115" s="37"/>
      <c r="I115" s="140" t="s">
        <v>33</v>
      </c>
      <c r="J115" s="34" t="str">
        <f>E21</f>
        <v>NDCon s.r.o.</v>
      </c>
      <c r="K115" s="37"/>
      <c r="L115" s="41"/>
    </row>
    <row r="116" s="1" customFormat="1" ht="15.15" customHeight="1">
      <c r="B116" s="36"/>
      <c r="C116" s="30" t="s">
        <v>31</v>
      </c>
      <c r="D116" s="37"/>
      <c r="E116" s="37"/>
      <c r="F116" s="25" t="str">
        <f>IF(E18="","",E18)</f>
        <v>Vyplň údaj</v>
      </c>
      <c r="G116" s="37"/>
      <c r="H116" s="37"/>
      <c r="I116" s="140" t="s">
        <v>35</v>
      </c>
      <c r="J116" s="34" t="str">
        <f>E24</f>
        <v>NDCon s.r.o.</v>
      </c>
      <c r="K116" s="37"/>
      <c r="L116" s="41"/>
    </row>
    <row r="117" s="1" customFormat="1" ht="10.32" customHeight="1">
      <c r="B117" s="36"/>
      <c r="C117" s="37"/>
      <c r="D117" s="37"/>
      <c r="E117" s="37"/>
      <c r="F117" s="37"/>
      <c r="G117" s="37"/>
      <c r="H117" s="37"/>
      <c r="I117" s="137"/>
      <c r="J117" s="37"/>
      <c r="K117" s="37"/>
      <c r="L117" s="41"/>
    </row>
    <row r="118" s="10" customFormat="1" ht="29.28" customHeight="1">
      <c r="B118" s="195"/>
      <c r="C118" s="196" t="s">
        <v>119</v>
      </c>
      <c r="D118" s="197" t="s">
        <v>62</v>
      </c>
      <c r="E118" s="197" t="s">
        <v>58</v>
      </c>
      <c r="F118" s="197" t="s">
        <v>59</v>
      </c>
      <c r="G118" s="197" t="s">
        <v>120</v>
      </c>
      <c r="H118" s="197" t="s">
        <v>121</v>
      </c>
      <c r="I118" s="198" t="s">
        <v>122</v>
      </c>
      <c r="J118" s="197" t="s">
        <v>111</v>
      </c>
      <c r="K118" s="199" t="s">
        <v>123</v>
      </c>
      <c r="L118" s="200"/>
      <c r="M118" s="93" t="s">
        <v>1</v>
      </c>
      <c r="N118" s="94" t="s">
        <v>41</v>
      </c>
      <c r="O118" s="94" t="s">
        <v>124</v>
      </c>
      <c r="P118" s="94" t="s">
        <v>125</v>
      </c>
      <c r="Q118" s="94" t="s">
        <v>126</v>
      </c>
      <c r="R118" s="94" t="s">
        <v>127</v>
      </c>
      <c r="S118" s="94" t="s">
        <v>128</v>
      </c>
      <c r="T118" s="95" t="s">
        <v>129</v>
      </c>
    </row>
    <row r="119" s="1" customFormat="1" ht="22.8" customHeight="1">
      <c r="B119" s="36"/>
      <c r="C119" s="100" t="s">
        <v>130</v>
      </c>
      <c r="D119" s="37"/>
      <c r="E119" s="37"/>
      <c r="F119" s="37"/>
      <c r="G119" s="37"/>
      <c r="H119" s="37"/>
      <c r="I119" s="137"/>
      <c r="J119" s="201">
        <f>BK119</f>
        <v>0</v>
      </c>
      <c r="K119" s="37"/>
      <c r="L119" s="41"/>
      <c r="M119" s="96"/>
      <c r="N119" s="97"/>
      <c r="O119" s="97"/>
      <c r="P119" s="202">
        <f>P120</f>
        <v>0</v>
      </c>
      <c r="Q119" s="97"/>
      <c r="R119" s="202">
        <f>R120</f>
        <v>9.6155399999999993</v>
      </c>
      <c r="S119" s="97"/>
      <c r="T119" s="203">
        <f>T120</f>
        <v>0</v>
      </c>
      <c r="AT119" s="15" t="s">
        <v>76</v>
      </c>
      <c r="AU119" s="15" t="s">
        <v>113</v>
      </c>
      <c r="BK119" s="204">
        <f>BK120</f>
        <v>0</v>
      </c>
    </row>
    <row r="120" s="11" customFormat="1" ht="25.92" customHeight="1">
      <c r="B120" s="205"/>
      <c r="C120" s="206"/>
      <c r="D120" s="207" t="s">
        <v>76</v>
      </c>
      <c r="E120" s="208" t="s">
        <v>189</v>
      </c>
      <c r="F120" s="208" t="s">
        <v>190</v>
      </c>
      <c r="G120" s="206"/>
      <c r="H120" s="206"/>
      <c r="I120" s="209"/>
      <c r="J120" s="210">
        <f>BK120</f>
        <v>0</v>
      </c>
      <c r="K120" s="206"/>
      <c r="L120" s="211"/>
      <c r="M120" s="212"/>
      <c r="N120" s="213"/>
      <c r="O120" s="213"/>
      <c r="P120" s="214">
        <f>P121+P174</f>
        <v>0</v>
      </c>
      <c r="Q120" s="213"/>
      <c r="R120" s="214">
        <f>R121+R174</f>
        <v>9.6155399999999993</v>
      </c>
      <c r="S120" s="213"/>
      <c r="T120" s="215">
        <f>T121+T174</f>
        <v>0</v>
      </c>
      <c r="AR120" s="216" t="s">
        <v>21</v>
      </c>
      <c r="AT120" s="217" t="s">
        <v>76</v>
      </c>
      <c r="AU120" s="217" t="s">
        <v>77</v>
      </c>
      <c r="AY120" s="216" t="s">
        <v>134</v>
      </c>
      <c r="BK120" s="218">
        <f>BK121+BK174</f>
        <v>0</v>
      </c>
    </row>
    <row r="121" s="11" customFormat="1" ht="22.8" customHeight="1">
      <c r="B121" s="205"/>
      <c r="C121" s="206"/>
      <c r="D121" s="207" t="s">
        <v>76</v>
      </c>
      <c r="E121" s="219" t="s">
        <v>21</v>
      </c>
      <c r="F121" s="219" t="s">
        <v>191</v>
      </c>
      <c r="G121" s="206"/>
      <c r="H121" s="206"/>
      <c r="I121" s="209"/>
      <c r="J121" s="220">
        <f>BK121</f>
        <v>0</v>
      </c>
      <c r="K121" s="206"/>
      <c r="L121" s="211"/>
      <c r="M121" s="212"/>
      <c r="N121" s="213"/>
      <c r="O121" s="213"/>
      <c r="P121" s="214">
        <f>SUM(P122:P173)</f>
        <v>0</v>
      </c>
      <c r="Q121" s="213"/>
      <c r="R121" s="214">
        <f>SUM(R122:R173)</f>
        <v>9.6155399999999993</v>
      </c>
      <c r="S121" s="213"/>
      <c r="T121" s="215">
        <f>SUM(T122:T173)</f>
        <v>0</v>
      </c>
      <c r="AR121" s="216" t="s">
        <v>21</v>
      </c>
      <c r="AT121" s="217" t="s">
        <v>76</v>
      </c>
      <c r="AU121" s="217" t="s">
        <v>21</v>
      </c>
      <c r="AY121" s="216" t="s">
        <v>134</v>
      </c>
      <c r="BK121" s="218">
        <f>SUM(BK122:BK173)</f>
        <v>0</v>
      </c>
    </row>
    <row r="122" s="1" customFormat="1" ht="24" customHeight="1">
      <c r="B122" s="36"/>
      <c r="C122" s="221" t="s">
        <v>21</v>
      </c>
      <c r="D122" s="221" t="s">
        <v>137</v>
      </c>
      <c r="E122" s="222" t="s">
        <v>551</v>
      </c>
      <c r="F122" s="223" t="s">
        <v>552</v>
      </c>
      <c r="G122" s="224" t="s">
        <v>413</v>
      </c>
      <c r="H122" s="225">
        <v>51</v>
      </c>
      <c r="I122" s="226"/>
      <c r="J122" s="227">
        <f>ROUND(I122*H122,2)</f>
        <v>0</v>
      </c>
      <c r="K122" s="223" t="s">
        <v>195</v>
      </c>
      <c r="L122" s="41"/>
      <c r="M122" s="228" t="s">
        <v>1</v>
      </c>
      <c r="N122" s="229" t="s">
        <v>42</v>
      </c>
      <c r="O122" s="84"/>
      <c r="P122" s="230">
        <f>O122*H122</f>
        <v>0</v>
      </c>
      <c r="Q122" s="230">
        <v>0</v>
      </c>
      <c r="R122" s="230">
        <f>Q122*H122</f>
        <v>0</v>
      </c>
      <c r="S122" s="230">
        <v>0</v>
      </c>
      <c r="T122" s="231">
        <f>S122*H122</f>
        <v>0</v>
      </c>
      <c r="AR122" s="232" t="s">
        <v>158</v>
      </c>
      <c r="AT122" s="232" t="s">
        <v>137</v>
      </c>
      <c r="AU122" s="232" t="s">
        <v>86</v>
      </c>
      <c r="AY122" s="15" t="s">
        <v>134</v>
      </c>
      <c r="BE122" s="233">
        <f>IF(N122="základní",J122,0)</f>
        <v>0</v>
      </c>
      <c r="BF122" s="233">
        <f>IF(N122="snížená",J122,0)</f>
        <v>0</v>
      </c>
      <c r="BG122" s="233">
        <f>IF(N122="zákl. přenesená",J122,0)</f>
        <v>0</v>
      </c>
      <c r="BH122" s="233">
        <f>IF(N122="sníž. přenesená",J122,0)</f>
        <v>0</v>
      </c>
      <c r="BI122" s="233">
        <f>IF(N122="nulová",J122,0)</f>
        <v>0</v>
      </c>
      <c r="BJ122" s="15" t="s">
        <v>21</v>
      </c>
      <c r="BK122" s="233">
        <f>ROUND(I122*H122,2)</f>
        <v>0</v>
      </c>
      <c r="BL122" s="15" t="s">
        <v>158</v>
      </c>
      <c r="BM122" s="232" t="s">
        <v>553</v>
      </c>
    </row>
    <row r="123" s="1" customFormat="1">
      <c r="B123" s="36"/>
      <c r="C123" s="37"/>
      <c r="D123" s="234" t="s">
        <v>144</v>
      </c>
      <c r="E123" s="37"/>
      <c r="F123" s="235" t="s">
        <v>554</v>
      </c>
      <c r="G123" s="37"/>
      <c r="H123" s="37"/>
      <c r="I123" s="137"/>
      <c r="J123" s="37"/>
      <c r="K123" s="37"/>
      <c r="L123" s="41"/>
      <c r="M123" s="236"/>
      <c r="N123" s="84"/>
      <c r="O123" s="84"/>
      <c r="P123" s="84"/>
      <c r="Q123" s="84"/>
      <c r="R123" s="84"/>
      <c r="S123" s="84"/>
      <c r="T123" s="85"/>
      <c r="AT123" s="15" t="s">
        <v>144</v>
      </c>
      <c r="AU123" s="15" t="s">
        <v>86</v>
      </c>
    </row>
    <row r="124" s="1" customFormat="1" ht="24" customHeight="1">
      <c r="B124" s="36"/>
      <c r="C124" s="221" t="s">
        <v>151</v>
      </c>
      <c r="D124" s="221" t="s">
        <v>137</v>
      </c>
      <c r="E124" s="222" t="s">
        <v>555</v>
      </c>
      <c r="F124" s="223" t="s">
        <v>556</v>
      </c>
      <c r="G124" s="224" t="s">
        <v>194</v>
      </c>
      <c r="H124" s="225">
        <v>28.050000000000001</v>
      </c>
      <c r="I124" s="226"/>
      <c r="J124" s="227">
        <f>ROUND(I124*H124,2)</f>
        <v>0</v>
      </c>
      <c r="K124" s="223" t="s">
        <v>195</v>
      </c>
      <c r="L124" s="41"/>
      <c r="M124" s="228" t="s">
        <v>1</v>
      </c>
      <c r="N124" s="229" t="s">
        <v>42</v>
      </c>
      <c r="O124" s="84"/>
      <c r="P124" s="230">
        <f>O124*H124</f>
        <v>0</v>
      </c>
      <c r="Q124" s="230">
        <v>0</v>
      </c>
      <c r="R124" s="230">
        <f>Q124*H124</f>
        <v>0</v>
      </c>
      <c r="S124" s="230">
        <v>0</v>
      </c>
      <c r="T124" s="231">
        <f>S124*H124</f>
        <v>0</v>
      </c>
      <c r="AR124" s="232" t="s">
        <v>158</v>
      </c>
      <c r="AT124" s="232" t="s">
        <v>137</v>
      </c>
      <c r="AU124" s="232" t="s">
        <v>86</v>
      </c>
      <c r="AY124" s="15" t="s">
        <v>134</v>
      </c>
      <c r="BE124" s="233">
        <f>IF(N124="základní",J124,0)</f>
        <v>0</v>
      </c>
      <c r="BF124" s="233">
        <f>IF(N124="snížená",J124,0)</f>
        <v>0</v>
      </c>
      <c r="BG124" s="233">
        <f>IF(N124="zákl. přenesená",J124,0)</f>
        <v>0</v>
      </c>
      <c r="BH124" s="233">
        <f>IF(N124="sníž. přenesená",J124,0)</f>
        <v>0</v>
      </c>
      <c r="BI124" s="233">
        <f>IF(N124="nulová",J124,0)</f>
        <v>0</v>
      </c>
      <c r="BJ124" s="15" t="s">
        <v>21</v>
      </c>
      <c r="BK124" s="233">
        <f>ROUND(I124*H124,2)</f>
        <v>0</v>
      </c>
      <c r="BL124" s="15" t="s">
        <v>158</v>
      </c>
      <c r="BM124" s="232" t="s">
        <v>557</v>
      </c>
    </row>
    <row r="125" s="1" customFormat="1">
      <c r="B125" s="36"/>
      <c r="C125" s="37"/>
      <c r="D125" s="234" t="s">
        <v>144</v>
      </c>
      <c r="E125" s="37"/>
      <c r="F125" s="235" t="s">
        <v>558</v>
      </c>
      <c r="G125" s="37"/>
      <c r="H125" s="37"/>
      <c r="I125" s="137"/>
      <c r="J125" s="37"/>
      <c r="K125" s="37"/>
      <c r="L125" s="41"/>
      <c r="M125" s="236"/>
      <c r="N125" s="84"/>
      <c r="O125" s="84"/>
      <c r="P125" s="84"/>
      <c r="Q125" s="84"/>
      <c r="R125" s="84"/>
      <c r="S125" s="84"/>
      <c r="T125" s="85"/>
      <c r="AT125" s="15" t="s">
        <v>144</v>
      </c>
      <c r="AU125" s="15" t="s">
        <v>86</v>
      </c>
    </row>
    <row r="126" s="13" customFormat="1">
      <c r="B126" s="251"/>
      <c r="C126" s="252"/>
      <c r="D126" s="234" t="s">
        <v>197</v>
      </c>
      <c r="E126" s="253" t="s">
        <v>1</v>
      </c>
      <c r="F126" s="254" t="s">
        <v>559</v>
      </c>
      <c r="G126" s="252"/>
      <c r="H126" s="255">
        <v>28.050000000000001</v>
      </c>
      <c r="I126" s="256"/>
      <c r="J126" s="252"/>
      <c r="K126" s="252"/>
      <c r="L126" s="257"/>
      <c r="M126" s="258"/>
      <c r="N126" s="259"/>
      <c r="O126" s="259"/>
      <c r="P126" s="259"/>
      <c r="Q126" s="259"/>
      <c r="R126" s="259"/>
      <c r="S126" s="259"/>
      <c r="T126" s="260"/>
      <c r="AT126" s="261" t="s">
        <v>197</v>
      </c>
      <c r="AU126" s="261" t="s">
        <v>86</v>
      </c>
      <c r="AV126" s="13" t="s">
        <v>86</v>
      </c>
      <c r="AW126" s="13" t="s">
        <v>34</v>
      </c>
      <c r="AX126" s="13" t="s">
        <v>21</v>
      </c>
      <c r="AY126" s="261" t="s">
        <v>134</v>
      </c>
    </row>
    <row r="127" s="1" customFormat="1" ht="16.5" customHeight="1">
      <c r="B127" s="36"/>
      <c r="C127" s="262" t="s">
        <v>158</v>
      </c>
      <c r="D127" s="262" t="s">
        <v>321</v>
      </c>
      <c r="E127" s="263" t="s">
        <v>560</v>
      </c>
      <c r="F127" s="264" t="s">
        <v>561</v>
      </c>
      <c r="G127" s="265" t="s">
        <v>194</v>
      </c>
      <c r="H127" s="266">
        <v>28.050000000000001</v>
      </c>
      <c r="I127" s="267"/>
      <c r="J127" s="268">
        <f>ROUND(I127*H127,2)</f>
        <v>0</v>
      </c>
      <c r="K127" s="264" t="s">
        <v>195</v>
      </c>
      <c r="L127" s="269"/>
      <c r="M127" s="270" t="s">
        <v>1</v>
      </c>
      <c r="N127" s="271" t="s">
        <v>42</v>
      </c>
      <c r="O127" s="84"/>
      <c r="P127" s="230">
        <f>O127*H127</f>
        <v>0</v>
      </c>
      <c r="Q127" s="230">
        <v>0.22</v>
      </c>
      <c r="R127" s="230">
        <f>Q127*H127</f>
        <v>6.1710000000000003</v>
      </c>
      <c r="S127" s="230">
        <v>0</v>
      </c>
      <c r="T127" s="231">
        <f>S127*H127</f>
        <v>0</v>
      </c>
      <c r="AR127" s="232" t="s">
        <v>177</v>
      </c>
      <c r="AT127" s="232" t="s">
        <v>321</v>
      </c>
      <c r="AU127" s="232" t="s">
        <v>86</v>
      </c>
      <c r="AY127" s="15" t="s">
        <v>134</v>
      </c>
      <c r="BE127" s="233">
        <f>IF(N127="základní",J127,0)</f>
        <v>0</v>
      </c>
      <c r="BF127" s="233">
        <f>IF(N127="snížená",J127,0)</f>
        <v>0</v>
      </c>
      <c r="BG127" s="233">
        <f>IF(N127="zákl. přenesená",J127,0)</f>
        <v>0</v>
      </c>
      <c r="BH127" s="233">
        <f>IF(N127="sníž. přenesená",J127,0)</f>
        <v>0</v>
      </c>
      <c r="BI127" s="233">
        <f>IF(N127="nulová",J127,0)</f>
        <v>0</v>
      </c>
      <c r="BJ127" s="15" t="s">
        <v>21</v>
      </c>
      <c r="BK127" s="233">
        <f>ROUND(I127*H127,2)</f>
        <v>0</v>
      </c>
      <c r="BL127" s="15" t="s">
        <v>158</v>
      </c>
      <c r="BM127" s="232" t="s">
        <v>562</v>
      </c>
    </row>
    <row r="128" s="1" customFormat="1">
      <c r="B128" s="36"/>
      <c r="C128" s="37"/>
      <c r="D128" s="234" t="s">
        <v>144</v>
      </c>
      <c r="E128" s="37"/>
      <c r="F128" s="235" t="s">
        <v>563</v>
      </c>
      <c r="G128" s="37"/>
      <c r="H128" s="37"/>
      <c r="I128" s="137"/>
      <c r="J128" s="37"/>
      <c r="K128" s="37"/>
      <c r="L128" s="41"/>
      <c r="M128" s="236"/>
      <c r="N128" s="84"/>
      <c r="O128" s="84"/>
      <c r="P128" s="84"/>
      <c r="Q128" s="84"/>
      <c r="R128" s="84"/>
      <c r="S128" s="84"/>
      <c r="T128" s="85"/>
      <c r="AT128" s="15" t="s">
        <v>144</v>
      </c>
      <c r="AU128" s="15" t="s">
        <v>86</v>
      </c>
    </row>
    <row r="129" s="13" customFormat="1">
      <c r="B129" s="251"/>
      <c r="C129" s="252"/>
      <c r="D129" s="234" t="s">
        <v>197</v>
      </c>
      <c r="E129" s="253" t="s">
        <v>1</v>
      </c>
      <c r="F129" s="254" t="s">
        <v>564</v>
      </c>
      <c r="G129" s="252"/>
      <c r="H129" s="255">
        <v>28.050000000000001</v>
      </c>
      <c r="I129" s="256"/>
      <c r="J129" s="252"/>
      <c r="K129" s="252"/>
      <c r="L129" s="257"/>
      <c r="M129" s="258"/>
      <c r="N129" s="259"/>
      <c r="O129" s="259"/>
      <c r="P129" s="259"/>
      <c r="Q129" s="259"/>
      <c r="R129" s="259"/>
      <c r="S129" s="259"/>
      <c r="T129" s="260"/>
      <c r="AT129" s="261" t="s">
        <v>197</v>
      </c>
      <c r="AU129" s="261" t="s">
        <v>86</v>
      </c>
      <c r="AV129" s="13" t="s">
        <v>86</v>
      </c>
      <c r="AW129" s="13" t="s">
        <v>34</v>
      </c>
      <c r="AX129" s="13" t="s">
        <v>21</v>
      </c>
      <c r="AY129" s="261" t="s">
        <v>134</v>
      </c>
    </row>
    <row r="130" s="1" customFormat="1" ht="24" customHeight="1">
      <c r="B130" s="36"/>
      <c r="C130" s="221" t="s">
        <v>133</v>
      </c>
      <c r="D130" s="221" t="s">
        <v>137</v>
      </c>
      <c r="E130" s="222" t="s">
        <v>565</v>
      </c>
      <c r="F130" s="223" t="s">
        <v>566</v>
      </c>
      <c r="G130" s="224" t="s">
        <v>413</v>
      </c>
      <c r="H130" s="225">
        <v>51</v>
      </c>
      <c r="I130" s="226"/>
      <c r="J130" s="227">
        <f>ROUND(I130*H130,2)</f>
        <v>0</v>
      </c>
      <c r="K130" s="223" t="s">
        <v>195</v>
      </c>
      <c r="L130" s="41"/>
      <c r="M130" s="228" t="s">
        <v>1</v>
      </c>
      <c r="N130" s="229" t="s">
        <v>42</v>
      </c>
      <c r="O130" s="84"/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AR130" s="232" t="s">
        <v>158</v>
      </c>
      <c r="AT130" s="232" t="s">
        <v>137</v>
      </c>
      <c r="AU130" s="232" t="s">
        <v>86</v>
      </c>
      <c r="AY130" s="15" t="s">
        <v>134</v>
      </c>
      <c r="BE130" s="233">
        <f>IF(N130="základní",J130,0)</f>
        <v>0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15" t="s">
        <v>21</v>
      </c>
      <c r="BK130" s="233">
        <f>ROUND(I130*H130,2)</f>
        <v>0</v>
      </c>
      <c r="BL130" s="15" t="s">
        <v>158</v>
      </c>
      <c r="BM130" s="232" t="s">
        <v>567</v>
      </c>
    </row>
    <row r="131" s="1" customFormat="1">
      <c r="B131" s="36"/>
      <c r="C131" s="37"/>
      <c r="D131" s="234" t="s">
        <v>144</v>
      </c>
      <c r="E131" s="37"/>
      <c r="F131" s="235" t="s">
        <v>568</v>
      </c>
      <c r="G131" s="37"/>
      <c r="H131" s="37"/>
      <c r="I131" s="137"/>
      <c r="J131" s="37"/>
      <c r="K131" s="37"/>
      <c r="L131" s="41"/>
      <c r="M131" s="236"/>
      <c r="N131" s="84"/>
      <c r="O131" s="84"/>
      <c r="P131" s="84"/>
      <c r="Q131" s="84"/>
      <c r="R131" s="84"/>
      <c r="S131" s="84"/>
      <c r="T131" s="85"/>
      <c r="AT131" s="15" t="s">
        <v>144</v>
      </c>
      <c r="AU131" s="15" t="s">
        <v>86</v>
      </c>
    </row>
    <row r="132" s="12" customFormat="1">
      <c r="B132" s="241"/>
      <c r="C132" s="242"/>
      <c r="D132" s="234" t="s">
        <v>197</v>
      </c>
      <c r="E132" s="243" t="s">
        <v>1</v>
      </c>
      <c r="F132" s="244" t="s">
        <v>569</v>
      </c>
      <c r="G132" s="242"/>
      <c r="H132" s="243" t="s">
        <v>1</v>
      </c>
      <c r="I132" s="245"/>
      <c r="J132" s="242"/>
      <c r="K132" s="242"/>
      <c r="L132" s="246"/>
      <c r="M132" s="247"/>
      <c r="N132" s="248"/>
      <c r="O132" s="248"/>
      <c r="P132" s="248"/>
      <c r="Q132" s="248"/>
      <c r="R132" s="248"/>
      <c r="S132" s="248"/>
      <c r="T132" s="249"/>
      <c r="AT132" s="250" t="s">
        <v>197</v>
      </c>
      <c r="AU132" s="250" t="s">
        <v>86</v>
      </c>
      <c r="AV132" s="12" t="s">
        <v>21</v>
      </c>
      <c r="AW132" s="12" t="s">
        <v>34</v>
      </c>
      <c r="AX132" s="12" t="s">
        <v>77</v>
      </c>
      <c r="AY132" s="250" t="s">
        <v>134</v>
      </c>
    </row>
    <row r="133" s="13" customFormat="1">
      <c r="B133" s="251"/>
      <c r="C133" s="252"/>
      <c r="D133" s="234" t="s">
        <v>197</v>
      </c>
      <c r="E133" s="253" t="s">
        <v>1</v>
      </c>
      <c r="F133" s="254" t="s">
        <v>570</v>
      </c>
      <c r="G133" s="252"/>
      <c r="H133" s="255">
        <v>51</v>
      </c>
      <c r="I133" s="256"/>
      <c r="J133" s="252"/>
      <c r="K133" s="252"/>
      <c r="L133" s="257"/>
      <c r="M133" s="258"/>
      <c r="N133" s="259"/>
      <c r="O133" s="259"/>
      <c r="P133" s="259"/>
      <c r="Q133" s="259"/>
      <c r="R133" s="259"/>
      <c r="S133" s="259"/>
      <c r="T133" s="260"/>
      <c r="AT133" s="261" t="s">
        <v>197</v>
      </c>
      <c r="AU133" s="261" t="s">
        <v>86</v>
      </c>
      <c r="AV133" s="13" t="s">
        <v>86</v>
      </c>
      <c r="AW133" s="13" t="s">
        <v>34</v>
      </c>
      <c r="AX133" s="13" t="s">
        <v>21</v>
      </c>
      <c r="AY133" s="261" t="s">
        <v>134</v>
      </c>
    </row>
    <row r="134" s="1" customFormat="1" ht="16.5" customHeight="1">
      <c r="B134" s="36"/>
      <c r="C134" s="221" t="s">
        <v>26</v>
      </c>
      <c r="D134" s="221" t="s">
        <v>137</v>
      </c>
      <c r="E134" s="222" t="s">
        <v>571</v>
      </c>
      <c r="F134" s="223" t="s">
        <v>572</v>
      </c>
      <c r="G134" s="224" t="s">
        <v>413</v>
      </c>
      <c r="H134" s="225">
        <v>25</v>
      </c>
      <c r="I134" s="226"/>
      <c r="J134" s="227">
        <f>ROUND(I134*H134,2)</f>
        <v>0</v>
      </c>
      <c r="K134" s="223" t="s">
        <v>1</v>
      </c>
      <c r="L134" s="41"/>
      <c r="M134" s="228" t="s">
        <v>1</v>
      </c>
      <c r="N134" s="229" t="s">
        <v>42</v>
      </c>
      <c r="O134" s="84"/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AR134" s="232" t="s">
        <v>158</v>
      </c>
      <c r="AT134" s="232" t="s">
        <v>137</v>
      </c>
      <c r="AU134" s="232" t="s">
        <v>86</v>
      </c>
      <c r="AY134" s="15" t="s">
        <v>134</v>
      </c>
      <c r="BE134" s="233">
        <f>IF(N134="základní",J134,0)</f>
        <v>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5" t="s">
        <v>21</v>
      </c>
      <c r="BK134" s="233">
        <f>ROUND(I134*H134,2)</f>
        <v>0</v>
      </c>
      <c r="BL134" s="15" t="s">
        <v>158</v>
      </c>
      <c r="BM134" s="232" t="s">
        <v>294</v>
      </c>
    </row>
    <row r="135" s="1" customFormat="1" ht="16.5" customHeight="1">
      <c r="B135" s="36"/>
      <c r="C135" s="221" t="s">
        <v>252</v>
      </c>
      <c r="D135" s="221" t="s">
        <v>137</v>
      </c>
      <c r="E135" s="222" t="s">
        <v>573</v>
      </c>
      <c r="F135" s="223" t="s">
        <v>574</v>
      </c>
      <c r="G135" s="224" t="s">
        <v>413</v>
      </c>
      <c r="H135" s="225">
        <v>26</v>
      </c>
      <c r="I135" s="226"/>
      <c r="J135" s="227">
        <f>ROUND(I135*H135,2)</f>
        <v>0</v>
      </c>
      <c r="K135" s="223" t="s">
        <v>1</v>
      </c>
      <c r="L135" s="41"/>
      <c r="M135" s="228" t="s">
        <v>1</v>
      </c>
      <c r="N135" s="229" t="s">
        <v>42</v>
      </c>
      <c r="O135" s="84"/>
      <c r="P135" s="230">
        <f>O135*H135</f>
        <v>0</v>
      </c>
      <c r="Q135" s="230">
        <v>0</v>
      </c>
      <c r="R135" s="230">
        <f>Q135*H135</f>
        <v>0</v>
      </c>
      <c r="S135" s="230">
        <v>0</v>
      </c>
      <c r="T135" s="231">
        <f>S135*H135</f>
        <v>0</v>
      </c>
      <c r="AR135" s="232" t="s">
        <v>158</v>
      </c>
      <c r="AT135" s="232" t="s">
        <v>137</v>
      </c>
      <c r="AU135" s="232" t="s">
        <v>86</v>
      </c>
      <c r="AY135" s="15" t="s">
        <v>134</v>
      </c>
      <c r="BE135" s="233">
        <f>IF(N135="základní",J135,0)</f>
        <v>0</v>
      </c>
      <c r="BF135" s="233">
        <f>IF(N135="snížená",J135,0)</f>
        <v>0</v>
      </c>
      <c r="BG135" s="233">
        <f>IF(N135="zákl. přenesená",J135,0)</f>
        <v>0</v>
      </c>
      <c r="BH135" s="233">
        <f>IF(N135="sníž. přenesená",J135,0)</f>
        <v>0</v>
      </c>
      <c r="BI135" s="233">
        <f>IF(N135="nulová",J135,0)</f>
        <v>0</v>
      </c>
      <c r="BJ135" s="15" t="s">
        <v>21</v>
      </c>
      <c r="BK135" s="233">
        <f>ROUND(I135*H135,2)</f>
        <v>0</v>
      </c>
      <c r="BL135" s="15" t="s">
        <v>158</v>
      </c>
      <c r="BM135" s="232" t="s">
        <v>308</v>
      </c>
    </row>
    <row r="136" s="1" customFormat="1" ht="24" customHeight="1">
      <c r="B136" s="36"/>
      <c r="C136" s="221" t="s">
        <v>258</v>
      </c>
      <c r="D136" s="221" t="s">
        <v>137</v>
      </c>
      <c r="E136" s="222" t="s">
        <v>575</v>
      </c>
      <c r="F136" s="223" t="s">
        <v>576</v>
      </c>
      <c r="G136" s="224" t="s">
        <v>413</v>
      </c>
      <c r="H136" s="225">
        <v>51</v>
      </c>
      <c r="I136" s="226"/>
      <c r="J136" s="227">
        <f>ROUND(I136*H136,2)</f>
        <v>0</v>
      </c>
      <c r="K136" s="223" t="s">
        <v>195</v>
      </c>
      <c r="L136" s="41"/>
      <c r="M136" s="228" t="s">
        <v>1</v>
      </c>
      <c r="N136" s="229" t="s">
        <v>42</v>
      </c>
      <c r="O136" s="84"/>
      <c r="P136" s="230">
        <f>O136*H136</f>
        <v>0</v>
      </c>
      <c r="Q136" s="230">
        <v>6.0000000000000002E-05</v>
      </c>
      <c r="R136" s="230">
        <f>Q136*H136</f>
        <v>0.0030600000000000002</v>
      </c>
      <c r="S136" s="230">
        <v>0</v>
      </c>
      <c r="T136" s="231">
        <f>S136*H136</f>
        <v>0</v>
      </c>
      <c r="AR136" s="232" t="s">
        <v>158</v>
      </c>
      <c r="AT136" s="232" t="s">
        <v>137</v>
      </c>
      <c r="AU136" s="232" t="s">
        <v>86</v>
      </c>
      <c r="AY136" s="15" t="s">
        <v>134</v>
      </c>
      <c r="BE136" s="233">
        <f>IF(N136="základní",J136,0)</f>
        <v>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5" t="s">
        <v>21</v>
      </c>
      <c r="BK136" s="233">
        <f>ROUND(I136*H136,2)</f>
        <v>0</v>
      </c>
      <c r="BL136" s="15" t="s">
        <v>158</v>
      </c>
      <c r="BM136" s="232" t="s">
        <v>577</v>
      </c>
    </row>
    <row r="137" s="1" customFormat="1">
      <c r="B137" s="36"/>
      <c r="C137" s="37"/>
      <c r="D137" s="234" t="s">
        <v>144</v>
      </c>
      <c r="E137" s="37"/>
      <c r="F137" s="235" t="s">
        <v>578</v>
      </c>
      <c r="G137" s="37"/>
      <c r="H137" s="37"/>
      <c r="I137" s="137"/>
      <c r="J137" s="37"/>
      <c r="K137" s="37"/>
      <c r="L137" s="41"/>
      <c r="M137" s="236"/>
      <c r="N137" s="84"/>
      <c r="O137" s="84"/>
      <c r="P137" s="84"/>
      <c r="Q137" s="84"/>
      <c r="R137" s="84"/>
      <c r="S137" s="84"/>
      <c r="T137" s="85"/>
      <c r="AT137" s="15" t="s">
        <v>144</v>
      </c>
      <c r="AU137" s="15" t="s">
        <v>86</v>
      </c>
    </row>
    <row r="138" s="12" customFormat="1">
      <c r="B138" s="241"/>
      <c r="C138" s="242"/>
      <c r="D138" s="234" t="s">
        <v>197</v>
      </c>
      <c r="E138" s="243" t="s">
        <v>1</v>
      </c>
      <c r="F138" s="244" t="s">
        <v>579</v>
      </c>
      <c r="G138" s="242"/>
      <c r="H138" s="243" t="s">
        <v>1</v>
      </c>
      <c r="I138" s="245"/>
      <c r="J138" s="242"/>
      <c r="K138" s="242"/>
      <c r="L138" s="246"/>
      <c r="M138" s="247"/>
      <c r="N138" s="248"/>
      <c r="O138" s="248"/>
      <c r="P138" s="248"/>
      <c r="Q138" s="248"/>
      <c r="R138" s="248"/>
      <c r="S138" s="248"/>
      <c r="T138" s="249"/>
      <c r="AT138" s="250" t="s">
        <v>197</v>
      </c>
      <c r="AU138" s="250" t="s">
        <v>86</v>
      </c>
      <c r="AV138" s="12" t="s">
        <v>21</v>
      </c>
      <c r="AW138" s="12" t="s">
        <v>34</v>
      </c>
      <c r="AX138" s="12" t="s">
        <v>77</v>
      </c>
      <c r="AY138" s="250" t="s">
        <v>134</v>
      </c>
    </row>
    <row r="139" s="13" customFormat="1">
      <c r="B139" s="251"/>
      <c r="C139" s="252"/>
      <c r="D139" s="234" t="s">
        <v>197</v>
      </c>
      <c r="E139" s="253" t="s">
        <v>1</v>
      </c>
      <c r="F139" s="254" t="s">
        <v>580</v>
      </c>
      <c r="G139" s="252"/>
      <c r="H139" s="255">
        <v>51</v>
      </c>
      <c r="I139" s="256"/>
      <c r="J139" s="252"/>
      <c r="K139" s="252"/>
      <c r="L139" s="257"/>
      <c r="M139" s="258"/>
      <c r="N139" s="259"/>
      <c r="O139" s="259"/>
      <c r="P139" s="259"/>
      <c r="Q139" s="259"/>
      <c r="R139" s="259"/>
      <c r="S139" s="259"/>
      <c r="T139" s="260"/>
      <c r="AT139" s="261" t="s">
        <v>197</v>
      </c>
      <c r="AU139" s="261" t="s">
        <v>86</v>
      </c>
      <c r="AV139" s="13" t="s">
        <v>86</v>
      </c>
      <c r="AW139" s="13" t="s">
        <v>34</v>
      </c>
      <c r="AX139" s="13" t="s">
        <v>21</v>
      </c>
      <c r="AY139" s="261" t="s">
        <v>134</v>
      </c>
    </row>
    <row r="140" s="1" customFormat="1" ht="24" customHeight="1">
      <c r="B140" s="36"/>
      <c r="C140" s="262" t="s">
        <v>263</v>
      </c>
      <c r="D140" s="262" t="s">
        <v>321</v>
      </c>
      <c r="E140" s="263" t="s">
        <v>581</v>
      </c>
      <c r="F140" s="264" t="s">
        <v>582</v>
      </c>
      <c r="G140" s="265" t="s">
        <v>413</v>
      </c>
      <c r="H140" s="266">
        <v>153</v>
      </c>
      <c r="I140" s="267"/>
      <c r="J140" s="268">
        <f>ROUND(I140*H140,2)</f>
        <v>0</v>
      </c>
      <c r="K140" s="264" t="s">
        <v>267</v>
      </c>
      <c r="L140" s="269"/>
      <c r="M140" s="270" t="s">
        <v>1</v>
      </c>
      <c r="N140" s="271" t="s">
        <v>42</v>
      </c>
      <c r="O140" s="84"/>
      <c r="P140" s="230">
        <f>O140*H140</f>
        <v>0</v>
      </c>
      <c r="Q140" s="230">
        <v>0.0047200000000000002</v>
      </c>
      <c r="R140" s="230">
        <f>Q140*H140</f>
        <v>0.72216000000000002</v>
      </c>
      <c r="S140" s="230">
        <v>0</v>
      </c>
      <c r="T140" s="231">
        <f>S140*H140</f>
        <v>0</v>
      </c>
      <c r="AR140" s="232" t="s">
        <v>177</v>
      </c>
      <c r="AT140" s="232" t="s">
        <v>321</v>
      </c>
      <c r="AU140" s="232" t="s">
        <v>86</v>
      </c>
      <c r="AY140" s="15" t="s">
        <v>134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5" t="s">
        <v>21</v>
      </c>
      <c r="BK140" s="233">
        <f>ROUND(I140*H140,2)</f>
        <v>0</v>
      </c>
      <c r="BL140" s="15" t="s">
        <v>158</v>
      </c>
      <c r="BM140" s="232" t="s">
        <v>583</v>
      </c>
    </row>
    <row r="141" s="1" customFormat="1">
      <c r="B141" s="36"/>
      <c r="C141" s="37"/>
      <c r="D141" s="234" t="s">
        <v>144</v>
      </c>
      <c r="E141" s="37"/>
      <c r="F141" s="235" t="s">
        <v>584</v>
      </c>
      <c r="G141" s="37"/>
      <c r="H141" s="37"/>
      <c r="I141" s="137"/>
      <c r="J141" s="37"/>
      <c r="K141" s="37"/>
      <c r="L141" s="41"/>
      <c r="M141" s="236"/>
      <c r="N141" s="84"/>
      <c r="O141" s="84"/>
      <c r="P141" s="84"/>
      <c r="Q141" s="84"/>
      <c r="R141" s="84"/>
      <c r="S141" s="84"/>
      <c r="T141" s="85"/>
      <c r="AT141" s="15" t="s">
        <v>144</v>
      </c>
      <c r="AU141" s="15" t="s">
        <v>86</v>
      </c>
    </row>
    <row r="142" s="1" customFormat="1" ht="16.5" customHeight="1">
      <c r="B142" s="36"/>
      <c r="C142" s="262" t="s">
        <v>272</v>
      </c>
      <c r="D142" s="262" t="s">
        <v>321</v>
      </c>
      <c r="E142" s="263" t="s">
        <v>585</v>
      </c>
      <c r="F142" s="264" t="s">
        <v>586</v>
      </c>
      <c r="G142" s="265" t="s">
        <v>413</v>
      </c>
      <c r="H142" s="266">
        <v>153</v>
      </c>
      <c r="I142" s="267"/>
      <c r="J142" s="268">
        <f>ROUND(I142*H142,2)</f>
        <v>0</v>
      </c>
      <c r="K142" s="264" t="s">
        <v>1</v>
      </c>
      <c r="L142" s="269"/>
      <c r="M142" s="270" t="s">
        <v>1</v>
      </c>
      <c r="N142" s="271" t="s">
        <v>42</v>
      </c>
      <c r="O142" s="84"/>
      <c r="P142" s="230">
        <f>O142*H142</f>
        <v>0</v>
      </c>
      <c r="Q142" s="230">
        <v>0.0035400000000000002</v>
      </c>
      <c r="R142" s="230">
        <f>Q142*H142</f>
        <v>0.54161999999999999</v>
      </c>
      <c r="S142" s="230">
        <v>0</v>
      </c>
      <c r="T142" s="231">
        <f>S142*H142</f>
        <v>0</v>
      </c>
      <c r="AR142" s="232" t="s">
        <v>177</v>
      </c>
      <c r="AT142" s="232" t="s">
        <v>321</v>
      </c>
      <c r="AU142" s="232" t="s">
        <v>86</v>
      </c>
      <c r="AY142" s="15" t="s">
        <v>134</v>
      </c>
      <c r="BE142" s="233">
        <f>IF(N142="základní",J142,0)</f>
        <v>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5" t="s">
        <v>21</v>
      </c>
      <c r="BK142" s="233">
        <f>ROUND(I142*H142,2)</f>
        <v>0</v>
      </c>
      <c r="BL142" s="15" t="s">
        <v>158</v>
      </c>
      <c r="BM142" s="232" t="s">
        <v>587</v>
      </c>
    </row>
    <row r="143" s="1" customFormat="1">
      <c r="B143" s="36"/>
      <c r="C143" s="37"/>
      <c r="D143" s="234" t="s">
        <v>144</v>
      </c>
      <c r="E143" s="37"/>
      <c r="F143" s="235" t="s">
        <v>586</v>
      </c>
      <c r="G143" s="37"/>
      <c r="H143" s="37"/>
      <c r="I143" s="137"/>
      <c r="J143" s="37"/>
      <c r="K143" s="37"/>
      <c r="L143" s="41"/>
      <c r="M143" s="236"/>
      <c r="N143" s="84"/>
      <c r="O143" s="84"/>
      <c r="P143" s="84"/>
      <c r="Q143" s="84"/>
      <c r="R143" s="84"/>
      <c r="S143" s="84"/>
      <c r="T143" s="85"/>
      <c r="AT143" s="15" t="s">
        <v>144</v>
      </c>
      <c r="AU143" s="15" t="s">
        <v>86</v>
      </c>
    </row>
    <row r="144" s="12" customFormat="1">
      <c r="B144" s="241"/>
      <c r="C144" s="242"/>
      <c r="D144" s="234" t="s">
        <v>197</v>
      </c>
      <c r="E144" s="243" t="s">
        <v>1</v>
      </c>
      <c r="F144" s="244" t="s">
        <v>588</v>
      </c>
      <c r="G144" s="242"/>
      <c r="H144" s="243" t="s">
        <v>1</v>
      </c>
      <c r="I144" s="245"/>
      <c r="J144" s="242"/>
      <c r="K144" s="242"/>
      <c r="L144" s="246"/>
      <c r="M144" s="247"/>
      <c r="N144" s="248"/>
      <c r="O144" s="248"/>
      <c r="P144" s="248"/>
      <c r="Q144" s="248"/>
      <c r="R144" s="248"/>
      <c r="S144" s="248"/>
      <c r="T144" s="249"/>
      <c r="AT144" s="250" t="s">
        <v>197</v>
      </c>
      <c r="AU144" s="250" t="s">
        <v>86</v>
      </c>
      <c r="AV144" s="12" t="s">
        <v>21</v>
      </c>
      <c r="AW144" s="12" t="s">
        <v>34</v>
      </c>
      <c r="AX144" s="12" t="s">
        <v>77</v>
      </c>
      <c r="AY144" s="250" t="s">
        <v>134</v>
      </c>
    </row>
    <row r="145" s="13" customFormat="1">
      <c r="B145" s="251"/>
      <c r="C145" s="252"/>
      <c r="D145" s="234" t="s">
        <v>197</v>
      </c>
      <c r="E145" s="253" t="s">
        <v>1</v>
      </c>
      <c r="F145" s="254" t="s">
        <v>589</v>
      </c>
      <c r="G145" s="252"/>
      <c r="H145" s="255">
        <v>153</v>
      </c>
      <c r="I145" s="256"/>
      <c r="J145" s="252"/>
      <c r="K145" s="252"/>
      <c r="L145" s="257"/>
      <c r="M145" s="258"/>
      <c r="N145" s="259"/>
      <c r="O145" s="259"/>
      <c r="P145" s="259"/>
      <c r="Q145" s="259"/>
      <c r="R145" s="259"/>
      <c r="S145" s="259"/>
      <c r="T145" s="260"/>
      <c r="AT145" s="261" t="s">
        <v>197</v>
      </c>
      <c r="AU145" s="261" t="s">
        <v>86</v>
      </c>
      <c r="AV145" s="13" t="s">
        <v>86</v>
      </c>
      <c r="AW145" s="13" t="s">
        <v>34</v>
      </c>
      <c r="AX145" s="13" t="s">
        <v>21</v>
      </c>
      <c r="AY145" s="261" t="s">
        <v>134</v>
      </c>
    </row>
    <row r="146" s="1" customFormat="1" ht="16.5" customHeight="1">
      <c r="B146" s="36"/>
      <c r="C146" s="262" t="s">
        <v>8</v>
      </c>
      <c r="D146" s="262" t="s">
        <v>321</v>
      </c>
      <c r="E146" s="263" t="s">
        <v>590</v>
      </c>
      <c r="F146" s="264" t="s">
        <v>591</v>
      </c>
      <c r="G146" s="265" t="s">
        <v>413</v>
      </c>
      <c r="H146" s="266">
        <v>153</v>
      </c>
      <c r="I146" s="267"/>
      <c r="J146" s="268">
        <f>ROUND(I146*H146,2)</f>
        <v>0</v>
      </c>
      <c r="K146" s="264" t="s">
        <v>1</v>
      </c>
      <c r="L146" s="269"/>
      <c r="M146" s="270" t="s">
        <v>1</v>
      </c>
      <c r="N146" s="271" t="s">
        <v>42</v>
      </c>
      <c r="O146" s="84"/>
      <c r="P146" s="230">
        <f>O146*H146</f>
        <v>0</v>
      </c>
      <c r="Q146" s="230">
        <v>0.0035400000000000002</v>
      </c>
      <c r="R146" s="230">
        <f>Q146*H146</f>
        <v>0.54161999999999999</v>
      </c>
      <c r="S146" s="230">
        <v>0</v>
      </c>
      <c r="T146" s="231">
        <f>S146*H146</f>
        <v>0</v>
      </c>
      <c r="AR146" s="232" t="s">
        <v>177</v>
      </c>
      <c r="AT146" s="232" t="s">
        <v>321</v>
      </c>
      <c r="AU146" s="232" t="s">
        <v>86</v>
      </c>
      <c r="AY146" s="15" t="s">
        <v>134</v>
      </c>
      <c r="BE146" s="233">
        <f>IF(N146="základní",J146,0)</f>
        <v>0</v>
      </c>
      <c r="BF146" s="233">
        <f>IF(N146="snížená",J146,0)</f>
        <v>0</v>
      </c>
      <c r="BG146" s="233">
        <f>IF(N146="zákl. přenesená",J146,0)</f>
        <v>0</v>
      </c>
      <c r="BH146" s="233">
        <f>IF(N146="sníž. přenesená",J146,0)</f>
        <v>0</v>
      </c>
      <c r="BI146" s="233">
        <f>IF(N146="nulová",J146,0)</f>
        <v>0</v>
      </c>
      <c r="BJ146" s="15" t="s">
        <v>21</v>
      </c>
      <c r="BK146" s="233">
        <f>ROUND(I146*H146,2)</f>
        <v>0</v>
      </c>
      <c r="BL146" s="15" t="s">
        <v>158</v>
      </c>
      <c r="BM146" s="232" t="s">
        <v>592</v>
      </c>
    </row>
    <row r="147" s="12" customFormat="1">
      <c r="B147" s="241"/>
      <c r="C147" s="242"/>
      <c r="D147" s="234" t="s">
        <v>197</v>
      </c>
      <c r="E147" s="243" t="s">
        <v>1</v>
      </c>
      <c r="F147" s="244" t="s">
        <v>593</v>
      </c>
      <c r="G147" s="242"/>
      <c r="H147" s="243" t="s">
        <v>1</v>
      </c>
      <c r="I147" s="245"/>
      <c r="J147" s="242"/>
      <c r="K147" s="242"/>
      <c r="L147" s="246"/>
      <c r="M147" s="247"/>
      <c r="N147" s="248"/>
      <c r="O147" s="248"/>
      <c r="P147" s="248"/>
      <c r="Q147" s="248"/>
      <c r="R147" s="248"/>
      <c r="S147" s="248"/>
      <c r="T147" s="249"/>
      <c r="AT147" s="250" t="s">
        <v>197</v>
      </c>
      <c r="AU147" s="250" t="s">
        <v>86</v>
      </c>
      <c r="AV147" s="12" t="s">
        <v>21</v>
      </c>
      <c r="AW147" s="12" t="s">
        <v>34</v>
      </c>
      <c r="AX147" s="12" t="s">
        <v>77</v>
      </c>
      <c r="AY147" s="250" t="s">
        <v>134</v>
      </c>
    </row>
    <row r="148" s="13" customFormat="1">
      <c r="B148" s="251"/>
      <c r="C148" s="252"/>
      <c r="D148" s="234" t="s">
        <v>197</v>
      </c>
      <c r="E148" s="253" t="s">
        <v>1</v>
      </c>
      <c r="F148" s="254" t="s">
        <v>589</v>
      </c>
      <c r="G148" s="252"/>
      <c r="H148" s="255">
        <v>153</v>
      </c>
      <c r="I148" s="256"/>
      <c r="J148" s="252"/>
      <c r="K148" s="252"/>
      <c r="L148" s="257"/>
      <c r="M148" s="258"/>
      <c r="N148" s="259"/>
      <c r="O148" s="259"/>
      <c r="P148" s="259"/>
      <c r="Q148" s="259"/>
      <c r="R148" s="259"/>
      <c r="S148" s="259"/>
      <c r="T148" s="260"/>
      <c r="AT148" s="261" t="s">
        <v>197</v>
      </c>
      <c r="AU148" s="261" t="s">
        <v>86</v>
      </c>
      <c r="AV148" s="13" t="s">
        <v>86</v>
      </c>
      <c r="AW148" s="13" t="s">
        <v>34</v>
      </c>
      <c r="AX148" s="13" t="s">
        <v>21</v>
      </c>
      <c r="AY148" s="261" t="s">
        <v>134</v>
      </c>
    </row>
    <row r="149" s="1" customFormat="1" ht="24" customHeight="1">
      <c r="B149" s="36"/>
      <c r="C149" s="221" t="s">
        <v>287</v>
      </c>
      <c r="D149" s="221" t="s">
        <v>137</v>
      </c>
      <c r="E149" s="222" t="s">
        <v>594</v>
      </c>
      <c r="F149" s="223" t="s">
        <v>595</v>
      </c>
      <c r="G149" s="224" t="s">
        <v>413</v>
      </c>
      <c r="H149" s="225">
        <v>51</v>
      </c>
      <c r="I149" s="226"/>
      <c r="J149" s="227">
        <f>ROUND(I149*H149,2)</f>
        <v>0</v>
      </c>
      <c r="K149" s="223" t="s">
        <v>195</v>
      </c>
      <c r="L149" s="41"/>
      <c r="M149" s="228" t="s">
        <v>1</v>
      </c>
      <c r="N149" s="229" t="s">
        <v>42</v>
      </c>
      <c r="O149" s="84"/>
      <c r="P149" s="230">
        <f>O149*H149</f>
        <v>0</v>
      </c>
      <c r="Q149" s="230">
        <v>0</v>
      </c>
      <c r="R149" s="230">
        <f>Q149*H149</f>
        <v>0</v>
      </c>
      <c r="S149" s="230">
        <v>0</v>
      </c>
      <c r="T149" s="231">
        <f>S149*H149</f>
        <v>0</v>
      </c>
      <c r="AR149" s="232" t="s">
        <v>158</v>
      </c>
      <c r="AT149" s="232" t="s">
        <v>137</v>
      </c>
      <c r="AU149" s="232" t="s">
        <v>86</v>
      </c>
      <c r="AY149" s="15" t="s">
        <v>134</v>
      </c>
      <c r="BE149" s="233">
        <f>IF(N149="základní",J149,0)</f>
        <v>0</v>
      </c>
      <c r="BF149" s="233">
        <f>IF(N149="snížená",J149,0)</f>
        <v>0</v>
      </c>
      <c r="BG149" s="233">
        <f>IF(N149="zákl. přenesená",J149,0)</f>
        <v>0</v>
      </c>
      <c r="BH149" s="233">
        <f>IF(N149="sníž. přenesená",J149,0)</f>
        <v>0</v>
      </c>
      <c r="BI149" s="233">
        <f>IF(N149="nulová",J149,0)</f>
        <v>0</v>
      </c>
      <c r="BJ149" s="15" t="s">
        <v>21</v>
      </c>
      <c r="BK149" s="233">
        <f>ROUND(I149*H149,2)</f>
        <v>0</v>
      </c>
      <c r="BL149" s="15" t="s">
        <v>158</v>
      </c>
      <c r="BM149" s="232" t="s">
        <v>596</v>
      </c>
    </row>
    <row r="150" s="1" customFormat="1">
      <c r="B150" s="36"/>
      <c r="C150" s="37"/>
      <c r="D150" s="234" t="s">
        <v>144</v>
      </c>
      <c r="E150" s="37"/>
      <c r="F150" s="235" t="s">
        <v>597</v>
      </c>
      <c r="G150" s="37"/>
      <c r="H150" s="37"/>
      <c r="I150" s="137"/>
      <c r="J150" s="37"/>
      <c r="K150" s="37"/>
      <c r="L150" s="41"/>
      <c r="M150" s="236"/>
      <c r="N150" s="84"/>
      <c r="O150" s="84"/>
      <c r="P150" s="84"/>
      <c r="Q150" s="84"/>
      <c r="R150" s="84"/>
      <c r="S150" s="84"/>
      <c r="T150" s="85"/>
      <c r="AT150" s="15" t="s">
        <v>144</v>
      </c>
      <c r="AU150" s="15" t="s">
        <v>86</v>
      </c>
    </row>
    <row r="151" s="12" customFormat="1">
      <c r="B151" s="241"/>
      <c r="C151" s="242"/>
      <c r="D151" s="234" t="s">
        <v>197</v>
      </c>
      <c r="E151" s="243" t="s">
        <v>1</v>
      </c>
      <c r="F151" s="244" t="s">
        <v>579</v>
      </c>
      <c r="G151" s="242"/>
      <c r="H151" s="243" t="s">
        <v>1</v>
      </c>
      <c r="I151" s="245"/>
      <c r="J151" s="242"/>
      <c r="K151" s="242"/>
      <c r="L151" s="246"/>
      <c r="M151" s="247"/>
      <c r="N151" s="248"/>
      <c r="O151" s="248"/>
      <c r="P151" s="248"/>
      <c r="Q151" s="248"/>
      <c r="R151" s="248"/>
      <c r="S151" s="248"/>
      <c r="T151" s="249"/>
      <c r="AT151" s="250" t="s">
        <v>197</v>
      </c>
      <c r="AU151" s="250" t="s">
        <v>86</v>
      </c>
      <c r="AV151" s="12" t="s">
        <v>21</v>
      </c>
      <c r="AW151" s="12" t="s">
        <v>34</v>
      </c>
      <c r="AX151" s="12" t="s">
        <v>77</v>
      </c>
      <c r="AY151" s="250" t="s">
        <v>134</v>
      </c>
    </row>
    <row r="152" s="13" customFormat="1">
      <c r="B152" s="251"/>
      <c r="C152" s="252"/>
      <c r="D152" s="234" t="s">
        <v>197</v>
      </c>
      <c r="E152" s="253" t="s">
        <v>1</v>
      </c>
      <c r="F152" s="254" t="s">
        <v>580</v>
      </c>
      <c r="G152" s="252"/>
      <c r="H152" s="255">
        <v>51</v>
      </c>
      <c r="I152" s="256"/>
      <c r="J152" s="252"/>
      <c r="K152" s="252"/>
      <c r="L152" s="257"/>
      <c r="M152" s="258"/>
      <c r="N152" s="259"/>
      <c r="O152" s="259"/>
      <c r="P152" s="259"/>
      <c r="Q152" s="259"/>
      <c r="R152" s="259"/>
      <c r="S152" s="259"/>
      <c r="T152" s="260"/>
      <c r="AT152" s="261" t="s">
        <v>197</v>
      </c>
      <c r="AU152" s="261" t="s">
        <v>86</v>
      </c>
      <c r="AV152" s="13" t="s">
        <v>86</v>
      </c>
      <c r="AW152" s="13" t="s">
        <v>34</v>
      </c>
      <c r="AX152" s="13" t="s">
        <v>21</v>
      </c>
      <c r="AY152" s="261" t="s">
        <v>134</v>
      </c>
    </row>
    <row r="153" s="1" customFormat="1" ht="24" customHeight="1">
      <c r="B153" s="36"/>
      <c r="C153" s="221" t="s">
        <v>294</v>
      </c>
      <c r="D153" s="221" t="s">
        <v>137</v>
      </c>
      <c r="E153" s="222" t="s">
        <v>598</v>
      </c>
      <c r="F153" s="223" t="s">
        <v>599</v>
      </c>
      <c r="G153" s="224" t="s">
        <v>413</v>
      </c>
      <c r="H153" s="225">
        <v>51</v>
      </c>
      <c r="I153" s="226"/>
      <c r="J153" s="227">
        <f>ROUND(I153*H153,2)</f>
        <v>0</v>
      </c>
      <c r="K153" s="223" t="s">
        <v>195</v>
      </c>
      <c r="L153" s="41"/>
      <c r="M153" s="228" t="s">
        <v>1</v>
      </c>
      <c r="N153" s="229" t="s">
        <v>42</v>
      </c>
      <c r="O153" s="84"/>
      <c r="P153" s="230">
        <f>O153*H153</f>
        <v>0</v>
      </c>
      <c r="Q153" s="230">
        <v>0.0020799999999999998</v>
      </c>
      <c r="R153" s="230">
        <f>Q153*H153</f>
        <v>0.10607999999999999</v>
      </c>
      <c r="S153" s="230">
        <v>0</v>
      </c>
      <c r="T153" s="231">
        <f>S153*H153</f>
        <v>0</v>
      </c>
      <c r="AR153" s="232" t="s">
        <v>158</v>
      </c>
      <c r="AT153" s="232" t="s">
        <v>137</v>
      </c>
      <c r="AU153" s="232" t="s">
        <v>86</v>
      </c>
      <c r="AY153" s="15" t="s">
        <v>134</v>
      </c>
      <c r="BE153" s="233">
        <f>IF(N153="základní",J153,0)</f>
        <v>0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5" t="s">
        <v>21</v>
      </c>
      <c r="BK153" s="233">
        <f>ROUND(I153*H153,2)</f>
        <v>0</v>
      </c>
      <c r="BL153" s="15" t="s">
        <v>158</v>
      </c>
      <c r="BM153" s="232" t="s">
        <v>600</v>
      </c>
    </row>
    <row r="154" s="1" customFormat="1">
      <c r="B154" s="36"/>
      <c r="C154" s="37"/>
      <c r="D154" s="234" t="s">
        <v>144</v>
      </c>
      <c r="E154" s="37"/>
      <c r="F154" s="235" t="s">
        <v>601</v>
      </c>
      <c r="G154" s="37"/>
      <c r="H154" s="37"/>
      <c r="I154" s="137"/>
      <c r="J154" s="37"/>
      <c r="K154" s="37"/>
      <c r="L154" s="41"/>
      <c r="M154" s="236"/>
      <c r="N154" s="84"/>
      <c r="O154" s="84"/>
      <c r="P154" s="84"/>
      <c r="Q154" s="84"/>
      <c r="R154" s="84"/>
      <c r="S154" s="84"/>
      <c r="T154" s="85"/>
      <c r="AT154" s="15" t="s">
        <v>144</v>
      </c>
      <c r="AU154" s="15" t="s">
        <v>86</v>
      </c>
    </row>
    <row r="155" s="12" customFormat="1">
      <c r="B155" s="241"/>
      <c r="C155" s="242"/>
      <c r="D155" s="234" t="s">
        <v>197</v>
      </c>
      <c r="E155" s="243" t="s">
        <v>1</v>
      </c>
      <c r="F155" s="244" t="s">
        <v>602</v>
      </c>
      <c r="G155" s="242"/>
      <c r="H155" s="243" t="s">
        <v>1</v>
      </c>
      <c r="I155" s="245"/>
      <c r="J155" s="242"/>
      <c r="K155" s="242"/>
      <c r="L155" s="246"/>
      <c r="M155" s="247"/>
      <c r="N155" s="248"/>
      <c r="O155" s="248"/>
      <c r="P155" s="248"/>
      <c r="Q155" s="248"/>
      <c r="R155" s="248"/>
      <c r="S155" s="248"/>
      <c r="T155" s="249"/>
      <c r="AT155" s="250" t="s">
        <v>197</v>
      </c>
      <c r="AU155" s="250" t="s">
        <v>86</v>
      </c>
      <c r="AV155" s="12" t="s">
        <v>21</v>
      </c>
      <c r="AW155" s="12" t="s">
        <v>34</v>
      </c>
      <c r="AX155" s="12" t="s">
        <v>77</v>
      </c>
      <c r="AY155" s="250" t="s">
        <v>134</v>
      </c>
    </row>
    <row r="156" s="13" customFormat="1">
      <c r="B156" s="251"/>
      <c r="C156" s="252"/>
      <c r="D156" s="234" t="s">
        <v>197</v>
      </c>
      <c r="E156" s="253" t="s">
        <v>1</v>
      </c>
      <c r="F156" s="254" t="s">
        <v>570</v>
      </c>
      <c r="G156" s="252"/>
      <c r="H156" s="255">
        <v>51</v>
      </c>
      <c r="I156" s="256"/>
      <c r="J156" s="252"/>
      <c r="K156" s="252"/>
      <c r="L156" s="257"/>
      <c r="M156" s="258"/>
      <c r="N156" s="259"/>
      <c r="O156" s="259"/>
      <c r="P156" s="259"/>
      <c r="Q156" s="259"/>
      <c r="R156" s="259"/>
      <c r="S156" s="259"/>
      <c r="T156" s="260"/>
      <c r="AT156" s="261" t="s">
        <v>197</v>
      </c>
      <c r="AU156" s="261" t="s">
        <v>86</v>
      </c>
      <c r="AV156" s="13" t="s">
        <v>86</v>
      </c>
      <c r="AW156" s="13" t="s">
        <v>34</v>
      </c>
      <c r="AX156" s="13" t="s">
        <v>21</v>
      </c>
      <c r="AY156" s="261" t="s">
        <v>134</v>
      </c>
    </row>
    <row r="157" s="1" customFormat="1" ht="16.5" customHeight="1">
      <c r="B157" s="36"/>
      <c r="C157" s="221" t="s">
        <v>301</v>
      </c>
      <c r="D157" s="221" t="s">
        <v>137</v>
      </c>
      <c r="E157" s="222" t="s">
        <v>603</v>
      </c>
      <c r="F157" s="223" t="s">
        <v>604</v>
      </c>
      <c r="G157" s="224" t="s">
        <v>275</v>
      </c>
      <c r="H157" s="225">
        <v>51</v>
      </c>
      <c r="I157" s="226"/>
      <c r="J157" s="227">
        <f>ROUND(I157*H157,2)</f>
        <v>0</v>
      </c>
      <c r="K157" s="223" t="s">
        <v>195</v>
      </c>
      <c r="L157" s="41"/>
      <c r="M157" s="228" t="s">
        <v>1</v>
      </c>
      <c r="N157" s="229" t="s">
        <v>42</v>
      </c>
      <c r="O157" s="84"/>
      <c r="P157" s="230">
        <f>O157*H157</f>
        <v>0</v>
      </c>
      <c r="Q157" s="230">
        <v>0</v>
      </c>
      <c r="R157" s="230">
        <f>Q157*H157</f>
        <v>0</v>
      </c>
      <c r="S157" s="230">
        <v>0</v>
      </c>
      <c r="T157" s="231">
        <f>S157*H157</f>
        <v>0</v>
      </c>
      <c r="AR157" s="232" t="s">
        <v>158</v>
      </c>
      <c r="AT157" s="232" t="s">
        <v>137</v>
      </c>
      <c r="AU157" s="232" t="s">
        <v>86</v>
      </c>
      <c r="AY157" s="15" t="s">
        <v>134</v>
      </c>
      <c r="BE157" s="233">
        <f>IF(N157="základní",J157,0)</f>
        <v>0</v>
      </c>
      <c r="BF157" s="233">
        <f>IF(N157="snížená",J157,0)</f>
        <v>0</v>
      </c>
      <c r="BG157" s="233">
        <f>IF(N157="zákl. přenesená",J157,0)</f>
        <v>0</v>
      </c>
      <c r="BH157" s="233">
        <f>IF(N157="sníž. přenesená",J157,0)</f>
        <v>0</v>
      </c>
      <c r="BI157" s="233">
        <f>IF(N157="nulová",J157,0)</f>
        <v>0</v>
      </c>
      <c r="BJ157" s="15" t="s">
        <v>21</v>
      </c>
      <c r="BK157" s="233">
        <f>ROUND(I157*H157,2)</f>
        <v>0</v>
      </c>
      <c r="BL157" s="15" t="s">
        <v>158</v>
      </c>
      <c r="BM157" s="232" t="s">
        <v>605</v>
      </c>
    </row>
    <row r="158" s="1" customFormat="1">
      <c r="B158" s="36"/>
      <c r="C158" s="37"/>
      <c r="D158" s="234" t="s">
        <v>144</v>
      </c>
      <c r="E158" s="37"/>
      <c r="F158" s="235" t="s">
        <v>606</v>
      </c>
      <c r="G158" s="37"/>
      <c r="H158" s="37"/>
      <c r="I158" s="137"/>
      <c r="J158" s="37"/>
      <c r="K158" s="37"/>
      <c r="L158" s="41"/>
      <c r="M158" s="236"/>
      <c r="N158" s="84"/>
      <c r="O158" s="84"/>
      <c r="P158" s="84"/>
      <c r="Q158" s="84"/>
      <c r="R158" s="84"/>
      <c r="S158" s="84"/>
      <c r="T158" s="85"/>
      <c r="AT158" s="15" t="s">
        <v>144</v>
      </c>
      <c r="AU158" s="15" t="s">
        <v>86</v>
      </c>
    </row>
    <row r="159" s="12" customFormat="1">
      <c r="B159" s="241"/>
      <c r="C159" s="242"/>
      <c r="D159" s="234" t="s">
        <v>197</v>
      </c>
      <c r="E159" s="243" t="s">
        <v>1</v>
      </c>
      <c r="F159" s="244" t="s">
        <v>607</v>
      </c>
      <c r="G159" s="242"/>
      <c r="H159" s="243" t="s">
        <v>1</v>
      </c>
      <c r="I159" s="245"/>
      <c r="J159" s="242"/>
      <c r="K159" s="242"/>
      <c r="L159" s="246"/>
      <c r="M159" s="247"/>
      <c r="N159" s="248"/>
      <c r="O159" s="248"/>
      <c r="P159" s="248"/>
      <c r="Q159" s="248"/>
      <c r="R159" s="248"/>
      <c r="S159" s="248"/>
      <c r="T159" s="249"/>
      <c r="AT159" s="250" t="s">
        <v>197</v>
      </c>
      <c r="AU159" s="250" t="s">
        <v>86</v>
      </c>
      <c r="AV159" s="12" t="s">
        <v>21</v>
      </c>
      <c r="AW159" s="12" t="s">
        <v>34</v>
      </c>
      <c r="AX159" s="12" t="s">
        <v>77</v>
      </c>
      <c r="AY159" s="250" t="s">
        <v>134</v>
      </c>
    </row>
    <row r="160" s="13" customFormat="1">
      <c r="B160" s="251"/>
      <c r="C160" s="252"/>
      <c r="D160" s="234" t="s">
        <v>197</v>
      </c>
      <c r="E160" s="253" t="s">
        <v>1</v>
      </c>
      <c r="F160" s="254" t="s">
        <v>608</v>
      </c>
      <c r="G160" s="252"/>
      <c r="H160" s="255">
        <v>51</v>
      </c>
      <c r="I160" s="256"/>
      <c r="J160" s="252"/>
      <c r="K160" s="252"/>
      <c r="L160" s="257"/>
      <c r="M160" s="258"/>
      <c r="N160" s="259"/>
      <c r="O160" s="259"/>
      <c r="P160" s="259"/>
      <c r="Q160" s="259"/>
      <c r="R160" s="259"/>
      <c r="S160" s="259"/>
      <c r="T160" s="260"/>
      <c r="AT160" s="261" t="s">
        <v>197</v>
      </c>
      <c r="AU160" s="261" t="s">
        <v>86</v>
      </c>
      <c r="AV160" s="13" t="s">
        <v>86</v>
      </c>
      <c r="AW160" s="13" t="s">
        <v>34</v>
      </c>
      <c r="AX160" s="13" t="s">
        <v>21</v>
      </c>
      <c r="AY160" s="261" t="s">
        <v>134</v>
      </c>
    </row>
    <row r="161" s="1" customFormat="1" ht="16.5" customHeight="1">
      <c r="B161" s="36"/>
      <c r="C161" s="262" t="s">
        <v>308</v>
      </c>
      <c r="D161" s="262" t="s">
        <v>321</v>
      </c>
      <c r="E161" s="263" t="s">
        <v>609</v>
      </c>
      <c r="F161" s="264" t="s">
        <v>610</v>
      </c>
      <c r="G161" s="265" t="s">
        <v>194</v>
      </c>
      <c r="H161" s="266">
        <v>7.6500000000000004</v>
      </c>
      <c r="I161" s="267"/>
      <c r="J161" s="268">
        <f>ROUND(I161*H161,2)</f>
        <v>0</v>
      </c>
      <c r="K161" s="264" t="s">
        <v>195</v>
      </c>
      <c r="L161" s="269"/>
      <c r="M161" s="270" t="s">
        <v>1</v>
      </c>
      <c r="N161" s="271" t="s">
        <v>42</v>
      </c>
      <c r="O161" s="84"/>
      <c r="P161" s="230">
        <f>O161*H161</f>
        <v>0</v>
      </c>
      <c r="Q161" s="230">
        <v>0.20000000000000001</v>
      </c>
      <c r="R161" s="230">
        <f>Q161*H161</f>
        <v>1.5300000000000003</v>
      </c>
      <c r="S161" s="230">
        <v>0</v>
      </c>
      <c r="T161" s="231">
        <f>S161*H161</f>
        <v>0</v>
      </c>
      <c r="AR161" s="232" t="s">
        <v>177</v>
      </c>
      <c r="AT161" s="232" t="s">
        <v>321</v>
      </c>
      <c r="AU161" s="232" t="s">
        <v>86</v>
      </c>
      <c r="AY161" s="15" t="s">
        <v>134</v>
      </c>
      <c r="BE161" s="233">
        <f>IF(N161="základní",J161,0)</f>
        <v>0</v>
      </c>
      <c r="BF161" s="233">
        <f>IF(N161="snížená",J161,0)</f>
        <v>0</v>
      </c>
      <c r="BG161" s="233">
        <f>IF(N161="zákl. přenesená",J161,0)</f>
        <v>0</v>
      </c>
      <c r="BH161" s="233">
        <f>IF(N161="sníž. přenesená",J161,0)</f>
        <v>0</v>
      </c>
      <c r="BI161" s="233">
        <f>IF(N161="nulová",J161,0)</f>
        <v>0</v>
      </c>
      <c r="BJ161" s="15" t="s">
        <v>21</v>
      </c>
      <c r="BK161" s="233">
        <f>ROUND(I161*H161,2)</f>
        <v>0</v>
      </c>
      <c r="BL161" s="15" t="s">
        <v>158</v>
      </c>
      <c r="BM161" s="232" t="s">
        <v>611</v>
      </c>
    </row>
    <row r="162" s="1" customFormat="1">
      <c r="B162" s="36"/>
      <c r="C162" s="37"/>
      <c r="D162" s="234" t="s">
        <v>144</v>
      </c>
      <c r="E162" s="37"/>
      <c r="F162" s="235" t="s">
        <v>612</v>
      </c>
      <c r="G162" s="37"/>
      <c r="H162" s="37"/>
      <c r="I162" s="137"/>
      <c r="J162" s="37"/>
      <c r="K162" s="37"/>
      <c r="L162" s="41"/>
      <c r="M162" s="236"/>
      <c r="N162" s="84"/>
      <c r="O162" s="84"/>
      <c r="P162" s="84"/>
      <c r="Q162" s="84"/>
      <c r="R162" s="84"/>
      <c r="S162" s="84"/>
      <c r="T162" s="85"/>
      <c r="AT162" s="15" t="s">
        <v>144</v>
      </c>
      <c r="AU162" s="15" t="s">
        <v>86</v>
      </c>
    </row>
    <row r="163" s="13" customFormat="1">
      <c r="B163" s="251"/>
      <c r="C163" s="252"/>
      <c r="D163" s="234" t="s">
        <v>197</v>
      </c>
      <c r="E163" s="253" t="s">
        <v>1</v>
      </c>
      <c r="F163" s="254" t="s">
        <v>613</v>
      </c>
      <c r="G163" s="252"/>
      <c r="H163" s="255">
        <v>7.6500000000000004</v>
      </c>
      <c r="I163" s="256"/>
      <c r="J163" s="252"/>
      <c r="K163" s="252"/>
      <c r="L163" s="257"/>
      <c r="M163" s="258"/>
      <c r="N163" s="259"/>
      <c r="O163" s="259"/>
      <c r="P163" s="259"/>
      <c r="Q163" s="259"/>
      <c r="R163" s="259"/>
      <c r="S163" s="259"/>
      <c r="T163" s="260"/>
      <c r="AT163" s="261" t="s">
        <v>197</v>
      </c>
      <c r="AU163" s="261" t="s">
        <v>86</v>
      </c>
      <c r="AV163" s="13" t="s">
        <v>86</v>
      </c>
      <c r="AW163" s="13" t="s">
        <v>34</v>
      </c>
      <c r="AX163" s="13" t="s">
        <v>21</v>
      </c>
      <c r="AY163" s="261" t="s">
        <v>134</v>
      </c>
    </row>
    <row r="164" s="1" customFormat="1" ht="16.5" customHeight="1">
      <c r="B164" s="36"/>
      <c r="C164" s="221" t="s">
        <v>315</v>
      </c>
      <c r="D164" s="221" t="s">
        <v>137</v>
      </c>
      <c r="E164" s="222" t="s">
        <v>614</v>
      </c>
      <c r="F164" s="223" t="s">
        <v>615</v>
      </c>
      <c r="G164" s="224" t="s">
        <v>194</v>
      </c>
      <c r="H164" s="225">
        <v>2.04</v>
      </c>
      <c r="I164" s="226"/>
      <c r="J164" s="227">
        <f>ROUND(I164*H164,2)</f>
        <v>0</v>
      </c>
      <c r="K164" s="223" t="s">
        <v>195</v>
      </c>
      <c r="L164" s="41"/>
      <c r="M164" s="228" t="s">
        <v>1</v>
      </c>
      <c r="N164" s="229" t="s">
        <v>42</v>
      </c>
      <c r="O164" s="84"/>
      <c r="P164" s="230">
        <f>O164*H164</f>
        <v>0</v>
      </c>
      <c r="Q164" s="230">
        <v>0</v>
      </c>
      <c r="R164" s="230">
        <f>Q164*H164</f>
        <v>0</v>
      </c>
      <c r="S164" s="230">
        <v>0</v>
      </c>
      <c r="T164" s="231">
        <f>S164*H164</f>
        <v>0</v>
      </c>
      <c r="AR164" s="232" t="s">
        <v>158</v>
      </c>
      <c r="AT164" s="232" t="s">
        <v>137</v>
      </c>
      <c r="AU164" s="232" t="s">
        <v>86</v>
      </c>
      <c r="AY164" s="15" t="s">
        <v>134</v>
      </c>
      <c r="BE164" s="233">
        <f>IF(N164="základní",J164,0)</f>
        <v>0</v>
      </c>
      <c r="BF164" s="233">
        <f>IF(N164="snížená",J164,0)</f>
        <v>0</v>
      </c>
      <c r="BG164" s="233">
        <f>IF(N164="zákl. přenesená",J164,0)</f>
        <v>0</v>
      </c>
      <c r="BH164" s="233">
        <f>IF(N164="sníž. přenesená",J164,0)</f>
        <v>0</v>
      </c>
      <c r="BI164" s="233">
        <f>IF(N164="nulová",J164,0)</f>
        <v>0</v>
      </c>
      <c r="BJ164" s="15" t="s">
        <v>21</v>
      </c>
      <c r="BK164" s="233">
        <f>ROUND(I164*H164,2)</f>
        <v>0</v>
      </c>
      <c r="BL164" s="15" t="s">
        <v>158</v>
      </c>
      <c r="BM164" s="232" t="s">
        <v>616</v>
      </c>
    </row>
    <row r="165" s="1" customFormat="1">
      <c r="B165" s="36"/>
      <c r="C165" s="37"/>
      <c r="D165" s="234" t="s">
        <v>144</v>
      </c>
      <c r="E165" s="37"/>
      <c r="F165" s="235" t="s">
        <v>617</v>
      </c>
      <c r="G165" s="37"/>
      <c r="H165" s="37"/>
      <c r="I165" s="137"/>
      <c r="J165" s="37"/>
      <c r="K165" s="37"/>
      <c r="L165" s="41"/>
      <c r="M165" s="236"/>
      <c r="N165" s="84"/>
      <c r="O165" s="84"/>
      <c r="P165" s="84"/>
      <c r="Q165" s="84"/>
      <c r="R165" s="84"/>
      <c r="S165" s="84"/>
      <c r="T165" s="85"/>
      <c r="AT165" s="15" t="s">
        <v>144</v>
      </c>
      <c r="AU165" s="15" t="s">
        <v>86</v>
      </c>
    </row>
    <row r="166" s="12" customFormat="1">
      <c r="B166" s="241"/>
      <c r="C166" s="242"/>
      <c r="D166" s="234" t="s">
        <v>197</v>
      </c>
      <c r="E166" s="243" t="s">
        <v>1</v>
      </c>
      <c r="F166" s="244" t="s">
        <v>618</v>
      </c>
      <c r="G166" s="242"/>
      <c r="H166" s="243" t="s">
        <v>1</v>
      </c>
      <c r="I166" s="245"/>
      <c r="J166" s="242"/>
      <c r="K166" s="242"/>
      <c r="L166" s="246"/>
      <c r="M166" s="247"/>
      <c r="N166" s="248"/>
      <c r="O166" s="248"/>
      <c r="P166" s="248"/>
      <c r="Q166" s="248"/>
      <c r="R166" s="248"/>
      <c r="S166" s="248"/>
      <c r="T166" s="249"/>
      <c r="AT166" s="250" t="s">
        <v>197</v>
      </c>
      <c r="AU166" s="250" t="s">
        <v>86</v>
      </c>
      <c r="AV166" s="12" t="s">
        <v>21</v>
      </c>
      <c r="AW166" s="12" t="s">
        <v>34</v>
      </c>
      <c r="AX166" s="12" t="s">
        <v>77</v>
      </c>
      <c r="AY166" s="250" t="s">
        <v>134</v>
      </c>
    </row>
    <row r="167" s="13" customFormat="1">
      <c r="B167" s="251"/>
      <c r="C167" s="252"/>
      <c r="D167" s="234" t="s">
        <v>197</v>
      </c>
      <c r="E167" s="253" t="s">
        <v>1</v>
      </c>
      <c r="F167" s="254" t="s">
        <v>619</v>
      </c>
      <c r="G167" s="252"/>
      <c r="H167" s="255">
        <v>2.04</v>
      </c>
      <c r="I167" s="256"/>
      <c r="J167" s="252"/>
      <c r="K167" s="252"/>
      <c r="L167" s="257"/>
      <c r="M167" s="258"/>
      <c r="N167" s="259"/>
      <c r="O167" s="259"/>
      <c r="P167" s="259"/>
      <c r="Q167" s="259"/>
      <c r="R167" s="259"/>
      <c r="S167" s="259"/>
      <c r="T167" s="260"/>
      <c r="AT167" s="261" t="s">
        <v>197</v>
      </c>
      <c r="AU167" s="261" t="s">
        <v>86</v>
      </c>
      <c r="AV167" s="13" t="s">
        <v>86</v>
      </c>
      <c r="AW167" s="13" t="s">
        <v>34</v>
      </c>
      <c r="AX167" s="13" t="s">
        <v>21</v>
      </c>
      <c r="AY167" s="261" t="s">
        <v>134</v>
      </c>
    </row>
    <row r="168" s="1" customFormat="1" ht="16.5" customHeight="1">
      <c r="B168" s="36"/>
      <c r="C168" s="221" t="s">
        <v>7</v>
      </c>
      <c r="D168" s="221" t="s">
        <v>137</v>
      </c>
      <c r="E168" s="222" t="s">
        <v>620</v>
      </c>
      <c r="F168" s="223" t="s">
        <v>621</v>
      </c>
      <c r="G168" s="224" t="s">
        <v>194</v>
      </c>
      <c r="H168" s="225">
        <v>2.04</v>
      </c>
      <c r="I168" s="226"/>
      <c r="J168" s="227">
        <f>ROUND(I168*H168,2)</f>
        <v>0</v>
      </c>
      <c r="K168" s="223" t="s">
        <v>195</v>
      </c>
      <c r="L168" s="41"/>
      <c r="M168" s="228" t="s">
        <v>1</v>
      </c>
      <c r="N168" s="229" t="s">
        <v>42</v>
      </c>
      <c r="O168" s="84"/>
      <c r="P168" s="230">
        <f>O168*H168</f>
        <v>0</v>
      </c>
      <c r="Q168" s="230">
        <v>0</v>
      </c>
      <c r="R168" s="230">
        <f>Q168*H168</f>
        <v>0</v>
      </c>
      <c r="S168" s="230">
        <v>0</v>
      </c>
      <c r="T168" s="231">
        <f>S168*H168</f>
        <v>0</v>
      </c>
      <c r="AR168" s="232" t="s">
        <v>158</v>
      </c>
      <c r="AT168" s="232" t="s">
        <v>137</v>
      </c>
      <c r="AU168" s="232" t="s">
        <v>86</v>
      </c>
      <c r="AY168" s="15" t="s">
        <v>134</v>
      </c>
      <c r="BE168" s="233">
        <f>IF(N168="základní",J168,0)</f>
        <v>0</v>
      </c>
      <c r="BF168" s="233">
        <f>IF(N168="snížená",J168,0)</f>
        <v>0</v>
      </c>
      <c r="BG168" s="233">
        <f>IF(N168="zákl. přenesená",J168,0)</f>
        <v>0</v>
      </c>
      <c r="BH168" s="233">
        <f>IF(N168="sníž. přenesená",J168,0)</f>
        <v>0</v>
      </c>
      <c r="BI168" s="233">
        <f>IF(N168="nulová",J168,0)</f>
        <v>0</v>
      </c>
      <c r="BJ168" s="15" t="s">
        <v>21</v>
      </c>
      <c r="BK168" s="233">
        <f>ROUND(I168*H168,2)</f>
        <v>0</v>
      </c>
      <c r="BL168" s="15" t="s">
        <v>158</v>
      </c>
      <c r="BM168" s="232" t="s">
        <v>622</v>
      </c>
    </row>
    <row r="169" s="1" customFormat="1">
      <c r="B169" s="36"/>
      <c r="C169" s="37"/>
      <c r="D169" s="234" t="s">
        <v>144</v>
      </c>
      <c r="E169" s="37"/>
      <c r="F169" s="235" t="s">
        <v>623</v>
      </c>
      <c r="G169" s="37"/>
      <c r="H169" s="37"/>
      <c r="I169" s="137"/>
      <c r="J169" s="37"/>
      <c r="K169" s="37"/>
      <c r="L169" s="41"/>
      <c r="M169" s="236"/>
      <c r="N169" s="84"/>
      <c r="O169" s="84"/>
      <c r="P169" s="84"/>
      <c r="Q169" s="84"/>
      <c r="R169" s="84"/>
      <c r="S169" s="84"/>
      <c r="T169" s="85"/>
      <c r="AT169" s="15" t="s">
        <v>144</v>
      </c>
      <c r="AU169" s="15" t="s">
        <v>86</v>
      </c>
    </row>
    <row r="170" s="13" customFormat="1">
      <c r="B170" s="251"/>
      <c r="C170" s="252"/>
      <c r="D170" s="234" t="s">
        <v>197</v>
      </c>
      <c r="E170" s="253" t="s">
        <v>1</v>
      </c>
      <c r="F170" s="254" t="s">
        <v>624</v>
      </c>
      <c r="G170" s="252"/>
      <c r="H170" s="255">
        <v>2.04</v>
      </c>
      <c r="I170" s="256"/>
      <c r="J170" s="252"/>
      <c r="K170" s="252"/>
      <c r="L170" s="257"/>
      <c r="M170" s="258"/>
      <c r="N170" s="259"/>
      <c r="O170" s="259"/>
      <c r="P170" s="259"/>
      <c r="Q170" s="259"/>
      <c r="R170" s="259"/>
      <c r="S170" s="259"/>
      <c r="T170" s="260"/>
      <c r="AT170" s="261" t="s">
        <v>197</v>
      </c>
      <c r="AU170" s="261" t="s">
        <v>86</v>
      </c>
      <c r="AV170" s="13" t="s">
        <v>86</v>
      </c>
      <c r="AW170" s="13" t="s">
        <v>34</v>
      </c>
      <c r="AX170" s="13" t="s">
        <v>21</v>
      </c>
      <c r="AY170" s="261" t="s">
        <v>134</v>
      </c>
    </row>
    <row r="171" s="1" customFormat="1" ht="24" customHeight="1">
      <c r="B171" s="36"/>
      <c r="C171" s="221" t="s">
        <v>330</v>
      </c>
      <c r="D171" s="221" t="s">
        <v>137</v>
      </c>
      <c r="E171" s="222" t="s">
        <v>625</v>
      </c>
      <c r="F171" s="223" t="s">
        <v>626</v>
      </c>
      <c r="G171" s="224" t="s">
        <v>194</v>
      </c>
      <c r="H171" s="225">
        <v>18.359999999999999</v>
      </c>
      <c r="I171" s="226"/>
      <c r="J171" s="227">
        <f>ROUND(I171*H171,2)</f>
        <v>0</v>
      </c>
      <c r="K171" s="223" t="s">
        <v>195</v>
      </c>
      <c r="L171" s="41"/>
      <c r="M171" s="228" t="s">
        <v>1</v>
      </c>
      <c r="N171" s="229" t="s">
        <v>42</v>
      </c>
      <c r="O171" s="84"/>
      <c r="P171" s="230">
        <f>O171*H171</f>
        <v>0</v>
      </c>
      <c r="Q171" s="230">
        <v>0</v>
      </c>
      <c r="R171" s="230">
        <f>Q171*H171</f>
        <v>0</v>
      </c>
      <c r="S171" s="230">
        <v>0</v>
      </c>
      <c r="T171" s="231">
        <f>S171*H171</f>
        <v>0</v>
      </c>
      <c r="AR171" s="232" t="s">
        <v>158</v>
      </c>
      <c r="AT171" s="232" t="s">
        <v>137</v>
      </c>
      <c r="AU171" s="232" t="s">
        <v>86</v>
      </c>
      <c r="AY171" s="15" t="s">
        <v>134</v>
      </c>
      <c r="BE171" s="233">
        <f>IF(N171="základní",J171,0)</f>
        <v>0</v>
      </c>
      <c r="BF171" s="233">
        <f>IF(N171="snížená",J171,0)</f>
        <v>0</v>
      </c>
      <c r="BG171" s="233">
        <f>IF(N171="zákl. přenesená",J171,0)</f>
        <v>0</v>
      </c>
      <c r="BH171" s="233">
        <f>IF(N171="sníž. přenesená",J171,0)</f>
        <v>0</v>
      </c>
      <c r="BI171" s="233">
        <f>IF(N171="nulová",J171,0)</f>
        <v>0</v>
      </c>
      <c r="BJ171" s="15" t="s">
        <v>21</v>
      </c>
      <c r="BK171" s="233">
        <f>ROUND(I171*H171,2)</f>
        <v>0</v>
      </c>
      <c r="BL171" s="15" t="s">
        <v>158</v>
      </c>
      <c r="BM171" s="232" t="s">
        <v>627</v>
      </c>
    </row>
    <row r="172" s="1" customFormat="1">
      <c r="B172" s="36"/>
      <c r="C172" s="37"/>
      <c r="D172" s="234" t="s">
        <v>144</v>
      </c>
      <c r="E172" s="37"/>
      <c r="F172" s="235" t="s">
        <v>628</v>
      </c>
      <c r="G172" s="37"/>
      <c r="H172" s="37"/>
      <c r="I172" s="137"/>
      <c r="J172" s="37"/>
      <c r="K172" s="37"/>
      <c r="L172" s="41"/>
      <c r="M172" s="236"/>
      <c r="N172" s="84"/>
      <c r="O172" s="84"/>
      <c r="P172" s="84"/>
      <c r="Q172" s="84"/>
      <c r="R172" s="84"/>
      <c r="S172" s="84"/>
      <c r="T172" s="85"/>
      <c r="AT172" s="15" t="s">
        <v>144</v>
      </c>
      <c r="AU172" s="15" t="s">
        <v>86</v>
      </c>
    </row>
    <row r="173" s="13" customFormat="1">
      <c r="B173" s="251"/>
      <c r="C173" s="252"/>
      <c r="D173" s="234" t="s">
        <v>197</v>
      </c>
      <c r="E173" s="253" t="s">
        <v>1</v>
      </c>
      <c r="F173" s="254" t="s">
        <v>629</v>
      </c>
      <c r="G173" s="252"/>
      <c r="H173" s="255">
        <v>18.359999999999999</v>
      </c>
      <c r="I173" s="256"/>
      <c r="J173" s="252"/>
      <c r="K173" s="252"/>
      <c r="L173" s="257"/>
      <c r="M173" s="258"/>
      <c r="N173" s="259"/>
      <c r="O173" s="259"/>
      <c r="P173" s="259"/>
      <c r="Q173" s="259"/>
      <c r="R173" s="259"/>
      <c r="S173" s="259"/>
      <c r="T173" s="260"/>
      <c r="AT173" s="261" t="s">
        <v>197</v>
      </c>
      <c r="AU173" s="261" t="s">
        <v>86</v>
      </c>
      <c r="AV173" s="13" t="s">
        <v>86</v>
      </c>
      <c r="AW173" s="13" t="s">
        <v>34</v>
      </c>
      <c r="AX173" s="13" t="s">
        <v>21</v>
      </c>
      <c r="AY173" s="261" t="s">
        <v>134</v>
      </c>
    </row>
    <row r="174" s="11" customFormat="1" ht="22.8" customHeight="1">
      <c r="B174" s="205"/>
      <c r="C174" s="206"/>
      <c r="D174" s="207" t="s">
        <v>76</v>
      </c>
      <c r="E174" s="219" t="s">
        <v>428</v>
      </c>
      <c r="F174" s="219" t="s">
        <v>429</v>
      </c>
      <c r="G174" s="206"/>
      <c r="H174" s="206"/>
      <c r="I174" s="209"/>
      <c r="J174" s="220">
        <f>BK174</f>
        <v>0</v>
      </c>
      <c r="K174" s="206"/>
      <c r="L174" s="211"/>
      <c r="M174" s="212"/>
      <c r="N174" s="213"/>
      <c r="O174" s="213"/>
      <c r="P174" s="214">
        <f>SUM(P175:P176)</f>
        <v>0</v>
      </c>
      <c r="Q174" s="213"/>
      <c r="R174" s="214">
        <f>SUM(R175:R176)</f>
        <v>0</v>
      </c>
      <c r="S174" s="213"/>
      <c r="T174" s="215">
        <f>SUM(T175:T176)</f>
        <v>0</v>
      </c>
      <c r="AR174" s="216" t="s">
        <v>21</v>
      </c>
      <c r="AT174" s="217" t="s">
        <v>76</v>
      </c>
      <c r="AU174" s="217" t="s">
        <v>21</v>
      </c>
      <c r="AY174" s="216" t="s">
        <v>134</v>
      </c>
      <c r="BK174" s="218">
        <f>SUM(BK175:BK176)</f>
        <v>0</v>
      </c>
    </row>
    <row r="175" s="1" customFormat="1" ht="24" customHeight="1">
      <c r="B175" s="36"/>
      <c r="C175" s="221" t="s">
        <v>344</v>
      </c>
      <c r="D175" s="221" t="s">
        <v>137</v>
      </c>
      <c r="E175" s="222" t="s">
        <v>630</v>
      </c>
      <c r="F175" s="223" t="s">
        <v>631</v>
      </c>
      <c r="G175" s="224" t="s">
        <v>266</v>
      </c>
      <c r="H175" s="225">
        <v>9.6159999999999997</v>
      </c>
      <c r="I175" s="226"/>
      <c r="J175" s="227">
        <f>ROUND(I175*H175,2)</f>
        <v>0</v>
      </c>
      <c r="K175" s="223" t="s">
        <v>195</v>
      </c>
      <c r="L175" s="41"/>
      <c r="M175" s="228" t="s">
        <v>1</v>
      </c>
      <c r="N175" s="229" t="s">
        <v>42</v>
      </c>
      <c r="O175" s="84"/>
      <c r="P175" s="230">
        <f>O175*H175</f>
        <v>0</v>
      </c>
      <c r="Q175" s="230">
        <v>0</v>
      </c>
      <c r="R175" s="230">
        <f>Q175*H175</f>
        <v>0</v>
      </c>
      <c r="S175" s="230">
        <v>0</v>
      </c>
      <c r="T175" s="231">
        <f>S175*H175</f>
        <v>0</v>
      </c>
      <c r="AR175" s="232" t="s">
        <v>158</v>
      </c>
      <c r="AT175" s="232" t="s">
        <v>137</v>
      </c>
      <c r="AU175" s="232" t="s">
        <v>86</v>
      </c>
      <c r="AY175" s="15" t="s">
        <v>134</v>
      </c>
      <c r="BE175" s="233">
        <f>IF(N175="základní",J175,0)</f>
        <v>0</v>
      </c>
      <c r="BF175" s="233">
        <f>IF(N175="snížená",J175,0)</f>
        <v>0</v>
      </c>
      <c r="BG175" s="233">
        <f>IF(N175="zákl. přenesená",J175,0)</f>
        <v>0</v>
      </c>
      <c r="BH175" s="233">
        <f>IF(N175="sníž. přenesená",J175,0)</f>
        <v>0</v>
      </c>
      <c r="BI175" s="233">
        <f>IF(N175="nulová",J175,0)</f>
        <v>0</v>
      </c>
      <c r="BJ175" s="15" t="s">
        <v>21</v>
      </c>
      <c r="BK175" s="233">
        <f>ROUND(I175*H175,2)</f>
        <v>0</v>
      </c>
      <c r="BL175" s="15" t="s">
        <v>158</v>
      </c>
      <c r="BM175" s="232" t="s">
        <v>632</v>
      </c>
    </row>
    <row r="176" s="1" customFormat="1">
      <c r="B176" s="36"/>
      <c r="C176" s="37"/>
      <c r="D176" s="234" t="s">
        <v>144</v>
      </c>
      <c r="E176" s="37"/>
      <c r="F176" s="235" t="s">
        <v>633</v>
      </c>
      <c r="G176" s="37"/>
      <c r="H176" s="37"/>
      <c r="I176" s="137"/>
      <c r="J176" s="37"/>
      <c r="K176" s="37"/>
      <c r="L176" s="41"/>
      <c r="M176" s="238"/>
      <c r="N176" s="239"/>
      <c r="O176" s="239"/>
      <c r="P176" s="239"/>
      <c r="Q176" s="239"/>
      <c r="R176" s="239"/>
      <c r="S176" s="239"/>
      <c r="T176" s="240"/>
      <c r="AT176" s="15" t="s">
        <v>144</v>
      </c>
      <c r="AU176" s="15" t="s">
        <v>86</v>
      </c>
    </row>
    <row r="177" s="1" customFormat="1" ht="6.96" customHeight="1">
      <c r="B177" s="59"/>
      <c r="C177" s="60"/>
      <c r="D177" s="60"/>
      <c r="E177" s="60"/>
      <c r="F177" s="60"/>
      <c r="G177" s="60"/>
      <c r="H177" s="60"/>
      <c r="I177" s="171"/>
      <c r="J177" s="60"/>
      <c r="K177" s="60"/>
      <c r="L177" s="41"/>
    </row>
  </sheetData>
  <sheetProtection sheet="1" autoFilter="0" formatColumns="0" formatRows="0" objects="1" scenarios="1" spinCount="100000" saltValue="CYHgTvZ8cyvZAV5ZWnvM+TIc/j8VO16J2Q5QhtDldp9brqRAchWVQp4hiG8avZ4ES14+ONhR3ZyRJDpXq5UOEA==" hashValue="/HFCKMWXjv9tEXqzUym791daTpBvN1vJmqt98I/bYgNjghfptBbSoxIjyC8sZnC0q24SK4YPqCePxlz1FuVtiQ==" algorithmName="SHA-512" password="CC35"/>
  <autoFilter ref="C118:K176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9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5" t="s">
        <v>98</v>
      </c>
      <c r="AZ2" s="275" t="s">
        <v>634</v>
      </c>
      <c r="BA2" s="275" t="s">
        <v>1</v>
      </c>
      <c r="BB2" s="275" t="s">
        <v>1</v>
      </c>
      <c r="BC2" s="275" t="s">
        <v>26</v>
      </c>
      <c r="BD2" s="275" t="s">
        <v>86</v>
      </c>
    </row>
    <row r="3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18"/>
      <c r="AT3" s="15" t="s">
        <v>86</v>
      </c>
    </row>
    <row r="4" ht="24.96" customHeight="1">
      <c r="B4" s="18"/>
      <c r="D4" s="133" t="s">
        <v>105</v>
      </c>
      <c r="L4" s="18"/>
      <c r="M4" s="134" t="s">
        <v>10</v>
      </c>
      <c r="AT4" s="15" t="s">
        <v>4</v>
      </c>
    </row>
    <row r="5" ht="6.96" customHeight="1">
      <c r="B5" s="18"/>
      <c r="L5" s="18"/>
    </row>
    <row r="6" ht="12" customHeight="1">
      <c r="B6" s="18"/>
      <c r="D6" s="135" t="s">
        <v>16</v>
      </c>
      <c r="L6" s="18"/>
    </row>
    <row r="7" ht="16.5" customHeight="1">
      <c r="B7" s="18"/>
      <c r="E7" s="136" t="str">
        <f>'Rekapitulace stavby'!K6</f>
        <v>Rekonstrukce polní cesty C4 a C5 v k.ú. Lhota u Dřís</v>
      </c>
      <c r="F7" s="135"/>
      <c r="G7" s="135"/>
      <c r="H7" s="135"/>
      <c r="L7" s="18"/>
    </row>
    <row r="8" s="1" customFormat="1" ht="12" customHeight="1">
      <c r="B8" s="41"/>
      <c r="D8" s="135" t="s">
        <v>106</v>
      </c>
      <c r="I8" s="137"/>
      <c r="L8" s="41"/>
    </row>
    <row r="9" s="1" customFormat="1" ht="36.96" customHeight="1">
      <c r="B9" s="41"/>
      <c r="E9" s="138" t="s">
        <v>635</v>
      </c>
      <c r="F9" s="1"/>
      <c r="G9" s="1"/>
      <c r="H9" s="1"/>
      <c r="I9" s="137"/>
      <c r="L9" s="41"/>
    </row>
    <row r="10" s="1" customFormat="1">
      <c r="B10" s="41"/>
      <c r="I10" s="137"/>
      <c r="L10" s="41"/>
    </row>
    <row r="11" s="1" customFormat="1" ht="12" customHeight="1">
      <c r="B11" s="41"/>
      <c r="D11" s="135" t="s">
        <v>19</v>
      </c>
      <c r="F11" s="139" t="s">
        <v>1</v>
      </c>
      <c r="I11" s="140" t="s">
        <v>20</v>
      </c>
      <c r="J11" s="139" t="s">
        <v>1</v>
      </c>
      <c r="L11" s="41"/>
    </row>
    <row r="12" s="1" customFormat="1" ht="12" customHeight="1">
      <c r="B12" s="41"/>
      <c r="D12" s="135" t="s">
        <v>22</v>
      </c>
      <c r="F12" s="139" t="s">
        <v>23</v>
      </c>
      <c r="I12" s="140" t="s">
        <v>24</v>
      </c>
      <c r="J12" s="141" t="str">
        <f>'Rekapitulace stavby'!AN8</f>
        <v>15. 6. 2015</v>
      </c>
      <c r="L12" s="41"/>
    </row>
    <row r="13" s="1" customFormat="1" ht="10.8" customHeight="1">
      <c r="B13" s="41"/>
      <c r="I13" s="137"/>
      <c r="L13" s="41"/>
    </row>
    <row r="14" s="1" customFormat="1" ht="12" customHeight="1">
      <c r="B14" s="41"/>
      <c r="D14" s="135" t="s">
        <v>28</v>
      </c>
      <c r="I14" s="140" t="s">
        <v>29</v>
      </c>
      <c r="J14" s="139" t="str">
        <f>IF('Rekapitulace stavby'!AN10="","",'Rekapitulace stavby'!AN10)</f>
        <v/>
      </c>
      <c r="L14" s="41"/>
    </row>
    <row r="15" s="1" customFormat="1" ht="18" customHeight="1">
      <c r="B15" s="41"/>
      <c r="E15" s="139" t="str">
        <f>IF('Rekapitulace stavby'!E11="","",'Rekapitulace stavby'!E11)</f>
        <v xml:space="preserve"> </v>
      </c>
      <c r="I15" s="140" t="s">
        <v>30</v>
      </c>
      <c r="J15" s="139" t="str">
        <f>IF('Rekapitulace stavby'!AN11="","",'Rekapitulace stavby'!AN11)</f>
        <v/>
      </c>
      <c r="L15" s="41"/>
    </row>
    <row r="16" s="1" customFormat="1" ht="6.96" customHeight="1">
      <c r="B16" s="41"/>
      <c r="I16" s="137"/>
      <c r="L16" s="41"/>
    </row>
    <row r="17" s="1" customFormat="1" ht="12" customHeight="1">
      <c r="B17" s="41"/>
      <c r="D17" s="135" t="s">
        <v>31</v>
      </c>
      <c r="I17" s="140" t="s">
        <v>29</v>
      </c>
      <c r="J17" s="31" t="str">
        <f>'Rekapitulace stavby'!AN13</f>
        <v>Vyplň údaj</v>
      </c>
      <c r="L17" s="41"/>
    </row>
    <row r="18" s="1" customFormat="1" ht="18" customHeight="1">
      <c r="B18" s="41"/>
      <c r="E18" s="31" t="str">
        <f>'Rekapitulace stavby'!E14</f>
        <v>Vyplň údaj</v>
      </c>
      <c r="F18" s="139"/>
      <c r="G18" s="139"/>
      <c r="H18" s="139"/>
      <c r="I18" s="140" t="s">
        <v>30</v>
      </c>
      <c r="J18" s="31" t="str">
        <f>'Rekapitulace stavby'!AN14</f>
        <v>Vyplň údaj</v>
      </c>
      <c r="L18" s="41"/>
    </row>
    <row r="19" s="1" customFormat="1" ht="6.96" customHeight="1">
      <c r="B19" s="41"/>
      <c r="I19" s="137"/>
      <c r="L19" s="41"/>
    </row>
    <row r="20" s="1" customFormat="1" ht="12" customHeight="1">
      <c r="B20" s="41"/>
      <c r="D20" s="135" t="s">
        <v>33</v>
      </c>
      <c r="I20" s="140" t="s">
        <v>29</v>
      </c>
      <c r="J20" s="139" t="s">
        <v>1</v>
      </c>
      <c r="L20" s="41"/>
    </row>
    <row r="21" s="1" customFormat="1" ht="18" customHeight="1">
      <c r="B21" s="41"/>
      <c r="E21" s="139" t="s">
        <v>108</v>
      </c>
      <c r="I21" s="140" t="s">
        <v>30</v>
      </c>
      <c r="J21" s="139" t="s">
        <v>1</v>
      </c>
      <c r="L21" s="41"/>
    </row>
    <row r="22" s="1" customFormat="1" ht="6.96" customHeight="1">
      <c r="B22" s="41"/>
      <c r="I22" s="137"/>
      <c r="L22" s="41"/>
    </row>
    <row r="23" s="1" customFormat="1" ht="12" customHeight="1">
      <c r="B23" s="41"/>
      <c r="D23" s="135" t="s">
        <v>35</v>
      </c>
      <c r="I23" s="140" t="s">
        <v>29</v>
      </c>
      <c r="J23" s="139" t="s">
        <v>1</v>
      </c>
      <c r="L23" s="41"/>
    </row>
    <row r="24" s="1" customFormat="1" ht="18" customHeight="1">
      <c r="B24" s="41"/>
      <c r="E24" s="139" t="s">
        <v>108</v>
      </c>
      <c r="I24" s="140" t="s">
        <v>30</v>
      </c>
      <c r="J24" s="139" t="s">
        <v>1</v>
      </c>
      <c r="L24" s="41"/>
    </row>
    <row r="25" s="1" customFormat="1" ht="6.96" customHeight="1">
      <c r="B25" s="41"/>
      <c r="I25" s="137"/>
      <c r="L25" s="41"/>
    </row>
    <row r="26" s="1" customFormat="1" ht="12" customHeight="1">
      <c r="B26" s="41"/>
      <c r="D26" s="135" t="s">
        <v>36</v>
      </c>
      <c r="I26" s="137"/>
      <c r="L26" s="41"/>
    </row>
    <row r="27" s="7" customFormat="1" ht="16.5" customHeight="1">
      <c r="B27" s="142"/>
      <c r="E27" s="143" t="s">
        <v>1</v>
      </c>
      <c r="F27" s="143"/>
      <c r="G27" s="143"/>
      <c r="H27" s="143"/>
      <c r="I27" s="144"/>
      <c r="L27" s="142"/>
    </row>
    <row r="28" s="1" customFormat="1" ht="6.96" customHeight="1">
      <c r="B28" s="41"/>
      <c r="I28" s="137"/>
      <c r="L28" s="41"/>
    </row>
    <row r="29" s="1" customFormat="1" ht="6.96" customHeight="1">
      <c r="B29" s="41"/>
      <c r="D29" s="76"/>
      <c r="E29" s="76"/>
      <c r="F29" s="76"/>
      <c r="G29" s="76"/>
      <c r="H29" s="76"/>
      <c r="I29" s="145"/>
      <c r="J29" s="76"/>
      <c r="K29" s="76"/>
      <c r="L29" s="41"/>
    </row>
    <row r="30" s="1" customFormat="1" ht="25.44" customHeight="1">
      <c r="B30" s="41"/>
      <c r="D30" s="146" t="s">
        <v>37</v>
      </c>
      <c r="I30" s="137"/>
      <c r="J30" s="147">
        <f>ROUND(J120, 2)</f>
        <v>0</v>
      </c>
      <c r="L30" s="41"/>
    </row>
    <row r="31" s="1" customFormat="1" ht="6.96" customHeight="1">
      <c r="B31" s="41"/>
      <c r="D31" s="76"/>
      <c r="E31" s="76"/>
      <c r="F31" s="76"/>
      <c r="G31" s="76"/>
      <c r="H31" s="76"/>
      <c r="I31" s="145"/>
      <c r="J31" s="76"/>
      <c r="K31" s="76"/>
      <c r="L31" s="41"/>
    </row>
    <row r="32" s="1" customFormat="1" ht="14.4" customHeight="1">
      <c r="B32" s="41"/>
      <c r="F32" s="148" t="s">
        <v>39</v>
      </c>
      <c r="I32" s="149" t="s">
        <v>38</v>
      </c>
      <c r="J32" s="148" t="s">
        <v>40</v>
      </c>
      <c r="L32" s="41"/>
    </row>
    <row r="33" s="1" customFormat="1" ht="14.4" customHeight="1">
      <c r="B33" s="41"/>
      <c r="D33" s="150" t="s">
        <v>41</v>
      </c>
      <c r="E33" s="135" t="s">
        <v>42</v>
      </c>
      <c r="F33" s="151">
        <f>ROUND((SUM(BE120:BE173)),  2)</f>
        <v>0</v>
      </c>
      <c r="I33" s="152">
        <v>0.20999999999999999</v>
      </c>
      <c r="J33" s="151">
        <f>ROUND(((SUM(BE120:BE173))*I33),  2)</f>
        <v>0</v>
      </c>
      <c r="L33" s="41"/>
    </row>
    <row r="34" s="1" customFormat="1" ht="14.4" customHeight="1">
      <c r="B34" s="41"/>
      <c r="E34" s="135" t="s">
        <v>43</v>
      </c>
      <c r="F34" s="151">
        <f>ROUND((SUM(BF120:BF173)),  2)</f>
        <v>0</v>
      </c>
      <c r="I34" s="152">
        <v>0.14999999999999999</v>
      </c>
      <c r="J34" s="151">
        <f>ROUND(((SUM(BF120:BF173))*I34),  2)</f>
        <v>0</v>
      </c>
      <c r="L34" s="41"/>
    </row>
    <row r="35" hidden="1" s="1" customFormat="1" ht="14.4" customHeight="1">
      <c r="B35" s="41"/>
      <c r="E35" s="135" t="s">
        <v>44</v>
      </c>
      <c r="F35" s="151">
        <f>ROUND((SUM(BG120:BG173)),  2)</f>
        <v>0</v>
      </c>
      <c r="I35" s="152">
        <v>0.20999999999999999</v>
      </c>
      <c r="J35" s="151">
        <f>0</f>
        <v>0</v>
      </c>
      <c r="L35" s="41"/>
    </row>
    <row r="36" hidden="1" s="1" customFormat="1" ht="14.4" customHeight="1">
      <c r="B36" s="41"/>
      <c r="E36" s="135" t="s">
        <v>45</v>
      </c>
      <c r="F36" s="151">
        <f>ROUND((SUM(BH120:BH173)),  2)</f>
        <v>0</v>
      </c>
      <c r="I36" s="152">
        <v>0.14999999999999999</v>
      </c>
      <c r="J36" s="151">
        <f>0</f>
        <v>0</v>
      </c>
      <c r="L36" s="41"/>
    </row>
    <row r="37" hidden="1" s="1" customFormat="1" ht="14.4" customHeight="1">
      <c r="B37" s="41"/>
      <c r="E37" s="135" t="s">
        <v>46</v>
      </c>
      <c r="F37" s="151">
        <f>ROUND((SUM(BI120:BI173)),  2)</f>
        <v>0</v>
      </c>
      <c r="I37" s="152">
        <v>0</v>
      </c>
      <c r="J37" s="151">
        <f>0</f>
        <v>0</v>
      </c>
      <c r="L37" s="41"/>
    </row>
    <row r="38" s="1" customFormat="1" ht="6.96" customHeight="1">
      <c r="B38" s="41"/>
      <c r="I38" s="137"/>
      <c r="L38" s="41"/>
    </row>
    <row r="39" s="1" customFormat="1" ht="25.44" customHeight="1">
      <c r="B39" s="41"/>
      <c r="C39" s="153"/>
      <c r="D39" s="154" t="s">
        <v>47</v>
      </c>
      <c r="E39" s="155"/>
      <c r="F39" s="155"/>
      <c r="G39" s="156" t="s">
        <v>48</v>
      </c>
      <c r="H39" s="157" t="s">
        <v>49</v>
      </c>
      <c r="I39" s="158"/>
      <c r="J39" s="159">
        <f>SUM(J30:J37)</f>
        <v>0</v>
      </c>
      <c r="K39" s="160"/>
      <c r="L39" s="41"/>
    </row>
    <row r="40" s="1" customFormat="1" ht="14.4" customHeight="1">
      <c r="B40" s="41"/>
      <c r="I40" s="137"/>
      <c r="L40" s="41"/>
    </row>
    <row r="41" ht="14.4" customHeight="1">
      <c r="B41" s="18"/>
      <c r="L41" s="18"/>
    </row>
    <row r="42" ht="14.4" customHeight="1">
      <c r="B42" s="18"/>
      <c r="L42" s="18"/>
    </row>
    <row r="43" ht="14.4" customHeight="1">
      <c r="B43" s="18"/>
      <c r="L43" s="18"/>
    </row>
    <row r="44" ht="14.4" customHeight="1">
      <c r="B44" s="18"/>
      <c r="L44" s="18"/>
    </row>
    <row r="45" ht="14.4" customHeight="1">
      <c r="B45" s="18"/>
      <c r="L45" s="18"/>
    </row>
    <row r="46" ht="14.4" customHeight="1">
      <c r="B46" s="18"/>
      <c r="L46" s="18"/>
    </row>
    <row r="47" ht="14.4" customHeight="1">
      <c r="B47" s="18"/>
      <c r="L47" s="18"/>
    </row>
    <row r="48" ht="14.4" customHeight="1">
      <c r="B48" s="18"/>
      <c r="L48" s="18"/>
    </row>
    <row r="49" ht="14.4" customHeight="1">
      <c r="B49" s="18"/>
      <c r="L49" s="18"/>
    </row>
    <row r="50" s="1" customFormat="1" ht="14.4" customHeight="1">
      <c r="B50" s="41"/>
      <c r="D50" s="161" t="s">
        <v>50</v>
      </c>
      <c r="E50" s="162"/>
      <c r="F50" s="162"/>
      <c r="G50" s="161" t="s">
        <v>51</v>
      </c>
      <c r="H50" s="162"/>
      <c r="I50" s="163"/>
      <c r="J50" s="162"/>
      <c r="K50" s="162"/>
      <c r="L50" s="4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1" customFormat="1">
      <c r="B61" s="41"/>
      <c r="D61" s="164" t="s">
        <v>52</v>
      </c>
      <c r="E61" s="165"/>
      <c r="F61" s="166" t="s">
        <v>53</v>
      </c>
      <c r="G61" s="164" t="s">
        <v>52</v>
      </c>
      <c r="H61" s="165"/>
      <c r="I61" s="167"/>
      <c r="J61" s="168" t="s">
        <v>53</v>
      </c>
      <c r="K61" s="165"/>
      <c r="L61" s="41"/>
    </row>
    <row r="62">
      <c r="B62" s="18"/>
      <c r="L62" s="18"/>
    </row>
    <row r="63">
      <c r="B63" s="18"/>
      <c r="L63" s="18"/>
    </row>
    <row r="64">
      <c r="B64" s="18"/>
      <c r="L64" s="18"/>
    </row>
    <row r="65" s="1" customFormat="1">
      <c r="B65" s="41"/>
      <c r="D65" s="161" t="s">
        <v>54</v>
      </c>
      <c r="E65" s="162"/>
      <c r="F65" s="162"/>
      <c r="G65" s="161" t="s">
        <v>55</v>
      </c>
      <c r="H65" s="162"/>
      <c r="I65" s="163"/>
      <c r="J65" s="162"/>
      <c r="K65" s="162"/>
      <c r="L65" s="41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1" customFormat="1">
      <c r="B76" s="41"/>
      <c r="D76" s="164" t="s">
        <v>52</v>
      </c>
      <c r="E76" s="165"/>
      <c r="F76" s="166" t="s">
        <v>53</v>
      </c>
      <c r="G76" s="164" t="s">
        <v>52</v>
      </c>
      <c r="H76" s="165"/>
      <c r="I76" s="167"/>
      <c r="J76" s="168" t="s">
        <v>53</v>
      </c>
      <c r="K76" s="165"/>
      <c r="L76" s="41"/>
    </row>
    <row r="77" s="1" customFormat="1" ht="14.4" customHeight="1">
      <c r="B77" s="169"/>
      <c r="C77" s="170"/>
      <c r="D77" s="170"/>
      <c r="E77" s="170"/>
      <c r="F77" s="170"/>
      <c r="G77" s="170"/>
      <c r="H77" s="170"/>
      <c r="I77" s="171"/>
      <c r="J77" s="170"/>
      <c r="K77" s="170"/>
      <c r="L77" s="41"/>
    </row>
    <row r="81" s="1" customFormat="1" ht="6.96" customHeight="1">
      <c r="B81" s="172"/>
      <c r="C81" s="173"/>
      <c r="D81" s="173"/>
      <c r="E81" s="173"/>
      <c r="F81" s="173"/>
      <c r="G81" s="173"/>
      <c r="H81" s="173"/>
      <c r="I81" s="174"/>
      <c r="J81" s="173"/>
      <c r="K81" s="173"/>
      <c r="L81" s="41"/>
    </row>
    <row r="82" s="1" customFormat="1" ht="24.96" customHeight="1">
      <c r="B82" s="36"/>
      <c r="C82" s="21" t="s">
        <v>109</v>
      </c>
      <c r="D82" s="37"/>
      <c r="E82" s="37"/>
      <c r="F82" s="37"/>
      <c r="G82" s="37"/>
      <c r="H82" s="37"/>
      <c r="I82" s="137"/>
      <c r="J82" s="37"/>
      <c r="K82" s="37"/>
      <c r="L82" s="41"/>
    </row>
    <row r="83" s="1" customFormat="1" ht="6.96" customHeight="1">
      <c r="B83" s="36"/>
      <c r="C83" s="37"/>
      <c r="D83" s="37"/>
      <c r="E83" s="37"/>
      <c r="F83" s="37"/>
      <c r="G83" s="37"/>
      <c r="H83" s="37"/>
      <c r="I83" s="137"/>
      <c r="J83" s="37"/>
      <c r="K83" s="37"/>
      <c r="L83" s="41"/>
    </row>
    <row r="84" s="1" customFormat="1" ht="12" customHeight="1">
      <c r="B84" s="36"/>
      <c r="C84" s="30" t="s">
        <v>16</v>
      </c>
      <c r="D84" s="37"/>
      <c r="E84" s="37"/>
      <c r="F84" s="37"/>
      <c r="G84" s="37"/>
      <c r="H84" s="37"/>
      <c r="I84" s="137"/>
      <c r="J84" s="37"/>
      <c r="K84" s="37"/>
      <c r="L84" s="41"/>
    </row>
    <row r="85" s="1" customFormat="1" ht="16.5" customHeight="1">
      <c r="B85" s="36"/>
      <c r="C85" s="37"/>
      <c r="D85" s="37"/>
      <c r="E85" s="175" t="str">
        <f>E7</f>
        <v>Rekonstrukce polní cesty C4 a C5 v k.ú. Lhota u Dřís</v>
      </c>
      <c r="F85" s="30"/>
      <c r="G85" s="30"/>
      <c r="H85" s="30"/>
      <c r="I85" s="137"/>
      <c r="J85" s="37"/>
      <c r="K85" s="37"/>
      <c r="L85" s="41"/>
    </row>
    <row r="86" s="1" customFormat="1" ht="12" customHeight="1">
      <c r="B86" s="36"/>
      <c r="C86" s="30" t="s">
        <v>106</v>
      </c>
      <c r="D86" s="37"/>
      <c r="E86" s="37"/>
      <c r="F86" s="37"/>
      <c r="G86" s="37"/>
      <c r="H86" s="37"/>
      <c r="I86" s="137"/>
      <c r="J86" s="37"/>
      <c r="K86" s="37"/>
      <c r="L86" s="41"/>
    </row>
    <row r="87" s="1" customFormat="1" ht="16.5" customHeight="1">
      <c r="B87" s="36"/>
      <c r="C87" s="37"/>
      <c r="D87" s="37"/>
      <c r="E87" s="69" t="str">
        <f>E9</f>
        <v>495/16-5 - SO 05 Následná tříletá údržba zeleně ŽP4 (1. rok, 2. rok, 3.rok)</v>
      </c>
      <c r="F87" s="37"/>
      <c r="G87" s="37"/>
      <c r="H87" s="37"/>
      <c r="I87" s="137"/>
      <c r="J87" s="37"/>
      <c r="K87" s="37"/>
      <c r="L87" s="41"/>
    </row>
    <row r="88" s="1" customFormat="1" ht="6.96" customHeight="1">
      <c r="B88" s="36"/>
      <c r="C88" s="37"/>
      <c r="D88" s="37"/>
      <c r="E88" s="37"/>
      <c r="F88" s="37"/>
      <c r="G88" s="37"/>
      <c r="H88" s="37"/>
      <c r="I88" s="137"/>
      <c r="J88" s="37"/>
      <c r="K88" s="37"/>
      <c r="L88" s="41"/>
    </row>
    <row r="89" s="1" customFormat="1" ht="12" customHeight="1">
      <c r="B89" s="36"/>
      <c r="C89" s="30" t="s">
        <v>22</v>
      </c>
      <c r="D89" s="37"/>
      <c r="E89" s="37"/>
      <c r="F89" s="25" t="str">
        <f>F12</f>
        <v xml:space="preserve"> </v>
      </c>
      <c r="G89" s="37"/>
      <c r="H89" s="37"/>
      <c r="I89" s="140" t="s">
        <v>24</v>
      </c>
      <c r="J89" s="72" t="str">
        <f>IF(J12="","",J12)</f>
        <v>15. 6. 2015</v>
      </c>
      <c r="K89" s="37"/>
      <c r="L89" s="41"/>
    </row>
    <row r="90" s="1" customFormat="1" ht="6.96" customHeight="1">
      <c r="B90" s="36"/>
      <c r="C90" s="37"/>
      <c r="D90" s="37"/>
      <c r="E90" s="37"/>
      <c r="F90" s="37"/>
      <c r="G90" s="37"/>
      <c r="H90" s="37"/>
      <c r="I90" s="137"/>
      <c r="J90" s="37"/>
      <c r="K90" s="37"/>
      <c r="L90" s="41"/>
    </row>
    <row r="91" s="1" customFormat="1" ht="15.15" customHeight="1">
      <c r="B91" s="36"/>
      <c r="C91" s="30" t="s">
        <v>28</v>
      </c>
      <c r="D91" s="37"/>
      <c r="E91" s="37"/>
      <c r="F91" s="25" t="str">
        <f>E15</f>
        <v xml:space="preserve"> </v>
      </c>
      <c r="G91" s="37"/>
      <c r="H91" s="37"/>
      <c r="I91" s="140" t="s">
        <v>33</v>
      </c>
      <c r="J91" s="34" t="str">
        <f>E21</f>
        <v>NDCon s.r.o.</v>
      </c>
      <c r="K91" s="37"/>
      <c r="L91" s="41"/>
    </row>
    <row r="92" s="1" customFormat="1" ht="15.15" customHeight="1">
      <c r="B92" s="36"/>
      <c r="C92" s="30" t="s">
        <v>31</v>
      </c>
      <c r="D92" s="37"/>
      <c r="E92" s="37"/>
      <c r="F92" s="25" t="str">
        <f>IF(E18="","",E18)</f>
        <v>Vyplň údaj</v>
      </c>
      <c r="G92" s="37"/>
      <c r="H92" s="37"/>
      <c r="I92" s="140" t="s">
        <v>35</v>
      </c>
      <c r="J92" s="34" t="str">
        <f>E24</f>
        <v>NDCon s.r.o.</v>
      </c>
      <c r="K92" s="37"/>
      <c r="L92" s="41"/>
    </row>
    <row r="93" s="1" customFormat="1" ht="10.32" customHeight="1">
      <c r="B93" s="36"/>
      <c r="C93" s="37"/>
      <c r="D93" s="37"/>
      <c r="E93" s="37"/>
      <c r="F93" s="37"/>
      <c r="G93" s="37"/>
      <c r="H93" s="37"/>
      <c r="I93" s="137"/>
      <c r="J93" s="37"/>
      <c r="K93" s="37"/>
      <c r="L93" s="41"/>
    </row>
    <row r="94" s="1" customFormat="1" ht="29.28" customHeight="1">
      <c r="B94" s="36"/>
      <c r="C94" s="176" t="s">
        <v>110</v>
      </c>
      <c r="D94" s="177"/>
      <c r="E94" s="177"/>
      <c r="F94" s="177"/>
      <c r="G94" s="177"/>
      <c r="H94" s="177"/>
      <c r="I94" s="178"/>
      <c r="J94" s="179" t="s">
        <v>111</v>
      </c>
      <c r="K94" s="177"/>
      <c r="L94" s="41"/>
    </row>
    <row r="95" s="1" customFormat="1" ht="10.32" customHeight="1">
      <c r="B95" s="36"/>
      <c r="C95" s="37"/>
      <c r="D95" s="37"/>
      <c r="E95" s="37"/>
      <c r="F95" s="37"/>
      <c r="G95" s="37"/>
      <c r="H95" s="37"/>
      <c r="I95" s="137"/>
      <c r="J95" s="37"/>
      <c r="K95" s="37"/>
      <c r="L95" s="41"/>
    </row>
    <row r="96" s="1" customFormat="1" ht="22.8" customHeight="1">
      <c r="B96" s="36"/>
      <c r="C96" s="180" t="s">
        <v>112</v>
      </c>
      <c r="D96" s="37"/>
      <c r="E96" s="37"/>
      <c r="F96" s="37"/>
      <c r="G96" s="37"/>
      <c r="H96" s="37"/>
      <c r="I96" s="137"/>
      <c r="J96" s="103">
        <f>J120</f>
        <v>0</v>
      </c>
      <c r="K96" s="37"/>
      <c r="L96" s="41"/>
      <c r="AU96" s="15" t="s">
        <v>113</v>
      </c>
    </row>
    <row r="97" s="8" customFormat="1" ht="24.96" customHeight="1">
      <c r="B97" s="181"/>
      <c r="C97" s="182"/>
      <c r="D97" s="183" t="s">
        <v>182</v>
      </c>
      <c r="E97" s="184"/>
      <c r="F97" s="184"/>
      <c r="G97" s="184"/>
      <c r="H97" s="184"/>
      <c r="I97" s="185"/>
      <c r="J97" s="186">
        <f>J121</f>
        <v>0</v>
      </c>
      <c r="K97" s="182"/>
      <c r="L97" s="187"/>
    </row>
    <row r="98" s="9" customFormat="1" ht="19.92" customHeight="1">
      <c r="B98" s="188"/>
      <c r="C98" s="189"/>
      <c r="D98" s="190" t="s">
        <v>636</v>
      </c>
      <c r="E98" s="191"/>
      <c r="F98" s="191"/>
      <c r="G98" s="191"/>
      <c r="H98" s="191"/>
      <c r="I98" s="192"/>
      <c r="J98" s="193">
        <f>J122</f>
        <v>0</v>
      </c>
      <c r="K98" s="189"/>
      <c r="L98" s="194"/>
    </row>
    <row r="99" s="9" customFormat="1" ht="19.92" customHeight="1">
      <c r="B99" s="188"/>
      <c r="C99" s="189"/>
      <c r="D99" s="190" t="s">
        <v>637</v>
      </c>
      <c r="E99" s="191"/>
      <c r="F99" s="191"/>
      <c r="G99" s="191"/>
      <c r="H99" s="191"/>
      <c r="I99" s="192"/>
      <c r="J99" s="193">
        <f>J137</f>
        <v>0</v>
      </c>
      <c r="K99" s="189"/>
      <c r="L99" s="194"/>
    </row>
    <row r="100" s="9" customFormat="1" ht="19.92" customHeight="1">
      <c r="B100" s="188"/>
      <c r="C100" s="189"/>
      <c r="D100" s="190" t="s">
        <v>638</v>
      </c>
      <c r="E100" s="191"/>
      <c r="F100" s="191"/>
      <c r="G100" s="191"/>
      <c r="H100" s="191"/>
      <c r="I100" s="192"/>
      <c r="J100" s="193">
        <f>J156</f>
        <v>0</v>
      </c>
      <c r="K100" s="189"/>
      <c r="L100" s="194"/>
    </row>
    <row r="101" s="1" customFormat="1" ht="21.84" customHeight="1">
      <c r="B101" s="36"/>
      <c r="C101" s="37"/>
      <c r="D101" s="37"/>
      <c r="E101" s="37"/>
      <c r="F101" s="37"/>
      <c r="G101" s="37"/>
      <c r="H101" s="37"/>
      <c r="I101" s="137"/>
      <c r="J101" s="37"/>
      <c r="K101" s="37"/>
      <c r="L101" s="41"/>
    </row>
    <row r="102" s="1" customFormat="1" ht="6.96" customHeight="1">
      <c r="B102" s="59"/>
      <c r="C102" s="60"/>
      <c r="D102" s="60"/>
      <c r="E102" s="60"/>
      <c r="F102" s="60"/>
      <c r="G102" s="60"/>
      <c r="H102" s="60"/>
      <c r="I102" s="171"/>
      <c r="J102" s="60"/>
      <c r="K102" s="60"/>
      <c r="L102" s="41"/>
    </row>
    <row r="106" s="1" customFormat="1" ht="6.96" customHeight="1">
      <c r="B106" s="61"/>
      <c r="C106" s="62"/>
      <c r="D106" s="62"/>
      <c r="E106" s="62"/>
      <c r="F106" s="62"/>
      <c r="G106" s="62"/>
      <c r="H106" s="62"/>
      <c r="I106" s="174"/>
      <c r="J106" s="62"/>
      <c r="K106" s="62"/>
      <c r="L106" s="41"/>
    </row>
    <row r="107" s="1" customFormat="1" ht="24.96" customHeight="1">
      <c r="B107" s="36"/>
      <c r="C107" s="21" t="s">
        <v>118</v>
      </c>
      <c r="D107" s="37"/>
      <c r="E107" s="37"/>
      <c r="F107" s="37"/>
      <c r="G107" s="37"/>
      <c r="H107" s="37"/>
      <c r="I107" s="137"/>
      <c r="J107" s="37"/>
      <c r="K107" s="37"/>
      <c r="L107" s="41"/>
    </row>
    <row r="108" s="1" customFormat="1" ht="6.96" customHeight="1">
      <c r="B108" s="36"/>
      <c r="C108" s="37"/>
      <c r="D108" s="37"/>
      <c r="E108" s="37"/>
      <c r="F108" s="37"/>
      <c r="G108" s="37"/>
      <c r="H108" s="37"/>
      <c r="I108" s="137"/>
      <c r="J108" s="37"/>
      <c r="K108" s="37"/>
      <c r="L108" s="41"/>
    </row>
    <row r="109" s="1" customFormat="1" ht="12" customHeight="1">
      <c r="B109" s="36"/>
      <c r="C109" s="30" t="s">
        <v>16</v>
      </c>
      <c r="D109" s="37"/>
      <c r="E109" s="37"/>
      <c r="F109" s="37"/>
      <c r="G109" s="37"/>
      <c r="H109" s="37"/>
      <c r="I109" s="137"/>
      <c r="J109" s="37"/>
      <c r="K109" s="37"/>
      <c r="L109" s="41"/>
    </row>
    <row r="110" s="1" customFormat="1" ht="16.5" customHeight="1">
      <c r="B110" s="36"/>
      <c r="C110" s="37"/>
      <c r="D110" s="37"/>
      <c r="E110" s="175" t="str">
        <f>E7</f>
        <v>Rekonstrukce polní cesty C4 a C5 v k.ú. Lhota u Dřís</v>
      </c>
      <c r="F110" s="30"/>
      <c r="G110" s="30"/>
      <c r="H110" s="30"/>
      <c r="I110" s="137"/>
      <c r="J110" s="37"/>
      <c r="K110" s="37"/>
      <c r="L110" s="41"/>
    </row>
    <row r="111" s="1" customFormat="1" ht="12" customHeight="1">
      <c r="B111" s="36"/>
      <c r="C111" s="30" t="s">
        <v>106</v>
      </c>
      <c r="D111" s="37"/>
      <c r="E111" s="37"/>
      <c r="F111" s="37"/>
      <c r="G111" s="37"/>
      <c r="H111" s="37"/>
      <c r="I111" s="137"/>
      <c r="J111" s="37"/>
      <c r="K111" s="37"/>
      <c r="L111" s="41"/>
    </row>
    <row r="112" s="1" customFormat="1" ht="16.5" customHeight="1">
      <c r="B112" s="36"/>
      <c r="C112" s="37"/>
      <c r="D112" s="37"/>
      <c r="E112" s="69" t="str">
        <f>E9</f>
        <v>495/16-5 - SO 05 Následná tříletá údržba zeleně ŽP4 (1. rok, 2. rok, 3.rok)</v>
      </c>
      <c r="F112" s="37"/>
      <c r="G112" s="37"/>
      <c r="H112" s="37"/>
      <c r="I112" s="137"/>
      <c r="J112" s="37"/>
      <c r="K112" s="37"/>
      <c r="L112" s="41"/>
    </row>
    <row r="113" s="1" customFormat="1" ht="6.96" customHeight="1">
      <c r="B113" s="36"/>
      <c r="C113" s="37"/>
      <c r="D113" s="37"/>
      <c r="E113" s="37"/>
      <c r="F113" s="37"/>
      <c r="G113" s="37"/>
      <c r="H113" s="37"/>
      <c r="I113" s="137"/>
      <c r="J113" s="37"/>
      <c r="K113" s="37"/>
      <c r="L113" s="41"/>
    </row>
    <row r="114" s="1" customFormat="1" ht="12" customHeight="1">
      <c r="B114" s="36"/>
      <c r="C114" s="30" t="s">
        <v>22</v>
      </c>
      <c r="D114" s="37"/>
      <c r="E114" s="37"/>
      <c r="F114" s="25" t="str">
        <f>F12</f>
        <v xml:space="preserve"> </v>
      </c>
      <c r="G114" s="37"/>
      <c r="H114" s="37"/>
      <c r="I114" s="140" t="s">
        <v>24</v>
      </c>
      <c r="J114" s="72" t="str">
        <f>IF(J12="","",J12)</f>
        <v>15. 6. 2015</v>
      </c>
      <c r="K114" s="37"/>
      <c r="L114" s="41"/>
    </row>
    <row r="115" s="1" customFormat="1" ht="6.96" customHeight="1">
      <c r="B115" s="36"/>
      <c r="C115" s="37"/>
      <c r="D115" s="37"/>
      <c r="E115" s="37"/>
      <c r="F115" s="37"/>
      <c r="G115" s="37"/>
      <c r="H115" s="37"/>
      <c r="I115" s="137"/>
      <c r="J115" s="37"/>
      <c r="K115" s="37"/>
      <c r="L115" s="41"/>
    </row>
    <row r="116" s="1" customFormat="1" ht="15.15" customHeight="1">
      <c r="B116" s="36"/>
      <c r="C116" s="30" t="s">
        <v>28</v>
      </c>
      <c r="D116" s="37"/>
      <c r="E116" s="37"/>
      <c r="F116" s="25" t="str">
        <f>E15</f>
        <v xml:space="preserve"> </v>
      </c>
      <c r="G116" s="37"/>
      <c r="H116" s="37"/>
      <c r="I116" s="140" t="s">
        <v>33</v>
      </c>
      <c r="J116" s="34" t="str">
        <f>E21</f>
        <v>NDCon s.r.o.</v>
      </c>
      <c r="K116" s="37"/>
      <c r="L116" s="41"/>
    </row>
    <row r="117" s="1" customFormat="1" ht="15.15" customHeight="1">
      <c r="B117" s="36"/>
      <c r="C117" s="30" t="s">
        <v>31</v>
      </c>
      <c r="D117" s="37"/>
      <c r="E117" s="37"/>
      <c r="F117" s="25" t="str">
        <f>IF(E18="","",E18)</f>
        <v>Vyplň údaj</v>
      </c>
      <c r="G117" s="37"/>
      <c r="H117" s="37"/>
      <c r="I117" s="140" t="s">
        <v>35</v>
      </c>
      <c r="J117" s="34" t="str">
        <f>E24</f>
        <v>NDCon s.r.o.</v>
      </c>
      <c r="K117" s="37"/>
      <c r="L117" s="41"/>
    </row>
    <row r="118" s="1" customFormat="1" ht="10.32" customHeight="1">
      <c r="B118" s="36"/>
      <c r="C118" s="37"/>
      <c r="D118" s="37"/>
      <c r="E118" s="37"/>
      <c r="F118" s="37"/>
      <c r="G118" s="37"/>
      <c r="H118" s="37"/>
      <c r="I118" s="137"/>
      <c r="J118" s="37"/>
      <c r="K118" s="37"/>
      <c r="L118" s="41"/>
    </row>
    <row r="119" s="10" customFormat="1" ht="29.28" customHeight="1">
      <c r="B119" s="195"/>
      <c r="C119" s="196" t="s">
        <v>119</v>
      </c>
      <c r="D119" s="197" t="s">
        <v>62</v>
      </c>
      <c r="E119" s="197" t="s">
        <v>58</v>
      </c>
      <c r="F119" s="197" t="s">
        <v>59</v>
      </c>
      <c r="G119" s="197" t="s">
        <v>120</v>
      </c>
      <c r="H119" s="197" t="s">
        <v>121</v>
      </c>
      <c r="I119" s="198" t="s">
        <v>122</v>
      </c>
      <c r="J119" s="197" t="s">
        <v>111</v>
      </c>
      <c r="K119" s="199" t="s">
        <v>123</v>
      </c>
      <c r="L119" s="200"/>
      <c r="M119" s="93" t="s">
        <v>1</v>
      </c>
      <c r="N119" s="94" t="s">
        <v>41</v>
      </c>
      <c r="O119" s="94" t="s">
        <v>124</v>
      </c>
      <c r="P119" s="94" t="s">
        <v>125</v>
      </c>
      <c r="Q119" s="94" t="s">
        <v>126</v>
      </c>
      <c r="R119" s="94" t="s">
        <v>127</v>
      </c>
      <c r="S119" s="94" t="s">
        <v>128</v>
      </c>
      <c r="T119" s="95" t="s">
        <v>129</v>
      </c>
    </row>
    <row r="120" s="1" customFormat="1" ht="22.8" customHeight="1">
      <c r="B120" s="36"/>
      <c r="C120" s="100" t="s">
        <v>130</v>
      </c>
      <c r="D120" s="37"/>
      <c r="E120" s="37"/>
      <c r="F120" s="37"/>
      <c r="G120" s="37"/>
      <c r="H120" s="37"/>
      <c r="I120" s="137"/>
      <c r="J120" s="201">
        <f>BK120</f>
        <v>0</v>
      </c>
      <c r="K120" s="37"/>
      <c r="L120" s="41"/>
      <c r="M120" s="96"/>
      <c r="N120" s="97"/>
      <c r="O120" s="97"/>
      <c r="P120" s="202">
        <f>P121</f>
        <v>0</v>
      </c>
      <c r="Q120" s="97"/>
      <c r="R120" s="202">
        <f>R121</f>
        <v>0.00034000000000000002</v>
      </c>
      <c r="S120" s="97"/>
      <c r="T120" s="203">
        <f>T121</f>
        <v>0</v>
      </c>
      <c r="AT120" s="15" t="s">
        <v>76</v>
      </c>
      <c r="AU120" s="15" t="s">
        <v>113</v>
      </c>
      <c r="BK120" s="204">
        <f>BK121</f>
        <v>0</v>
      </c>
    </row>
    <row r="121" s="11" customFormat="1" ht="25.92" customHeight="1">
      <c r="B121" s="205"/>
      <c r="C121" s="206"/>
      <c r="D121" s="207" t="s">
        <v>76</v>
      </c>
      <c r="E121" s="208" t="s">
        <v>189</v>
      </c>
      <c r="F121" s="208" t="s">
        <v>190</v>
      </c>
      <c r="G121" s="206"/>
      <c r="H121" s="206"/>
      <c r="I121" s="209"/>
      <c r="J121" s="210">
        <f>BK121</f>
        <v>0</v>
      </c>
      <c r="K121" s="206"/>
      <c r="L121" s="211"/>
      <c r="M121" s="212"/>
      <c r="N121" s="213"/>
      <c r="O121" s="213"/>
      <c r="P121" s="214">
        <f>P122+P137+P156</f>
        <v>0</v>
      </c>
      <c r="Q121" s="213"/>
      <c r="R121" s="214">
        <f>R122+R137+R156</f>
        <v>0.00034000000000000002</v>
      </c>
      <c r="S121" s="213"/>
      <c r="T121" s="215">
        <f>T122+T137+T156</f>
        <v>0</v>
      </c>
      <c r="AR121" s="216" t="s">
        <v>21</v>
      </c>
      <c r="AT121" s="217" t="s">
        <v>76</v>
      </c>
      <c r="AU121" s="217" t="s">
        <v>77</v>
      </c>
      <c r="AY121" s="216" t="s">
        <v>134</v>
      </c>
      <c r="BK121" s="218">
        <f>BK122+BK137+BK156</f>
        <v>0</v>
      </c>
    </row>
    <row r="122" s="11" customFormat="1" ht="22.8" customHeight="1">
      <c r="B122" s="205"/>
      <c r="C122" s="206"/>
      <c r="D122" s="207" t="s">
        <v>76</v>
      </c>
      <c r="E122" s="219" t="s">
        <v>21</v>
      </c>
      <c r="F122" s="219" t="s">
        <v>639</v>
      </c>
      <c r="G122" s="206"/>
      <c r="H122" s="206"/>
      <c r="I122" s="209"/>
      <c r="J122" s="220">
        <f>BK122</f>
        <v>0</v>
      </c>
      <c r="K122" s="206"/>
      <c r="L122" s="211"/>
      <c r="M122" s="212"/>
      <c r="N122" s="213"/>
      <c r="O122" s="213"/>
      <c r="P122" s="214">
        <f>SUM(P123:P136)</f>
        <v>0</v>
      </c>
      <c r="Q122" s="213"/>
      <c r="R122" s="214">
        <f>SUM(R123:R136)</f>
        <v>0</v>
      </c>
      <c r="S122" s="213"/>
      <c r="T122" s="215">
        <f>SUM(T123:T136)</f>
        <v>0</v>
      </c>
      <c r="AR122" s="216" t="s">
        <v>21</v>
      </c>
      <c r="AT122" s="217" t="s">
        <v>76</v>
      </c>
      <c r="AU122" s="217" t="s">
        <v>21</v>
      </c>
      <c r="AY122" s="216" t="s">
        <v>134</v>
      </c>
      <c r="BK122" s="218">
        <f>SUM(BK123:BK136)</f>
        <v>0</v>
      </c>
    </row>
    <row r="123" s="1" customFormat="1" ht="16.5" customHeight="1">
      <c r="B123" s="36"/>
      <c r="C123" s="221" t="s">
        <v>86</v>
      </c>
      <c r="D123" s="221" t="s">
        <v>137</v>
      </c>
      <c r="E123" s="222" t="s">
        <v>640</v>
      </c>
      <c r="F123" s="223" t="s">
        <v>641</v>
      </c>
      <c r="G123" s="224" t="s">
        <v>275</v>
      </c>
      <c r="H123" s="225">
        <v>204</v>
      </c>
      <c r="I123" s="226"/>
      <c r="J123" s="227">
        <f>ROUND(I123*H123,2)</f>
        <v>0</v>
      </c>
      <c r="K123" s="223" t="s">
        <v>195</v>
      </c>
      <c r="L123" s="41"/>
      <c r="M123" s="228" t="s">
        <v>1</v>
      </c>
      <c r="N123" s="229" t="s">
        <v>42</v>
      </c>
      <c r="O123" s="84"/>
      <c r="P123" s="230">
        <f>O123*H123</f>
        <v>0</v>
      </c>
      <c r="Q123" s="230">
        <v>0</v>
      </c>
      <c r="R123" s="230">
        <f>Q123*H123</f>
        <v>0</v>
      </c>
      <c r="S123" s="230">
        <v>0</v>
      </c>
      <c r="T123" s="231">
        <f>S123*H123</f>
        <v>0</v>
      </c>
      <c r="AR123" s="232" t="s">
        <v>158</v>
      </c>
      <c r="AT123" s="232" t="s">
        <v>137</v>
      </c>
      <c r="AU123" s="232" t="s">
        <v>86</v>
      </c>
      <c r="AY123" s="15" t="s">
        <v>134</v>
      </c>
      <c r="BE123" s="233">
        <f>IF(N123="základní",J123,0)</f>
        <v>0</v>
      </c>
      <c r="BF123" s="233">
        <f>IF(N123="snížená",J123,0)</f>
        <v>0</v>
      </c>
      <c r="BG123" s="233">
        <f>IF(N123="zákl. přenesená",J123,0)</f>
        <v>0</v>
      </c>
      <c r="BH123" s="233">
        <f>IF(N123="sníž. přenesená",J123,0)</f>
        <v>0</v>
      </c>
      <c r="BI123" s="233">
        <f>IF(N123="nulová",J123,0)</f>
        <v>0</v>
      </c>
      <c r="BJ123" s="15" t="s">
        <v>21</v>
      </c>
      <c r="BK123" s="233">
        <f>ROUND(I123*H123,2)</f>
        <v>0</v>
      </c>
      <c r="BL123" s="15" t="s">
        <v>158</v>
      </c>
      <c r="BM123" s="232" t="s">
        <v>642</v>
      </c>
    </row>
    <row r="124" s="1" customFormat="1">
      <c r="B124" s="36"/>
      <c r="C124" s="37"/>
      <c r="D124" s="234" t="s">
        <v>144</v>
      </c>
      <c r="E124" s="37"/>
      <c r="F124" s="235" t="s">
        <v>643</v>
      </c>
      <c r="G124" s="37"/>
      <c r="H124" s="37"/>
      <c r="I124" s="137"/>
      <c r="J124" s="37"/>
      <c r="K124" s="37"/>
      <c r="L124" s="41"/>
      <c r="M124" s="236"/>
      <c r="N124" s="84"/>
      <c r="O124" s="84"/>
      <c r="P124" s="84"/>
      <c r="Q124" s="84"/>
      <c r="R124" s="84"/>
      <c r="S124" s="84"/>
      <c r="T124" s="85"/>
      <c r="AT124" s="15" t="s">
        <v>144</v>
      </c>
      <c r="AU124" s="15" t="s">
        <v>86</v>
      </c>
    </row>
    <row r="125" s="12" customFormat="1">
      <c r="B125" s="241"/>
      <c r="C125" s="242"/>
      <c r="D125" s="234" t="s">
        <v>197</v>
      </c>
      <c r="E125" s="243" t="s">
        <v>1</v>
      </c>
      <c r="F125" s="244" t="s">
        <v>644</v>
      </c>
      <c r="G125" s="242"/>
      <c r="H125" s="243" t="s">
        <v>1</v>
      </c>
      <c r="I125" s="245"/>
      <c r="J125" s="242"/>
      <c r="K125" s="242"/>
      <c r="L125" s="246"/>
      <c r="M125" s="247"/>
      <c r="N125" s="248"/>
      <c r="O125" s="248"/>
      <c r="P125" s="248"/>
      <c r="Q125" s="248"/>
      <c r="R125" s="248"/>
      <c r="S125" s="248"/>
      <c r="T125" s="249"/>
      <c r="AT125" s="250" t="s">
        <v>197</v>
      </c>
      <c r="AU125" s="250" t="s">
        <v>86</v>
      </c>
      <c r="AV125" s="12" t="s">
        <v>21</v>
      </c>
      <c r="AW125" s="12" t="s">
        <v>34</v>
      </c>
      <c r="AX125" s="12" t="s">
        <v>77</v>
      </c>
      <c r="AY125" s="250" t="s">
        <v>134</v>
      </c>
    </row>
    <row r="126" s="13" customFormat="1">
      <c r="B126" s="251"/>
      <c r="C126" s="252"/>
      <c r="D126" s="234" t="s">
        <v>197</v>
      </c>
      <c r="E126" s="253" t="s">
        <v>1</v>
      </c>
      <c r="F126" s="254" t="s">
        <v>645</v>
      </c>
      <c r="G126" s="252"/>
      <c r="H126" s="255">
        <v>204</v>
      </c>
      <c r="I126" s="256"/>
      <c r="J126" s="252"/>
      <c r="K126" s="252"/>
      <c r="L126" s="257"/>
      <c r="M126" s="258"/>
      <c r="N126" s="259"/>
      <c r="O126" s="259"/>
      <c r="P126" s="259"/>
      <c r="Q126" s="259"/>
      <c r="R126" s="259"/>
      <c r="S126" s="259"/>
      <c r="T126" s="260"/>
      <c r="AT126" s="261" t="s">
        <v>197</v>
      </c>
      <c r="AU126" s="261" t="s">
        <v>86</v>
      </c>
      <c r="AV126" s="13" t="s">
        <v>86</v>
      </c>
      <c r="AW126" s="13" t="s">
        <v>34</v>
      </c>
      <c r="AX126" s="13" t="s">
        <v>21</v>
      </c>
      <c r="AY126" s="261" t="s">
        <v>134</v>
      </c>
    </row>
    <row r="127" s="1" customFormat="1" ht="16.5" customHeight="1">
      <c r="B127" s="36"/>
      <c r="C127" s="221" t="s">
        <v>158</v>
      </c>
      <c r="D127" s="221" t="s">
        <v>137</v>
      </c>
      <c r="E127" s="222" t="s">
        <v>646</v>
      </c>
      <c r="F127" s="223" t="s">
        <v>647</v>
      </c>
      <c r="G127" s="224" t="s">
        <v>194</v>
      </c>
      <c r="H127" s="225">
        <v>44.880000000000003</v>
      </c>
      <c r="I127" s="226"/>
      <c r="J127" s="227">
        <f>ROUND(I127*H127,2)</f>
        <v>0</v>
      </c>
      <c r="K127" s="223" t="s">
        <v>195</v>
      </c>
      <c r="L127" s="41"/>
      <c r="M127" s="228" t="s">
        <v>1</v>
      </c>
      <c r="N127" s="229" t="s">
        <v>42</v>
      </c>
      <c r="O127" s="84"/>
      <c r="P127" s="230">
        <f>O127*H127</f>
        <v>0</v>
      </c>
      <c r="Q127" s="230">
        <v>0</v>
      </c>
      <c r="R127" s="230">
        <f>Q127*H127</f>
        <v>0</v>
      </c>
      <c r="S127" s="230">
        <v>0</v>
      </c>
      <c r="T127" s="231">
        <f>S127*H127</f>
        <v>0</v>
      </c>
      <c r="AR127" s="232" t="s">
        <v>158</v>
      </c>
      <c r="AT127" s="232" t="s">
        <v>137</v>
      </c>
      <c r="AU127" s="232" t="s">
        <v>86</v>
      </c>
      <c r="AY127" s="15" t="s">
        <v>134</v>
      </c>
      <c r="BE127" s="233">
        <f>IF(N127="základní",J127,0)</f>
        <v>0</v>
      </c>
      <c r="BF127" s="233">
        <f>IF(N127="snížená",J127,0)</f>
        <v>0</v>
      </c>
      <c r="BG127" s="233">
        <f>IF(N127="zákl. přenesená",J127,0)</f>
        <v>0</v>
      </c>
      <c r="BH127" s="233">
        <f>IF(N127="sníž. přenesená",J127,0)</f>
        <v>0</v>
      </c>
      <c r="BI127" s="233">
        <f>IF(N127="nulová",J127,0)</f>
        <v>0</v>
      </c>
      <c r="BJ127" s="15" t="s">
        <v>21</v>
      </c>
      <c r="BK127" s="233">
        <f>ROUND(I127*H127,2)</f>
        <v>0</v>
      </c>
      <c r="BL127" s="15" t="s">
        <v>158</v>
      </c>
      <c r="BM127" s="232" t="s">
        <v>648</v>
      </c>
    </row>
    <row r="128" s="1" customFormat="1">
      <c r="B128" s="36"/>
      <c r="C128" s="37"/>
      <c r="D128" s="234" t="s">
        <v>144</v>
      </c>
      <c r="E128" s="37"/>
      <c r="F128" s="235" t="s">
        <v>649</v>
      </c>
      <c r="G128" s="37"/>
      <c r="H128" s="37"/>
      <c r="I128" s="137"/>
      <c r="J128" s="37"/>
      <c r="K128" s="37"/>
      <c r="L128" s="41"/>
      <c r="M128" s="236"/>
      <c r="N128" s="84"/>
      <c r="O128" s="84"/>
      <c r="P128" s="84"/>
      <c r="Q128" s="84"/>
      <c r="R128" s="84"/>
      <c r="S128" s="84"/>
      <c r="T128" s="85"/>
      <c r="AT128" s="15" t="s">
        <v>144</v>
      </c>
      <c r="AU128" s="15" t="s">
        <v>86</v>
      </c>
    </row>
    <row r="129" s="12" customFormat="1">
      <c r="B129" s="241"/>
      <c r="C129" s="242"/>
      <c r="D129" s="234" t="s">
        <v>197</v>
      </c>
      <c r="E129" s="243" t="s">
        <v>1</v>
      </c>
      <c r="F129" s="244" t="s">
        <v>650</v>
      </c>
      <c r="G129" s="242"/>
      <c r="H129" s="243" t="s">
        <v>1</v>
      </c>
      <c r="I129" s="245"/>
      <c r="J129" s="242"/>
      <c r="K129" s="242"/>
      <c r="L129" s="246"/>
      <c r="M129" s="247"/>
      <c r="N129" s="248"/>
      <c r="O129" s="248"/>
      <c r="P129" s="248"/>
      <c r="Q129" s="248"/>
      <c r="R129" s="248"/>
      <c r="S129" s="248"/>
      <c r="T129" s="249"/>
      <c r="AT129" s="250" t="s">
        <v>197</v>
      </c>
      <c r="AU129" s="250" t="s">
        <v>86</v>
      </c>
      <c r="AV129" s="12" t="s">
        <v>21</v>
      </c>
      <c r="AW129" s="12" t="s">
        <v>34</v>
      </c>
      <c r="AX129" s="12" t="s">
        <v>77</v>
      </c>
      <c r="AY129" s="250" t="s">
        <v>134</v>
      </c>
    </row>
    <row r="130" s="13" customFormat="1">
      <c r="B130" s="251"/>
      <c r="C130" s="252"/>
      <c r="D130" s="234" t="s">
        <v>197</v>
      </c>
      <c r="E130" s="253" t="s">
        <v>1</v>
      </c>
      <c r="F130" s="254" t="s">
        <v>651</v>
      </c>
      <c r="G130" s="252"/>
      <c r="H130" s="255">
        <v>44.880000000000003</v>
      </c>
      <c r="I130" s="256"/>
      <c r="J130" s="252"/>
      <c r="K130" s="252"/>
      <c r="L130" s="257"/>
      <c r="M130" s="258"/>
      <c r="N130" s="259"/>
      <c r="O130" s="259"/>
      <c r="P130" s="259"/>
      <c r="Q130" s="259"/>
      <c r="R130" s="259"/>
      <c r="S130" s="259"/>
      <c r="T130" s="260"/>
      <c r="AT130" s="261" t="s">
        <v>197</v>
      </c>
      <c r="AU130" s="261" t="s">
        <v>86</v>
      </c>
      <c r="AV130" s="13" t="s">
        <v>86</v>
      </c>
      <c r="AW130" s="13" t="s">
        <v>34</v>
      </c>
      <c r="AX130" s="13" t="s">
        <v>21</v>
      </c>
      <c r="AY130" s="261" t="s">
        <v>134</v>
      </c>
    </row>
    <row r="131" s="1" customFormat="1" ht="16.5" customHeight="1">
      <c r="B131" s="36"/>
      <c r="C131" s="221" t="s">
        <v>133</v>
      </c>
      <c r="D131" s="221" t="s">
        <v>137</v>
      </c>
      <c r="E131" s="222" t="s">
        <v>652</v>
      </c>
      <c r="F131" s="223" t="s">
        <v>621</v>
      </c>
      <c r="G131" s="224" t="s">
        <v>194</v>
      </c>
      <c r="H131" s="225">
        <v>44.880000000000003</v>
      </c>
      <c r="I131" s="226"/>
      <c r="J131" s="227">
        <f>ROUND(I131*H131,2)</f>
        <v>0</v>
      </c>
      <c r="K131" s="223" t="s">
        <v>195</v>
      </c>
      <c r="L131" s="41"/>
      <c r="M131" s="228" t="s">
        <v>1</v>
      </c>
      <c r="N131" s="229" t="s">
        <v>42</v>
      </c>
      <c r="O131" s="84"/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AR131" s="232" t="s">
        <v>158</v>
      </c>
      <c r="AT131" s="232" t="s">
        <v>137</v>
      </c>
      <c r="AU131" s="232" t="s">
        <v>86</v>
      </c>
      <c r="AY131" s="15" t="s">
        <v>134</v>
      </c>
      <c r="BE131" s="233">
        <f>IF(N131="základní",J131,0)</f>
        <v>0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15" t="s">
        <v>21</v>
      </c>
      <c r="BK131" s="233">
        <f>ROUND(I131*H131,2)</f>
        <v>0</v>
      </c>
      <c r="BL131" s="15" t="s">
        <v>158</v>
      </c>
      <c r="BM131" s="232" t="s">
        <v>653</v>
      </c>
    </row>
    <row r="132" s="1" customFormat="1">
      <c r="B132" s="36"/>
      <c r="C132" s="37"/>
      <c r="D132" s="234" t="s">
        <v>144</v>
      </c>
      <c r="E132" s="37"/>
      <c r="F132" s="235" t="s">
        <v>623</v>
      </c>
      <c r="G132" s="37"/>
      <c r="H132" s="37"/>
      <c r="I132" s="137"/>
      <c r="J132" s="37"/>
      <c r="K132" s="37"/>
      <c r="L132" s="41"/>
      <c r="M132" s="236"/>
      <c r="N132" s="84"/>
      <c r="O132" s="84"/>
      <c r="P132" s="84"/>
      <c r="Q132" s="84"/>
      <c r="R132" s="84"/>
      <c r="S132" s="84"/>
      <c r="T132" s="85"/>
      <c r="AT132" s="15" t="s">
        <v>144</v>
      </c>
      <c r="AU132" s="15" t="s">
        <v>86</v>
      </c>
    </row>
    <row r="133" s="13" customFormat="1">
      <c r="B133" s="251"/>
      <c r="C133" s="252"/>
      <c r="D133" s="234" t="s">
        <v>197</v>
      </c>
      <c r="E133" s="253" t="s">
        <v>1</v>
      </c>
      <c r="F133" s="254" t="s">
        <v>654</v>
      </c>
      <c r="G133" s="252"/>
      <c r="H133" s="255">
        <v>44.880000000000003</v>
      </c>
      <c r="I133" s="256"/>
      <c r="J133" s="252"/>
      <c r="K133" s="252"/>
      <c r="L133" s="257"/>
      <c r="M133" s="258"/>
      <c r="N133" s="259"/>
      <c r="O133" s="259"/>
      <c r="P133" s="259"/>
      <c r="Q133" s="259"/>
      <c r="R133" s="259"/>
      <c r="S133" s="259"/>
      <c r="T133" s="260"/>
      <c r="AT133" s="261" t="s">
        <v>197</v>
      </c>
      <c r="AU133" s="261" t="s">
        <v>86</v>
      </c>
      <c r="AV133" s="13" t="s">
        <v>86</v>
      </c>
      <c r="AW133" s="13" t="s">
        <v>34</v>
      </c>
      <c r="AX133" s="13" t="s">
        <v>21</v>
      </c>
      <c r="AY133" s="261" t="s">
        <v>134</v>
      </c>
    </row>
    <row r="134" s="1" customFormat="1" ht="24" customHeight="1">
      <c r="B134" s="36"/>
      <c r="C134" s="221" t="s">
        <v>167</v>
      </c>
      <c r="D134" s="221" t="s">
        <v>137</v>
      </c>
      <c r="E134" s="222" t="s">
        <v>655</v>
      </c>
      <c r="F134" s="223" t="s">
        <v>626</v>
      </c>
      <c r="G134" s="224" t="s">
        <v>194</v>
      </c>
      <c r="H134" s="225">
        <v>403.92000000000002</v>
      </c>
      <c r="I134" s="226"/>
      <c r="J134" s="227">
        <f>ROUND(I134*H134,2)</f>
        <v>0</v>
      </c>
      <c r="K134" s="223" t="s">
        <v>195</v>
      </c>
      <c r="L134" s="41"/>
      <c r="M134" s="228" t="s">
        <v>1</v>
      </c>
      <c r="N134" s="229" t="s">
        <v>42</v>
      </c>
      <c r="O134" s="84"/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AR134" s="232" t="s">
        <v>158</v>
      </c>
      <c r="AT134" s="232" t="s">
        <v>137</v>
      </c>
      <c r="AU134" s="232" t="s">
        <v>86</v>
      </c>
      <c r="AY134" s="15" t="s">
        <v>134</v>
      </c>
      <c r="BE134" s="233">
        <f>IF(N134="základní",J134,0)</f>
        <v>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5" t="s">
        <v>21</v>
      </c>
      <c r="BK134" s="233">
        <f>ROUND(I134*H134,2)</f>
        <v>0</v>
      </c>
      <c r="BL134" s="15" t="s">
        <v>158</v>
      </c>
      <c r="BM134" s="232" t="s">
        <v>656</v>
      </c>
    </row>
    <row r="135" s="1" customFormat="1">
      <c r="B135" s="36"/>
      <c r="C135" s="37"/>
      <c r="D135" s="234" t="s">
        <v>144</v>
      </c>
      <c r="E135" s="37"/>
      <c r="F135" s="235" t="s">
        <v>628</v>
      </c>
      <c r="G135" s="37"/>
      <c r="H135" s="37"/>
      <c r="I135" s="137"/>
      <c r="J135" s="37"/>
      <c r="K135" s="37"/>
      <c r="L135" s="41"/>
      <c r="M135" s="236"/>
      <c r="N135" s="84"/>
      <c r="O135" s="84"/>
      <c r="P135" s="84"/>
      <c r="Q135" s="84"/>
      <c r="R135" s="84"/>
      <c r="S135" s="84"/>
      <c r="T135" s="85"/>
      <c r="AT135" s="15" t="s">
        <v>144</v>
      </c>
      <c r="AU135" s="15" t="s">
        <v>86</v>
      </c>
    </row>
    <row r="136" s="13" customFormat="1">
      <c r="B136" s="251"/>
      <c r="C136" s="252"/>
      <c r="D136" s="234" t="s">
        <v>197</v>
      </c>
      <c r="E136" s="253" t="s">
        <v>1</v>
      </c>
      <c r="F136" s="254" t="s">
        <v>657</v>
      </c>
      <c r="G136" s="252"/>
      <c r="H136" s="255">
        <v>403.92000000000002</v>
      </c>
      <c r="I136" s="256"/>
      <c r="J136" s="252"/>
      <c r="K136" s="252"/>
      <c r="L136" s="257"/>
      <c r="M136" s="258"/>
      <c r="N136" s="259"/>
      <c r="O136" s="259"/>
      <c r="P136" s="259"/>
      <c r="Q136" s="259"/>
      <c r="R136" s="259"/>
      <c r="S136" s="259"/>
      <c r="T136" s="260"/>
      <c r="AT136" s="261" t="s">
        <v>197</v>
      </c>
      <c r="AU136" s="261" t="s">
        <v>86</v>
      </c>
      <c r="AV136" s="13" t="s">
        <v>86</v>
      </c>
      <c r="AW136" s="13" t="s">
        <v>34</v>
      </c>
      <c r="AX136" s="13" t="s">
        <v>21</v>
      </c>
      <c r="AY136" s="261" t="s">
        <v>134</v>
      </c>
    </row>
    <row r="137" s="11" customFormat="1" ht="22.8" customHeight="1">
      <c r="B137" s="205"/>
      <c r="C137" s="206"/>
      <c r="D137" s="207" t="s">
        <v>76</v>
      </c>
      <c r="E137" s="219" t="s">
        <v>86</v>
      </c>
      <c r="F137" s="219" t="s">
        <v>658</v>
      </c>
      <c r="G137" s="206"/>
      <c r="H137" s="206"/>
      <c r="I137" s="209"/>
      <c r="J137" s="220">
        <f>BK137</f>
        <v>0</v>
      </c>
      <c r="K137" s="206"/>
      <c r="L137" s="211"/>
      <c r="M137" s="212"/>
      <c r="N137" s="213"/>
      <c r="O137" s="213"/>
      <c r="P137" s="214">
        <f>SUM(P138:P155)</f>
        <v>0</v>
      </c>
      <c r="Q137" s="213"/>
      <c r="R137" s="214">
        <f>SUM(R138:R155)</f>
        <v>0</v>
      </c>
      <c r="S137" s="213"/>
      <c r="T137" s="215">
        <f>SUM(T138:T155)</f>
        <v>0</v>
      </c>
      <c r="AR137" s="216" t="s">
        <v>21</v>
      </c>
      <c r="AT137" s="217" t="s">
        <v>76</v>
      </c>
      <c r="AU137" s="217" t="s">
        <v>21</v>
      </c>
      <c r="AY137" s="216" t="s">
        <v>134</v>
      </c>
      <c r="BK137" s="218">
        <f>SUM(BK138:BK155)</f>
        <v>0</v>
      </c>
    </row>
    <row r="138" s="1" customFormat="1" ht="24" customHeight="1">
      <c r="B138" s="36"/>
      <c r="C138" s="221" t="s">
        <v>172</v>
      </c>
      <c r="D138" s="221" t="s">
        <v>137</v>
      </c>
      <c r="E138" s="222" t="s">
        <v>659</v>
      </c>
      <c r="F138" s="223" t="s">
        <v>660</v>
      </c>
      <c r="G138" s="224" t="s">
        <v>413</v>
      </c>
      <c r="H138" s="225">
        <v>51</v>
      </c>
      <c r="I138" s="226"/>
      <c r="J138" s="227">
        <f>ROUND(I138*H138,2)</f>
        <v>0</v>
      </c>
      <c r="K138" s="223" t="s">
        <v>195</v>
      </c>
      <c r="L138" s="41"/>
      <c r="M138" s="228" t="s">
        <v>1</v>
      </c>
      <c r="N138" s="229" t="s">
        <v>42</v>
      </c>
      <c r="O138" s="84"/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AR138" s="232" t="s">
        <v>158</v>
      </c>
      <c r="AT138" s="232" t="s">
        <v>137</v>
      </c>
      <c r="AU138" s="232" t="s">
        <v>86</v>
      </c>
      <c r="AY138" s="15" t="s">
        <v>134</v>
      </c>
      <c r="BE138" s="233">
        <f>IF(N138="základní",J138,0)</f>
        <v>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5" t="s">
        <v>21</v>
      </c>
      <c r="BK138" s="233">
        <f>ROUND(I138*H138,2)</f>
        <v>0</v>
      </c>
      <c r="BL138" s="15" t="s">
        <v>158</v>
      </c>
      <c r="BM138" s="232" t="s">
        <v>661</v>
      </c>
    </row>
    <row r="139" s="1" customFormat="1">
      <c r="B139" s="36"/>
      <c r="C139" s="37"/>
      <c r="D139" s="234" t="s">
        <v>144</v>
      </c>
      <c r="E139" s="37"/>
      <c r="F139" s="235" t="s">
        <v>662</v>
      </c>
      <c r="G139" s="37"/>
      <c r="H139" s="37"/>
      <c r="I139" s="137"/>
      <c r="J139" s="37"/>
      <c r="K139" s="37"/>
      <c r="L139" s="41"/>
      <c r="M139" s="236"/>
      <c r="N139" s="84"/>
      <c r="O139" s="84"/>
      <c r="P139" s="84"/>
      <c r="Q139" s="84"/>
      <c r="R139" s="84"/>
      <c r="S139" s="84"/>
      <c r="T139" s="85"/>
      <c r="AT139" s="15" t="s">
        <v>144</v>
      </c>
      <c r="AU139" s="15" t="s">
        <v>86</v>
      </c>
    </row>
    <row r="140" s="12" customFormat="1">
      <c r="B140" s="241"/>
      <c r="C140" s="242"/>
      <c r="D140" s="234" t="s">
        <v>197</v>
      </c>
      <c r="E140" s="243" t="s">
        <v>1</v>
      </c>
      <c r="F140" s="244" t="s">
        <v>663</v>
      </c>
      <c r="G140" s="242"/>
      <c r="H140" s="243" t="s">
        <v>1</v>
      </c>
      <c r="I140" s="245"/>
      <c r="J140" s="242"/>
      <c r="K140" s="242"/>
      <c r="L140" s="246"/>
      <c r="M140" s="247"/>
      <c r="N140" s="248"/>
      <c r="O140" s="248"/>
      <c r="P140" s="248"/>
      <c r="Q140" s="248"/>
      <c r="R140" s="248"/>
      <c r="S140" s="248"/>
      <c r="T140" s="249"/>
      <c r="AT140" s="250" t="s">
        <v>197</v>
      </c>
      <c r="AU140" s="250" t="s">
        <v>86</v>
      </c>
      <c r="AV140" s="12" t="s">
        <v>21</v>
      </c>
      <c r="AW140" s="12" t="s">
        <v>34</v>
      </c>
      <c r="AX140" s="12" t="s">
        <v>77</v>
      </c>
      <c r="AY140" s="250" t="s">
        <v>134</v>
      </c>
    </row>
    <row r="141" s="13" customFormat="1">
      <c r="B141" s="251"/>
      <c r="C141" s="252"/>
      <c r="D141" s="234" t="s">
        <v>197</v>
      </c>
      <c r="E141" s="253" t="s">
        <v>1</v>
      </c>
      <c r="F141" s="254" t="s">
        <v>608</v>
      </c>
      <c r="G141" s="252"/>
      <c r="H141" s="255">
        <v>51</v>
      </c>
      <c r="I141" s="256"/>
      <c r="J141" s="252"/>
      <c r="K141" s="252"/>
      <c r="L141" s="257"/>
      <c r="M141" s="258"/>
      <c r="N141" s="259"/>
      <c r="O141" s="259"/>
      <c r="P141" s="259"/>
      <c r="Q141" s="259"/>
      <c r="R141" s="259"/>
      <c r="S141" s="259"/>
      <c r="T141" s="260"/>
      <c r="AT141" s="261" t="s">
        <v>197</v>
      </c>
      <c r="AU141" s="261" t="s">
        <v>86</v>
      </c>
      <c r="AV141" s="13" t="s">
        <v>86</v>
      </c>
      <c r="AW141" s="13" t="s">
        <v>34</v>
      </c>
      <c r="AX141" s="13" t="s">
        <v>21</v>
      </c>
      <c r="AY141" s="261" t="s">
        <v>134</v>
      </c>
    </row>
    <row r="142" s="1" customFormat="1" ht="16.5" customHeight="1">
      <c r="B142" s="36"/>
      <c r="C142" s="221" t="s">
        <v>240</v>
      </c>
      <c r="D142" s="221" t="s">
        <v>137</v>
      </c>
      <c r="E142" s="222" t="s">
        <v>640</v>
      </c>
      <c r="F142" s="223" t="s">
        <v>641</v>
      </c>
      <c r="G142" s="224" t="s">
        <v>275</v>
      </c>
      <c r="H142" s="225">
        <v>204</v>
      </c>
      <c r="I142" s="226"/>
      <c r="J142" s="227">
        <f>ROUND(I142*H142,2)</f>
        <v>0</v>
      </c>
      <c r="K142" s="223" t="s">
        <v>195</v>
      </c>
      <c r="L142" s="41"/>
      <c r="M142" s="228" t="s">
        <v>1</v>
      </c>
      <c r="N142" s="229" t="s">
        <v>42</v>
      </c>
      <c r="O142" s="84"/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AR142" s="232" t="s">
        <v>158</v>
      </c>
      <c r="AT142" s="232" t="s">
        <v>137</v>
      </c>
      <c r="AU142" s="232" t="s">
        <v>86</v>
      </c>
      <c r="AY142" s="15" t="s">
        <v>134</v>
      </c>
      <c r="BE142" s="233">
        <f>IF(N142="základní",J142,0)</f>
        <v>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5" t="s">
        <v>21</v>
      </c>
      <c r="BK142" s="233">
        <f>ROUND(I142*H142,2)</f>
        <v>0</v>
      </c>
      <c r="BL142" s="15" t="s">
        <v>158</v>
      </c>
      <c r="BM142" s="232" t="s">
        <v>664</v>
      </c>
    </row>
    <row r="143" s="1" customFormat="1">
      <c r="B143" s="36"/>
      <c r="C143" s="37"/>
      <c r="D143" s="234" t="s">
        <v>144</v>
      </c>
      <c r="E143" s="37"/>
      <c r="F143" s="235" t="s">
        <v>643</v>
      </c>
      <c r="G143" s="37"/>
      <c r="H143" s="37"/>
      <c r="I143" s="137"/>
      <c r="J143" s="37"/>
      <c r="K143" s="37"/>
      <c r="L143" s="41"/>
      <c r="M143" s="236"/>
      <c r="N143" s="84"/>
      <c r="O143" s="84"/>
      <c r="P143" s="84"/>
      <c r="Q143" s="84"/>
      <c r="R143" s="84"/>
      <c r="S143" s="84"/>
      <c r="T143" s="85"/>
      <c r="AT143" s="15" t="s">
        <v>144</v>
      </c>
      <c r="AU143" s="15" t="s">
        <v>86</v>
      </c>
    </row>
    <row r="144" s="12" customFormat="1">
      <c r="B144" s="241"/>
      <c r="C144" s="242"/>
      <c r="D144" s="234" t="s">
        <v>197</v>
      </c>
      <c r="E144" s="243" t="s">
        <v>1</v>
      </c>
      <c r="F144" s="244" t="s">
        <v>644</v>
      </c>
      <c r="G144" s="242"/>
      <c r="H144" s="243" t="s">
        <v>1</v>
      </c>
      <c r="I144" s="245"/>
      <c r="J144" s="242"/>
      <c r="K144" s="242"/>
      <c r="L144" s="246"/>
      <c r="M144" s="247"/>
      <c r="N144" s="248"/>
      <c r="O144" s="248"/>
      <c r="P144" s="248"/>
      <c r="Q144" s="248"/>
      <c r="R144" s="248"/>
      <c r="S144" s="248"/>
      <c r="T144" s="249"/>
      <c r="AT144" s="250" t="s">
        <v>197</v>
      </c>
      <c r="AU144" s="250" t="s">
        <v>86</v>
      </c>
      <c r="AV144" s="12" t="s">
        <v>21</v>
      </c>
      <c r="AW144" s="12" t="s">
        <v>34</v>
      </c>
      <c r="AX144" s="12" t="s">
        <v>77</v>
      </c>
      <c r="AY144" s="250" t="s">
        <v>134</v>
      </c>
    </row>
    <row r="145" s="13" customFormat="1">
      <c r="B145" s="251"/>
      <c r="C145" s="252"/>
      <c r="D145" s="234" t="s">
        <v>197</v>
      </c>
      <c r="E145" s="253" t="s">
        <v>1</v>
      </c>
      <c r="F145" s="254" t="s">
        <v>645</v>
      </c>
      <c r="G145" s="252"/>
      <c r="H145" s="255">
        <v>204</v>
      </c>
      <c r="I145" s="256"/>
      <c r="J145" s="252"/>
      <c r="K145" s="252"/>
      <c r="L145" s="257"/>
      <c r="M145" s="258"/>
      <c r="N145" s="259"/>
      <c r="O145" s="259"/>
      <c r="P145" s="259"/>
      <c r="Q145" s="259"/>
      <c r="R145" s="259"/>
      <c r="S145" s="259"/>
      <c r="T145" s="260"/>
      <c r="AT145" s="261" t="s">
        <v>197</v>
      </c>
      <c r="AU145" s="261" t="s">
        <v>86</v>
      </c>
      <c r="AV145" s="13" t="s">
        <v>86</v>
      </c>
      <c r="AW145" s="13" t="s">
        <v>34</v>
      </c>
      <c r="AX145" s="13" t="s">
        <v>21</v>
      </c>
      <c r="AY145" s="261" t="s">
        <v>134</v>
      </c>
    </row>
    <row r="146" s="1" customFormat="1" ht="16.5" customHeight="1">
      <c r="B146" s="36"/>
      <c r="C146" s="221" t="s">
        <v>252</v>
      </c>
      <c r="D146" s="221" t="s">
        <v>137</v>
      </c>
      <c r="E146" s="222" t="s">
        <v>646</v>
      </c>
      <c r="F146" s="223" t="s">
        <v>647</v>
      </c>
      <c r="G146" s="224" t="s">
        <v>194</v>
      </c>
      <c r="H146" s="225">
        <v>12.24</v>
      </c>
      <c r="I146" s="226"/>
      <c r="J146" s="227">
        <f>ROUND(I146*H146,2)</f>
        <v>0</v>
      </c>
      <c r="K146" s="223" t="s">
        <v>195</v>
      </c>
      <c r="L146" s="41"/>
      <c r="M146" s="228" t="s">
        <v>1</v>
      </c>
      <c r="N146" s="229" t="s">
        <v>42</v>
      </c>
      <c r="O146" s="84"/>
      <c r="P146" s="230">
        <f>O146*H146</f>
        <v>0</v>
      </c>
      <c r="Q146" s="230">
        <v>0</v>
      </c>
      <c r="R146" s="230">
        <f>Q146*H146</f>
        <v>0</v>
      </c>
      <c r="S146" s="230">
        <v>0</v>
      </c>
      <c r="T146" s="231">
        <f>S146*H146</f>
        <v>0</v>
      </c>
      <c r="AR146" s="232" t="s">
        <v>158</v>
      </c>
      <c r="AT146" s="232" t="s">
        <v>137</v>
      </c>
      <c r="AU146" s="232" t="s">
        <v>86</v>
      </c>
      <c r="AY146" s="15" t="s">
        <v>134</v>
      </c>
      <c r="BE146" s="233">
        <f>IF(N146="základní",J146,0)</f>
        <v>0</v>
      </c>
      <c r="BF146" s="233">
        <f>IF(N146="snížená",J146,0)</f>
        <v>0</v>
      </c>
      <c r="BG146" s="233">
        <f>IF(N146="zákl. přenesená",J146,0)</f>
        <v>0</v>
      </c>
      <c r="BH146" s="233">
        <f>IF(N146="sníž. přenesená",J146,0)</f>
        <v>0</v>
      </c>
      <c r="BI146" s="233">
        <f>IF(N146="nulová",J146,0)</f>
        <v>0</v>
      </c>
      <c r="BJ146" s="15" t="s">
        <v>21</v>
      </c>
      <c r="BK146" s="233">
        <f>ROUND(I146*H146,2)</f>
        <v>0</v>
      </c>
      <c r="BL146" s="15" t="s">
        <v>158</v>
      </c>
      <c r="BM146" s="232" t="s">
        <v>665</v>
      </c>
    </row>
    <row r="147" s="1" customFormat="1">
      <c r="B147" s="36"/>
      <c r="C147" s="37"/>
      <c r="D147" s="234" t="s">
        <v>144</v>
      </c>
      <c r="E147" s="37"/>
      <c r="F147" s="235" t="s">
        <v>649</v>
      </c>
      <c r="G147" s="37"/>
      <c r="H147" s="37"/>
      <c r="I147" s="137"/>
      <c r="J147" s="37"/>
      <c r="K147" s="37"/>
      <c r="L147" s="41"/>
      <c r="M147" s="236"/>
      <c r="N147" s="84"/>
      <c r="O147" s="84"/>
      <c r="P147" s="84"/>
      <c r="Q147" s="84"/>
      <c r="R147" s="84"/>
      <c r="S147" s="84"/>
      <c r="T147" s="85"/>
      <c r="AT147" s="15" t="s">
        <v>144</v>
      </c>
      <c r="AU147" s="15" t="s">
        <v>86</v>
      </c>
    </row>
    <row r="148" s="12" customFormat="1">
      <c r="B148" s="241"/>
      <c r="C148" s="242"/>
      <c r="D148" s="234" t="s">
        <v>197</v>
      </c>
      <c r="E148" s="243" t="s">
        <v>1</v>
      </c>
      <c r="F148" s="244" t="s">
        <v>666</v>
      </c>
      <c r="G148" s="242"/>
      <c r="H148" s="243" t="s">
        <v>1</v>
      </c>
      <c r="I148" s="245"/>
      <c r="J148" s="242"/>
      <c r="K148" s="242"/>
      <c r="L148" s="246"/>
      <c r="M148" s="247"/>
      <c r="N148" s="248"/>
      <c r="O148" s="248"/>
      <c r="P148" s="248"/>
      <c r="Q148" s="248"/>
      <c r="R148" s="248"/>
      <c r="S148" s="248"/>
      <c r="T148" s="249"/>
      <c r="AT148" s="250" t="s">
        <v>197</v>
      </c>
      <c r="AU148" s="250" t="s">
        <v>86</v>
      </c>
      <c r="AV148" s="12" t="s">
        <v>21</v>
      </c>
      <c r="AW148" s="12" t="s">
        <v>34</v>
      </c>
      <c r="AX148" s="12" t="s">
        <v>77</v>
      </c>
      <c r="AY148" s="250" t="s">
        <v>134</v>
      </c>
    </row>
    <row r="149" s="13" customFormat="1">
      <c r="B149" s="251"/>
      <c r="C149" s="252"/>
      <c r="D149" s="234" t="s">
        <v>197</v>
      </c>
      <c r="E149" s="253" t="s">
        <v>1</v>
      </c>
      <c r="F149" s="254" t="s">
        <v>667</v>
      </c>
      <c r="G149" s="252"/>
      <c r="H149" s="255">
        <v>12.24</v>
      </c>
      <c r="I149" s="256"/>
      <c r="J149" s="252"/>
      <c r="K149" s="252"/>
      <c r="L149" s="257"/>
      <c r="M149" s="258"/>
      <c r="N149" s="259"/>
      <c r="O149" s="259"/>
      <c r="P149" s="259"/>
      <c r="Q149" s="259"/>
      <c r="R149" s="259"/>
      <c r="S149" s="259"/>
      <c r="T149" s="260"/>
      <c r="AT149" s="261" t="s">
        <v>197</v>
      </c>
      <c r="AU149" s="261" t="s">
        <v>86</v>
      </c>
      <c r="AV149" s="13" t="s">
        <v>86</v>
      </c>
      <c r="AW149" s="13" t="s">
        <v>34</v>
      </c>
      <c r="AX149" s="13" t="s">
        <v>21</v>
      </c>
      <c r="AY149" s="261" t="s">
        <v>134</v>
      </c>
    </row>
    <row r="150" s="1" customFormat="1" ht="16.5" customHeight="1">
      <c r="B150" s="36"/>
      <c r="C150" s="221" t="s">
        <v>258</v>
      </c>
      <c r="D150" s="221" t="s">
        <v>137</v>
      </c>
      <c r="E150" s="222" t="s">
        <v>652</v>
      </c>
      <c r="F150" s="223" t="s">
        <v>621</v>
      </c>
      <c r="G150" s="224" t="s">
        <v>194</v>
      </c>
      <c r="H150" s="225">
        <v>12.24</v>
      </c>
      <c r="I150" s="226"/>
      <c r="J150" s="227">
        <f>ROUND(I150*H150,2)</f>
        <v>0</v>
      </c>
      <c r="K150" s="223" t="s">
        <v>195</v>
      </c>
      <c r="L150" s="41"/>
      <c r="M150" s="228" t="s">
        <v>1</v>
      </c>
      <c r="N150" s="229" t="s">
        <v>42</v>
      </c>
      <c r="O150" s="84"/>
      <c r="P150" s="230">
        <f>O150*H150</f>
        <v>0</v>
      </c>
      <c r="Q150" s="230">
        <v>0</v>
      </c>
      <c r="R150" s="230">
        <f>Q150*H150</f>
        <v>0</v>
      </c>
      <c r="S150" s="230">
        <v>0</v>
      </c>
      <c r="T150" s="231">
        <f>S150*H150</f>
        <v>0</v>
      </c>
      <c r="AR150" s="232" t="s">
        <v>158</v>
      </c>
      <c r="AT150" s="232" t="s">
        <v>137</v>
      </c>
      <c r="AU150" s="232" t="s">
        <v>86</v>
      </c>
      <c r="AY150" s="15" t="s">
        <v>134</v>
      </c>
      <c r="BE150" s="233">
        <f>IF(N150="základní",J150,0)</f>
        <v>0</v>
      </c>
      <c r="BF150" s="233">
        <f>IF(N150="snížená",J150,0)</f>
        <v>0</v>
      </c>
      <c r="BG150" s="233">
        <f>IF(N150="zákl. přenesená",J150,0)</f>
        <v>0</v>
      </c>
      <c r="BH150" s="233">
        <f>IF(N150="sníž. přenesená",J150,0)</f>
        <v>0</v>
      </c>
      <c r="BI150" s="233">
        <f>IF(N150="nulová",J150,0)</f>
        <v>0</v>
      </c>
      <c r="BJ150" s="15" t="s">
        <v>21</v>
      </c>
      <c r="BK150" s="233">
        <f>ROUND(I150*H150,2)</f>
        <v>0</v>
      </c>
      <c r="BL150" s="15" t="s">
        <v>158</v>
      </c>
      <c r="BM150" s="232" t="s">
        <v>668</v>
      </c>
    </row>
    <row r="151" s="1" customFormat="1">
      <c r="B151" s="36"/>
      <c r="C151" s="37"/>
      <c r="D151" s="234" t="s">
        <v>144</v>
      </c>
      <c r="E151" s="37"/>
      <c r="F151" s="235" t="s">
        <v>623</v>
      </c>
      <c r="G151" s="37"/>
      <c r="H151" s="37"/>
      <c r="I151" s="137"/>
      <c r="J151" s="37"/>
      <c r="K151" s="37"/>
      <c r="L151" s="41"/>
      <c r="M151" s="236"/>
      <c r="N151" s="84"/>
      <c r="O151" s="84"/>
      <c r="P151" s="84"/>
      <c r="Q151" s="84"/>
      <c r="R151" s="84"/>
      <c r="S151" s="84"/>
      <c r="T151" s="85"/>
      <c r="AT151" s="15" t="s">
        <v>144</v>
      </c>
      <c r="AU151" s="15" t="s">
        <v>86</v>
      </c>
    </row>
    <row r="152" s="13" customFormat="1">
      <c r="B152" s="251"/>
      <c r="C152" s="252"/>
      <c r="D152" s="234" t="s">
        <v>197</v>
      </c>
      <c r="E152" s="253" t="s">
        <v>1</v>
      </c>
      <c r="F152" s="254" t="s">
        <v>669</v>
      </c>
      <c r="G152" s="252"/>
      <c r="H152" s="255">
        <v>12.24</v>
      </c>
      <c r="I152" s="256"/>
      <c r="J152" s="252"/>
      <c r="K152" s="252"/>
      <c r="L152" s="257"/>
      <c r="M152" s="258"/>
      <c r="N152" s="259"/>
      <c r="O152" s="259"/>
      <c r="P152" s="259"/>
      <c r="Q152" s="259"/>
      <c r="R152" s="259"/>
      <c r="S152" s="259"/>
      <c r="T152" s="260"/>
      <c r="AT152" s="261" t="s">
        <v>197</v>
      </c>
      <c r="AU152" s="261" t="s">
        <v>86</v>
      </c>
      <c r="AV152" s="13" t="s">
        <v>86</v>
      </c>
      <c r="AW152" s="13" t="s">
        <v>34</v>
      </c>
      <c r="AX152" s="13" t="s">
        <v>21</v>
      </c>
      <c r="AY152" s="261" t="s">
        <v>134</v>
      </c>
    </row>
    <row r="153" s="1" customFormat="1" ht="24" customHeight="1">
      <c r="B153" s="36"/>
      <c r="C153" s="221" t="s">
        <v>263</v>
      </c>
      <c r="D153" s="221" t="s">
        <v>137</v>
      </c>
      <c r="E153" s="222" t="s">
        <v>655</v>
      </c>
      <c r="F153" s="223" t="s">
        <v>626</v>
      </c>
      <c r="G153" s="224" t="s">
        <v>194</v>
      </c>
      <c r="H153" s="225">
        <v>110.16</v>
      </c>
      <c r="I153" s="226"/>
      <c r="J153" s="227">
        <f>ROUND(I153*H153,2)</f>
        <v>0</v>
      </c>
      <c r="K153" s="223" t="s">
        <v>195</v>
      </c>
      <c r="L153" s="41"/>
      <c r="M153" s="228" t="s">
        <v>1</v>
      </c>
      <c r="N153" s="229" t="s">
        <v>42</v>
      </c>
      <c r="O153" s="84"/>
      <c r="P153" s="230">
        <f>O153*H153</f>
        <v>0</v>
      </c>
      <c r="Q153" s="230">
        <v>0</v>
      </c>
      <c r="R153" s="230">
        <f>Q153*H153</f>
        <v>0</v>
      </c>
      <c r="S153" s="230">
        <v>0</v>
      </c>
      <c r="T153" s="231">
        <f>S153*H153</f>
        <v>0</v>
      </c>
      <c r="AR153" s="232" t="s">
        <v>158</v>
      </c>
      <c r="AT153" s="232" t="s">
        <v>137</v>
      </c>
      <c r="AU153" s="232" t="s">
        <v>86</v>
      </c>
      <c r="AY153" s="15" t="s">
        <v>134</v>
      </c>
      <c r="BE153" s="233">
        <f>IF(N153="základní",J153,0)</f>
        <v>0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5" t="s">
        <v>21</v>
      </c>
      <c r="BK153" s="233">
        <f>ROUND(I153*H153,2)</f>
        <v>0</v>
      </c>
      <c r="BL153" s="15" t="s">
        <v>158</v>
      </c>
      <c r="BM153" s="232" t="s">
        <v>670</v>
      </c>
    </row>
    <row r="154" s="1" customFormat="1">
      <c r="B154" s="36"/>
      <c r="C154" s="37"/>
      <c r="D154" s="234" t="s">
        <v>144</v>
      </c>
      <c r="E154" s="37"/>
      <c r="F154" s="235" t="s">
        <v>628</v>
      </c>
      <c r="G154" s="37"/>
      <c r="H154" s="37"/>
      <c r="I154" s="137"/>
      <c r="J154" s="37"/>
      <c r="K154" s="37"/>
      <c r="L154" s="41"/>
      <c r="M154" s="236"/>
      <c r="N154" s="84"/>
      <c r="O154" s="84"/>
      <c r="P154" s="84"/>
      <c r="Q154" s="84"/>
      <c r="R154" s="84"/>
      <c r="S154" s="84"/>
      <c r="T154" s="85"/>
      <c r="AT154" s="15" t="s">
        <v>144</v>
      </c>
      <c r="AU154" s="15" t="s">
        <v>86</v>
      </c>
    </row>
    <row r="155" s="13" customFormat="1">
      <c r="B155" s="251"/>
      <c r="C155" s="252"/>
      <c r="D155" s="234" t="s">
        <v>197</v>
      </c>
      <c r="E155" s="253" t="s">
        <v>1</v>
      </c>
      <c r="F155" s="254" t="s">
        <v>671</v>
      </c>
      <c r="G155" s="252"/>
      <c r="H155" s="255">
        <v>110.16</v>
      </c>
      <c r="I155" s="256"/>
      <c r="J155" s="252"/>
      <c r="K155" s="252"/>
      <c r="L155" s="257"/>
      <c r="M155" s="258"/>
      <c r="N155" s="259"/>
      <c r="O155" s="259"/>
      <c r="P155" s="259"/>
      <c r="Q155" s="259"/>
      <c r="R155" s="259"/>
      <c r="S155" s="259"/>
      <c r="T155" s="260"/>
      <c r="AT155" s="261" t="s">
        <v>197</v>
      </c>
      <c r="AU155" s="261" t="s">
        <v>86</v>
      </c>
      <c r="AV155" s="13" t="s">
        <v>86</v>
      </c>
      <c r="AW155" s="13" t="s">
        <v>34</v>
      </c>
      <c r="AX155" s="13" t="s">
        <v>21</v>
      </c>
      <c r="AY155" s="261" t="s">
        <v>134</v>
      </c>
    </row>
    <row r="156" s="11" customFormat="1" ht="22.8" customHeight="1">
      <c r="B156" s="205"/>
      <c r="C156" s="206"/>
      <c r="D156" s="207" t="s">
        <v>76</v>
      </c>
      <c r="E156" s="219" t="s">
        <v>151</v>
      </c>
      <c r="F156" s="219" t="s">
        <v>672</v>
      </c>
      <c r="G156" s="206"/>
      <c r="H156" s="206"/>
      <c r="I156" s="209"/>
      <c r="J156" s="220">
        <f>BK156</f>
        <v>0</v>
      </c>
      <c r="K156" s="206"/>
      <c r="L156" s="211"/>
      <c r="M156" s="212"/>
      <c r="N156" s="213"/>
      <c r="O156" s="213"/>
      <c r="P156" s="214">
        <f>SUM(P157:P173)</f>
        <v>0</v>
      </c>
      <c r="Q156" s="213"/>
      <c r="R156" s="214">
        <f>SUM(R157:R173)</f>
        <v>0.00034000000000000002</v>
      </c>
      <c r="S156" s="213"/>
      <c r="T156" s="215">
        <f>SUM(T157:T173)</f>
        <v>0</v>
      </c>
      <c r="AR156" s="216" t="s">
        <v>21</v>
      </c>
      <c r="AT156" s="217" t="s">
        <v>76</v>
      </c>
      <c r="AU156" s="217" t="s">
        <v>21</v>
      </c>
      <c r="AY156" s="216" t="s">
        <v>134</v>
      </c>
      <c r="BK156" s="218">
        <f>SUM(BK157:BK173)</f>
        <v>0</v>
      </c>
    </row>
    <row r="157" s="1" customFormat="1" ht="16.5" customHeight="1">
      <c r="B157" s="36"/>
      <c r="C157" s="221" t="s">
        <v>8</v>
      </c>
      <c r="D157" s="221" t="s">
        <v>137</v>
      </c>
      <c r="E157" s="222" t="s">
        <v>640</v>
      </c>
      <c r="F157" s="223" t="s">
        <v>641</v>
      </c>
      <c r="G157" s="224" t="s">
        <v>275</v>
      </c>
      <c r="H157" s="225">
        <v>204</v>
      </c>
      <c r="I157" s="226"/>
      <c r="J157" s="227">
        <f>ROUND(I157*H157,2)</f>
        <v>0</v>
      </c>
      <c r="K157" s="223" t="s">
        <v>195</v>
      </c>
      <c r="L157" s="41"/>
      <c r="M157" s="228" t="s">
        <v>1</v>
      </c>
      <c r="N157" s="229" t="s">
        <v>42</v>
      </c>
      <c r="O157" s="84"/>
      <c r="P157" s="230">
        <f>O157*H157</f>
        <v>0</v>
      </c>
      <c r="Q157" s="230">
        <v>0</v>
      </c>
      <c r="R157" s="230">
        <f>Q157*H157</f>
        <v>0</v>
      </c>
      <c r="S157" s="230">
        <v>0</v>
      </c>
      <c r="T157" s="231">
        <f>S157*H157</f>
        <v>0</v>
      </c>
      <c r="AR157" s="232" t="s">
        <v>158</v>
      </c>
      <c r="AT157" s="232" t="s">
        <v>137</v>
      </c>
      <c r="AU157" s="232" t="s">
        <v>86</v>
      </c>
      <c r="AY157" s="15" t="s">
        <v>134</v>
      </c>
      <c r="BE157" s="233">
        <f>IF(N157="základní",J157,0)</f>
        <v>0</v>
      </c>
      <c r="BF157" s="233">
        <f>IF(N157="snížená",J157,0)</f>
        <v>0</v>
      </c>
      <c r="BG157" s="233">
        <f>IF(N157="zákl. přenesená",J157,0)</f>
        <v>0</v>
      </c>
      <c r="BH157" s="233">
        <f>IF(N157="sníž. přenesená",J157,0)</f>
        <v>0</v>
      </c>
      <c r="BI157" s="233">
        <f>IF(N157="nulová",J157,0)</f>
        <v>0</v>
      </c>
      <c r="BJ157" s="15" t="s">
        <v>21</v>
      </c>
      <c r="BK157" s="233">
        <f>ROUND(I157*H157,2)</f>
        <v>0</v>
      </c>
      <c r="BL157" s="15" t="s">
        <v>158</v>
      </c>
      <c r="BM157" s="232" t="s">
        <v>673</v>
      </c>
    </row>
    <row r="158" s="1" customFormat="1">
      <c r="B158" s="36"/>
      <c r="C158" s="37"/>
      <c r="D158" s="234" t="s">
        <v>144</v>
      </c>
      <c r="E158" s="37"/>
      <c r="F158" s="235" t="s">
        <v>643</v>
      </c>
      <c r="G158" s="37"/>
      <c r="H158" s="37"/>
      <c r="I158" s="137"/>
      <c r="J158" s="37"/>
      <c r="K158" s="37"/>
      <c r="L158" s="41"/>
      <c r="M158" s="236"/>
      <c r="N158" s="84"/>
      <c r="O158" s="84"/>
      <c r="P158" s="84"/>
      <c r="Q158" s="84"/>
      <c r="R158" s="84"/>
      <c r="S158" s="84"/>
      <c r="T158" s="85"/>
      <c r="AT158" s="15" t="s">
        <v>144</v>
      </c>
      <c r="AU158" s="15" t="s">
        <v>86</v>
      </c>
    </row>
    <row r="159" s="12" customFormat="1">
      <c r="B159" s="241"/>
      <c r="C159" s="242"/>
      <c r="D159" s="234" t="s">
        <v>197</v>
      </c>
      <c r="E159" s="243" t="s">
        <v>1</v>
      </c>
      <c r="F159" s="244" t="s">
        <v>644</v>
      </c>
      <c r="G159" s="242"/>
      <c r="H159" s="243" t="s">
        <v>1</v>
      </c>
      <c r="I159" s="245"/>
      <c r="J159" s="242"/>
      <c r="K159" s="242"/>
      <c r="L159" s="246"/>
      <c r="M159" s="247"/>
      <c r="N159" s="248"/>
      <c r="O159" s="248"/>
      <c r="P159" s="248"/>
      <c r="Q159" s="248"/>
      <c r="R159" s="248"/>
      <c r="S159" s="248"/>
      <c r="T159" s="249"/>
      <c r="AT159" s="250" t="s">
        <v>197</v>
      </c>
      <c r="AU159" s="250" t="s">
        <v>86</v>
      </c>
      <c r="AV159" s="12" t="s">
        <v>21</v>
      </c>
      <c r="AW159" s="12" t="s">
        <v>34</v>
      </c>
      <c r="AX159" s="12" t="s">
        <v>77</v>
      </c>
      <c r="AY159" s="250" t="s">
        <v>134</v>
      </c>
    </row>
    <row r="160" s="13" customFormat="1">
      <c r="B160" s="251"/>
      <c r="C160" s="252"/>
      <c r="D160" s="234" t="s">
        <v>197</v>
      </c>
      <c r="E160" s="253" t="s">
        <v>1</v>
      </c>
      <c r="F160" s="254" t="s">
        <v>645</v>
      </c>
      <c r="G160" s="252"/>
      <c r="H160" s="255">
        <v>204</v>
      </c>
      <c r="I160" s="256"/>
      <c r="J160" s="252"/>
      <c r="K160" s="252"/>
      <c r="L160" s="257"/>
      <c r="M160" s="258"/>
      <c r="N160" s="259"/>
      <c r="O160" s="259"/>
      <c r="P160" s="259"/>
      <c r="Q160" s="259"/>
      <c r="R160" s="259"/>
      <c r="S160" s="259"/>
      <c r="T160" s="260"/>
      <c r="AT160" s="261" t="s">
        <v>197</v>
      </c>
      <c r="AU160" s="261" t="s">
        <v>86</v>
      </c>
      <c r="AV160" s="13" t="s">
        <v>86</v>
      </c>
      <c r="AW160" s="13" t="s">
        <v>34</v>
      </c>
      <c r="AX160" s="13" t="s">
        <v>21</v>
      </c>
      <c r="AY160" s="261" t="s">
        <v>134</v>
      </c>
    </row>
    <row r="161" s="1" customFormat="1" ht="16.5" customHeight="1">
      <c r="B161" s="36"/>
      <c r="C161" s="221" t="s">
        <v>294</v>
      </c>
      <c r="D161" s="221" t="s">
        <v>137</v>
      </c>
      <c r="E161" s="222" t="s">
        <v>646</v>
      </c>
      <c r="F161" s="223" t="s">
        <v>647</v>
      </c>
      <c r="G161" s="224" t="s">
        <v>194</v>
      </c>
      <c r="H161" s="225">
        <v>12.24</v>
      </c>
      <c r="I161" s="226"/>
      <c r="J161" s="227">
        <f>ROUND(I161*H161,2)</f>
        <v>0</v>
      </c>
      <c r="K161" s="223" t="s">
        <v>195</v>
      </c>
      <c r="L161" s="41"/>
      <c r="M161" s="228" t="s">
        <v>1</v>
      </c>
      <c r="N161" s="229" t="s">
        <v>42</v>
      </c>
      <c r="O161" s="84"/>
      <c r="P161" s="230">
        <f>O161*H161</f>
        <v>0</v>
      </c>
      <c r="Q161" s="230">
        <v>0</v>
      </c>
      <c r="R161" s="230">
        <f>Q161*H161</f>
        <v>0</v>
      </c>
      <c r="S161" s="230">
        <v>0</v>
      </c>
      <c r="T161" s="231">
        <f>S161*H161</f>
        <v>0</v>
      </c>
      <c r="AR161" s="232" t="s">
        <v>158</v>
      </c>
      <c r="AT161" s="232" t="s">
        <v>137</v>
      </c>
      <c r="AU161" s="232" t="s">
        <v>86</v>
      </c>
      <c r="AY161" s="15" t="s">
        <v>134</v>
      </c>
      <c r="BE161" s="233">
        <f>IF(N161="základní",J161,0)</f>
        <v>0</v>
      </c>
      <c r="BF161" s="233">
        <f>IF(N161="snížená",J161,0)</f>
        <v>0</v>
      </c>
      <c r="BG161" s="233">
        <f>IF(N161="zákl. přenesená",J161,0)</f>
        <v>0</v>
      </c>
      <c r="BH161" s="233">
        <f>IF(N161="sníž. přenesená",J161,0)</f>
        <v>0</v>
      </c>
      <c r="BI161" s="233">
        <f>IF(N161="nulová",J161,0)</f>
        <v>0</v>
      </c>
      <c r="BJ161" s="15" t="s">
        <v>21</v>
      </c>
      <c r="BK161" s="233">
        <f>ROUND(I161*H161,2)</f>
        <v>0</v>
      </c>
      <c r="BL161" s="15" t="s">
        <v>158</v>
      </c>
      <c r="BM161" s="232" t="s">
        <v>674</v>
      </c>
    </row>
    <row r="162" s="1" customFormat="1">
      <c r="B162" s="36"/>
      <c r="C162" s="37"/>
      <c r="D162" s="234" t="s">
        <v>144</v>
      </c>
      <c r="E162" s="37"/>
      <c r="F162" s="235" t="s">
        <v>649</v>
      </c>
      <c r="G162" s="37"/>
      <c r="H162" s="37"/>
      <c r="I162" s="137"/>
      <c r="J162" s="37"/>
      <c r="K162" s="37"/>
      <c r="L162" s="41"/>
      <c r="M162" s="236"/>
      <c r="N162" s="84"/>
      <c r="O162" s="84"/>
      <c r="P162" s="84"/>
      <c r="Q162" s="84"/>
      <c r="R162" s="84"/>
      <c r="S162" s="84"/>
      <c r="T162" s="85"/>
      <c r="AT162" s="15" t="s">
        <v>144</v>
      </c>
      <c r="AU162" s="15" t="s">
        <v>86</v>
      </c>
    </row>
    <row r="163" s="12" customFormat="1">
      <c r="B163" s="241"/>
      <c r="C163" s="242"/>
      <c r="D163" s="234" t="s">
        <v>197</v>
      </c>
      <c r="E163" s="243" t="s">
        <v>1</v>
      </c>
      <c r="F163" s="244" t="s">
        <v>675</v>
      </c>
      <c r="G163" s="242"/>
      <c r="H163" s="243" t="s">
        <v>1</v>
      </c>
      <c r="I163" s="245"/>
      <c r="J163" s="242"/>
      <c r="K163" s="242"/>
      <c r="L163" s="246"/>
      <c r="M163" s="247"/>
      <c r="N163" s="248"/>
      <c r="O163" s="248"/>
      <c r="P163" s="248"/>
      <c r="Q163" s="248"/>
      <c r="R163" s="248"/>
      <c r="S163" s="248"/>
      <c r="T163" s="249"/>
      <c r="AT163" s="250" t="s">
        <v>197</v>
      </c>
      <c r="AU163" s="250" t="s">
        <v>86</v>
      </c>
      <c r="AV163" s="12" t="s">
        <v>21</v>
      </c>
      <c r="AW163" s="12" t="s">
        <v>34</v>
      </c>
      <c r="AX163" s="12" t="s">
        <v>77</v>
      </c>
      <c r="AY163" s="250" t="s">
        <v>134</v>
      </c>
    </row>
    <row r="164" s="13" customFormat="1">
      <c r="B164" s="251"/>
      <c r="C164" s="252"/>
      <c r="D164" s="234" t="s">
        <v>197</v>
      </c>
      <c r="E164" s="253" t="s">
        <v>1</v>
      </c>
      <c r="F164" s="254" t="s">
        <v>667</v>
      </c>
      <c r="G164" s="252"/>
      <c r="H164" s="255">
        <v>12.24</v>
      </c>
      <c r="I164" s="256"/>
      <c r="J164" s="252"/>
      <c r="K164" s="252"/>
      <c r="L164" s="257"/>
      <c r="M164" s="258"/>
      <c r="N164" s="259"/>
      <c r="O164" s="259"/>
      <c r="P164" s="259"/>
      <c r="Q164" s="259"/>
      <c r="R164" s="259"/>
      <c r="S164" s="259"/>
      <c r="T164" s="260"/>
      <c r="AT164" s="261" t="s">
        <v>197</v>
      </c>
      <c r="AU164" s="261" t="s">
        <v>86</v>
      </c>
      <c r="AV164" s="13" t="s">
        <v>86</v>
      </c>
      <c r="AW164" s="13" t="s">
        <v>34</v>
      </c>
      <c r="AX164" s="13" t="s">
        <v>21</v>
      </c>
      <c r="AY164" s="261" t="s">
        <v>134</v>
      </c>
    </row>
    <row r="165" s="1" customFormat="1" ht="16.5" customHeight="1">
      <c r="B165" s="36"/>
      <c r="C165" s="221" t="s">
        <v>301</v>
      </c>
      <c r="D165" s="221" t="s">
        <v>137</v>
      </c>
      <c r="E165" s="222" t="s">
        <v>652</v>
      </c>
      <c r="F165" s="223" t="s">
        <v>621</v>
      </c>
      <c r="G165" s="224" t="s">
        <v>194</v>
      </c>
      <c r="H165" s="225">
        <v>12.24</v>
      </c>
      <c r="I165" s="226"/>
      <c r="J165" s="227">
        <f>ROUND(I165*H165,2)</f>
        <v>0</v>
      </c>
      <c r="K165" s="223" t="s">
        <v>195</v>
      </c>
      <c r="L165" s="41"/>
      <c r="M165" s="228" t="s">
        <v>1</v>
      </c>
      <c r="N165" s="229" t="s">
        <v>42</v>
      </c>
      <c r="O165" s="84"/>
      <c r="P165" s="230">
        <f>O165*H165</f>
        <v>0</v>
      </c>
      <c r="Q165" s="230">
        <v>0</v>
      </c>
      <c r="R165" s="230">
        <f>Q165*H165</f>
        <v>0</v>
      </c>
      <c r="S165" s="230">
        <v>0</v>
      </c>
      <c r="T165" s="231">
        <f>S165*H165</f>
        <v>0</v>
      </c>
      <c r="AR165" s="232" t="s">
        <v>158</v>
      </c>
      <c r="AT165" s="232" t="s">
        <v>137</v>
      </c>
      <c r="AU165" s="232" t="s">
        <v>86</v>
      </c>
      <c r="AY165" s="15" t="s">
        <v>134</v>
      </c>
      <c r="BE165" s="233">
        <f>IF(N165="základní",J165,0)</f>
        <v>0</v>
      </c>
      <c r="BF165" s="233">
        <f>IF(N165="snížená",J165,0)</f>
        <v>0</v>
      </c>
      <c r="BG165" s="233">
        <f>IF(N165="zákl. přenesená",J165,0)</f>
        <v>0</v>
      </c>
      <c r="BH165" s="233">
        <f>IF(N165="sníž. přenesená",J165,0)</f>
        <v>0</v>
      </c>
      <c r="BI165" s="233">
        <f>IF(N165="nulová",J165,0)</f>
        <v>0</v>
      </c>
      <c r="BJ165" s="15" t="s">
        <v>21</v>
      </c>
      <c r="BK165" s="233">
        <f>ROUND(I165*H165,2)</f>
        <v>0</v>
      </c>
      <c r="BL165" s="15" t="s">
        <v>158</v>
      </c>
      <c r="BM165" s="232" t="s">
        <v>676</v>
      </c>
    </row>
    <row r="166" s="1" customFormat="1">
      <c r="B166" s="36"/>
      <c r="C166" s="37"/>
      <c r="D166" s="234" t="s">
        <v>144</v>
      </c>
      <c r="E166" s="37"/>
      <c r="F166" s="235" t="s">
        <v>623</v>
      </c>
      <c r="G166" s="37"/>
      <c r="H166" s="37"/>
      <c r="I166" s="137"/>
      <c r="J166" s="37"/>
      <c r="K166" s="37"/>
      <c r="L166" s="41"/>
      <c r="M166" s="236"/>
      <c r="N166" s="84"/>
      <c r="O166" s="84"/>
      <c r="P166" s="84"/>
      <c r="Q166" s="84"/>
      <c r="R166" s="84"/>
      <c r="S166" s="84"/>
      <c r="T166" s="85"/>
      <c r="AT166" s="15" t="s">
        <v>144</v>
      </c>
      <c r="AU166" s="15" t="s">
        <v>86</v>
      </c>
    </row>
    <row r="167" s="13" customFormat="1">
      <c r="B167" s="251"/>
      <c r="C167" s="252"/>
      <c r="D167" s="234" t="s">
        <v>197</v>
      </c>
      <c r="E167" s="253" t="s">
        <v>1</v>
      </c>
      <c r="F167" s="254" t="s">
        <v>669</v>
      </c>
      <c r="G167" s="252"/>
      <c r="H167" s="255">
        <v>12.24</v>
      </c>
      <c r="I167" s="256"/>
      <c r="J167" s="252"/>
      <c r="K167" s="252"/>
      <c r="L167" s="257"/>
      <c r="M167" s="258"/>
      <c r="N167" s="259"/>
      <c r="O167" s="259"/>
      <c r="P167" s="259"/>
      <c r="Q167" s="259"/>
      <c r="R167" s="259"/>
      <c r="S167" s="259"/>
      <c r="T167" s="260"/>
      <c r="AT167" s="261" t="s">
        <v>197</v>
      </c>
      <c r="AU167" s="261" t="s">
        <v>86</v>
      </c>
      <c r="AV167" s="13" t="s">
        <v>86</v>
      </c>
      <c r="AW167" s="13" t="s">
        <v>34</v>
      </c>
      <c r="AX167" s="13" t="s">
        <v>21</v>
      </c>
      <c r="AY167" s="261" t="s">
        <v>134</v>
      </c>
    </row>
    <row r="168" s="1" customFormat="1" ht="24" customHeight="1">
      <c r="B168" s="36"/>
      <c r="C168" s="221" t="s">
        <v>308</v>
      </c>
      <c r="D168" s="221" t="s">
        <v>137</v>
      </c>
      <c r="E168" s="222" t="s">
        <v>655</v>
      </c>
      <c r="F168" s="223" t="s">
        <v>626</v>
      </c>
      <c r="G168" s="224" t="s">
        <v>194</v>
      </c>
      <c r="H168" s="225">
        <v>110.16</v>
      </c>
      <c r="I168" s="226"/>
      <c r="J168" s="227">
        <f>ROUND(I168*H168,2)</f>
        <v>0</v>
      </c>
      <c r="K168" s="223" t="s">
        <v>195</v>
      </c>
      <c r="L168" s="41"/>
      <c r="M168" s="228" t="s">
        <v>1</v>
      </c>
      <c r="N168" s="229" t="s">
        <v>42</v>
      </c>
      <c r="O168" s="84"/>
      <c r="P168" s="230">
        <f>O168*H168</f>
        <v>0</v>
      </c>
      <c r="Q168" s="230">
        <v>0</v>
      </c>
      <c r="R168" s="230">
        <f>Q168*H168</f>
        <v>0</v>
      </c>
      <c r="S168" s="230">
        <v>0</v>
      </c>
      <c r="T168" s="231">
        <f>S168*H168</f>
        <v>0</v>
      </c>
      <c r="AR168" s="232" t="s">
        <v>158</v>
      </c>
      <c r="AT168" s="232" t="s">
        <v>137</v>
      </c>
      <c r="AU168" s="232" t="s">
        <v>86</v>
      </c>
      <c r="AY168" s="15" t="s">
        <v>134</v>
      </c>
      <c r="BE168" s="233">
        <f>IF(N168="základní",J168,0)</f>
        <v>0</v>
      </c>
      <c r="BF168" s="233">
        <f>IF(N168="snížená",J168,0)</f>
        <v>0</v>
      </c>
      <c r="BG168" s="233">
        <f>IF(N168="zákl. přenesená",J168,0)</f>
        <v>0</v>
      </c>
      <c r="BH168" s="233">
        <f>IF(N168="sníž. přenesená",J168,0)</f>
        <v>0</v>
      </c>
      <c r="BI168" s="233">
        <f>IF(N168="nulová",J168,0)</f>
        <v>0</v>
      </c>
      <c r="BJ168" s="15" t="s">
        <v>21</v>
      </c>
      <c r="BK168" s="233">
        <f>ROUND(I168*H168,2)</f>
        <v>0</v>
      </c>
      <c r="BL168" s="15" t="s">
        <v>158</v>
      </c>
      <c r="BM168" s="232" t="s">
        <v>677</v>
      </c>
    </row>
    <row r="169" s="1" customFormat="1">
      <c r="B169" s="36"/>
      <c r="C169" s="37"/>
      <c r="D169" s="234" t="s">
        <v>144</v>
      </c>
      <c r="E169" s="37"/>
      <c r="F169" s="235" t="s">
        <v>628</v>
      </c>
      <c r="G169" s="37"/>
      <c r="H169" s="37"/>
      <c r="I169" s="137"/>
      <c r="J169" s="37"/>
      <c r="K169" s="37"/>
      <c r="L169" s="41"/>
      <c r="M169" s="236"/>
      <c r="N169" s="84"/>
      <c r="O169" s="84"/>
      <c r="P169" s="84"/>
      <c r="Q169" s="84"/>
      <c r="R169" s="84"/>
      <c r="S169" s="84"/>
      <c r="T169" s="85"/>
      <c r="AT169" s="15" t="s">
        <v>144</v>
      </c>
      <c r="AU169" s="15" t="s">
        <v>86</v>
      </c>
    </row>
    <row r="170" s="13" customFormat="1">
      <c r="B170" s="251"/>
      <c r="C170" s="252"/>
      <c r="D170" s="234" t="s">
        <v>197</v>
      </c>
      <c r="E170" s="253" t="s">
        <v>1</v>
      </c>
      <c r="F170" s="254" t="s">
        <v>671</v>
      </c>
      <c r="G170" s="252"/>
      <c r="H170" s="255">
        <v>110.16</v>
      </c>
      <c r="I170" s="256"/>
      <c r="J170" s="252"/>
      <c r="K170" s="252"/>
      <c r="L170" s="257"/>
      <c r="M170" s="258"/>
      <c r="N170" s="259"/>
      <c r="O170" s="259"/>
      <c r="P170" s="259"/>
      <c r="Q170" s="259"/>
      <c r="R170" s="259"/>
      <c r="S170" s="259"/>
      <c r="T170" s="260"/>
      <c r="AT170" s="261" t="s">
        <v>197</v>
      </c>
      <c r="AU170" s="261" t="s">
        <v>86</v>
      </c>
      <c r="AV170" s="13" t="s">
        <v>86</v>
      </c>
      <c r="AW170" s="13" t="s">
        <v>34</v>
      </c>
      <c r="AX170" s="13" t="s">
        <v>21</v>
      </c>
      <c r="AY170" s="261" t="s">
        <v>134</v>
      </c>
    </row>
    <row r="171" s="1" customFormat="1" ht="16.5" customHeight="1">
      <c r="B171" s="36"/>
      <c r="C171" s="221" t="s">
        <v>315</v>
      </c>
      <c r="D171" s="221" t="s">
        <v>137</v>
      </c>
      <c r="E171" s="222" t="s">
        <v>678</v>
      </c>
      <c r="F171" s="223" t="s">
        <v>679</v>
      </c>
      <c r="G171" s="224" t="s">
        <v>413</v>
      </c>
      <c r="H171" s="225">
        <v>17</v>
      </c>
      <c r="I171" s="226"/>
      <c r="J171" s="227">
        <f>ROUND(I171*H171,2)</f>
        <v>0</v>
      </c>
      <c r="K171" s="223" t="s">
        <v>1</v>
      </c>
      <c r="L171" s="41"/>
      <c r="M171" s="228" t="s">
        <v>1</v>
      </c>
      <c r="N171" s="229" t="s">
        <v>42</v>
      </c>
      <c r="O171" s="84"/>
      <c r="P171" s="230">
        <f>O171*H171</f>
        <v>0</v>
      </c>
      <c r="Q171" s="230">
        <v>2.0000000000000002E-05</v>
      </c>
      <c r="R171" s="230">
        <f>Q171*H171</f>
        <v>0.00034000000000000002</v>
      </c>
      <c r="S171" s="230">
        <v>0</v>
      </c>
      <c r="T171" s="231">
        <f>S171*H171</f>
        <v>0</v>
      </c>
      <c r="AR171" s="232" t="s">
        <v>158</v>
      </c>
      <c r="AT171" s="232" t="s">
        <v>137</v>
      </c>
      <c r="AU171" s="232" t="s">
        <v>86</v>
      </c>
      <c r="AY171" s="15" t="s">
        <v>134</v>
      </c>
      <c r="BE171" s="233">
        <f>IF(N171="základní",J171,0)</f>
        <v>0</v>
      </c>
      <c r="BF171" s="233">
        <f>IF(N171="snížená",J171,0)</f>
        <v>0</v>
      </c>
      <c r="BG171" s="233">
        <f>IF(N171="zákl. přenesená",J171,0)</f>
        <v>0</v>
      </c>
      <c r="BH171" s="233">
        <f>IF(N171="sníž. přenesená",J171,0)</f>
        <v>0</v>
      </c>
      <c r="BI171" s="233">
        <f>IF(N171="nulová",J171,0)</f>
        <v>0</v>
      </c>
      <c r="BJ171" s="15" t="s">
        <v>21</v>
      </c>
      <c r="BK171" s="233">
        <f>ROUND(I171*H171,2)</f>
        <v>0</v>
      </c>
      <c r="BL171" s="15" t="s">
        <v>158</v>
      </c>
      <c r="BM171" s="232" t="s">
        <v>680</v>
      </c>
    </row>
    <row r="172" s="1" customFormat="1">
      <c r="B172" s="36"/>
      <c r="C172" s="37"/>
      <c r="D172" s="234" t="s">
        <v>144</v>
      </c>
      <c r="E172" s="37"/>
      <c r="F172" s="235" t="s">
        <v>681</v>
      </c>
      <c r="G172" s="37"/>
      <c r="H172" s="37"/>
      <c r="I172" s="137"/>
      <c r="J172" s="37"/>
      <c r="K172" s="37"/>
      <c r="L172" s="41"/>
      <c r="M172" s="236"/>
      <c r="N172" s="84"/>
      <c r="O172" s="84"/>
      <c r="P172" s="84"/>
      <c r="Q172" s="84"/>
      <c r="R172" s="84"/>
      <c r="S172" s="84"/>
      <c r="T172" s="85"/>
      <c r="AT172" s="15" t="s">
        <v>144</v>
      </c>
      <c r="AU172" s="15" t="s">
        <v>86</v>
      </c>
    </row>
    <row r="173" s="13" customFormat="1">
      <c r="B173" s="251"/>
      <c r="C173" s="252"/>
      <c r="D173" s="234" t="s">
        <v>197</v>
      </c>
      <c r="E173" s="253" t="s">
        <v>1</v>
      </c>
      <c r="F173" s="254" t="s">
        <v>682</v>
      </c>
      <c r="G173" s="252"/>
      <c r="H173" s="255">
        <v>17</v>
      </c>
      <c r="I173" s="256"/>
      <c r="J173" s="252"/>
      <c r="K173" s="252"/>
      <c r="L173" s="257"/>
      <c r="M173" s="272"/>
      <c r="N173" s="273"/>
      <c r="O173" s="273"/>
      <c r="P173" s="273"/>
      <c r="Q173" s="273"/>
      <c r="R173" s="273"/>
      <c r="S173" s="273"/>
      <c r="T173" s="274"/>
      <c r="AT173" s="261" t="s">
        <v>197</v>
      </c>
      <c r="AU173" s="261" t="s">
        <v>86</v>
      </c>
      <c r="AV173" s="13" t="s">
        <v>86</v>
      </c>
      <c r="AW173" s="13" t="s">
        <v>34</v>
      </c>
      <c r="AX173" s="13" t="s">
        <v>21</v>
      </c>
      <c r="AY173" s="261" t="s">
        <v>134</v>
      </c>
    </row>
    <row r="174" s="1" customFormat="1" ht="6.96" customHeight="1">
      <c r="B174" s="59"/>
      <c r="C174" s="60"/>
      <c r="D174" s="60"/>
      <c r="E174" s="60"/>
      <c r="F174" s="60"/>
      <c r="G174" s="60"/>
      <c r="H174" s="60"/>
      <c r="I174" s="171"/>
      <c r="J174" s="60"/>
      <c r="K174" s="60"/>
      <c r="L174" s="41"/>
    </row>
  </sheetData>
  <sheetProtection sheet="1" autoFilter="0" formatColumns="0" formatRows="0" objects="1" scenarios="1" spinCount="100000" saltValue="nL/OfFhPnP7cl/jCa7cjntmMxydFuiv8B56N1zQ3f+PeFFHFLMZzTkqhx+zpwtdIuWqThsWr8b3X+EXCyqa86Q==" hashValue="4hLAxXzwq+zGZp0tH9EaQJjnV1NQicqbPYQwbqigy0HsR6T0d2kf650Hh2ZYgt0hbqJPY8OByD2atY6ba9ok5A==" algorithmName="SHA-512" password="CC35"/>
  <autoFilter ref="C119:K173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9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5" t="s">
        <v>101</v>
      </c>
    </row>
    <row r="3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18"/>
      <c r="AT3" s="15" t="s">
        <v>86</v>
      </c>
    </row>
    <row r="4" ht="24.96" customHeight="1">
      <c r="B4" s="18"/>
      <c r="D4" s="133" t="s">
        <v>105</v>
      </c>
      <c r="L4" s="18"/>
      <c r="M4" s="134" t="s">
        <v>10</v>
      </c>
      <c r="AT4" s="15" t="s">
        <v>4</v>
      </c>
    </row>
    <row r="5" ht="6.96" customHeight="1">
      <c r="B5" s="18"/>
      <c r="L5" s="18"/>
    </row>
    <row r="6" ht="12" customHeight="1">
      <c r="B6" s="18"/>
      <c r="D6" s="135" t="s">
        <v>16</v>
      </c>
      <c r="L6" s="18"/>
    </row>
    <row r="7" ht="16.5" customHeight="1">
      <c r="B7" s="18"/>
      <c r="E7" s="136" t="str">
        <f>'Rekapitulace stavby'!K6</f>
        <v>Rekonstrukce polní cesty C4 a C5 v k.ú. Lhota u Dřís</v>
      </c>
      <c r="F7" s="135"/>
      <c r="G7" s="135"/>
      <c r="H7" s="135"/>
      <c r="L7" s="18"/>
    </row>
    <row r="8" s="1" customFormat="1" ht="12" customHeight="1">
      <c r="B8" s="41"/>
      <c r="D8" s="135" t="s">
        <v>106</v>
      </c>
      <c r="I8" s="137"/>
      <c r="L8" s="41"/>
    </row>
    <row r="9" s="1" customFormat="1" ht="36.96" customHeight="1">
      <c r="B9" s="41"/>
      <c r="E9" s="138" t="s">
        <v>683</v>
      </c>
      <c r="F9" s="1"/>
      <c r="G9" s="1"/>
      <c r="H9" s="1"/>
      <c r="I9" s="137"/>
      <c r="L9" s="41"/>
    </row>
    <row r="10" s="1" customFormat="1">
      <c r="B10" s="41"/>
      <c r="I10" s="137"/>
      <c r="L10" s="41"/>
    </row>
    <row r="11" s="1" customFormat="1" ht="12" customHeight="1">
      <c r="B11" s="41"/>
      <c r="D11" s="135" t="s">
        <v>19</v>
      </c>
      <c r="F11" s="139" t="s">
        <v>1</v>
      </c>
      <c r="I11" s="140" t="s">
        <v>20</v>
      </c>
      <c r="J11" s="139" t="s">
        <v>1</v>
      </c>
      <c r="L11" s="41"/>
    </row>
    <row r="12" s="1" customFormat="1" ht="12" customHeight="1">
      <c r="B12" s="41"/>
      <c r="D12" s="135" t="s">
        <v>22</v>
      </c>
      <c r="F12" s="139" t="s">
        <v>23</v>
      </c>
      <c r="I12" s="140" t="s">
        <v>24</v>
      </c>
      <c r="J12" s="141" t="str">
        <f>'Rekapitulace stavby'!AN8</f>
        <v>15. 6. 2015</v>
      </c>
      <c r="L12" s="41"/>
    </row>
    <row r="13" s="1" customFormat="1" ht="10.8" customHeight="1">
      <c r="B13" s="41"/>
      <c r="I13" s="137"/>
      <c r="L13" s="41"/>
    </row>
    <row r="14" s="1" customFormat="1" ht="12" customHeight="1">
      <c r="B14" s="41"/>
      <c r="D14" s="135" t="s">
        <v>28</v>
      </c>
      <c r="I14" s="140" t="s">
        <v>29</v>
      </c>
      <c r="J14" s="139" t="str">
        <f>IF('Rekapitulace stavby'!AN10="","",'Rekapitulace stavby'!AN10)</f>
        <v/>
      </c>
      <c r="L14" s="41"/>
    </row>
    <row r="15" s="1" customFormat="1" ht="18" customHeight="1">
      <c r="B15" s="41"/>
      <c r="E15" s="139" t="str">
        <f>IF('Rekapitulace stavby'!E11="","",'Rekapitulace stavby'!E11)</f>
        <v xml:space="preserve"> </v>
      </c>
      <c r="I15" s="140" t="s">
        <v>30</v>
      </c>
      <c r="J15" s="139" t="str">
        <f>IF('Rekapitulace stavby'!AN11="","",'Rekapitulace stavby'!AN11)</f>
        <v/>
      </c>
      <c r="L15" s="41"/>
    </row>
    <row r="16" s="1" customFormat="1" ht="6.96" customHeight="1">
      <c r="B16" s="41"/>
      <c r="I16" s="137"/>
      <c r="L16" s="41"/>
    </row>
    <row r="17" s="1" customFormat="1" ht="12" customHeight="1">
      <c r="B17" s="41"/>
      <c r="D17" s="135" t="s">
        <v>31</v>
      </c>
      <c r="I17" s="140" t="s">
        <v>29</v>
      </c>
      <c r="J17" s="31" t="str">
        <f>'Rekapitulace stavby'!AN13</f>
        <v>Vyplň údaj</v>
      </c>
      <c r="L17" s="41"/>
    </row>
    <row r="18" s="1" customFormat="1" ht="18" customHeight="1">
      <c r="B18" s="41"/>
      <c r="E18" s="31" t="str">
        <f>'Rekapitulace stavby'!E14</f>
        <v>Vyplň údaj</v>
      </c>
      <c r="F18" s="139"/>
      <c r="G18" s="139"/>
      <c r="H18" s="139"/>
      <c r="I18" s="140" t="s">
        <v>30</v>
      </c>
      <c r="J18" s="31" t="str">
        <f>'Rekapitulace stavby'!AN14</f>
        <v>Vyplň údaj</v>
      </c>
      <c r="L18" s="41"/>
    </row>
    <row r="19" s="1" customFormat="1" ht="6.96" customHeight="1">
      <c r="B19" s="41"/>
      <c r="I19" s="137"/>
      <c r="L19" s="41"/>
    </row>
    <row r="20" s="1" customFormat="1" ht="12" customHeight="1">
      <c r="B20" s="41"/>
      <c r="D20" s="135" t="s">
        <v>33</v>
      </c>
      <c r="I20" s="140" t="s">
        <v>29</v>
      </c>
      <c r="J20" s="139" t="s">
        <v>1</v>
      </c>
      <c r="L20" s="41"/>
    </row>
    <row r="21" s="1" customFormat="1" ht="18" customHeight="1">
      <c r="B21" s="41"/>
      <c r="E21" s="139" t="s">
        <v>108</v>
      </c>
      <c r="I21" s="140" t="s">
        <v>30</v>
      </c>
      <c r="J21" s="139" t="s">
        <v>1</v>
      </c>
      <c r="L21" s="41"/>
    </row>
    <row r="22" s="1" customFormat="1" ht="6.96" customHeight="1">
      <c r="B22" s="41"/>
      <c r="I22" s="137"/>
      <c r="L22" s="41"/>
    </row>
    <row r="23" s="1" customFormat="1" ht="12" customHeight="1">
      <c r="B23" s="41"/>
      <c r="D23" s="135" t="s">
        <v>35</v>
      </c>
      <c r="I23" s="140" t="s">
        <v>29</v>
      </c>
      <c r="J23" s="139" t="s">
        <v>1</v>
      </c>
      <c r="L23" s="41"/>
    </row>
    <row r="24" s="1" customFormat="1" ht="18" customHeight="1">
      <c r="B24" s="41"/>
      <c r="E24" s="139" t="s">
        <v>108</v>
      </c>
      <c r="I24" s="140" t="s">
        <v>30</v>
      </c>
      <c r="J24" s="139" t="s">
        <v>1</v>
      </c>
      <c r="L24" s="41"/>
    </row>
    <row r="25" s="1" customFormat="1" ht="6.96" customHeight="1">
      <c r="B25" s="41"/>
      <c r="I25" s="137"/>
      <c r="L25" s="41"/>
    </row>
    <row r="26" s="1" customFormat="1" ht="12" customHeight="1">
      <c r="B26" s="41"/>
      <c r="D26" s="135" t="s">
        <v>36</v>
      </c>
      <c r="I26" s="137"/>
      <c r="L26" s="41"/>
    </row>
    <row r="27" s="7" customFormat="1" ht="16.5" customHeight="1">
      <c r="B27" s="142"/>
      <c r="E27" s="143" t="s">
        <v>1</v>
      </c>
      <c r="F27" s="143"/>
      <c r="G27" s="143"/>
      <c r="H27" s="143"/>
      <c r="I27" s="144"/>
      <c r="L27" s="142"/>
    </row>
    <row r="28" s="1" customFormat="1" ht="6.96" customHeight="1">
      <c r="B28" s="41"/>
      <c r="I28" s="137"/>
      <c r="L28" s="41"/>
    </row>
    <row r="29" s="1" customFormat="1" ht="6.96" customHeight="1">
      <c r="B29" s="41"/>
      <c r="D29" s="76"/>
      <c r="E29" s="76"/>
      <c r="F29" s="76"/>
      <c r="G29" s="76"/>
      <c r="H29" s="76"/>
      <c r="I29" s="145"/>
      <c r="J29" s="76"/>
      <c r="K29" s="76"/>
      <c r="L29" s="41"/>
    </row>
    <row r="30" s="1" customFormat="1" ht="25.44" customHeight="1">
      <c r="B30" s="41"/>
      <c r="D30" s="146" t="s">
        <v>37</v>
      </c>
      <c r="I30" s="137"/>
      <c r="J30" s="147">
        <f>ROUND(J120, 2)</f>
        <v>0</v>
      </c>
      <c r="L30" s="41"/>
    </row>
    <row r="31" s="1" customFormat="1" ht="6.96" customHeight="1">
      <c r="B31" s="41"/>
      <c r="D31" s="76"/>
      <c r="E31" s="76"/>
      <c r="F31" s="76"/>
      <c r="G31" s="76"/>
      <c r="H31" s="76"/>
      <c r="I31" s="145"/>
      <c r="J31" s="76"/>
      <c r="K31" s="76"/>
      <c r="L31" s="41"/>
    </row>
    <row r="32" s="1" customFormat="1" ht="14.4" customHeight="1">
      <c r="B32" s="41"/>
      <c r="F32" s="148" t="s">
        <v>39</v>
      </c>
      <c r="I32" s="149" t="s">
        <v>38</v>
      </c>
      <c r="J32" s="148" t="s">
        <v>40</v>
      </c>
      <c r="L32" s="41"/>
    </row>
    <row r="33" s="1" customFormat="1" ht="14.4" customHeight="1">
      <c r="B33" s="41"/>
      <c r="D33" s="150" t="s">
        <v>41</v>
      </c>
      <c r="E33" s="135" t="s">
        <v>42</v>
      </c>
      <c r="F33" s="151">
        <f>ROUND((SUM(BE120:BE198)),  2)</f>
        <v>0</v>
      </c>
      <c r="I33" s="152">
        <v>0.20999999999999999</v>
      </c>
      <c r="J33" s="151">
        <f>ROUND(((SUM(BE120:BE198))*I33),  2)</f>
        <v>0</v>
      </c>
      <c r="L33" s="41"/>
    </row>
    <row r="34" s="1" customFormat="1" ht="14.4" customHeight="1">
      <c r="B34" s="41"/>
      <c r="E34" s="135" t="s">
        <v>43</v>
      </c>
      <c r="F34" s="151">
        <f>ROUND((SUM(BF120:BF198)),  2)</f>
        <v>0</v>
      </c>
      <c r="I34" s="152">
        <v>0.14999999999999999</v>
      </c>
      <c r="J34" s="151">
        <f>ROUND(((SUM(BF120:BF198))*I34),  2)</f>
        <v>0</v>
      </c>
      <c r="L34" s="41"/>
    </row>
    <row r="35" hidden="1" s="1" customFormat="1" ht="14.4" customHeight="1">
      <c r="B35" s="41"/>
      <c r="E35" s="135" t="s">
        <v>44</v>
      </c>
      <c r="F35" s="151">
        <f>ROUND((SUM(BG120:BG198)),  2)</f>
        <v>0</v>
      </c>
      <c r="I35" s="152">
        <v>0.20999999999999999</v>
      </c>
      <c r="J35" s="151">
        <f>0</f>
        <v>0</v>
      </c>
      <c r="L35" s="41"/>
    </row>
    <row r="36" hidden="1" s="1" customFormat="1" ht="14.4" customHeight="1">
      <c r="B36" s="41"/>
      <c r="E36" s="135" t="s">
        <v>45</v>
      </c>
      <c r="F36" s="151">
        <f>ROUND((SUM(BH120:BH198)),  2)</f>
        <v>0</v>
      </c>
      <c r="I36" s="152">
        <v>0.14999999999999999</v>
      </c>
      <c r="J36" s="151">
        <f>0</f>
        <v>0</v>
      </c>
      <c r="L36" s="41"/>
    </row>
    <row r="37" hidden="1" s="1" customFormat="1" ht="14.4" customHeight="1">
      <c r="B37" s="41"/>
      <c r="E37" s="135" t="s">
        <v>46</v>
      </c>
      <c r="F37" s="151">
        <f>ROUND((SUM(BI120:BI198)),  2)</f>
        <v>0</v>
      </c>
      <c r="I37" s="152">
        <v>0</v>
      </c>
      <c r="J37" s="151">
        <f>0</f>
        <v>0</v>
      </c>
      <c r="L37" s="41"/>
    </row>
    <row r="38" s="1" customFormat="1" ht="6.96" customHeight="1">
      <c r="B38" s="41"/>
      <c r="I38" s="137"/>
      <c r="L38" s="41"/>
    </row>
    <row r="39" s="1" customFormat="1" ht="25.44" customHeight="1">
      <c r="B39" s="41"/>
      <c r="C39" s="153"/>
      <c r="D39" s="154" t="s">
        <v>47</v>
      </c>
      <c r="E39" s="155"/>
      <c r="F39" s="155"/>
      <c r="G39" s="156" t="s">
        <v>48</v>
      </c>
      <c r="H39" s="157" t="s">
        <v>49</v>
      </c>
      <c r="I39" s="158"/>
      <c r="J39" s="159">
        <f>SUM(J30:J37)</f>
        <v>0</v>
      </c>
      <c r="K39" s="160"/>
      <c r="L39" s="41"/>
    </row>
    <row r="40" s="1" customFormat="1" ht="14.4" customHeight="1">
      <c r="B40" s="41"/>
      <c r="I40" s="137"/>
      <c r="L40" s="41"/>
    </row>
    <row r="41" ht="14.4" customHeight="1">
      <c r="B41" s="18"/>
      <c r="L41" s="18"/>
    </row>
    <row r="42" ht="14.4" customHeight="1">
      <c r="B42" s="18"/>
      <c r="L42" s="18"/>
    </row>
    <row r="43" ht="14.4" customHeight="1">
      <c r="B43" s="18"/>
      <c r="L43" s="18"/>
    </row>
    <row r="44" ht="14.4" customHeight="1">
      <c r="B44" s="18"/>
      <c r="L44" s="18"/>
    </row>
    <row r="45" ht="14.4" customHeight="1">
      <c r="B45" s="18"/>
      <c r="L45" s="18"/>
    </row>
    <row r="46" ht="14.4" customHeight="1">
      <c r="B46" s="18"/>
      <c r="L46" s="18"/>
    </row>
    <row r="47" ht="14.4" customHeight="1">
      <c r="B47" s="18"/>
      <c r="L47" s="18"/>
    </row>
    <row r="48" ht="14.4" customHeight="1">
      <c r="B48" s="18"/>
      <c r="L48" s="18"/>
    </row>
    <row r="49" ht="14.4" customHeight="1">
      <c r="B49" s="18"/>
      <c r="L49" s="18"/>
    </row>
    <row r="50" s="1" customFormat="1" ht="14.4" customHeight="1">
      <c r="B50" s="41"/>
      <c r="D50" s="161" t="s">
        <v>50</v>
      </c>
      <c r="E50" s="162"/>
      <c r="F50" s="162"/>
      <c r="G50" s="161" t="s">
        <v>51</v>
      </c>
      <c r="H50" s="162"/>
      <c r="I50" s="163"/>
      <c r="J50" s="162"/>
      <c r="K50" s="162"/>
      <c r="L50" s="4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1" customFormat="1">
      <c r="B61" s="41"/>
      <c r="D61" s="164" t="s">
        <v>52</v>
      </c>
      <c r="E61" s="165"/>
      <c r="F61" s="166" t="s">
        <v>53</v>
      </c>
      <c r="G61" s="164" t="s">
        <v>52</v>
      </c>
      <c r="H61" s="165"/>
      <c r="I61" s="167"/>
      <c r="J61" s="168" t="s">
        <v>53</v>
      </c>
      <c r="K61" s="165"/>
      <c r="L61" s="41"/>
    </row>
    <row r="62">
      <c r="B62" s="18"/>
      <c r="L62" s="18"/>
    </row>
    <row r="63">
      <c r="B63" s="18"/>
      <c r="L63" s="18"/>
    </row>
    <row r="64">
      <c r="B64" s="18"/>
      <c r="L64" s="18"/>
    </row>
    <row r="65" s="1" customFormat="1">
      <c r="B65" s="41"/>
      <c r="D65" s="161" t="s">
        <v>54</v>
      </c>
      <c r="E65" s="162"/>
      <c r="F65" s="162"/>
      <c r="G65" s="161" t="s">
        <v>55</v>
      </c>
      <c r="H65" s="162"/>
      <c r="I65" s="163"/>
      <c r="J65" s="162"/>
      <c r="K65" s="162"/>
      <c r="L65" s="41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1" customFormat="1">
      <c r="B76" s="41"/>
      <c r="D76" s="164" t="s">
        <v>52</v>
      </c>
      <c r="E76" s="165"/>
      <c r="F76" s="166" t="s">
        <v>53</v>
      </c>
      <c r="G76" s="164" t="s">
        <v>52</v>
      </c>
      <c r="H76" s="165"/>
      <c r="I76" s="167"/>
      <c r="J76" s="168" t="s">
        <v>53</v>
      </c>
      <c r="K76" s="165"/>
      <c r="L76" s="41"/>
    </row>
    <row r="77" s="1" customFormat="1" ht="14.4" customHeight="1">
      <c r="B77" s="169"/>
      <c r="C77" s="170"/>
      <c r="D77" s="170"/>
      <c r="E77" s="170"/>
      <c r="F77" s="170"/>
      <c r="G77" s="170"/>
      <c r="H77" s="170"/>
      <c r="I77" s="171"/>
      <c r="J77" s="170"/>
      <c r="K77" s="170"/>
      <c r="L77" s="41"/>
    </row>
    <row r="81" s="1" customFormat="1" ht="6.96" customHeight="1">
      <c r="B81" s="172"/>
      <c r="C81" s="173"/>
      <c r="D81" s="173"/>
      <c r="E81" s="173"/>
      <c r="F81" s="173"/>
      <c r="G81" s="173"/>
      <c r="H81" s="173"/>
      <c r="I81" s="174"/>
      <c r="J81" s="173"/>
      <c r="K81" s="173"/>
      <c r="L81" s="41"/>
    </row>
    <row r="82" s="1" customFormat="1" ht="24.96" customHeight="1">
      <c r="B82" s="36"/>
      <c r="C82" s="21" t="s">
        <v>109</v>
      </c>
      <c r="D82" s="37"/>
      <c r="E82" s="37"/>
      <c r="F82" s="37"/>
      <c r="G82" s="37"/>
      <c r="H82" s="37"/>
      <c r="I82" s="137"/>
      <c r="J82" s="37"/>
      <c r="K82" s="37"/>
      <c r="L82" s="41"/>
    </row>
    <row r="83" s="1" customFormat="1" ht="6.96" customHeight="1">
      <c r="B83" s="36"/>
      <c r="C83" s="37"/>
      <c r="D83" s="37"/>
      <c r="E83" s="37"/>
      <c r="F83" s="37"/>
      <c r="G83" s="37"/>
      <c r="H83" s="37"/>
      <c r="I83" s="137"/>
      <c r="J83" s="37"/>
      <c r="K83" s="37"/>
      <c r="L83" s="41"/>
    </row>
    <row r="84" s="1" customFormat="1" ht="12" customHeight="1">
      <c r="B84" s="36"/>
      <c r="C84" s="30" t="s">
        <v>16</v>
      </c>
      <c r="D84" s="37"/>
      <c r="E84" s="37"/>
      <c r="F84" s="37"/>
      <c r="G84" s="37"/>
      <c r="H84" s="37"/>
      <c r="I84" s="137"/>
      <c r="J84" s="37"/>
      <c r="K84" s="37"/>
      <c r="L84" s="41"/>
    </row>
    <row r="85" s="1" customFormat="1" ht="16.5" customHeight="1">
      <c r="B85" s="36"/>
      <c r="C85" s="37"/>
      <c r="D85" s="37"/>
      <c r="E85" s="175" t="str">
        <f>E7</f>
        <v>Rekonstrukce polní cesty C4 a C5 v k.ú. Lhota u Dřís</v>
      </c>
      <c r="F85" s="30"/>
      <c r="G85" s="30"/>
      <c r="H85" s="30"/>
      <c r="I85" s="137"/>
      <c r="J85" s="37"/>
      <c r="K85" s="37"/>
      <c r="L85" s="41"/>
    </row>
    <row r="86" s="1" customFormat="1" ht="12" customHeight="1">
      <c r="B86" s="36"/>
      <c r="C86" s="30" t="s">
        <v>106</v>
      </c>
      <c r="D86" s="37"/>
      <c r="E86" s="37"/>
      <c r="F86" s="37"/>
      <c r="G86" s="37"/>
      <c r="H86" s="37"/>
      <c r="I86" s="137"/>
      <c r="J86" s="37"/>
      <c r="K86" s="37"/>
      <c r="L86" s="41"/>
    </row>
    <row r="87" s="1" customFormat="1" ht="16.5" customHeight="1">
      <c r="B87" s="36"/>
      <c r="C87" s="37"/>
      <c r="D87" s="37"/>
      <c r="E87" s="69" t="str">
        <f>E9</f>
        <v>495/16-4 - SO 04 Výsadba zeleně ŽP5</v>
      </c>
      <c r="F87" s="37"/>
      <c r="G87" s="37"/>
      <c r="H87" s="37"/>
      <c r="I87" s="137"/>
      <c r="J87" s="37"/>
      <c r="K87" s="37"/>
      <c r="L87" s="41"/>
    </row>
    <row r="88" s="1" customFormat="1" ht="6.96" customHeight="1">
      <c r="B88" s="36"/>
      <c r="C88" s="37"/>
      <c r="D88" s="37"/>
      <c r="E88" s="37"/>
      <c r="F88" s="37"/>
      <c r="G88" s="37"/>
      <c r="H88" s="37"/>
      <c r="I88" s="137"/>
      <c r="J88" s="37"/>
      <c r="K88" s="37"/>
      <c r="L88" s="41"/>
    </row>
    <row r="89" s="1" customFormat="1" ht="12" customHeight="1">
      <c r="B89" s="36"/>
      <c r="C89" s="30" t="s">
        <v>22</v>
      </c>
      <c r="D89" s="37"/>
      <c r="E89" s="37"/>
      <c r="F89" s="25" t="str">
        <f>F12</f>
        <v xml:space="preserve"> </v>
      </c>
      <c r="G89" s="37"/>
      <c r="H89" s="37"/>
      <c r="I89" s="140" t="s">
        <v>24</v>
      </c>
      <c r="J89" s="72" t="str">
        <f>IF(J12="","",J12)</f>
        <v>15. 6. 2015</v>
      </c>
      <c r="K89" s="37"/>
      <c r="L89" s="41"/>
    </row>
    <row r="90" s="1" customFormat="1" ht="6.96" customHeight="1">
      <c r="B90" s="36"/>
      <c r="C90" s="37"/>
      <c r="D90" s="37"/>
      <c r="E90" s="37"/>
      <c r="F90" s="37"/>
      <c r="G90" s="37"/>
      <c r="H90" s="37"/>
      <c r="I90" s="137"/>
      <c r="J90" s="37"/>
      <c r="K90" s="37"/>
      <c r="L90" s="41"/>
    </row>
    <row r="91" s="1" customFormat="1" ht="15.15" customHeight="1">
      <c r="B91" s="36"/>
      <c r="C91" s="30" t="s">
        <v>28</v>
      </c>
      <c r="D91" s="37"/>
      <c r="E91" s="37"/>
      <c r="F91" s="25" t="str">
        <f>E15</f>
        <v xml:space="preserve"> </v>
      </c>
      <c r="G91" s="37"/>
      <c r="H91" s="37"/>
      <c r="I91" s="140" t="s">
        <v>33</v>
      </c>
      <c r="J91" s="34" t="str">
        <f>E21</f>
        <v>NDCon s.r.o.</v>
      </c>
      <c r="K91" s="37"/>
      <c r="L91" s="41"/>
    </row>
    <row r="92" s="1" customFormat="1" ht="15.15" customHeight="1">
      <c r="B92" s="36"/>
      <c r="C92" s="30" t="s">
        <v>31</v>
      </c>
      <c r="D92" s="37"/>
      <c r="E92" s="37"/>
      <c r="F92" s="25" t="str">
        <f>IF(E18="","",E18)</f>
        <v>Vyplň údaj</v>
      </c>
      <c r="G92" s="37"/>
      <c r="H92" s="37"/>
      <c r="I92" s="140" t="s">
        <v>35</v>
      </c>
      <c r="J92" s="34" t="str">
        <f>E24</f>
        <v>NDCon s.r.o.</v>
      </c>
      <c r="K92" s="37"/>
      <c r="L92" s="41"/>
    </row>
    <row r="93" s="1" customFormat="1" ht="10.32" customHeight="1">
      <c r="B93" s="36"/>
      <c r="C93" s="37"/>
      <c r="D93" s="37"/>
      <c r="E93" s="37"/>
      <c r="F93" s="37"/>
      <c r="G93" s="37"/>
      <c r="H93" s="37"/>
      <c r="I93" s="137"/>
      <c r="J93" s="37"/>
      <c r="K93" s="37"/>
      <c r="L93" s="41"/>
    </row>
    <row r="94" s="1" customFormat="1" ht="29.28" customHeight="1">
      <c r="B94" s="36"/>
      <c r="C94" s="176" t="s">
        <v>110</v>
      </c>
      <c r="D94" s="177"/>
      <c r="E94" s="177"/>
      <c r="F94" s="177"/>
      <c r="G94" s="177"/>
      <c r="H94" s="177"/>
      <c r="I94" s="178"/>
      <c r="J94" s="179" t="s">
        <v>111</v>
      </c>
      <c r="K94" s="177"/>
      <c r="L94" s="41"/>
    </row>
    <row r="95" s="1" customFormat="1" ht="10.32" customHeight="1">
      <c r="B95" s="36"/>
      <c r="C95" s="37"/>
      <c r="D95" s="37"/>
      <c r="E95" s="37"/>
      <c r="F95" s="37"/>
      <c r="G95" s="37"/>
      <c r="H95" s="37"/>
      <c r="I95" s="137"/>
      <c r="J95" s="37"/>
      <c r="K95" s="37"/>
      <c r="L95" s="41"/>
    </row>
    <row r="96" s="1" customFormat="1" ht="22.8" customHeight="1">
      <c r="B96" s="36"/>
      <c r="C96" s="180" t="s">
        <v>112</v>
      </c>
      <c r="D96" s="37"/>
      <c r="E96" s="37"/>
      <c r="F96" s="37"/>
      <c r="G96" s="37"/>
      <c r="H96" s="37"/>
      <c r="I96" s="137"/>
      <c r="J96" s="103">
        <f>J120</f>
        <v>0</v>
      </c>
      <c r="K96" s="37"/>
      <c r="L96" s="41"/>
      <c r="AU96" s="15" t="s">
        <v>113</v>
      </c>
    </row>
    <row r="97" s="8" customFormat="1" ht="24.96" customHeight="1">
      <c r="B97" s="181"/>
      <c r="C97" s="182"/>
      <c r="D97" s="183" t="s">
        <v>182</v>
      </c>
      <c r="E97" s="184"/>
      <c r="F97" s="184"/>
      <c r="G97" s="184"/>
      <c r="H97" s="184"/>
      <c r="I97" s="185"/>
      <c r="J97" s="186">
        <f>J121</f>
        <v>0</v>
      </c>
      <c r="K97" s="182"/>
      <c r="L97" s="187"/>
    </row>
    <row r="98" s="9" customFormat="1" ht="19.92" customHeight="1">
      <c r="B98" s="188"/>
      <c r="C98" s="189"/>
      <c r="D98" s="190" t="s">
        <v>183</v>
      </c>
      <c r="E98" s="191"/>
      <c r="F98" s="191"/>
      <c r="G98" s="191"/>
      <c r="H98" s="191"/>
      <c r="I98" s="192"/>
      <c r="J98" s="193">
        <f>J122</f>
        <v>0</v>
      </c>
      <c r="K98" s="189"/>
      <c r="L98" s="194"/>
    </row>
    <row r="99" s="9" customFormat="1" ht="19.92" customHeight="1">
      <c r="B99" s="188"/>
      <c r="C99" s="189"/>
      <c r="D99" s="190" t="s">
        <v>684</v>
      </c>
      <c r="E99" s="191"/>
      <c r="F99" s="191"/>
      <c r="G99" s="191"/>
      <c r="H99" s="191"/>
      <c r="I99" s="192"/>
      <c r="J99" s="193">
        <f>J191</f>
        <v>0</v>
      </c>
      <c r="K99" s="189"/>
      <c r="L99" s="194"/>
    </row>
    <row r="100" s="9" customFormat="1" ht="19.92" customHeight="1">
      <c r="B100" s="188"/>
      <c r="C100" s="189"/>
      <c r="D100" s="190" t="s">
        <v>188</v>
      </c>
      <c r="E100" s="191"/>
      <c r="F100" s="191"/>
      <c r="G100" s="191"/>
      <c r="H100" s="191"/>
      <c r="I100" s="192"/>
      <c r="J100" s="193">
        <f>J196</f>
        <v>0</v>
      </c>
      <c r="K100" s="189"/>
      <c r="L100" s="194"/>
    </row>
    <row r="101" s="1" customFormat="1" ht="21.84" customHeight="1">
      <c r="B101" s="36"/>
      <c r="C101" s="37"/>
      <c r="D101" s="37"/>
      <c r="E101" s="37"/>
      <c r="F101" s="37"/>
      <c r="G101" s="37"/>
      <c r="H101" s="37"/>
      <c r="I101" s="137"/>
      <c r="J101" s="37"/>
      <c r="K101" s="37"/>
      <c r="L101" s="41"/>
    </row>
    <row r="102" s="1" customFormat="1" ht="6.96" customHeight="1">
      <c r="B102" s="59"/>
      <c r="C102" s="60"/>
      <c r="D102" s="60"/>
      <c r="E102" s="60"/>
      <c r="F102" s="60"/>
      <c r="G102" s="60"/>
      <c r="H102" s="60"/>
      <c r="I102" s="171"/>
      <c r="J102" s="60"/>
      <c r="K102" s="60"/>
      <c r="L102" s="41"/>
    </row>
    <row r="106" s="1" customFormat="1" ht="6.96" customHeight="1">
      <c r="B106" s="61"/>
      <c r="C106" s="62"/>
      <c r="D106" s="62"/>
      <c r="E106" s="62"/>
      <c r="F106" s="62"/>
      <c r="G106" s="62"/>
      <c r="H106" s="62"/>
      <c r="I106" s="174"/>
      <c r="J106" s="62"/>
      <c r="K106" s="62"/>
      <c r="L106" s="41"/>
    </row>
    <row r="107" s="1" customFormat="1" ht="24.96" customHeight="1">
      <c r="B107" s="36"/>
      <c r="C107" s="21" t="s">
        <v>118</v>
      </c>
      <c r="D107" s="37"/>
      <c r="E107" s="37"/>
      <c r="F107" s="37"/>
      <c r="G107" s="37"/>
      <c r="H107" s="37"/>
      <c r="I107" s="137"/>
      <c r="J107" s="37"/>
      <c r="K107" s="37"/>
      <c r="L107" s="41"/>
    </row>
    <row r="108" s="1" customFormat="1" ht="6.96" customHeight="1">
      <c r="B108" s="36"/>
      <c r="C108" s="37"/>
      <c r="D108" s="37"/>
      <c r="E108" s="37"/>
      <c r="F108" s="37"/>
      <c r="G108" s="37"/>
      <c r="H108" s="37"/>
      <c r="I108" s="137"/>
      <c r="J108" s="37"/>
      <c r="K108" s="37"/>
      <c r="L108" s="41"/>
    </row>
    <row r="109" s="1" customFormat="1" ht="12" customHeight="1">
      <c r="B109" s="36"/>
      <c r="C109" s="30" t="s">
        <v>16</v>
      </c>
      <c r="D109" s="37"/>
      <c r="E109" s="37"/>
      <c r="F109" s="37"/>
      <c r="G109" s="37"/>
      <c r="H109" s="37"/>
      <c r="I109" s="137"/>
      <c r="J109" s="37"/>
      <c r="K109" s="37"/>
      <c r="L109" s="41"/>
    </row>
    <row r="110" s="1" customFormat="1" ht="16.5" customHeight="1">
      <c r="B110" s="36"/>
      <c r="C110" s="37"/>
      <c r="D110" s="37"/>
      <c r="E110" s="175" t="str">
        <f>E7</f>
        <v>Rekonstrukce polní cesty C4 a C5 v k.ú. Lhota u Dřís</v>
      </c>
      <c r="F110" s="30"/>
      <c r="G110" s="30"/>
      <c r="H110" s="30"/>
      <c r="I110" s="137"/>
      <c r="J110" s="37"/>
      <c r="K110" s="37"/>
      <c r="L110" s="41"/>
    </row>
    <row r="111" s="1" customFormat="1" ht="12" customHeight="1">
      <c r="B111" s="36"/>
      <c r="C111" s="30" t="s">
        <v>106</v>
      </c>
      <c r="D111" s="37"/>
      <c r="E111" s="37"/>
      <c r="F111" s="37"/>
      <c r="G111" s="37"/>
      <c r="H111" s="37"/>
      <c r="I111" s="137"/>
      <c r="J111" s="37"/>
      <c r="K111" s="37"/>
      <c r="L111" s="41"/>
    </row>
    <row r="112" s="1" customFormat="1" ht="16.5" customHeight="1">
      <c r="B112" s="36"/>
      <c r="C112" s="37"/>
      <c r="D112" s="37"/>
      <c r="E112" s="69" t="str">
        <f>E9</f>
        <v>495/16-4 - SO 04 Výsadba zeleně ŽP5</v>
      </c>
      <c r="F112" s="37"/>
      <c r="G112" s="37"/>
      <c r="H112" s="37"/>
      <c r="I112" s="137"/>
      <c r="J112" s="37"/>
      <c r="K112" s="37"/>
      <c r="L112" s="41"/>
    </row>
    <row r="113" s="1" customFormat="1" ht="6.96" customHeight="1">
      <c r="B113" s="36"/>
      <c r="C113" s="37"/>
      <c r="D113" s="37"/>
      <c r="E113" s="37"/>
      <c r="F113" s="37"/>
      <c r="G113" s="37"/>
      <c r="H113" s="37"/>
      <c r="I113" s="137"/>
      <c r="J113" s="37"/>
      <c r="K113" s="37"/>
      <c r="L113" s="41"/>
    </row>
    <row r="114" s="1" customFormat="1" ht="12" customHeight="1">
      <c r="B114" s="36"/>
      <c r="C114" s="30" t="s">
        <v>22</v>
      </c>
      <c r="D114" s="37"/>
      <c r="E114" s="37"/>
      <c r="F114" s="25" t="str">
        <f>F12</f>
        <v xml:space="preserve"> </v>
      </c>
      <c r="G114" s="37"/>
      <c r="H114" s="37"/>
      <c r="I114" s="140" t="s">
        <v>24</v>
      </c>
      <c r="J114" s="72" t="str">
        <f>IF(J12="","",J12)</f>
        <v>15. 6. 2015</v>
      </c>
      <c r="K114" s="37"/>
      <c r="L114" s="41"/>
    </row>
    <row r="115" s="1" customFormat="1" ht="6.96" customHeight="1">
      <c r="B115" s="36"/>
      <c r="C115" s="37"/>
      <c r="D115" s="37"/>
      <c r="E115" s="37"/>
      <c r="F115" s="37"/>
      <c r="G115" s="37"/>
      <c r="H115" s="37"/>
      <c r="I115" s="137"/>
      <c r="J115" s="37"/>
      <c r="K115" s="37"/>
      <c r="L115" s="41"/>
    </row>
    <row r="116" s="1" customFormat="1" ht="15.15" customHeight="1">
      <c r="B116" s="36"/>
      <c r="C116" s="30" t="s">
        <v>28</v>
      </c>
      <c r="D116" s="37"/>
      <c r="E116" s="37"/>
      <c r="F116" s="25" t="str">
        <f>E15</f>
        <v xml:space="preserve"> </v>
      </c>
      <c r="G116" s="37"/>
      <c r="H116" s="37"/>
      <c r="I116" s="140" t="s">
        <v>33</v>
      </c>
      <c r="J116" s="34" t="str">
        <f>E21</f>
        <v>NDCon s.r.o.</v>
      </c>
      <c r="K116" s="37"/>
      <c r="L116" s="41"/>
    </row>
    <row r="117" s="1" customFormat="1" ht="15.15" customHeight="1">
      <c r="B117" s="36"/>
      <c r="C117" s="30" t="s">
        <v>31</v>
      </c>
      <c r="D117" s="37"/>
      <c r="E117" s="37"/>
      <c r="F117" s="25" t="str">
        <f>IF(E18="","",E18)</f>
        <v>Vyplň údaj</v>
      </c>
      <c r="G117" s="37"/>
      <c r="H117" s="37"/>
      <c r="I117" s="140" t="s">
        <v>35</v>
      </c>
      <c r="J117" s="34" t="str">
        <f>E24</f>
        <v>NDCon s.r.o.</v>
      </c>
      <c r="K117" s="37"/>
      <c r="L117" s="41"/>
    </row>
    <row r="118" s="1" customFormat="1" ht="10.32" customHeight="1">
      <c r="B118" s="36"/>
      <c r="C118" s="37"/>
      <c r="D118" s="37"/>
      <c r="E118" s="37"/>
      <c r="F118" s="37"/>
      <c r="G118" s="37"/>
      <c r="H118" s="37"/>
      <c r="I118" s="137"/>
      <c r="J118" s="37"/>
      <c r="K118" s="37"/>
      <c r="L118" s="41"/>
    </row>
    <row r="119" s="10" customFormat="1" ht="29.28" customHeight="1">
      <c r="B119" s="195"/>
      <c r="C119" s="196" t="s">
        <v>119</v>
      </c>
      <c r="D119" s="197" t="s">
        <v>62</v>
      </c>
      <c r="E119" s="197" t="s">
        <v>58</v>
      </c>
      <c r="F119" s="197" t="s">
        <v>59</v>
      </c>
      <c r="G119" s="197" t="s">
        <v>120</v>
      </c>
      <c r="H119" s="197" t="s">
        <v>121</v>
      </c>
      <c r="I119" s="198" t="s">
        <v>122</v>
      </c>
      <c r="J119" s="197" t="s">
        <v>111</v>
      </c>
      <c r="K119" s="199" t="s">
        <v>123</v>
      </c>
      <c r="L119" s="200"/>
      <c r="M119" s="93" t="s">
        <v>1</v>
      </c>
      <c r="N119" s="94" t="s">
        <v>41</v>
      </c>
      <c r="O119" s="94" t="s">
        <v>124</v>
      </c>
      <c r="P119" s="94" t="s">
        <v>125</v>
      </c>
      <c r="Q119" s="94" t="s">
        <v>126</v>
      </c>
      <c r="R119" s="94" t="s">
        <v>127</v>
      </c>
      <c r="S119" s="94" t="s">
        <v>128</v>
      </c>
      <c r="T119" s="95" t="s">
        <v>129</v>
      </c>
    </row>
    <row r="120" s="1" customFormat="1" ht="22.8" customHeight="1">
      <c r="B120" s="36"/>
      <c r="C120" s="100" t="s">
        <v>130</v>
      </c>
      <c r="D120" s="37"/>
      <c r="E120" s="37"/>
      <c r="F120" s="37"/>
      <c r="G120" s="37"/>
      <c r="H120" s="37"/>
      <c r="I120" s="137"/>
      <c r="J120" s="201">
        <f>BK120</f>
        <v>0</v>
      </c>
      <c r="K120" s="37"/>
      <c r="L120" s="41"/>
      <c r="M120" s="96"/>
      <c r="N120" s="97"/>
      <c r="O120" s="97"/>
      <c r="P120" s="202">
        <f>P121</f>
        <v>0</v>
      </c>
      <c r="Q120" s="97"/>
      <c r="R120" s="202">
        <f>R121</f>
        <v>8.9218799999999998</v>
      </c>
      <c r="S120" s="97"/>
      <c r="T120" s="203">
        <f>T121</f>
        <v>0</v>
      </c>
      <c r="AT120" s="15" t="s">
        <v>76</v>
      </c>
      <c r="AU120" s="15" t="s">
        <v>113</v>
      </c>
      <c r="BK120" s="204">
        <f>BK121</f>
        <v>0</v>
      </c>
    </row>
    <row r="121" s="11" customFormat="1" ht="25.92" customHeight="1">
      <c r="B121" s="205"/>
      <c r="C121" s="206"/>
      <c r="D121" s="207" t="s">
        <v>76</v>
      </c>
      <c r="E121" s="208" t="s">
        <v>189</v>
      </c>
      <c r="F121" s="208" t="s">
        <v>190</v>
      </c>
      <c r="G121" s="206"/>
      <c r="H121" s="206"/>
      <c r="I121" s="209"/>
      <c r="J121" s="210">
        <f>BK121</f>
        <v>0</v>
      </c>
      <c r="K121" s="206"/>
      <c r="L121" s="211"/>
      <c r="M121" s="212"/>
      <c r="N121" s="213"/>
      <c r="O121" s="213"/>
      <c r="P121" s="214">
        <f>P122+P191+P196</f>
        <v>0</v>
      </c>
      <c r="Q121" s="213"/>
      <c r="R121" s="214">
        <f>R122+R191+R196</f>
        <v>8.9218799999999998</v>
      </c>
      <c r="S121" s="213"/>
      <c r="T121" s="215">
        <f>T122+T191+T196</f>
        <v>0</v>
      </c>
      <c r="AR121" s="216" t="s">
        <v>21</v>
      </c>
      <c r="AT121" s="217" t="s">
        <v>76</v>
      </c>
      <c r="AU121" s="217" t="s">
        <v>77</v>
      </c>
      <c r="AY121" s="216" t="s">
        <v>134</v>
      </c>
      <c r="BK121" s="218">
        <f>BK122+BK191+BK196</f>
        <v>0</v>
      </c>
    </row>
    <row r="122" s="11" customFormat="1" ht="22.8" customHeight="1">
      <c r="B122" s="205"/>
      <c r="C122" s="206"/>
      <c r="D122" s="207" t="s">
        <v>76</v>
      </c>
      <c r="E122" s="219" t="s">
        <v>21</v>
      </c>
      <c r="F122" s="219" t="s">
        <v>191</v>
      </c>
      <c r="G122" s="206"/>
      <c r="H122" s="206"/>
      <c r="I122" s="209"/>
      <c r="J122" s="220">
        <f>BK122</f>
        <v>0</v>
      </c>
      <c r="K122" s="206"/>
      <c r="L122" s="211"/>
      <c r="M122" s="212"/>
      <c r="N122" s="213"/>
      <c r="O122" s="213"/>
      <c r="P122" s="214">
        <f>SUM(P123:P190)</f>
        <v>0</v>
      </c>
      <c r="Q122" s="213"/>
      <c r="R122" s="214">
        <f>SUM(R123:R190)</f>
        <v>7.4078400000000002</v>
      </c>
      <c r="S122" s="213"/>
      <c r="T122" s="215">
        <f>SUM(T123:T190)</f>
        <v>0</v>
      </c>
      <c r="AR122" s="216" t="s">
        <v>21</v>
      </c>
      <c r="AT122" s="217" t="s">
        <v>76</v>
      </c>
      <c r="AU122" s="217" t="s">
        <v>21</v>
      </c>
      <c r="AY122" s="216" t="s">
        <v>134</v>
      </c>
      <c r="BK122" s="218">
        <f>SUM(BK123:BK190)</f>
        <v>0</v>
      </c>
    </row>
    <row r="123" s="1" customFormat="1" ht="24" customHeight="1">
      <c r="B123" s="36"/>
      <c r="C123" s="221" t="s">
        <v>21</v>
      </c>
      <c r="D123" s="221" t="s">
        <v>137</v>
      </c>
      <c r="E123" s="222" t="s">
        <v>551</v>
      </c>
      <c r="F123" s="223" t="s">
        <v>552</v>
      </c>
      <c r="G123" s="224" t="s">
        <v>413</v>
      </c>
      <c r="H123" s="225">
        <v>18</v>
      </c>
      <c r="I123" s="226"/>
      <c r="J123" s="227">
        <f>ROUND(I123*H123,2)</f>
        <v>0</v>
      </c>
      <c r="K123" s="223" t="s">
        <v>195</v>
      </c>
      <c r="L123" s="41"/>
      <c r="M123" s="228" t="s">
        <v>1</v>
      </c>
      <c r="N123" s="229" t="s">
        <v>42</v>
      </c>
      <c r="O123" s="84"/>
      <c r="P123" s="230">
        <f>O123*H123</f>
        <v>0</v>
      </c>
      <c r="Q123" s="230">
        <v>0</v>
      </c>
      <c r="R123" s="230">
        <f>Q123*H123</f>
        <v>0</v>
      </c>
      <c r="S123" s="230">
        <v>0</v>
      </c>
      <c r="T123" s="231">
        <f>S123*H123</f>
        <v>0</v>
      </c>
      <c r="AR123" s="232" t="s">
        <v>158</v>
      </c>
      <c r="AT123" s="232" t="s">
        <v>137</v>
      </c>
      <c r="AU123" s="232" t="s">
        <v>86</v>
      </c>
      <c r="AY123" s="15" t="s">
        <v>134</v>
      </c>
      <c r="BE123" s="233">
        <f>IF(N123="základní",J123,0)</f>
        <v>0</v>
      </c>
      <c r="BF123" s="233">
        <f>IF(N123="snížená",J123,0)</f>
        <v>0</v>
      </c>
      <c r="BG123" s="233">
        <f>IF(N123="zákl. přenesená",J123,0)</f>
        <v>0</v>
      </c>
      <c r="BH123" s="233">
        <f>IF(N123="sníž. přenesená",J123,0)</f>
        <v>0</v>
      </c>
      <c r="BI123" s="233">
        <f>IF(N123="nulová",J123,0)</f>
        <v>0</v>
      </c>
      <c r="BJ123" s="15" t="s">
        <v>21</v>
      </c>
      <c r="BK123" s="233">
        <f>ROUND(I123*H123,2)</f>
        <v>0</v>
      </c>
      <c r="BL123" s="15" t="s">
        <v>158</v>
      </c>
      <c r="BM123" s="232" t="s">
        <v>553</v>
      </c>
    </row>
    <row r="124" s="1" customFormat="1">
      <c r="B124" s="36"/>
      <c r="C124" s="37"/>
      <c r="D124" s="234" t="s">
        <v>144</v>
      </c>
      <c r="E124" s="37"/>
      <c r="F124" s="235" t="s">
        <v>554</v>
      </c>
      <c r="G124" s="37"/>
      <c r="H124" s="37"/>
      <c r="I124" s="137"/>
      <c r="J124" s="37"/>
      <c r="K124" s="37"/>
      <c r="L124" s="41"/>
      <c r="M124" s="236"/>
      <c r="N124" s="84"/>
      <c r="O124" s="84"/>
      <c r="P124" s="84"/>
      <c r="Q124" s="84"/>
      <c r="R124" s="84"/>
      <c r="S124" s="84"/>
      <c r="T124" s="85"/>
      <c r="AT124" s="15" t="s">
        <v>144</v>
      </c>
      <c r="AU124" s="15" t="s">
        <v>86</v>
      </c>
    </row>
    <row r="125" s="12" customFormat="1">
      <c r="B125" s="241"/>
      <c r="C125" s="242"/>
      <c r="D125" s="234" t="s">
        <v>197</v>
      </c>
      <c r="E125" s="243" t="s">
        <v>1</v>
      </c>
      <c r="F125" s="244" t="s">
        <v>685</v>
      </c>
      <c r="G125" s="242"/>
      <c r="H125" s="243" t="s">
        <v>1</v>
      </c>
      <c r="I125" s="245"/>
      <c r="J125" s="242"/>
      <c r="K125" s="242"/>
      <c r="L125" s="246"/>
      <c r="M125" s="247"/>
      <c r="N125" s="248"/>
      <c r="O125" s="248"/>
      <c r="P125" s="248"/>
      <c r="Q125" s="248"/>
      <c r="R125" s="248"/>
      <c r="S125" s="248"/>
      <c r="T125" s="249"/>
      <c r="AT125" s="250" t="s">
        <v>197</v>
      </c>
      <c r="AU125" s="250" t="s">
        <v>86</v>
      </c>
      <c r="AV125" s="12" t="s">
        <v>21</v>
      </c>
      <c r="AW125" s="12" t="s">
        <v>34</v>
      </c>
      <c r="AX125" s="12" t="s">
        <v>77</v>
      </c>
      <c r="AY125" s="250" t="s">
        <v>134</v>
      </c>
    </row>
    <row r="126" s="13" customFormat="1">
      <c r="B126" s="251"/>
      <c r="C126" s="252"/>
      <c r="D126" s="234" t="s">
        <v>197</v>
      </c>
      <c r="E126" s="253" t="s">
        <v>1</v>
      </c>
      <c r="F126" s="254" t="s">
        <v>686</v>
      </c>
      <c r="G126" s="252"/>
      <c r="H126" s="255">
        <v>18</v>
      </c>
      <c r="I126" s="256"/>
      <c r="J126" s="252"/>
      <c r="K126" s="252"/>
      <c r="L126" s="257"/>
      <c r="M126" s="258"/>
      <c r="N126" s="259"/>
      <c r="O126" s="259"/>
      <c r="P126" s="259"/>
      <c r="Q126" s="259"/>
      <c r="R126" s="259"/>
      <c r="S126" s="259"/>
      <c r="T126" s="260"/>
      <c r="AT126" s="261" t="s">
        <v>197</v>
      </c>
      <c r="AU126" s="261" t="s">
        <v>86</v>
      </c>
      <c r="AV126" s="13" t="s">
        <v>86</v>
      </c>
      <c r="AW126" s="13" t="s">
        <v>34</v>
      </c>
      <c r="AX126" s="13" t="s">
        <v>21</v>
      </c>
      <c r="AY126" s="261" t="s">
        <v>134</v>
      </c>
    </row>
    <row r="127" s="1" customFormat="1" ht="24" customHeight="1">
      <c r="B127" s="36"/>
      <c r="C127" s="221" t="s">
        <v>86</v>
      </c>
      <c r="D127" s="221" t="s">
        <v>137</v>
      </c>
      <c r="E127" s="222" t="s">
        <v>687</v>
      </c>
      <c r="F127" s="223" t="s">
        <v>688</v>
      </c>
      <c r="G127" s="224" t="s">
        <v>413</v>
      </c>
      <c r="H127" s="225">
        <v>230</v>
      </c>
      <c r="I127" s="226"/>
      <c r="J127" s="227">
        <f>ROUND(I127*H127,2)</f>
        <v>0</v>
      </c>
      <c r="K127" s="223" t="s">
        <v>195</v>
      </c>
      <c r="L127" s="41"/>
      <c r="M127" s="228" t="s">
        <v>1</v>
      </c>
      <c r="N127" s="229" t="s">
        <v>42</v>
      </c>
      <c r="O127" s="84"/>
      <c r="P127" s="230">
        <f>O127*H127</f>
        <v>0</v>
      </c>
      <c r="Q127" s="230">
        <v>0</v>
      </c>
      <c r="R127" s="230">
        <f>Q127*H127</f>
        <v>0</v>
      </c>
      <c r="S127" s="230">
        <v>0</v>
      </c>
      <c r="T127" s="231">
        <f>S127*H127</f>
        <v>0</v>
      </c>
      <c r="AR127" s="232" t="s">
        <v>158</v>
      </c>
      <c r="AT127" s="232" t="s">
        <v>137</v>
      </c>
      <c r="AU127" s="232" t="s">
        <v>86</v>
      </c>
      <c r="AY127" s="15" t="s">
        <v>134</v>
      </c>
      <c r="BE127" s="233">
        <f>IF(N127="základní",J127,0)</f>
        <v>0</v>
      </c>
      <c r="BF127" s="233">
        <f>IF(N127="snížená",J127,0)</f>
        <v>0</v>
      </c>
      <c r="BG127" s="233">
        <f>IF(N127="zákl. přenesená",J127,0)</f>
        <v>0</v>
      </c>
      <c r="BH127" s="233">
        <f>IF(N127="sníž. přenesená",J127,0)</f>
        <v>0</v>
      </c>
      <c r="BI127" s="233">
        <f>IF(N127="nulová",J127,0)</f>
        <v>0</v>
      </c>
      <c r="BJ127" s="15" t="s">
        <v>21</v>
      </c>
      <c r="BK127" s="233">
        <f>ROUND(I127*H127,2)</f>
        <v>0</v>
      </c>
      <c r="BL127" s="15" t="s">
        <v>158</v>
      </c>
      <c r="BM127" s="232" t="s">
        <v>689</v>
      </c>
    </row>
    <row r="128" s="1" customFormat="1">
      <c r="B128" s="36"/>
      <c r="C128" s="37"/>
      <c r="D128" s="234" t="s">
        <v>144</v>
      </c>
      <c r="E128" s="37"/>
      <c r="F128" s="235" t="s">
        <v>690</v>
      </c>
      <c r="G128" s="37"/>
      <c r="H128" s="37"/>
      <c r="I128" s="137"/>
      <c r="J128" s="37"/>
      <c r="K128" s="37"/>
      <c r="L128" s="41"/>
      <c r="M128" s="236"/>
      <c r="N128" s="84"/>
      <c r="O128" s="84"/>
      <c r="P128" s="84"/>
      <c r="Q128" s="84"/>
      <c r="R128" s="84"/>
      <c r="S128" s="84"/>
      <c r="T128" s="85"/>
      <c r="AT128" s="15" t="s">
        <v>144</v>
      </c>
      <c r="AU128" s="15" t="s">
        <v>86</v>
      </c>
    </row>
    <row r="129" s="12" customFormat="1">
      <c r="B129" s="241"/>
      <c r="C129" s="242"/>
      <c r="D129" s="234" t="s">
        <v>197</v>
      </c>
      <c r="E129" s="243" t="s">
        <v>1</v>
      </c>
      <c r="F129" s="244" t="s">
        <v>691</v>
      </c>
      <c r="G129" s="242"/>
      <c r="H129" s="243" t="s">
        <v>1</v>
      </c>
      <c r="I129" s="245"/>
      <c r="J129" s="242"/>
      <c r="K129" s="242"/>
      <c r="L129" s="246"/>
      <c r="M129" s="247"/>
      <c r="N129" s="248"/>
      <c r="O129" s="248"/>
      <c r="P129" s="248"/>
      <c r="Q129" s="248"/>
      <c r="R129" s="248"/>
      <c r="S129" s="248"/>
      <c r="T129" s="249"/>
      <c r="AT129" s="250" t="s">
        <v>197</v>
      </c>
      <c r="AU129" s="250" t="s">
        <v>86</v>
      </c>
      <c r="AV129" s="12" t="s">
        <v>21</v>
      </c>
      <c r="AW129" s="12" t="s">
        <v>34</v>
      </c>
      <c r="AX129" s="12" t="s">
        <v>77</v>
      </c>
      <c r="AY129" s="250" t="s">
        <v>134</v>
      </c>
    </row>
    <row r="130" s="13" customFormat="1">
      <c r="B130" s="251"/>
      <c r="C130" s="252"/>
      <c r="D130" s="234" t="s">
        <v>197</v>
      </c>
      <c r="E130" s="253" t="s">
        <v>1</v>
      </c>
      <c r="F130" s="254" t="s">
        <v>692</v>
      </c>
      <c r="G130" s="252"/>
      <c r="H130" s="255">
        <v>230</v>
      </c>
      <c r="I130" s="256"/>
      <c r="J130" s="252"/>
      <c r="K130" s="252"/>
      <c r="L130" s="257"/>
      <c r="M130" s="258"/>
      <c r="N130" s="259"/>
      <c r="O130" s="259"/>
      <c r="P130" s="259"/>
      <c r="Q130" s="259"/>
      <c r="R130" s="259"/>
      <c r="S130" s="259"/>
      <c r="T130" s="260"/>
      <c r="AT130" s="261" t="s">
        <v>197</v>
      </c>
      <c r="AU130" s="261" t="s">
        <v>86</v>
      </c>
      <c r="AV130" s="13" t="s">
        <v>86</v>
      </c>
      <c r="AW130" s="13" t="s">
        <v>34</v>
      </c>
      <c r="AX130" s="13" t="s">
        <v>21</v>
      </c>
      <c r="AY130" s="261" t="s">
        <v>134</v>
      </c>
    </row>
    <row r="131" s="1" customFormat="1" ht="24" customHeight="1">
      <c r="B131" s="36"/>
      <c r="C131" s="221" t="s">
        <v>151</v>
      </c>
      <c r="D131" s="221" t="s">
        <v>137</v>
      </c>
      <c r="E131" s="222" t="s">
        <v>555</v>
      </c>
      <c r="F131" s="223" t="s">
        <v>556</v>
      </c>
      <c r="G131" s="224" t="s">
        <v>194</v>
      </c>
      <c r="H131" s="225">
        <v>9.9000000000000004</v>
      </c>
      <c r="I131" s="226"/>
      <c r="J131" s="227">
        <f>ROUND(I131*H131,2)</f>
        <v>0</v>
      </c>
      <c r="K131" s="223" t="s">
        <v>195</v>
      </c>
      <c r="L131" s="41"/>
      <c r="M131" s="228" t="s">
        <v>1</v>
      </c>
      <c r="N131" s="229" t="s">
        <v>42</v>
      </c>
      <c r="O131" s="84"/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AR131" s="232" t="s">
        <v>158</v>
      </c>
      <c r="AT131" s="232" t="s">
        <v>137</v>
      </c>
      <c r="AU131" s="232" t="s">
        <v>86</v>
      </c>
      <c r="AY131" s="15" t="s">
        <v>134</v>
      </c>
      <c r="BE131" s="233">
        <f>IF(N131="základní",J131,0)</f>
        <v>0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15" t="s">
        <v>21</v>
      </c>
      <c r="BK131" s="233">
        <f>ROUND(I131*H131,2)</f>
        <v>0</v>
      </c>
      <c r="BL131" s="15" t="s">
        <v>158</v>
      </c>
      <c r="BM131" s="232" t="s">
        <v>557</v>
      </c>
    </row>
    <row r="132" s="1" customFormat="1">
      <c r="B132" s="36"/>
      <c r="C132" s="37"/>
      <c r="D132" s="234" t="s">
        <v>144</v>
      </c>
      <c r="E132" s="37"/>
      <c r="F132" s="235" t="s">
        <v>558</v>
      </c>
      <c r="G132" s="37"/>
      <c r="H132" s="37"/>
      <c r="I132" s="137"/>
      <c r="J132" s="37"/>
      <c r="K132" s="37"/>
      <c r="L132" s="41"/>
      <c r="M132" s="236"/>
      <c r="N132" s="84"/>
      <c r="O132" s="84"/>
      <c r="P132" s="84"/>
      <c r="Q132" s="84"/>
      <c r="R132" s="84"/>
      <c r="S132" s="84"/>
      <c r="T132" s="85"/>
      <c r="AT132" s="15" t="s">
        <v>144</v>
      </c>
      <c r="AU132" s="15" t="s">
        <v>86</v>
      </c>
    </row>
    <row r="133" s="13" customFormat="1">
      <c r="B133" s="251"/>
      <c r="C133" s="252"/>
      <c r="D133" s="234" t="s">
        <v>197</v>
      </c>
      <c r="E133" s="253" t="s">
        <v>1</v>
      </c>
      <c r="F133" s="254" t="s">
        <v>693</v>
      </c>
      <c r="G133" s="252"/>
      <c r="H133" s="255">
        <v>9.9000000000000004</v>
      </c>
      <c r="I133" s="256"/>
      <c r="J133" s="252"/>
      <c r="K133" s="252"/>
      <c r="L133" s="257"/>
      <c r="M133" s="258"/>
      <c r="N133" s="259"/>
      <c r="O133" s="259"/>
      <c r="P133" s="259"/>
      <c r="Q133" s="259"/>
      <c r="R133" s="259"/>
      <c r="S133" s="259"/>
      <c r="T133" s="260"/>
      <c r="AT133" s="261" t="s">
        <v>197</v>
      </c>
      <c r="AU133" s="261" t="s">
        <v>86</v>
      </c>
      <c r="AV133" s="13" t="s">
        <v>86</v>
      </c>
      <c r="AW133" s="13" t="s">
        <v>34</v>
      </c>
      <c r="AX133" s="13" t="s">
        <v>21</v>
      </c>
      <c r="AY133" s="261" t="s">
        <v>134</v>
      </c>
    </row>
    <row r="134" s="1" customFormat="1" ht="16.5" customHeight="1">
      <c r="B134" s="36"/>
      <c r="C134" s="262" t="s">
        <v>158</v>
      </c>
      <c r="D134" s="262" t="s">
        <v>321</v>
      </c>
      <c r="E134" s="263" t="s">
        <v>560</v>
      </c>
      <c r="F134" s="264" t="s">
        <v>561</v>
      </c>
      <c r="G134" s="265" t="s">
        <v>194</v>
      </c>
      <c r="H134" s="266">
        <v>9.9000000000000004</v>
      </c>
      <c r="I134" s="267"/>
      <c r="J134" s="268">
        <f>ROUND(I134*H134,2)</f>
        <v>0</v>
      </c>
      <c r="K134" s="264" t="s">
        <v>195</v>
      </c>
      <c r="L134" s="269"/>
      <c r="M134" s="270" t="s">
        <v>1</v>
      </c>
      <c r="N134" s="271" t="s">
        <v>42</v>
      </c>
      <c r="O134" s="84"/>
      <c r="P134" s="230">
        <f>O134*H134</f>
        <v>0</v>
      </c>
      <c r="Q134" s="230">
        <v>0.22</v>
      </c>
      <c r="R134" s="230">
        <f>Q134*H134</f>
        <v>2.1779999999999999</v>
      </c>
      <c r="S134" s="230">
        <v>0</v>
      </c>
      <c r="T134" s="231">
        <f>S134*H134</f>
        <v>0</v>
      </c>
      <c r="AR134" s="232" t="s">
        <v>177</v>
      </c>
      <c r="AT134" s="232" t="s">
        <v>321</v>
      </c>
      <c r="AU134" s="232" t="s">
        <v>86</v>
      </c>
      <c r="AY134" s="15" t="s">
        <v>134</v>
      </c>
      <c r="BE134" s="233">
        <f>IF(N134="základní",J134,0)</f>
        <v>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5" t="s">
        <v>21</v>
      </c>
      <c r="BK134" s="233">
        <f>ROUND(I134*H134,2)</f>
        <v>0</v>
      </c>
      <c r="BL134" s="15" t="s">
        <v>158</v>
      </c>
      <c r="BM134" s="232" t="s">
        <v>562</v>
      </c>
    </row>
    <row r="135" s="1" customFormat="1">
      <c r="B135" s="36"/>
      <c r="C135" s="37"/>
      <c r="D135" s="234" t="s">
        <v>144</v>
      </c>
      <c r="E135" s="37"/>
      <c r="F135" s="235" t="s">
        <v>563</v>
      </c>
      <c r="G135" s="37"/>
      <c r="H135" s="37"/>
      <c r="I135" s="137"/>
      <c r="J135" s="37"/>
      <c r="K135" s="37"/>
      <c r="L135" s="41"/>
      <c r="M135" s="236"/>
      <c r="N135" s="84"/>
      <c r="O135" s="84"/>
      <c r="P135" s="84"/>
      <c r="Q135" s="84"/>
      <c r="R135" s="84"/>
      <c r="S135" s="84"/>
      <c r="T135" s="85"/>
      <c r="AT135" s="15" t="s">
        <v>144</v>
      </c>
      <c r="AU135" s="15" t="s">
        <v>86</v>
      </c>
    </row>
    <row r="136" s="1" customFormat="1" ht="24" customHeight="1">
      <c r="B136" s="36"/>
      <c r="C136" s="221" t="s">
        <v>133</v>
      </c>
      <c r="D136" s="221" t="s">
        <v>137</v>
      </c>
      <c r="E136" s="222" t="s">
        <v>565</v>
      </c>
      <c r="F136" s="223" t="s">
        <v>566</v>
      </c>
      <c r="G136" s="224" t="s">
        <v>413</v>
      </c>
      <c r="H136" s="225">
        <v>18</v>
      </c>
      <c r="I136" s="226"/>
      <c r="J136" s="227">
        <f>ROUND(I136*H136,2)</f>
        <v>0</v>
      </c>
      <c r="K136" s="223" t="s">
        <v>195</v>
      </c>
      <c r="L136" s="41"/>
      <c r="M136" s="228" t="s">
        <v>1</v>
      </c>
      <c r="N136" s="229" t="s">
        <v>42</v>
      </c>
      <c r="O136" s="84"/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AR136" s="232" t="s">
        <v>158</v>
      </c>
      <c r="AT136" s="232" t="s">
        <v>137</v>
      </c>
      <c r="AU136" s="232" t="s">
        <v>86</v>
      </c>
      <c r="AY136" s="15" t="s">
        <v>134</v>
      </c>
      <c r="BE136" s="233">
        <f>IF(N136="základní",J136,0)</f>
        <v>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5" t="s">
        <v>21</v>
      </c>
      <c r="BK136" s="233">
        <f>ROUND(I136*H136,2)</f>
        <v>0</v>
      </c>
      <c r="BL136" s="15" t="s">
        <v>158</v>
      </c>
      <c r="BM136" s="232" t="s">
        <v>567</v>
      </c>
    </row>
    <row r="137" s="1" customFormat="1">
      <c r="B137" s="36"/>
      <c r="C137" s="37"/>
      <c r="D137" s="234" t="s">
        <v>144</v>
      </c>
      <c r="E137" s="37"/>
      <c r="F137" s="235" t="s">
        <v>568</v>
      </c>
      <c r="G137" s="37"/>
      <c r="H137" s="37"/>
      <c r="I137" s="137"/>
      <c r="J137" s="37"/>
      <c r="K137" s="37"/>
      <c r="L137" s="41"/>
      <c r="M137" s="236"/>
      <c r="N137" s="84"/>
      <c r="O137" s="84"/>
      <c r="P137" s="84"/>
      <c r="Q137" s="84"/>
      <c r="R137" s="84"/>
      <c r="S137" s="84"/>
      <c r="T137" s="85"/>
      <c r="AT137" s="15" t="s">
        <v>144</v>
      </c>
      <c r="AU137" s="15" t="s">
        <v>86</v>
      </c>
    </row>
    <row r="138" s="12" customFormat="1">
      <c r="B138" s="241"/>
      <c r="C138" s="242"/>
      <c r="D138" s="234" t="s">
        <v>197</v>
      </c>
      <c r="E138" s="243" t="s">
        <v>1</v>
      </c>
      <c r="F138" s="244" t="s">
        <v>569</v>
      </c>
      <c r="G138" s="242"/>
      <c r="H138" s="243" t="s">
        <v>1</v>
      </c>
      <c r="I138" s="245"/>
      <c r="J138" s="242"/>
      <c r="K138" s="242"/>
      <c r="L138" s="246"/>
      <c r="M138" s="247"/>
      <c r="N138" s="248"/>
      <c r="O138" s="248"/>
      <c r="P138" s="248"/>
      <c r="Q138" s="248"/>
      <c r="R138" s="248"/>
      <c r="S138" s="248"/>
      <c r="T138" s="249"/>
      <c r="AT138" s="250" t="s">
        <v>197</v>
      </c>
      <c r="AU138" s="250" t="s">
        <v>86</v>
      </c>
      <c r="AV138" s="12" t="s">
        <v>21</v>
      </c>
      <c r="AW138" s="12" t="s">
        <v>34</v>
      </c>
      <c r="AX138" s="12" t="s">
        <v>77</v>
      </c>
      <c r="AY138" s="250" t="s">
        <v>134</v>
      </c>
    </row>
    <row r="139" s="13" customFormat="1">
      <c r="B139" s="251"/>
      <c r="C139" s="252"/>
      <c r="D139" s="234" t="s">
        <v>197</v>
      </c>
      <c r="E139" s="253" t="s">
        <v>1</v>
      </c>
      <c r="F139" s="254" t="s">
        <v>694</v>
      </c>
      <c r="G139" s="252"/>
      <c r="H139" s="255">
        <v>18</v>
      </c>
      <c r="I139" s="256"/>
      <c r="J139" s="252"/>
      <c r="K139" s="252"/>
      <c r="L139" s="257"/>
      <c r="M139" s="258"/>
      <c r="N139" s="259"/>
      <c r="O139" s="259"/>
      <c r="P139" s="259"/>
      <c r="Q139" s="259"/>
      <c r="R139" s="259"/>
      <c r="S139" s="259"/>
      <c r="T139" s="260"/>
      <c r="AT139" s="261" t="s">
        <v>197</v>
      </c>
      <c r="AU139" s="261" t="s">
        <v>86</v>
      </c>
      <c r="AV139" s="13" t="s">
        <v>86</v>
      </c>
      <c r="AW139" s="13" t="s">
        <v>34</v>
      </c>
      <c r="AX139" s="13" t="s">
        <v>21</v>
      </c>
      <c r="AY139" s="261" t="s">
        <v>134</v>
      </c>
    </row>
    <row r="140" s="1" customFormat="1" ht="24" customHeight="1">
      <c r="B140" s="36"/>
      <c r="C140" s="221" t="s">
        <v>167</v>
      </c>
      <c r="D140" s="221" t="s">
        <v>137</v>
      </c>
      <c r="E140" s="222" t="s">
        <v>695</v>
      </c>
      <c r="F140" s="223" t="s">
        <v>696</v>
      </c>
      <c r="G140" s="224" t="s">
        <v>413</v>
      </c>
      <c r="H140" s="225">
        <v>230</v>
      </c>
      <c r="I140" s="226"/>
      <c r="J140" s="227">
        <f>ROUND(I140*H140,2)</f>
        <v>0</v>
      </c>
      <c r="K140" s="223" t="s">
        <v>195</v>
      </c>
      <c r="L140" s="41"/>
      <c r="M140" s="228" t="s">
        <v>1</v>
      </c>
      <c r="N140" s="229" t="s">
        <v>42</v>
      </c>
      <c r="O140" s="84"/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AR140" s="232" t="s">
        <v>158</v>
      </c>
      <c r="AT140" s="232" t="s">
        <v>137</v>
      </c>
      <c r="AU140" s="232" t="s">
        <v>86</v>
      </c>
      <c r="AY140" s="15" t="s">
        <v>134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5" t="s">
        <v>21</v>
      </c>
      <c r="BK140" s="233">
        <f>ROUND(I140*H140,2)</f>
        <v>0</v>
      </c>
      <c r="BL140" s="15" t="s">
        <v>158</v>
      </c>
      <c r="BM140" s="232" t="s">
        <v>697</v>
      </c>
    </row>
    <row r="141" s="1" customFormat="1">
      <c r="B141" s="36"/>
      <c r="C141" s="37"/>
      <c r="D141" s="234" t="s">
        <v>144</v>
      </c>
      <c r="E141" s="37"/>
      <c r="F141" s="235" t="s">
        <v>698</v>
      </c>
      <c r="G141" s="37"/>
      <c r="H141" s="37"/>
      <c r="I141" s="137"/>
      <c r="J141" s="37"/>
      <c r="K141" s="37"/>
      <c r="L141" s="41"/>
      <c r="M141" s="236"/>
      <c r="N141" s="84"/>
      <c r="O141" s="84"/>
      <c r="P141" s="84"/>
      <c r="Q141" s="84"/>
      <c r="R141" s="84"/>
      <c r="S141" s="84"/>
      <c r="T141" s="85"/>
      <c r="AT141" s="15" t="s">
        <v>144</v>
      </c>
      <c r="AU141" s="15" t="s">
        <v>86</v>
      </c>
    </row>
    <row r="142" s="12" customFormat="1">
      <c r="B142" s="241"/>
      <c r="C142" s="242"/>
      <c r="D142" s="234" t="s">
        <v>197</v>
      </c>
      <c r="E142" s="243" t="s">
        <v>1</v>
      </c>
      <c r="F142" s="244" t="s">
        <v>699</v>
      </c>
      <c r="G142" s="242"/>
      <c r="H142" s="243" t="s">
        <v>1</v>
      </c>
      <c r="I142" s="245"/>
      <c r="J142" s="242"/>
      <c r="K142" s="242"/>
      <c r="L142" s="246"/>
      <c r="M142" s="247"/>
      <c r="N142" s="248"/>
      <c r="O142" s="248"/>
      <c r="P142" s="248"/>
      <c r="Q142" s="248"/>
      <c r="R142" s="248"/>
      <c r="S142" s="248"/>
      <c r="T142" s="249"/>
      <c r="AT142" s="250" t="s">
        <v>197</v>
      </c>
      <c r="AU142" s="250" t="s">
        <v>86</v>
      </c>
      <c r="AV142" s="12" t="s">
        <v>21</v>
      </c>
      <c r="AW142" s="12" t="s">
        <v>34</v>
      </c>
      <c r="AX142" s="12" t="s">
        <v>77</v>
      </c>
      <c r="AY142" s="250" t="s">
        <v>134</v>
      </c>
    </row>
    <row r="143" s="13" customFormat="1">
      <c r="B143" s="251"/>
      <c r="C143" s="252"/>
      <c r="D143" s="234" t="s">
        <v>197</v>
      </c>
      <c r="E143" s="253" t="s">
        <v>1</v>
      </c>
      <c r="F143" s="254" t="s">
        <v>700</v>
      </c>
      <c r="G143" s="252"/>
      <c r="H143" s="255">
        <v>230</v>
      </c>
      <c r="I143" s="256"/>
      <c r="J143" s="252"/>
      <c r="K143" s="252"/>
      <c r="L143" s="257"/>
      <c r="M143" s="258"/>
      <c r="N143" s="259"/>
      <c r="O143" s="259"/>
      <c r="P143" s="259"/>
      <c r="Q143" s="259"/>
      <c r="R143" s="259"/>
      <c r="S143" s="259"/>
      <c r="T143" s="260"/>
      <c r="AT143" s="261" t="s">
        <v>197</v>
      </c>
      <c r="AU143" s="261" t="s">
        <v>86</v>
      </c>
      <c r="AV143" s="13" t="s">
        <v>86</v>
      </c>
      <c r="AW143" s="13" t="s">
        <v>34</v>
      </c>
      <c r="AX143" s="13" t="s">
        <v>21</v>
      </c>
      <c r="AY143" s="261" t="s">
        <v>134</v>
      </c>
    </row>
    <row r="144" s="1" customFormat="1" ht="24" customHeight="1">
      <c r="B144" s="36"/>
      <c r="C144" s="262" t="s">
        <v>172</v>
      </c>
      <c r="D144" s="262" t="s">
        <v>321</v>
      </c>
      <c r="E144" s="263" t="s">
        <v>701</v>
      </c>
      <c r="F144" s="264" t="s">
        <v>702</v>
      </c>
      <c r="G144" s="265" t="s">
        <v>413</v>
      </c>
      <c r="H144" s="266">
        <v>110</v>
      </c>
      <c r="I144" s="267"/>
      <c r="J144" s="268">
        <f>ROUND(I144*H144,2)</f>
        <v>0</v>
      </c>
      <c r="K144" s="264" t="s">
        <v>1</v>
      </c>
      <c r="L144" s="269"/>
      <c r="M144" s="270" t="s">
        <v>1</v>
      </c>
      <c r="N144" s="271" t="s">
        <v>42</v>
      </c>
      <c r="O144" s="84"/>
      <c r="P144" s="230">
        <f>O144*H144</f>
        <v>0</v>
      </c>
      <c r="Q144" s="230">
        <v>0.00050000000000000001</v>
      </c>
      <c r="R144" s="230">
        <f>Q144*H144</f>
        <v>0.055</v>
      </c>
      <c r="S144" s="230">
        <v>0</v>
      </c>
      <c r="T144" s="231">
        <f>S144*H144</f>
        <v>0</v>
      </c>
      <c r="AR144" s="232" t="s">
        <v>177</v>
      </c>
      <c r="AT144" s="232" t="s">
        <v>321</v>
      </c>
      <c r="AU144" s="232" t="s">
        <v>86</v>
      </c>
      <c r="AY144" s="15" t="s">
        <v>134</v>
      </c>
      <c r="BE144" s="233">
        <f>IF(N144="základní",J144,0)</f>
        <v>0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15" t="s">
        <v>21</v>
      </c>
      <c r="BK144" s="233">
        <f>ROUND(I144*H144,2)</f>
        <v>0</v>
      </c>
      <c r="BL144" s="15" t="s">
        <v>158</v>
      </c>
      <c r="BM144" s="232" t="s">
        <v>703</v>
      </c>
    </row>
    <row r="145" s="1" customFormat="1">
      <c r="B145" s="36"/>
      <c r="C145" s="37"/>
      <c r="D145" s="234" t="s">
        <v>144</v>
      </c>
      <c r="E145" s="37"/>
      <c r="F145" s="235" t="s">
        <v>702</v>
      </c>
      <c r="G145" s="37"/>
      <c r="H145" s="37"/>
      <c r="I145" s="137"/>
      <c r="J145" s="37"/>
      <c r="K145" s="37"/>
      <c r="L145" s="41"/>
      <c r="M145" s="236"/>
      <c r="N145" s="84"/>
      <c r="O145" s="84"/>
      <c r="P145" s="84"/>
      <c r="Q145" s="84"/>
      <c r="R145" s="84"/>
      <c r="S145" s="84"/>
      <c r="T145" s="85"/>
      <c r="AT145" s="15" t="s">
        <v>144</v>
      </c>
      <c r="AU145" s="15" t="s">
        <v>86</v>
      </c>
    </row>
    <row r="146" s="13" customFormat="1">
      <c r="B146" s="251"/>
      <c r="C146" s="252"/>
      <c r="D146" s="234" t="s">
        <v>197</v>
      </c>
      <c r="E146" s="253" t="s">
        <v>1</v>
      </c>
      <c r="F146" s="254" t="s">
        <v>704</v>
      </c>
      <c r="G146" s="252"/>
      <c r="H146" s="255">
        <v>110</v>
      </c>
      <c r="I146" s="256"/>
      <c r="J146" s="252"/>
      <c r="K146" s="252"/>
      <c r="L146" s="257"/>
      <c r="M146" s="258"/>
      <c r="N146" s="259"/>
      <c r="O146" s="259"/>
      <c r="P146" s="259"/>
      <c r="Q146" s="259"/>
      <c r="R146" s="259"/>
      <c r="S146" s="259"/>
      <c r="T146" s="260"/>
      <c r="AT146" s="261" t="s">
        <v>197</v>
      </c>
      <c r="AU146" s="261" t="s">
        <v>86</v>
      </c>
      <c r="AV146" s="13" t="s">
        <v>86</v>
      </c>
      <c r="AW146" s="13" t="s">
        <v>34</v>
      </c>
      <c r="AX146" s="13" t="s">
        <v>21</v>
      </c>
      <c r="AY146" s="261" t="s">
        <v>134</v>
      </c>
    </row>
    <row r="147" s="1" customFormat="1" ht="24" customHeight="1">
      <c r="B147" s="36"/>
      <c r="C147" s="262" t="s">
        <v>177</v>
      </c>
      <c r="D147" s="262" t="s">
        <v>321</v>
      </c>
      <c r="E147" s="263" t="s">
        <v>705</v>
      </c>
      <c r="F147" s="264" t="s">
        <v>706</v>
      </c>
      <c r="G147" s="265" t="s">
        <v>413</v>
      </c>
      <c r="H147" s="266">
        <v>106</v>
      </c>
      <c r="I147" s="267"/>
      <c r="J147" s="268">
        <f>ROUND(I147*H147,2)</f>
        <v>0</v>
      </c>
      <c r="K147" s="264" t="s">
        <v>1</v>
      </c>
      <c r="L147" s="269"/>
      <c r="M147" s="270" t="s">
        <v>1</v>
      </c>
      <c r="N147" s="271" t="s">
        <v>42</v>
      </c>
      <c r="O147" s="84"/>
      <c r="P147" s="230">
        <f>O147*H147</f>
        <v>0</v>
      </c>
      <c r="Q147" s="230">
        <v>0.00050000000000000001</v>
      </c>
      <c r="R147" s="230">
        <f>Q147*H147</f>
        <v>0.052999999999999998</v>
      </c>
      <c r="S147" s="230">
        <v>0</v>
      </c>
      <c r="T147" s="231">
        <f>S147*H147</f>
        <v>0</v>
      </c>
      <c r="AR147" s="232" t="s">
        <v>177</v>
      </c>
      <c r="AT147" s="232" t="s">
        <v>321</v>
      </c>
      <c r="AU147" s="232" t="s">
        <v>86</v>
      </c>
      <c r="AY147" s="15" t="s">
        <v>134</v>
      </c>
      <c r="BE147" s="233">
        <f>IF(N147="základní",J147,0)</f>
        <v>0</v>
      </c>
      <c r="BF147" s="233">
        <f>IF(N147="snížená",J147,0)</f>
        <v>0</v>
      </c>
      <c r="BG147" s="233">
        <f>IF(N147="zákl. přenesená",J147,0)</f>
        <v>0</v>
      </c>
      <c r="BH147" s="233">
        <f>IF(N147="sníž. přenesená",J147,0)</f>
        <v>0</v>
      </c>
      <c r="BI147" s="233">
        <f>IF(N147="nulová",J147,0)</f>
        <v>0</v>
      </c>
      <c r="BJ147" s="15" t="s">
        <v>21</v>
      </c>
      <c r="BK147" s="233">
        <f>ROUND(I147*H147,2)</f>
        <v>0</v>
      </c>
      <c r="BL147" s="15" t="s">
        <v>158</v>
      </c>
      <c r="BM147" s="232" t="s">
        <v>707</v>
      </c>
    </row>
    <row r="148" s="1" customFormat="1">
      <c r="B148" s="36"/>
      <c r="C148" s="37"/>
      <c r="D148" s="234" t="s">
        <v>144</v>
      </c>
      <c r="E148" s="37"/>
      <c r="F148" s="235" t="s">
        <v>706</v>
      </c>
      <c r="G148" s="37"/>
      <c r="H148" s="37"/>
      <c r="I148" s="137"/>
      <c r="J148" s="37"/>
      <c r="K148" s="37"/>
      <c r="L148" s="41"/>
      <c r="M148" s="236"/>
      <c r="N148" s="84"/>
      <c r="O148" s="84"/>
      <c r="P148" s="84"/>
      <c r="Q148" s="84"/>
      <c r="R148" s="84"/>
      <c r="S148" s="84"/>
      <c r="T148" s="85"/>
      <c r="AT148" s="15" t="s">
        <v>144</v>
      </c>
      <c r="AU148" s="15" t="s">
        <v>86</v>
      </c>
    </row>
    <row r="149" s="13" customFormat="1">
      <c r="B149" s="251"/>
      <c r="C149" s="252"/>
      <c r="D149" s="234" t="s">
        <v>197</v>
      </c>
      <c r="E149" s="253" t="s">
        <v>1</v>
      </c>
      <c r="F149" s="254" t="s">
        <v>708</v>
      </c>
      <c r="G149" s="252"/>
      <c r="H149" s="255">
        <v>106</v>
      </c>
      <c r="I149" s="256"/>
      <c r="J149" s="252"/>
      <c r="K149" s="252"/>
      <c r="L149" s="257"/>
      <c r="M149" s="258"/>
      <c r="N149" s="259"/>
      <c r="O149" s="259"/>
      <c r="P149" s="259"/>
      <c r="Q149" s="259"/>
      <c r="R149" s="259"/>
      <c r="S149" s="259"/>
      <c r="T149" s="260"/>
      <c r="AT149" s="261" t="s">
        <v>197</v>
      </c>
      <c r="AU149" s="261" t="s">
        <v>86</v>
      </c>
      <c r="AV149" s="13" t="s">
        <v>86</v>
      </c>
      <c r="AW149" s="13" t="s">
        <v>34</v>
      </c>
      <c r="AX149" s="13" t="s">
        <v>21</v>
      </c>
      <c r="AY149" s="261" t="s">
        <v>134</v>
      </c>
    </row>
    <row r="150" s="1" customFormat="1" ht="16.5" customHeight="1">
      <c r="B150" s="36"/>
      <c r="C150" s="262" t="s">
        <v>240</v>
      </c>
      <c r="D150" s="262" t="s">
        <v>321</v>
      </c>
      <c r="E150" s="263" t="s">
        <v>709</v>
      </c>
      <c r="F150" s="264" t="s">
        <v>710</v>
      </c>
      <c r="G150" s="265" t="s">
        <v>413</v>
      </c>
      <c r="H150" s="266">
        <v>14</v>
      </c>
      <c r="I150" s="267"/>
      <c r="J150" s="268">
        <f>ROUND(I150*H150,2)</f>
        <v>0</v>
      </c>
      <c r="K150" s="264" t="s">
        <v>1</v>
      </c>
      <c r="L150" s="269"/>
      <c r="M150" s="270" t="s">
        <v>1</v>
      </c>
      <c r="N150" s="271" t="s">
        <v>42</v>
      </c>
      <c r="O150" s="84"/>
      <c r="P150" s="230">
        <f>O150*H150</f>
        <v>0</v>
      </c>
      <c r="Q150" s="230">
        <v>0.00050000000000000001</v>
      </c>
      <c r="R150" s="230">
        <f>Q150*H150</f>
        <v>0.0070000000000000001</v>
      </c>
      <c r="S150" s="230">
        <v>0</v>
      </c>
      <c r="T150" s="231">
        <f>S150*H150</f>
        <v>0</v>
      </c>
      <c r="AR150" s="232" t="s">
        <v>177</v>
      </c>
      <c r="AT150" s="232" t="s">
        <v>321</v>
      </c>
      <c r="AU150" s="232" t="s">
        <v>86</v>
      </c>
      <c r="AY150" s="15" t="s">
        <v>134</v>
      </c>
      <c r="BE150" s="233">
        <f>IF(N150="základní",J150,0)</f>
        <v>0</v>
      </c>
      <c r="BF150" s="233">
        <f>IF(N150="snížená",J150,0)</f>
        <v>0</v>
      </c>
      <c r="BG150" s="233">
        <f>IF(N150="zákl. přenesená",J150,0)</f>
        <v>0</v>
      </c>
      <c r="BH150" s="233">
        <f>IF(N150="sníž. přenesená",J150,0)</f>
        <v>0</v>
      </c>
      <c r="BI150" s="233">
        <f>IF(N150="nulová",J150,0)</f>
        <v>0</v>
      </c>
      <c r="BJ150" s="15" t="s">
        <v>21</v>
      </c>
      <c r="BK150" s="233">
        <f>ROUND(I150*H150,2)</f>
        <v>0</v>
      </c>
      <c r="BL150" s="15" t="s">
        <v>158</v>
      </c>
      <c r="BM150" s="232" t="s">
        <v>711</v>
      </c>
    </row>
    <row r="151" s="1" customFormat="1">
      <c r="B151" s="36"/>
      <c r="C151" s="37"/>
      <c r="D151" s="234" t="s">
        <v>144</v>
      </c>
      <c r="E151" s="37"/>
      <c r="F151" s="235" t="s">
        <v>712</v>
      </c>
      <c r="G151" s="37"/>
      <c r="H151" s="37"/>
      <c r="I151" s="137"/>
      <c r="J151" s="37"/>
      <c r="K151" s="37"/>
      <c r="L151" s="41"/>
      <c r="M151" s="236"/>
      <c r="N151" s="84"/>
      <c r="O151" s="84"/>
      <c r="P151" s="84"/>
      <c r="Q151" s="84"/>
      <c r="R151" s="84"/>
      <c r="S151" s="84"/>
      <c r="T151" s="85"/>
      <c r="AT151" s="15" t="s">
        <v>144</v>
      </c>
      <c r="AU151" s="15" t="s">
        <v>86</v>
      </c>
    </row>
    <row r="152" s="1" customFormat="1" ht="16.5" customHeight="1">
      <c r="B152" s="36"/>
      <c r="C152" s="221" t="s">
        <v>26</v>
      </c>
      <c r="D152" s="221" t="s">
        <v>137</v>
      </c>
      <c r="E152" s="222" t="s">
        <v>571</v>
      </c>
      <c r="F152" s="223" t="s">
        <v>572</v>
      </c>
      <c r="G152" s="224" t="s">
        <v>413</v>
      </c>
      <c r="H152" s="225">
        <v>7</v>
      </c>
      <c r="I152" s="226"/>
      <c r="J152" s="227">
        <f>ROUND(I152*H152,2)</f>
        <v>0</v>
      </c>
      <c r="K152" s="223" t="s">
        <v>1</v>
      </c>
      <c r="L152" s="41"/>
      <c r="M152" s="228" t="s">
        <v>1</v>
      </c>
      <c r="N152" s="229" t="s">
        <v>42</v>
      </c>
      <c r="O152" s="84"/>
      <c r="P152" s="230">
        <f>O152*H152</f>
        <v>0</v>
      </c>
      <c r="Q152" s="230">
        <v>0</v>
      </c>
      <c r="R152" s="230">
        <f>Q152*H152</f>
        <v>0</v>
      </c>
      <c r="S152" s="230">
        <v>0</v>
      </c>
      <c r="T152" s="231">
        <f>S152*H152</f>
        <v>0</v>
      </c>
      <c r="AR152" s="232" t="s">
        <v>158</v>
      </c>
      <c r="AT152" s="232" t="s">
        <v>137</v>
      </c>
      <c r="AU152" s="232" t="s">
        <v>86</v>
      </c>
      <c r="AY152" s="15" t="s">
        <v>134</v>
      </c>
      <c r="BE152" s="233">
        <f>IF(N152="základní",J152,0)</f>
        <v>0</v>
      </c>
      <c r="BF152" s="233">
        <f>IF(N152="snížená",J152,0)</f>
        <v>0</v>
      </c>
      <c r="BG152" s="233">
        <f>IF(N152="zákl. přenesená",J152,0)</f>
        <v>0</v>
      </c>
      <c r="BH152" s="233">
        <f>IF(N152="sníž. přenesená",J152,0)</f>
        <v>0</v>
      </c>
      <c r="BI152" s="233">
        <f>IF(N152="nulová",J152,0)</f>
        <v>0</v>
      </c>
      <c r="BJ152" s="15" t="s">
        <v>21</v>
      </c>
      <c r="BK152" s="233">
        <f>ROUND(I152*H152,2)</f>
        <v>0</v>
      </c>
      <c r="BL152" s="15" t="s">
        <v>158</v>
      </c>
      <c r="BM152" s="232" t="s">
        <v>294</v>
      </c>
    </row>
    <row r="153" s="1" customFormat="1" ht="16.5" customHeight="1">
      <c r="B153" s="36"/>
      <c r="C153" s="221" t="s">
        <v>252</v>
      </c>
      <c r="D153" s="221" t="s">
        <v>137</v>
      </c>
      <c r="E153" s="222" t="s">
        <v>573</v>
      </c>
      <c r="F153" s="223" t="s">
        <v>574</v>
      </c>
      <c r="G153" s="224" t="s">
        <v>413</v>
      </c>
      <c r="H153" s="225">
        <v>11</v>
      </c>
      <c r="I153" s="226"/>
      <c r="J153" s="227">
        <f>ROUND(I153*H153,2)</f>
        <v>0</v>
      </c>
      <c r="K153" s="223" t="s">
        <v>1</v>
      </c>
      <c r="L153" s="41"/>
      <c r="M153" s="228" t="s">
        <v>1</v>
      </c>
      <c r="N153" s="229" t="s">
        <v>42</v>
      </c>
      <c r="O153" s="84"/>
      <c r="P153" s="230">
        <f>O153*H153</f>
        <v>0</v>
      </c>
      <c r="Q153" s="230">
        <v>0</v>
      </c>
      <c r="R153" s="230">
        <f>Q153*H153</f>
        <v>0</v>
      </c>
      <c r="S153" s="230">
        <v>0</v>
      </c>
      <c r="T153" s="231">
        <f>S153*H153</f>
        <v>0</v>
      </c>
      <c r="AR153" s="232" t="s">
        <v>158</v>
      </c>
      <c r="AT153" s="232" t="s">
        <v>137</v>
      </c>
      <c r="AU153" s="232" t="s">
        <v>86</v>
      </c>
      <c r="AY153" s="15" t="s">
        <v>134</v>
      </c>
      <c r="BE153" s="233">
        <f>IF(N153="základní",J153,0)</f>
        <v>0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5" t="s">
        <v>21</v>
      </c>
      <c r="BK153" s="233">
        <f>ROUND(I153*H153,2)</f>
        <v>0</v>
      </c>
      <c r="BL153" s="15" t="s">
        <v>158</v>
      </c>
      <c r="BM153" s="232" t="s">
        <v>308</v>
      </c>
    </row>
    <row r="154" s="1" customFormat="1" ht="24" customHeight="1">
      <c r="B154" s="36"/>
      <c r="C154" s="221" t="s">
        <v>258</v>
      </c>
      <c r="D154" s="221" t="s">
        <v>137</v>
      </c>
      <c r="E154" s="222" t="s">
        <v>575</v>
      </c>
      <c r="F154" s="223" t="s">
        <v>576</v>
      </c>
      <c r="G154" s="224" t="s">
        <v>413</v>
      </c>
      <c r="H154" s="225">
        <v>18</v>
      </c>
      <c r="I154" s="226"/>
      <c r="J154" s="227">
        <f>ROUND(I154*H154,2)</f>
        <v>0</v>
      </c>
      <c r="K154" s="223" t="s">
        <v>195</v>
      </c>
      <c r="L154" s="41"/>
      <c r="M154" s="228" t="s">
        <v>1</v>
      </c>
      <c r="N154" s="229" t="s">
        <v>42</v>
      </c>
      <c r="O154" s="84"/>
      <c r="P154" s="230">
        <f>O154*H154</f>
        <v>0</v>
      </c>
      <c r="Q154" s="230">
        <v>6.0000000000000002E-05</v>
      </c>
      <c r="R154" s="230">
        <f>Q154*H154</f>
        <v>0.00108</v>
      </c>
      <c r="S154" s="230">
        <v>0</v>
      </c>
      <c r="T154" s="231">
        <f>S154*H154</f>
        <v>0</v>
      </c>
      <c r="AR154" s="232" t="s">
        <v>158</v>
      </c>
      <c r="AT154" s="232" t="s">
        <v>137</v>
      </c>
      <c r="AU154" s="232" t="s">
        <v>86</v>
      </c>
      <c r="AY154" s="15" t="s">
        <v>134</v>
      </c>
      <c r="BE154" s="233">
        <f>IF(N154="základní",J154,0)</f>
        <v>0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15" t="s">
        <v>21</v>
      </c>
      <c r="BK154" s="233">
        <f>ROUND(I154*H154,2)</f>
        <v>0</v>
      </c>
      <c r="BL154" s="15" t="s">
        <v>158</v>
      </c>
      <c r="BM154" s="232" t="s">
        <v>577</v>
      </c>
    </row>
    <row r="155" s="1" customFormat="1">
      <c r="B155" s="36"/>
      <c r="C155" s="37"/>
      <c r="D155" s="234" t="s">
        <v>144</v>
      </c>
      <c r="E155" s="37"/>
      <c r="F155" s="235" t="s">
        <v>578</v>
      </c>
      <c r="G155" s="37"/>
      <c r="H155" s="37"/>
      <c r="I155" s="137"/>
      <c r="J155" s="37"/>
      <c r="K155" s="37"/>
      <c r="L155" s="41"/>
      <c r="M155" s="236"/>
      <c r="N155" s="84"/>
      <c r="O155" s="84"/>
      <c r="P155" s="84"/>
      <c r="Q155" s="84"/>
      <c r="R155" s="84"/>
      <c r="S155" s="84"/>
      <c r="T155" s="85"/>
      <c r="AT155" s="15" t="s">
        <v>144</v>
      </c>
      <c r="AU155" s="15" t="s">
        <v>86</v>
      </c>
    </row>
    <row r="156" s="12" customFormat="1">
      <c r="B156" s="241"/>
      <c r="C156" s="242"/>
      <c r="D156" s="234" t="s">
        <v>197</v>
      </c>
      <c r="E156" s="243" t="s">
        <v>1</v>
      </c>
      <c r="F156" s="244" t="s">
        <v>579</v>
      </c>
      <c r="G156" s="242"/>
      <c r="H156" s="243" t="s">
        <v>1</v>
      </c>
      <c r="I156" s="245"/>
      <c r="J156" s="242"/>
      <c r="K156" s="242"/>
      <c r="L156" s="246"/>
      <c r="M156" s="247"/>
      <c r="N156" s="248"/>
      <c r="O156" s="248"/>
      <c r="P156" s="248"/>
      <c r="Q156" s="248"/>
      <c r="R156" s="248"/>
      <c r="S156" s="248"/>
      <c r="T156" s="249"/>
      <c r="AT156" s="250" t="s">
        <v>197</v>
      </c>
      <c r="AU156" s="250" t="s">
        <v>86</v>
      </c>
      <c r="AV156" s="12" t="s">
        <v>21</v>
      </c>
      <c r="AW156" s="12" t="s">
        <v>34</v>
      </c>
      <c r="AX156" s="12" t="s">
        <v>77</v>
      </c>
      <c r="AY156" s="250" t="s">
        <v>134</v>
      </c>
    </row>
    <row r="157" s="13" customFormat="1">
      <c r="B157" s="251"/>
      <c r="C157" s="252"/>
      <c r="D157" s="234" t="s">
        <v>197</v>
      </c>
      <c r="E157" s="253" t="s">
        <v>1</v>
      </c>
      <c r="F157" s="254" t="s">
        <v>301</v>
      </c>
      <c r="G157" s="252"/>
      <c r="H157" s="255">
        <v>18</v>
      </c>
      <c r="I157" s="256"/>
      <c r="J157" s="252"/>
      <c r="K157" s="252"/>
      <c r="L157" s="257"/>
      <c r="M157" s="258"/>
      <c r="N157" s="259"/>
      <c r="O157" s="259"/>
      <c r="P157" s="259"/>
      <c r="Q157" s="259"/>
      <c r="R157" s="259"/>
      <c r="S157" s="259"/>
      <c r="T157" s="260"/>
      <c r="AT157" s="261" t="s">
        <v>197</v>
      </c>
      <c r="AU157" s="261" t="s">
        <v>86</v>
      </c>
      <c r="AV157" s="13" t="s">
        <v>86</v>
      </c>
      <c r="AW157" s="13" t="s">
        <v>34</v>
      </c>
      <c r="AX157" s="13" t="s">
        <v>21</v>
      </c>
      <c r="AY157" s="261" t="s">
        <v>134</v>
      </c>
    </row>
    <row r="158" s="1" customFormat="1" ht="24" customHeight="1">
      <c r="B158" s="36"/>
      <c r="C158" s="262" t="s">
        <v>263</v>
      </c>
      <c r="D158" s="262" t="s">
        <v>321</v>
      </c>
      <c r="E158" s="263" t="s">
        <v>581</v>
      </c>
      <c r="F158" s="264" t="s">
        <v>582</v>
      </c>
      <c r="G158" s="265" t="s">
        <v>413</v>
      </c>
      <c r="H158" s="266">
        <v>54</v>
      </c>
      <c r="I158" s="267"/>
      <c r="J158" s="268">
        <f>ROUND(I158*H158,2)</f>
        <v>0</v>
      </c>
      <c r="K158" s="264" t="s">
        <v>267</v>
      </c>
      <c r="L158" s="269"/>
      <c r="M158" s="270" t="s">
        <v>1</v>
      </c>
      <c r="N158" s="271" t="s">
        <v>42</v>
      </c>
      <c r="O158" s="84"/>
      <c r="P158" s="230">
        <f>O158*H158</f>
        <v>0</v>
      </c>
      <c r="Q158" s="230">
        <v>0.0047200000000000002</v>
      </c>
      <c r="R158" s="230">
        <f>Q158*H158</f>
        <v>0.25488</v>
      </c>
      <c r="S158" s="230">
        <v>0</v>
      </c>
      <c r="T158" s="231">
        <f>S158*H158</f>
        <v>0</v>
      </c>
      <c r="AR158" s="232" t="s">
        <v>177</v>
      </c>
      <c r="AT158" s="232" t="s">
        <v>321</v>
      </c>
      <c r="AU158" s="232" t="s">
        <v>86</v>
      </c>
      <c r="AY158" s="15" t="s">
        <v>134</v>
      </c>
      <c r="BE158" s="233">
        <f>IF(N158="základní",J158,0)</f>
        <v>0</v>
      </c>
      <c r="BF158" s="233">
        <f>IF(N158="snížená",J158,0)</f>
        <v>0</v>
      </c>
      <c r="BG158" s="233">
        <f>IF(N158="zákl. přenesená",J158,0)</f>
        <v>0</v>
      </c>
      <c r="BH158" s="233">
        <f>IF(N158="sníž. přenesená",J158,0)</f>
        <v>0</v>
      </c>
      <c r="BI158" s="233">
        <f>IF(N158="nulová",J158,0)</f>
        <v>0</v>
      </c>
      <c r="BJ158" s="15" t="s">
        <v>21</v>
      </c>
      <c r="BK158" s="233">
        <f>ROUND(I158*H158,2)</f>
        <v>0</v>
      </c>
      <c r="BL158" s="15" t="s">
        <v>158</v>
      </c>
      <c r="BM158" s="232" t="s">
        <v>583</v>
      </c>
    </row>
    <row r="159" s="1" customFormat="1">
      <c r="B159" s="36"/>
      <c r="C159" s="37"/>
      <c r="D159" s="234" t="s">
        <v>144</v>
      </c>
      <c r="E159" s="37"/>
      <c r="F159" s="235" t="s">
        <v>584</v>
      </c>
      <c r="G159" s="37"/>
      <c r="H159" s="37"/>
      <c r="I159" s="137"/>
      <c r="J159" s="37"/>
      <c r="K159" s="37"/>
      <c r="L159" s="41"/>
      <c r="M159" s="236"/>
      <c r="N159" s="84"/>
      <c r="O159" s="84"/>
      <c r="P159" s="84"/>
      <c r="Q159" s="84"/>
      <c r="R159" s="84"/>
      <c r="S159" s="84"/>
      <c r="T159" s="85"/>
      <c r="AT159" s="15" t="s">
        <v>144</v>
      </c>
      <c r="AU159" s="15" t="s">
        <v>86</v>
      </c>
    </row>
    <row r="160" s="1" customFormat="1" ht="16.5" customHeight="1">
      <c r="B160" s="36"/>
      <c r="C160" s="262" t="s">
        <v>272</v>
      </c>
      <c r="D160" s="262" t="s">
        <v>321</v>
      </c>
      <c r="E160" s="263" t="s">
        <v>585</v>
      </c>
      <c r="F160" s="264" t="s">
        <v>586</v>
      </c>
      <c r="G160" s="265" t="s">
        <v>413</v>
      </c>
      <c r="H160" s="266">
        <v>54</v>
      </c>
      <c r="I160" s="267"/>
      <c r="J160" s="268">
        <f>ROUND(I160*H160,2)</f>
        <v>0</v>
      </c>
      <c r="K160" s="264" t="s">
        <v>1</v>
      </c>
      <c r="L160" s="269"/>
      <c r="M160" s="270" t="s">
        <v>1</v>
      </c>
      <c r="N160" s="271" t="s">
        <v>42</v>
      </c>
      <c r="O160" s="84"/>
      <c r="P160" s="230">
        <f>O160*H160</f>
        <v>0</v>
      </c>
      <c r="Q160" s="230">
        <v>0.0035400000000000002</v>
      </c>
      <c r="R160" s="230">
        <f>Q160*H160</f>
        <v>0.19116</v>
      </c>
      <c r="S160" s="230">
        <v>0</v>
      </c>
      <c r="T160" s="231">
        <f>S160*H160</f>
        <v>0</v>
      </c>
      <c r="AR160" s="232" t="s">
        <v>177</v>
      </c>
      <c r="AT160" s="232" t="s">
        <v>321</v>
      </c>
      <c r="AU160" s="232" t="s">
        <v>86</v>
      </c>
      <c r="AY160" s="15" t="s">
        <v>134</v>
      </c>
      <c r="BE160" s="233">
        <f>IF(N160="základní",J160,0)</f>
        <v>0</v>
      </c>
      <c r="BF160" s="233">
        <f>IF(N160="snížená",J160,0)</f>
        <v>0</v>
      </c>
      <c r="BG160" s="233">
        <f>IF(N160="zákl. přenesená",J160,0)</f>
        <v>0</v>
      </c>
      <c r="BH160" s="233">
        <f>IF(N160="sníž. přenesená",J160,0)</f>
        <v>0</v>
      </c>
      <c r="BI160" s="233">
        <f>IF(N160="nulová",J160,0)</f>
        <v>0</v>
      </c>
      <c r="BJ160" s="15" t="s">
        <v>21</v>
      </c>
      <c r="BK160" s="233">
        <f>ROUND(I160*H160,2)</f>
        <v>0</v>
      </c>
      <c r="BL160" s="15" t="s">
        <v>158</v>
      </c>
      <c r="BM160" s="232" t="s">
        <v>587</v>
      </c>
    </row>
    <row r="161" s="1" customFormat="1">
      <c r="B161" s="36"/>
      <c r="C161" s="37"/>
      <c r="D161" s="234" t="s">
        <v>144</v>
      </c>
      <c r="E161" s="37"/>
      <c r="F161" s="235" t="s">
        <v>586</v>
      </c>
      <c r="G161" s="37"/>
      <c r="H161" s="37"/>
      <c r="I161" s="137"/>
      <c r="J161" s="37"/>
      <c r="K161" s="37"/>
      <c r="L161" s="41"/>
      <c r="M161" s="236"/>
      <c r="N161" s="84"/>
      <c r="O161" s="84"/>
      <c r="P161" s="84"/>
      <c r="Q161" s="84"/>
      <c r="R161" s="84"/>
      <c r="S161" s="84"/>
      <c r="T161" s="85"/>
      <c r="AT161" s="15" t="s">
        <v>144</v>
      </c>
      <c r="AU161" s="15" t="s">
        <v>86</v>
      </c>
    </row>
    <row r="162" s="12" customFormat="1">
      <c r="B162" s="241"/>
      <c r="C162" s="242"/>
      <c r="D162" s="234" t="s">
        <v>197</v>
      </c>
      <c r="E162" s="243" t="s">
        <v>1</v>
      </c>
      <c r="F162" s="244" t="s">
        <v>588</v>
      </c>
      <c r="G162" s="242"/>
      <c r="H162" s="243" t="s">
        <v>1</v>
      </c>
      <c r="I162" s="245"/>
      <c r="J162" s="242"/>
      <c r="K162" s="242"/>
      <c r="L162" s="246"/>
      <c r="M162" s="247"/>
      <c r="N162" s="248"/>
      <c r="O162" s="248"/>
      <c r="P162" s="248"/>
      <c r="Q162" s="248"/>
      <c r="R162" s="248"/>
      <c r="S162" s="248"/>
      <c r="T162" s="249"/>
      <c r="AT162" s="250" t="s">
        <v>197</v>
      </c>
      <c r="AU162" s="250" t="s">
        <v>86</v>
      </c>
      <c r="AV162" s="12" t="s">
        <v>21</v>
      </c>
      <c r="AW162" s="12" t="s">
        <v>34</v>
      </c>
      <c r="AX162" s="12" t="s">
        <v>77</v>
      </c>
      <c r="AY162" s="250" t="s">
        <v>134</v>
      </c>
    </row>
    <row r="163" s="13" customFormat="1">
      <c r="B163" s="251"/>
      <c r="C163" s="252"/>
      <c r="D163" s="234" t="s">
        <v>197</v>
      </c>
      <c r="E163" s="253" t="s">
        <v>1</v>
      </c>
      <c r="F163" s="254" t="s">
        <v>713</v>
      </c>
      <c r="G163" s="252"/>
      <c r="H163" s="255">
        <v>54</v>
      </c>
      <c r="I163" s="256"/>
      <c r="J163" s="252"/>
      <c r="K163" s="252"/>
      <c r="L163" s="257"/>
      <c r="M163" s="258"/>
      <c r="N163" s="259"/>
      <c r="O163" s="259"/>
      <c r="P163" s="259"/>
      <c r="Q163" s="259"/>
      <c r="R163" s="259"/>
      <c r="S163" s="259"/>
      <c r="T163" s="260"/>
      <c r="AT163" s="261" t="s">
        <v>197</v>
      </c>
      <c r="AU163" s="261" t="s">
        <v>86</v>
      </c>
      <c r="AV163" s="13" t="s">
        <v>86</v>
      </c>
      <c r="AW163" s="13" t="s">
        <v>34</v>
      </c>
      <c r="AX163" s="13" t="s">
        <v>21</v>
      </c>
      <c r="AY163" s="261" t="s">
        <v>134</v>
      </c>
    </row>
    <row r="164" s="1" customFormat="1" ht="16.5" customHeight="1">
      <c r="B164" s="36"/>
      <c r="C164" s="262" t="s">
        <v>8</v>
      </c>
      <c r="D164" s="262" t="s">
        <v>321</v>
      </c>
      <c r="E164" s="263" t="s">
        <v>590</v>
      </c>
      <c r="F164" s="264" t="s">
        <v>591</v>
      </c>
      <c r="G164" s="265" t="s">
        <v>413</v>
      </c>
      <c r="H164" s="266">
        <v>54</v>
      </c>
      <c r="I164" s="267"/>
      <c r="J164" s="268">
        <f>ROUND(I164*H164,2)</f>
        <v>0</v>
      </c>
      <c r="K164" s="264" t="s">
        <v>1</v>
      </c>
      <c r="L164" s="269"/>
      <c r="M164" s="270" t="s">
        <v>1</v>
      </c>
      <c r="N164" s="271" t="s">
        <v>42</v>
      </c>
      <c r="O164" s="84"/>
      <c r="P164" s="230">
        <f>O164*H164</f>
        <v>0</v>
      </c>
      <c r="Q164" s="230">
        <v>0.0035400000000000002</v>
      </c>
      <c r="R164" s="230">
        <f>Q164*H164</f>
        <v>0.19116</v>
      </c>
      <c r="S164" s="230">
        <v>0</v>
      </c>
      <c r="T164" s="231">
        <f>S164*H164</f>
        <v>0</v>
      </c>
      <c r="AR164" s="232" t="s">
        <v>177</v>
      </c>
      <c r="AT164" s="232" t="s">
        <v>321</v>
      </c>
      <c r="AU164" s="232" t="s">
        <v>86</v>
      </c>
      <c r="AY164" s="15" t="s">
        <v>134</v>
      </c>
      <c r="BE164" s="233">
        <f>IF(N164="základní",J164,0)</f>
        <v>0</v>
      </c>
      <c r="BF164" s="233">
        <f>IF(N164="snížená",J164,0)</f>
        <v>0</v>
      </c>
      <c r="BG164" s="233">
        <f>IF(N164="zákl. přenesená",J164,0)</f>
        <v>0</v>
      </c>
      <c r="BH164" s="233">
        <f>IF(N164="sníž. přenesená",J164,0)</f>
        <v>0</v>
      </c>
      <c r="BI164" s="233">
        <f>IF(N164="nulová",J164,0)</f>
        <v>0</v>
      </c>
      <c r="BJ164" s="15" t="s">
        <v>21</v>
      </c>
      <c r="BK164" s="233">
        <f>ROUND(I164*H164,2)</f>
        <v>0</v>
      </c>
      <c r="BL164" s="15" t="s">
        <v>158</v>
      </c>
      <c r="BM164" s="232" t="s">
        <v>592</v>
      </c>
    </row>
    <row r="165" s="12" customFormat="1">
      <c r="B165" s="241"/>
      <c r="C165" s="242"/>
      <c r="D165" s="234" t="s">
        <v>197</v>
      </c>
      <c r="E165" s="243" t="s">
        <v>1</v>
      </c>
      <c r="F165" s="244" t="s">
        <v>593</v>
      </c>
      <c r="G165" s="242"/>
      <c r="H165" s="243" t="s">
        <v>1</v>
      </c>
      <c r="I165" s="245"/>
      <c r="J165" s="242"/>
      <c r="K165" s="242"/>
      <c r="L165" s="246"/>
      <c r="M165" s="247"/>
      <c r="N165" s="248"/>
      <c r="O165" s="248"/>
      <c r="P165" s="248"/>
      <c r="Q165" s="248"/>
      <c r="R165" s="248"/>
      <c r="S165" s="248"/>
      <c r="T165" s="249"/>
      <c r="AT165" s="250" t="s">
        <v>197</v>
      </c>
      <c r="AU165" s="250" t="s">
        <v>86</v>
      </c>
      <c r="AV165" s="12" t="s">
        <v>21</v>
      </c>
      <c r="AW165" s="12" t="s">
        <v>34</v>
      </c>
      <c r="AX165" s="12" t="s">
        <v>77</v>
      </c>
      <c r="AY165" s="250" t="s">
        <v>134</v>
      </c>
    </row>
    <row r="166" s="13" customFormat="1">
      <c r="B166" s="251"/>
      <c r="C166" s="252"/>
      <c r="D166" s="234" t="s">
        <v>197</v>
      </c>
      <c r="E166" s="253" t="s">
        <v>1</v>
      </c>
      <c r="F166" s="254" t="s">
        <v>713</v>
      </c>
      <c r="G166" s="252"/>
      <c r="H166" s="255">
        <v>54</v>
      </c>
      <c r="I166" s="256"/>
      <c r="J166" s="252"/>
      <c r="K166" s="252"/>
      <c r="L166" s="257"/>
      <c r="M166" s="258"/>
      <c r="N166" s="259"/>
      <c r="O166" s="259"/>
      <c r="P166" s="259"/>
      <c r="Q166" s="259"/>
      <c r="R166" s="259"/>
      <c r="S166" s="259"/>
      <c r="T166" s="260"/>
      <c r="AT166" s="261" t="s">
        <v>197</v>
      </c>
      <c r="AU166" s="261" t="s">
        <v>86</v>
      </c>
      <c r="AV166" s="13" t="s">
        <v>86</v>
      </c>
      <c r="AW166" s="13" t="s">
        <v>34</v>
      </c>
      <c r="AX166" s="13" t="s">
        <v>21</v>
      </c>
      <c r="AY166" s="261" t="s">
        <v>134</v>
      </c>
    </row>
    <row r="167" s="1" customFormat="1" ht="24" customHeight="1">
      <c r="B167" s="36"/>
      <c r="C167" s="221" t="s">
        <v>287</v>
      </c>
      <c r="D167" s="221" t="s">
        <v>137</v>
      </c>
      <c r="E167" s="222" t="s">
        <v>594</v>
      </c>
      <c r="F167" s="223" t="s">
        <v>595</v>
      </c>
      <c r="G167" s="224" t="s">
        <v>413</v>
      </c>
      <c r="H167" s="225">
        <v>248</v>
      </c>
      <c r="I167" s="226"/>
      <c r="J167" s="227">
        <f>ROUND(I167*H167,2)</f>
        <v>0</v>
      </c>
      <c r="K167" s="223" t="s">
        <v>195</v>
      </c>
      <c r="L167" s="41"/>
      <c r="M167" s="228" t="s">
        <v>1</v>
      </c>
      <c r="N167" s="229" t="s">
        <v>42</v>
      </c>
      <c r="O167" s="84"/>
      <c r="P167" s="230">
        <f>O167*H167</f>
        <v>0</v>
      </c>
      <c r="Q167" s="230">
        <v>0</v>
      </c>
      <c r="R167" s="230">
        <f>Q167*H167</f>
        <v>0</v>
      </c>
      <c r="S167" s="230">
        <v>0</v>
      </c>
      <c r="T167" s="231">
        <f>S167*H167</f>
        <v>0</v>
      </c>
      <c r="AR167" s="232" t="s">
        <v>158</v>
      </c>
      <c r="AT167" s="232" t="s">
        <v>137</v>
      </c>
      <c r="AU167" s="232" t="s">
        <v>86</v>
      </c>
      <c r="AY167" s="15" t="s">
        <v>134</v>
      </c>
      <c r="BE167" s="233">
        <f>IF(N167="základní",J167,0)</f>
        <v>0</v>
      </c>
      <c r="BF167" s="233">
        <f>IF(N167="snížená",J167,0)</f>
        <v>0</v>
      </c>
      <c r="BG167" s="233">
        <f>IF(N167="zákl. přenesená",J167,0)</f>
        <v>0</v>
      </c>
      <c r="BH167" s="233">
        <f>IF(N167="sníž. přenesená",J167,0)</f>
        <v>0</v>
      </c>
      <c r="BI167" s="233">
        <f>IF(N167="nulová",J167,0)</f>
        <v>0</v>
      </c>
      <c r="BJ167" s="15" t="s">
        <v>21</v>
      </c>
      <c r="BK167" s="233">
        <f>ROUND(I167*H167,2)</f>
        <v>0</v>
      </c>
      <c r="BL167" s="15" t="s">
        <v>158</v>
      </c>
      <c r="BM167" s="232" t="s">
        <v>596</v>
      </c>
    </row>
    <row r="168" s="1" customFormat="1">
      <c r="B168" s="36"/>
      <c r="C168" s="37"/>
      <c r="D168" s="234" t="s">
        <v>144</v>
      </c>
      <c r="E168" s="37"/>
      <c r="F168" s="235" t="s">
        <v>597</v>
      </c>
      <c r="G168" s="37"/>
      <c r="H168" s="37"/>
      <c r="I168" s="137"/>
      <c r="J168" s="37"/>
      <c r="K168" s="37"/>
      <c r="L168" s="41"/>
      <c r="M168" s="236"/>
      <c r="N168" s="84"/>
      <c r="O168" s="84"/>
      <c r="P168" s="84"/>
      <c r="Q168" s="84"/>
      <c r="R168" s="84"/>
      <c r="S168" s="84"/>
      <c r="T168" s="85"/>
      <c r="AT168" s="15" t="s">
        <v>144</v>
      </c>
      <c r="AU168" s="15" t="s">
        <v>86</v>
      </c>
    </row>
    <row r="169" s="12" customFormat="1">
      <c r="B169" s="241"/>
      <c r="C169" s="242"/>
      <c r="D169" s="234" t="s">
        <v>197</v>
      </c>
      <c r="E169" s="243" t="s">
        <v>1</v>
      </c>
      <c r="F169" s="244" t="s">
        <v>579</v>
      </c>
      <c r="G169" s="242"/>
      <c r="H169" s="243" t="s">
        <v>1</v>
      </c>
      <c r="I169" s="245"/>
      <c r="J169" s="242"/>
      <c r="K169" s="242"/>
      <c r="L169" s="246"/>
      <c r="M169" s="247"/>
      <c r="N169" s="248"/>
      <c r="O169" s="248"/>
      <c r="P169" s="248"/>
      <c r="Q169" s="248"/>
      <c r="R169" s="248"/>
      <c r="S169" s="248"/>
      <c r="T169" s="249"/>
      <c r="AT169" s="250" t="s">
        <v>197</v>
      </c>
      <c r="AU169" s="250" t="s">
        <v>86</v>
      </c>
      <c r="AV169" s="12" t="s">
        <v>21</v>
      </c>
      <c r="AW169" s="12" t="s">
        <v>34</v>
      </c>
      <c r="AX169" s="12" t="s">
        <v>77</v>
      </c>
      <c r="AY169" s="250" t="s">
        <v>134</v>
      </c>
    </row>
    <row r="170" s="13" customFormat="1">
      <c r="B170" s="251"/>
      <c r="C170" s="252"/>
      <c r="D170" s="234" t="s">
        <v>197</v>
      </c>
      <c r="E170" s="253" t="s">
        <v>1</v>
      </c>
      <c r="F170" s="254" t="s">
        <v>714</v>
      </c>
      <c r="G170" s="252"/>
      <c r="H170" s="255">
        <v>248</v>
      </c>
      <c r="I170" s="256"/>
      <c r="J170" s="252"/>
      <c r="K170" s="252"/>
      <c r="L170" s="257"/>
      <c r="M170" s="258"/>
      <c r="N170" s="259"/>
      <c r="O170" s="259"/>
      <c r="P170" s="259"/>
      <c r="Q170" s="259"/>
      <c r="R170" s="259"/>
      <c r="S170" s="259"/>
      <c r="T170" s="260"/>
      <c r="AT170" s="261" t="s">
        <v>197</v>
      </c>
      <c r="AU170" s="261" t="s">
        <v>86</v>
      </c>
      <c r="AV170" s="13" t="s">
        <v>86</v>
      </c>
      <c r="AW170" s="13" t="s">
        <v>34</v>
      </c>
      <c r="AX170" s="13" t="s">
        <v>21</v>
      </c>
      <c r="AY170" s="261" t="s">
        <v>134</v>
      </c>
    </row>
    <row r="171" s="1" customFormat="1" ht="24" customHeight="1">
      <c r="B171" s="36"/>
      <c r="C171" s="221" t="s">
        <v>294</v>
      </c>
      <c r="D171" s="221" t="s">
        <v>137</v>
      </c>
      <c r="E171" s="222" t="s">
        <v>598</v>
      </c>
      <c r="F171" s="223" t="s">
        <v>599</v>
      </c>
      <c r="G171" s="224" t="s">
        <v>413</v>
      </c>
      <c r="H171" s="225">
        <v>32</v>
      </c>
      <c r="I171" s="226"/>
      <c r="J171" s="227">
        <f>ROUND(I171*H171,2)</f>
        <v>0</v>
      </c>
      <c r="K171" s="223" t="s">
        <v>195</v>
      </c>
      <c r="L171" s="41"/>
      <c r="M171" s="228" t="s">
        <v>1</v>
      </c>
      <c r="N171" s="229" t="s">
        <v>42</v>
      </c>
      <c r="O171" s="84"/>
      <c r="P171" s="230">
        <f>O171*H171</f>
        <v>0</v>
      </c>
      <c r="Q171" s="230">
        <v>0.0020799999999999998</v>
      </c>
      <c r="R171" s="230">
        <f>Q171*H171</f>
        <v>0.066559999999999994</v>
      </c>
      <c r="S171" s="230">
        <v>0</v>
      </c>
      <c r="T171" s="231">
        <f>S171*H171</f>
        <v>0</v>
      </c>
      <c r="AR171" s="232" t="s">
        <v>158</v>
      </c>
      <c r="AT171" s="232" t="s">
        <v>137</v>
      </c>
      <c r="AU171" s="232" t="s">
        <v>86</v>
      </c>
      <c r="AY171" s="15" t="s">
        <v>134</v>
      </c>
      <c r="BE171" s="233">
        <f>IF(N171="základní",J171,0)</f>
        <v>0</v>
      </c>
      <c r="BF171" s="233">
        <f>IF(N171="snížená",J171,0)</f>
        <v>0</v>
      </c>
      <c r="BG171" s="233">
        <f>IF(N171="zákl. přenesená",J171,0)</f>
        <v>0</v>
      </c>
      <c r="BH171" s="233">
        <f>IF(N171="sníž. přenesená",J171,0)</f>
        <v>0</v>
      </c>
      <c r="BI171" s="233">
        <f>IF(N171="nulová",J171,0)</f>
        <v>0</v>
      </c>
      <c r="BJ171" s="15" t="s">
        <v>21</v>
      </c>
      <c r="BK171" s="233">
        <f>ROUND(I171*H171,2)</f>
        <v>0</v>
      </c>
      <c r="BL171" s="15" t="s">
        <v>158</v>
      </c>
      <c r="BM171" s="232" t="s">
        <v>600</v>
      </c>
    </row>
    <row r="172" s="1" customFormat="1">
      <c r="B172" s="36"/>
      <c r="C172" s="37"/>
      <c r="D172" s="234" t="s">
        <v>144</v>
      </c>
      <c r="E172" s="37"/>
      <c r="F172" s="235" t="s">
        <v>601</v>
      </c>
      <c r="G172" s="37"/>
      <c r="H172" s="37"/>
      <c r="I172" s="137"/>
      <c r="J172" s="37"/>
      <c r="K172" s="37"/>
      <c r="L172" s="41"/>
      <c r="M172" s="236"/>
      <c r="N172" s="84"/>
      <c r="O172" s="84"/>
      <c r="P172" s="84"/>
      <c r="Q172" s="84"/>
      <c r="R172" s="84"/>
      <c r="S172" s="84"/>
      <c r="T172" s="85"/>
      <c r="AT172" s="15" t="s">
        <v>144</v>
      </c>
      <c r="AU172" s="15" t="s">
        <v>86</v>
      </c>
    </row>
    <row r="173" s="12" customFormat="1">
      <c r="B173" s="241"/>
      <c r="C173" s="242"/>
      <c r="D173" s="234" t="s">
        <v>197</v>
      </c>
      <c r="E173" s="243" t="s">
        <v>1</v>
      </c>
      <c r="F173" s="244" t="s">
        <v>715</v>
      </c>
      <c r="G173" s="242"/>
      <c r="H173" s="243" t="s">
        <v>1</v>
      </c>
      <c r="I173" s="245"/>
      <c r="J173" s="242"/>
      <c r="K173" s="242"/>
      <c r="L173" s="246"/>
      <c r="M173" s="247"/>
      <c r="N173" s="248"/>
      <c r="O173" s="248"/>
      <c r="P173" s="248"/>
      <c r="Q173" s="248"/>
      <c r="R173" s="248"/>
      <c r="S173" s="248"/>
      <c r="T173" s="249"/>
      <c r="AT173" s="250" t="s">
        <v>197</v>
      </c>
      <c r="AU173" s="250" t="s">
        <v>86</v>
      </c>
      <c r="AV173" s="12" t="s">
        <v>21</v>
      </c>
      <c r="AW173" s="12" t="s">
        <v>34</v>
      </c>
      <c r="AX173" s="12" t="s">
        <v>77</v>
      </c>
      <c r="AY173" s="250" t="s">
        <v>134</v>
      </c>
    </row>
    <row r="174" s="13" customFormat="1">
      <c r="B174" s="251"/>
      <c r="C174" s="252"/>
      <c r="D174" s="234" t="s">
        <v>197</v>
      </c>
      <c r="E174" s="253" t="s">
        <v>1</v>
      </c>
      <c r="F174" s="254" t="s">
        <v>716</v>
      </c>
      <c r="G174" s="252"/>
      <c r="H174" s="255">
        <v>32</v>
      </c>
      <c r="I174" s="256"/>
      <c r="J174" s="252"/>
      <c r="K174" s="252"/>
      <c r="L174" s="257"/>
      <c r="M174" s="258"/>
      <c r="N174" s="259"/>
      <c r="O174" s="259"/>
      <c r="P174" s="259"/>
      <c r="Q174" s="259"/>
      <c r="R174" s="259"/>
      <c r="S174" s="259"/>
      <c r="T174" s="260"/>
      <c r="AT174" s="261" t="s">
        <v>197</v>
      </c>
      <c r="AU174" s="261" t="s">
        <v>86</v>
      </c>
      <c r="AV174" s="13" t="s">
        <v>86</v>
      </c>
      <c r="AW174" s="13" t="s">
        <v>34</v>
      </c>
      <c r="AX174" s="13" t="s">
        <v>21</v>
      </c>
      <c r="AY174" s="261" t="s">
        <v>134</v>
      </c>
    </row>
    <row r="175" s="1" customFormat="1" ht="16.5" customHeight="1">
      <c r="B175" s="36"/>
      <c r="C175" s="221" t="s">
        <v>301</v>
      </c>
      <c r="D175" s="221" t="s">
        <v>137</v>
      </c>
      <c r="E175" s="222" t="s">
        <v>603</v>
      </c>
      <c r="F175" s="223" t="s">
        <v>604</v>
      </c>
      <c r="G175" s="224" t="s">
        <v>275</v>
      </c>
      <c r="H175" s="225">
        <v>147</v>
      </c>
      <c r="I175" s="226"/>
      <c r="J175" s="227">
        <f>ROUND(I175*H175,2)</f>
        <v>0</v>
      </c>
      <c r="K175" s="223" t="s">
        <v>195</v>
      </c>
      <c r="L175" s="41"/>
      <c r="M175" s="228" t="s">
        <v>1</v>
      </c>
      <c r="N175" s="229" t="s">
        <v>42</v>
      </c>
      <c r="O175" s="84"/>
      <c r="P175" s="230">
        <f>O175*H175</f>
        <v>0</v>
      </c>
      <c r="Q175" s="230">
        <v>0</v>
      </c>
      <c r="R175" s="230">
        <f>Q175*H175</f>
        <v>0</v>
      </c>
      <c r="S175" s="230">
        <v>0</v>
      </c>
      <c r="T175" s="231">
        <f>S175*H175</f>
        <v>0</v>
      </c>
      <c r="AR175" s="232" t="s">
        <v>158</v>
      </c>
      <c r="AT175" s="232" t="s">
        <v>137</v>
      </c>
      <c r="AU175" s="232" t="s">
        <v>86</v>
      </c>
      <c r="AY175" s="15" t="s">
        <v>134</v>
      </c>
      <c r="BE175" s="233">
        <f>IF(N175="základní",J175,0)</f>
        <v>0</v>
      </c>
      <c r="BF175" s="233">
        <f>IF(N175="snížená",J175,0)</f>
        <v>0</v>
      </c>
      <c r="BG175" s="233">
        <f>IF(N175="zákl. přenesená",J175,0)</f>
        <v>0</v>
      </c>
      <c r="BH175" s="233">
        <f>IF(N175="sníž. přenesená",J175,0)</f>
        <v>0</v>
      </c>
      <c r="BI175" s="233">
        <f>IF(N175="nulová",J175,0)</f>
        <v>0</v>
      </c>
      <c r="BJ175" s="15" t="s">
        <v>21</v>
      </c>
      <c r="BK175" s="233">
        <f>ROUND(I175*H175,2)</f>
        <v>0</v>
      </c>
      <c r="BL175" s="15" t="s">
        <v>158</v>
      </c>
      <c r="BM175" s="232" t="s">
        <v>605</v>
      </c>
    </row>
    <row r="176" s="1" customFormat="1">
      <c r="B176" s="36"/>
      <c r="C176" s="37"/>
      <c r="D176" s="234" t="s">
        <v>144</v>
      </c>
      <c r="E176" s="37"/>
      <c r="F176" s="235" t="s">
        <v>606</v>
      </c>
      <c r="G176" s="37"/>
      <c r="H176" s="37"/>
      <c r="I176" s="137"/>
      <c r="J176" s="37"/>
      <c r="K176" s="37"/>
      <c r="L176" s="41"/>
      <c r="M176" s="236"/>
      <c r="N176" s="84"/>
      <c r="O176" s="84"/>
      <c r="P176" s="84"/>
      <c r="Q176" s="84"/>
      <c r="R176" s="84"/>
      <c r="S176" s="84"/>
      <c r="T176" s="85"/>
      <c r="AT176" s="15" t="s">
        <v>144</v>
      </c>
      <c r="AU176" s="15" t="s">
        <v>86</v>
      </c>
    </row>
    <row r="177" s="12" customFormat="1">
      <c r="B177" s="241"/>
      <c r="C177" s="242"/>
      <c r="D177" s="234" t="s">
        <v>197</v>
      </c>
      <c r="E177" s="243" t="s">
        <v>1</v>
      </c>
      <c r="F177" s="244" t="s">
        <v>717</v>
      </c>
      <c r="G177" s="242"/>
      <c r="H177" s="243" t="s">
        <v>1</v>
      </c>
      <c r="I177" s="245"/>
      <c r="J177" s="242"/>
      <c r="K177" s="242"/>
      <c r="L177" s="246"/>
      <c r="M177" s="247"/>
      <c r="N177" s="248"/>
      <c r="O177" s="248"/>
      <c r="P177" s="248"/>
      <c r="Q177" s="248"/>
      <c r="R177" s="248"/>
      <c r="S177" s="248"/>
      <c r="T177" s="249"/>
      <c r="AT177" s="250" t="s">
        <v>197</v>
      </c>
      <c r="AU177" s="250" t="s">
        <v>86</v>
      </c>
      <c r="AV177" s="12" t="s">
        <v>21</v>
      </c>
      <c r="AW177" s="12" t="s">
        <v>34</v>
      </c>
      <c r="AX177" s="12" t="s">
        <v>77</v>
      </c>
      <c r="AY177" s="250" t="s">
        <v>134</v>
      </c>
    </row>
    <row r="178" s="13" customFormat="1">
      <c r="B178" s="251"/>
      <c r="C178" s="252"/>
      <c r="D178" s="234" t="s">
        <v>197</v>
      </c>
      <c r="E178" s="253" t="s">
        <v>1</v>
      </c>
      <c r="F178" s="254" t="s">
        <v>718</v>
      </c>
      <c r="G178" s="252"/>
      <c r="H178" s="255">
        <v>147</v>
      </c>
      <c r="I178" s="256"/>
      <c r="J178" s="252"/>
      <c r="K178" s="252"/>
      <c r="L178" s="257"/>
      <c r="M178" s="258"/>
      <c r="N178" s="259"/>
      <c r="O178" s="259"/>
      <c r="P178" s="259"/>
      <c r="Q178" s="259"/>
      <c r="R178" s="259"/>
      <c r="S178" s="259"/>
      <c r="T178" s="260"/>
      <c r="AT178" s="261" t="s">
        <v>197</v>
      </c>
      <c r="AU178" s="261" t="s">
        <v>86</v>
      </c>
      <c r="AV178" s="13" t="s">
        <v>86</v>
      </c>
      <c r="AW178" s="13" t="s">
        <v>34</v>
      </c>
      <c r="AX178" s="13" t="s">
        <v>21</v>
      </c>
      <c r="AY178" s="261" t="s">
        <v>134</v>
      </c>
    </row>
    <row r="179" s="1" customFormat="1" ht="16.5" customHeight="1">
      <c r="B179" s="36"/>
      <c r="C179" s="262" t="s">
        <v>308</v>
      </c>
      <c r="D179" s="262" t="s">
        <v>321</v>
      </c>
      <c r="E179" s="263" t="s">
        <v>609</v>
      </c>
      <c r="F179" s="264" t="s">
        <v>610</v>
      </c>
      <c r="G179" s="265" t="s">
        <v>194</v>
      </c>
      <c r="H179" s="266">
        <v>22.050000000000001</v>
      </c>
      <c r="I179" s="267"/>
      <c r="J179" s="268">
        <f>ROUND(I179*H179,2)</f>
        <v>0</v>
      </c>
      <c r="K179" s="264" t="s">
        <v>195</v>
      </c>
      <c r="L179" s="269"/>
      <c r="M179" s="270" t="s">
        <v>1</v>
      </c>
      <c r="N179" s="271" t="s">
        <v>42</v>
      </c>
      <c r="O179" s="84"/>
      <c r="P179" s="230">
        <f>O179*H179</f>
        <v>0</v>
      </c>
      <c r="Q179" s="230">
        <v>0.20000000000000001</v>
      </c>
      <c r="R179" s="230">
        <f>Q179*H179</f>
        <v>4.4100000000000001</v>
      </c>
      <c r="S179" s="230">
        <v>0</v>
      </c>
      <c r="T179" s="231">
        <f>S179*H179</f>
        <v>0</v>
      </c>
      <c r="AR179" s="232" t="s">
        <v>177</v>
      </c>
      <c r="AT179" s="232" t="s">
        <v>321</v>
      </c>
      <c r="AU179" s="232" t="s">
        <v>86</v>
      </c>
      <c r="AY179" s="15" t="s">
        <v>134</v>
      </c>
      <c r="BE179" s="233">
        <f>IF(N179="základní",J179,0)</f>
        <v>0</v>
      </c>
      <c r="BF179" s="233">
        <f>IF(N179="snížená",J179,0)</f>
        <v>0</v>
      </c>
      <c r="BG179" s="233">
        <f>IF(N179="zákl. přenesená",J179,0)</f>
        <v>0</v>
      </c>
      <c r="BH179" s="233">
        <f>IF(N179="sníž. přenesená",J179,0)</f>
        <v>0</v>
      </c>
      <c r="BI179" s="233">
        <f>IF(N179="nulová",J179,0)</f>
        <v>0</v>
      </c>
      <c r="BJ179" s="15" t="s">
        <v>21</v>
      </c>
      <c r="BK179" s="233">
        <f>ROUND(I179*H179,2)</f>
        <v>0</v>
      </c>
      <c r="BL179" s="15" t="s">
        <v>158</v>
      </c>
      <c r="BM179" s="232" t="s">
        <v>611</v>
      </c>
    </row>
    <row r="180" s="1" customFormat="1">
      <c r="B180" s="36"/>
      <c r="C180" s="37"/>
      <c r="D180" s="234" t="s">
        <v>144</v>
      </c>
      <c r="E180" s="37"/>
      <c r="F180" s="235" t="s">
        <v>612</v>
      </c>
      <c r="G180" s="37"/>
      <c r="H180" s="37"/>
      <c r="I180" s="137"/>
      <c r="J180" s="37"/>
      <c r="K180" s="37"/>
      <c r="L180" s="41"/>
      <c r="M180" s="236"/>
      <c r="N180" s="84"/>
      <c r="O180" s="84"/>
      <c r="P180" s="84"/>
      <c r="Q180" s="84"/>
      <c r="R180" s="84"/>
      <c r="S180" s="84"/>
      <c r="T180" s="85"/>
      <c r="AT180" s="15" t="s">
        <v>144</v>
      </c>
      <c r="AU180" s="15" t="s">
        <v>86</v>
      </c>
    </row>
    <row r="181" s="1" customFormat="1" ht="16.5" customHeight="1">
      <c r="B181" s="36"/>
      <c r="C181" s="221" t="s">
        <v>315</v>
      </c>
      <c r="D181" s="221" t="s">
        <v>137</v>
      </c>
      <c r="E181" s="222" t="s">
        <v>614</v>
      </c>
      <c r="F181" s="223" t="s">
        <v>615</v>
      </c>
      <c r="G181" s="224" t="s">
        <v>194</v>
      </c>
      <c r="H181" s="225">
        <v>5.3200000000000003</v>
      </c>
      <c r="I181" s="226"/>
      <c r="J181" s="227">
        <f>ROUND(I181*H181,2)</f>
        <v>0</v>
      </c>
      <c r="K181" s="223" t="s">
        <v>195</v>
      </c>
      <c r="L181" s="41"/>
      <c r="M181" s="228" t="s">
        <v>1</v>
      </c>
      <c r="N181" s="229" t="s">
        <v>42</v>
      </c>
      <c r="O181" s="84"/>
      <c r="P181" s="230">
        <f>O181*H181</f>
        <v>0</v>
      </c>
      <c r="Q181" s="230">
        <v>0</v>
      </c>
      <c r="R181" s="230">
        <f>Q181*H181</f>
        <v>0</v>
      </c>
      <c r="S181" s="230">
        <v>0</v>
      </c>
      <c r="T181" s="231">
        <f>S181*H181</f>
        <v>0</v>
      </c>
      <c r="AR181" s="232" t="s">
        <v>158</v>
      </c>
      <c r="AT181" s="232" t="s">
        <v>137</v>
      </c>
      <c r="AU181" s="232" t="s">
        <v>86</v>
      </c>
      <c r="AY181" s="15" t="s">
        <v>134</v>
      </c>
      <c r="BE181" s="233">
        <f>IF(N181="základní",J181,0)</f>
        <v>0</v>
      </c>
      <c r="BF181" s="233">
        <f>IF(N181="snížená",J181,0)</f>
        <v>0</v>
      </c>
      <c r="BG181" s="233">
        <f>IF(N181="zákl. přenesená",J181,0)</f>
        <v>0</v>
      </c>
      <c r="BH181" s="233">
        <f>IF(N181="sníž. přenesená",J181,0)</f>
        <v>0</v>
      </c>
      <c r="BI181" s="233">
        <f>IF(N181="nulová",J181,0)</f>
        <v>0</v>
      </c>
      <c r="BJ181" s="15" t="s">
        <v>21</v>
      </c>
      <c r="BK181" s="233">
        <f>ROUND(I181*H181,2)</f>
        <v>0</v>
      </c>
      <c r="BL181" s="15" t="s">
        <v>158</v>
      </c>
      <c r="BM181" s="232" t="s">
        <v>616</v>
      </c>
    </row>
    <row r="182" s="1" customFormat="1">
      <c r="B182" s="36"/>
      <c r="C182" s="37"/>
      <c r="D182" s="234" t="s">
        <v>144</v>
      </c>
      <c r="E182" s="37"/>
      <c r="F182" s="235" t="s">
        <v>617</v>
      </c>
      <c r="G182" s="37"/>
      <c r="H182" s="37"/>
      <c r="I182" s="137"/>
      <c r="J182" s="37"/>
      <c r="K182" s="37"/>
      <c r="L182" s="41"/>
      <c r="M182" s="236"/>
      <c r="N182" s="84"/>
      <c r="O182" s="84"/>
      <c r="P182" s="84"/>
      <c r="Q182" s="84"/>
      <c r="R182" s="84"/>
      <c r="S182" s="84"/>
      <c r="T182" s="85"/>
      <c r="AT182" s="15" t="s">
        <v>144</v>
      </c>
      <c r="AU182" s="15" t="s">
        <v>86</v>
      </c>
    </row>
    <row r="183" s="12" customFormat="1">
      <c r="B183" s="241"/>
      <c r="C183" s="242"/>
      <c r="D183" s="234" t="s">
        <v>197</v>
      </c>
      <c r="E183" s="243" t="s">
        <v>1</v>
      </c>
      <c r="F183" s="244" t="s">
        <v>719</v>
      </c>
      <c r="G183" s="242"/>
      <c r="H183" s="243" t="s">
        <v>1</v>
      </c>
      <c r="I183" s="245"/>
      <c r="J183" s="242"/>
      <c r="K183" s="242"/>
      <c r="L183" s="246"/>
      <c r="M183" s="247"/>
      <c r="N183" s="248"/>
      <c r="O183" s="248"/>
      <c r="P183" s="248"/>
      <c r="Q183" s="248"/>
      <c r="R183" s="248"/>
      <c r="S183" s="248"/>
      <c r="T183" s="249"/>
      <c r="AT183" s="250" t="s">
        <v>197</v>
      </c>
      <c r="AU183" s="250" t="s">
        <v>86</v>
      </c>
      <c r="AV183" s="12" t="s">
        <v>21</v>
      </c>
      <c r="AW183" s="12" t="s">
        <v>34</v>
      </c>
      <c r="AX183" s="12" t="s">
        <v>77</v>
      </c>
      <c r="AY183" s="250" t="s">
        <v>134</v>
      </c>
    </row>
    <row r="184" s="13" customFormat="1">
      <c r="B184" s="251"/>
      <c r="C184" s="252"/>
      <c r="D184" s="234" t="s">
        <v>197</v>
      </c>
      <c r="E184" s="253" t="s">
        <v>1</v>
      </c>
      <c r="F184" s="254" t="s">
        <v>720</v>
      </c>
      <c r="G184" s="252"/>
      <c r="H184" s="255">
        <v>5.3200000000000003</v>
      </c>
      <c r="I184" s="256"/>
      <c r="J184" s="252"/>
      <c r="K184" s="252"/>
      <c r="L184" s="257"/>
      <c r="M184" s="258"/>
      <c r="N184" s="259"/>
      <c r="O184" s="259"/>
      <c r="P184" s="259"/>
      <c r="Q184" s="259"/>
      <c r="R184" s="259"/>
      <c r="S184" s="259"/>
      <c r="T184" s="260"/>
      <c r="AT184" s="261" t="s">
        <v>197</v>
      </c>
      <c r="AU184" s="261" t="s">
        <v>86</v>
      </c>
      <c r="AV184" s="13" t="s">
        <v>86</v>
      </c>
      <c r="AW184" s="13" t="s">
        <v>34</v>
      </c>
      <c r="AX184" s="13" t="s">
        <v>21</v>
      </c>
      <c r="AY184" s="261" t="s">
        <v>134</v>
      </c>
    </row>
    <row r="185" s="1" customFormat="1" ht="16.5" customHeight="1">
      <c r="B185" s="36"/>
      <c r="C185" s="221" t="s">
        <v>7</v>
      </c>
      <c r="D185" s="221" t="s">
        <v>137</v>
      </c>
      <c r="E185" s="222" t="s">
        <v>620</v>
      </c>
      <c r="F185" s="223" t="s">
        <v>621</v>
      </c>
      <c r="G185" s="224" t="s">
        <v>194</v>
      </c>
      <c r="H185" s="225">
        <v>5.3200000000000003</v>
      </c>
      <c r="I185" s="226"/>
      <c r="J185" s="227">
        <f>ROUND(I185*H185,2)</f>
        <v>0</v>
      </c>
      <c r="K185" s="223" t="s">
        <v>195</v>
      </c>
      <c r="L185" s="41"/>
      <c r="M185" s="228" t="s">
        <v>1</v>
      </c>
      <c r="N185" s="229" t="s">
        <v>42</v>
      </c>
      <c r="O185" s="84"/>
      <c r="P185" s="230">
        <f>O185*H185</f>
        <v>0</v>
      </c>
      <c r="Q185" s="230">
        <v>0</v>
      </c>
      <c r="R185" s="230">
        <f>Q185*H185</f>
        <v>0</v>
      </c>
      <c r="S185" s="230">
        <v>0</v>
      </c>
      <c r="T185" s="231">
        <f>S185*H185</f>
        <v>0</v>
      </c>
      <c r="AR185" s="232" t="s">
        <v>158</v>
      </c>
      <c r="AT185" s="232" t="s">
        <v>137</v>
      </c>
      <c r="AU185" s="232" t="s">
        <v>86</v>
      </c>
      <c r="AY185" s="15" t="s">
        <v>134</v>
      </c>
      <c r="BE185" s="233">
        <f>IF(N185="základní",J185,0)</f>
        <v>0</v>
      </c>
      <c r="BF185" s="233">
        <f>IF(N185="snížená",J185,0)</f>
        <v>0</v>
      </c>
      <c r="BG185" s="233">
        <f>IF(N185="zákl. přenesená",J185,0)</f>
        <v>0</v>
      </c>
      <c r="BH185" s="233">
        <f>IF(N185="sníž. přenesená",J185,0)</f>
        <v>0</v>
      </c>
      <c r="BI185" s="233">
        <f>IF(N185="nulová",J185,0)</f>
        <v>0</v>
      </c>
      <c r="BJ185" s="15" t="s">
        <v>21</v>
      </c>
      <c r="BK185" s="233">
        <f>ROUND(I185*H185,2)</f>
        <v>0</v>
      </c>
      <c r="BL185" s="15" t="s">
        <v>158</v>
      </c>
      <c r="BM185" s="232" t="s">
        <v>622</v>
      </c>
    </row>
    <row r="186" s="1" customFormat="1">
      <c r="B186" s="36"/>
      <c r="C186" s="37"/>
      <c r="D186" s="234" t="s">
        <v>144</v>
      </c>
      <c r="E186" s="37"/>
      <c r="F186" s="235" t="s">
        <v>623</v>
      </c>
      <c r="G186" s="37"/>
      <c r="H186" s="37"/>
      <c r="I186" s="137"/>
      <c r="J186" s="37"/>
      <c r="K186" s="37"/>
      <c r="L186" s="41"/>
      <c r="M186" s="236"/>
      <c r="N186" s="84"/>
      <c r="O186" s="84"/>
      <c r="P186" s="84"/>
      <c r="Q186" s="84"/>
      <c r="R186" s="84"/>
      <c r="S186" s="84"/>
      <c r="T186" s="85"/>
      <c r="AT186" s="15" t="s">
        <v>144</v>
      </c>
      <c r="AU186" s="15" t="s">
        <v>86</v>
      </c>
    </row>
    <row r="187" s="13" customFormat="1">
      <c r="B187" s="251"/>
      <c r="C187" s="252"/>
      <c r="D187" s="234" t="s">
        <v>197</v>
      </c>
      <c r="E187" s="253" t="s">
        <v>1</v>
      </c>
      <c r="F187" s="254" t="s">
        <v>721</v>
      </c>
      <c r="G187" s="252"/>
      <c r="H187" s="255">
        <v>5.3200000000000003</v>
      </c>
      <c r="I187" s="256"/>
      <c r="J187" s="252"/>
      <c r="K187" s="252"/>
      <c r="L187" s="257"/>
      <c r="M187" s="258"/>
      <c r="N187" s="259"/>
      <c r="O187" s="259"/>
      <c r="P187" s="259"/>
      <c r="Q187" s="259"/>
      <c r="R187" s="259"/>
      <c r="S187" s="259"/>
      <c r="T187" s="260"/>
      <c r="AT187" s="261" t="s">
        <v>197</v>
      </c>
      <c r="AU187" s="261" t="s">
        <v>86</v>
      </c>
      <c r="AV187" s="13" t="s">
        <v>86</v>
      </c>
      <c r="AW187" s="13" t="s">
        <v>34</v>
      </c>
      <c r="AX187" s="13" t="s">
        <v>21</v>
      </c>
      <c r="AY187" s="261" t="s">
        <v>134</v>
      </c>
    </row>
    <row r="188" s="1" customFormat="1" ht="24" customHeight="1">
      <c r="B188" s="36"/>
      <c r="C188" s="221" t="s">
        <v>330</v>
      </c>
      <c r="D188" s="221" t="s">
        <v>137</v>
      </c>
      <c r="E188" s="222" t="s">
        <v>625</v>
      </c>
      <c r="F188" s="223" t="s">
        <v>626</v>
      </c>
      <c r="G188" s="224" t="s">
        <v>194</v>
      </c>
      <c r="H188" s="225">
        <v>47.880000000000003</v>
      </c>
      <c r="I188" s="226"/>
      <c r="J188" s="227">
        <f>ROUND(I188*H188,2)</f>
        <v>0</v>
      </c>
      <c r="K188" s="223" t="s">
        <v>195</v>
      </c>
      <c r="L188" s="41"/>
      <c r="M188" s="228" t="s">
        <v>1</v>
      </c>
      <c r="N188" s="229" t="s">
        <v>42</v>
      </c>
      <c r="O188" s="84"/>
      <c r="P188" s="230">
        <f>O188*H188</f>
        <v>0</v>
      </c>
      <c r="Q188" s="230">
        <v>0</v>
      </c>
      <c r="R188" s="230">
        <f>Q188*H188</f>
        <v>0</v>
      </c>
      <c r="S188" s="230">
        <v>0</v>
      </c>
      <c r="T188" s="231">
        <f>S188*H188</f>
        <v>0</v>
      </c>
      <c r="AR188" s="232" t="s">
        <v>158</v>
      </c>
      <c r="AT188" s="232" t="s">
        <v>137</v>
      </c>
      <c r="AU188" s="232" t="s">
        <v>86</v>
      </c>
      <c r="AY188" s="15" t="s">
        <v>134</v>
      </c>
      <c r="BE188" s="233">
        <f>IF(N188="základní",J188,0)</f>
        <v>0</v>
      </c>
      <c r="BF188" s="233">
        <f>IF(N188="snížená",J188,0)</f>
        <v>0</v>
      </c>
      <c r="BG188" s="233">
        <f>IF(N188="zákl. přenesená",J188,0)</f>
        <v>0</v>
      </c>
      <c r="BH188" s="233">
        <f>IF(N188="sníž. přenesená",J188,0)</f>
        <v>0</v>
      </c>
      <c r="BI188" s="233">
        <f>IF(N188="nulová",J188,0)</f>
        <v>0</v>
      </c>
      <c r="BJ188" s="15" t="s">
        <v>21</v>
      </c>
      <c r="BK188" s="233">
        <f>ROUND(I188*H188,2)</f>
        <v>0</v>
      </c>
      <c r="BL188" s="15" t="s">
        <v>158</v>
      </c>
      <c r="BM188" s="232" t="s">
        <v>627</v>
      </c>
    </row>
    <row r="189" s="1" customFormat="1">
      <c r="B189" s="36"/>
      <c r="C189" s="37"/>
      <c r="D189" s="234" t="s">
        <v>144</v>
      </c>
      <c r="E189" s="37"/>
      <c r="F189" s="235" t="s">
        <v>628</v>
      </c>
      <c r="G189" s="37"/>
      <c r="H189" s="37"/>
      <c r="I189" s="137"/>
      <c r="J189" s="37"/>
      <c r="K189" s="37"/>
      <c r="L189" s="41"/>
      <c r="M189" s="236"/>
      <c r="N189" s="84"/>
      <c r="O189" s="84"/>
      <c r="P189" s="84"/>
      <c r="Q189" s="84"/>
      <c r="R189" s="84"/>
      <c r="S189" s="84"/>
      <c r="T189" s="85"/>
      <c r="AT189" s="15" t="s">
        <v>144</v>
      </c>
      <c r="AU189" s="15" t="s">
        <v>86</v>
      </c>
    </row>
    <row r="190" s="13" customFormat="1">
      <c r="B190" s="251"/>
      <c r="C190" s="252"/>
      <c r="D190" s="234" t="s">
        <v>197</v>
      </c>
      <c r="E190" s="253" t="s">
        <v>1</v>
      </c>
      <c r="F190" s="254" t="s">
        <v>722</v>
      </c>
      <c r="G190" s="252"/>
      <c r="H190" s="255">
        <v>47.880000000000003</v>
      </c>
      <c r="I190" s="256"/>
      <c r="J190" s="252"/>
      <c r="K190" s="252"/>
      <c r="L190" s="257"/>
      <c r="M190" s="258"/>
      <c r="N190" s="259"/>
      <c r="O190" s="259"/>
      <c r="P190" s="259"/>
      <c r="Q190" s="259"/>
      <c r="R190" s="259"/>
      <c r="S190" s="259"/>
      <c r="T190" s="260"/>
      <c r="AT190" s="261" t="s">
        <v>197</v>
      </c>
      <c r="AU190" s="261" t="s">
        <v>86</v>
      </c>
      <c r="AV190" s="13" t="s">
        <v>86</v>
      </c>
      <c r="AW190" s="13" t="s">
        <v>34</v>
      </c>
      <c r="AX190" s="13" t="s">
        <v>21</v>
      </c>
      <c r="AY190" s="261" t="s">
        <v>134</v>
      </c>
    </row>
    <row r="191" s="11" customFormat="1" ht="22.8" customHeight="1">
      <c r="B191" s="205"/>
      <c r="C191" s="206"/>
      <c r="D191" s="207" t="s">
        <v>76</v>
      </c>
      <c r="E191" s="219" t="s">
        <v>151</v>
      </c>
      <c r="F191" s="219" t="s">
        <v>723</v>
      </c>
      <c r="G191" s="206"/>
      <c r="H191" s="206"/>
      <c r="I191" s="209"/>
      <c r="J191" s="220">
        <f>BK191</f>
        <v>0</v>
      </c>
      <c r="K191" s="206"/>
      <c r="L191" s="211"/>
      <c r="M191" s="212"/>
      <c r="N191" s="213"/>
      <c r="O191" s="213"/>
      <c r="P191" s="214">
        <f>SUM(P192:P195)</f>
        <v>0</v>
      </c>
      <c r="Q191" s="213"/>
      <c r="R191" s="214">
        <f>SUM(R192:R195)</f>
        <v>1.5140399999999998</v>
      </c>
      <c r="S191" s="213"/>
      <c r="T191" s="215">
        <f>SUM(T192:T195)</f>
        <v>0</v>
      </c>
      <c r="AR191" s="216" t="s">
        <v>21</v>
      </c>
      <c r="AT191" s="217" t="s">
        <v>76</v>
      </c>
      <c r="AU191" s="217" t="s">
        <v>21</v>
      </c>
      <c r="AY191" s="216" t="s">
        <v>134</v>
      </c>
      <c r="BK191" s="218">
        <f>SUM(BK192:BK195)</f>
        <v>0</v>
      </c>
    </row>
    <row r="192" s="1" customFormat="1" ht="16.5" customHeight="1">
      <c r="B192" s="36"/>
      <c r="C192" s="221" t="s">
        <v>337</v>
      </c>
      <c r="D192" s="221" t="s">
        <v>137</v>
      </c>
      <c r="E192" s="222" t="s">
        <v>724</v>
      </c>
      <c r="F192" s="223" t="s">
        <v>725</v>
      </c>
      <c r="G192" s="224" t="s">
        <v>347</v>
      </c>
      <c r="H192" s="225">
        <v>222</v>
      </c>
      <c r="I192" s="226"/>
      <c r="J192" s="227">
        <f>ROUND(I192*H192,2)</f>
        <v>0</v>
      </c>
      <c r="K192" s="223" t="s">
        <v>195</v>
      </c>
      <c r="L192" s="41"/>
      <c r="M192" s="228" t="s">
        <v>1</v>
      </c>
      <c r="N192" s="229" t="s">
        <v>42</v>
      </c>
      <c r="O192" s="84"/>
      <c r="P192" s="230">
        <f>O192*H192</f>
        <v>0</v>
      </c>
      <c r="Q192" s="230">
        <v>0.0068199999999999997</v>
      </c>
      <c r="R192" s="230">
        <f>Q192*H192</f>
        <v>1.5140399999999998</v>
      </c>
      <c r="S192" s="230">
        <v>0</v>
      </c>
      <c r="T192" s="231">
        <f>S192*H192</f>
        <v>0</v>
      </c>
      <c r="AR192" s="232" t="s">
        <v>158</v>
      </c>
      <c r="AT192" s="232" t="s">
        <v>137</v>
      </c>
      <c r="AU192" s="232" t="s">
        <v>86</v>
      </c>
      <c r="AY192" s="15" t="s">
        <v>134</v>
      </c>
      <c r="BE192" s="233">
        <f>IF(N192="základní",J192,0)</f>
        <v>0</v>
      </c>
      <c r="BF192" s="233">
        <f>IF(N192="snížená",J192,0)</f>
        <v>0</v>
      </c>
      <c r="BG192" s="233">
        <f>IF(N192="zákl. přenesená",J192,0)</f>
        <v>0</v>
      </c>
      <c r="BH192" s="233">
        <f>IF(N192="sníž. přenesená",J192,0)</f>
        <v>0</v>
      </c>
      <c r="BI192" s="233">
        <f>IF(N192="nulová",J192,0)</f>
        <v>0</v>
      </c>
      <c r="BJ192" s="15" t="s">
        <v>21</v>
      </c>
      <c r="BK192" s="233">
        <f>ROUND(I192*H192,2)</f>
        <v>0</v>
      </c>
      <c r="BL192" s="15" t="s">
        <v>158</v>
      </c>
      <c r="BM192" s="232" t="s">
        <v>726</v>
      </c>
    </row>
    <row r="193" s="1" customFormat="1">
      <c r="B193" s="36"/>
      <c r="C193" s="37"/>
      <c r="D193" s="234" t="s">
        <v>144</v>
      </c>
      <c r="E193" s="37"/>
      <c r="F193" s="235" t="s">
        <v>727</v>
      </c>
      <c r="G193" s="37"/>
      <c r="H193" s="37"/>
      <c r="I193" s="137"/>
      <c r="J193" s="37"/>
      <c r="K193" s="37"/>
      <c r="L193" s="41"/>
      <c r="M193" s="236"/>
      <c r="N193" s="84"/>
      <c r="O193" s="84"/>
      <c r="P193" s="84"/>
      <c r="Q193" s="84"/>
      <c r="R193" s="84"/>
      <c r="S193" s="84"/>
      <c r="T193" s="85"/>
      <c r="AT193" s="15" t="s">
        <v>144</v>
      </c>
      <c r="AU193" s="15" t="s">
        <v>86</v>
      </c>
    </row>
    <row r="194" s="12" customFormat="1">
      <c r="B194" s="241"/>
      <c r="C194" s="242"/>
      <c r="D194" s="234" t="s">
        <v>197</v>
      </c>
      <c r="E194" s="243" t="s">
        <v>1</v>
      </c>
      <c r="F194" s="244" t="s">
        <v>728</v>
      </c>
      <c r="G194" s="242"/>
      <c r="H194" s="243" t="s">
        <v>1</v>
      </c>
      <c r="I194" s="245"/>
      <c r="J194" s="242"/>
      <c r="K194" s="242"/>
      <c r="L194" s="246"/>
      <c r="M194" s="247"/>
      <c r="N194" s="248"/>
      <c r="O194" s="248"/>
      <c r="P194" s="248"/>
      <c r="Q194" s="248"/>
      <c r="R194" s="248"/>
      <c r="S194" s="248"/>
      <c r="T194" s="249"/>
      <c r="AT194" s="250" t="s">
        <v>197</v>
      </c>
      <c r="AU194" s="250" t="s">
        <v>86</v>
      </c>
      <c r="AV194" s="12" t="s">
        <v>21</v>
      </c>
      <c r="AW194" s="12" t="s">
        <v>34</v>
      </c>
      <c r="AX194" s="12" t="s">
        <v>77</v>
      </c>
      <c r="AY194" s="250" t="s">
        <v>134</v>
      </c>
    </row>
    <row r="195" s="13" customFormat="1">
      <c r="B195" s="251"/>
      <c r="C195" s="252"/>
      <c r="D195" s="234" t="s">
        <v>197</v>
      </c>
      <c r="E195" s="253" t="s">
        <v>1</v>
      </c>
      <c r="F195" s="254" t="s">
        <v>729</v>
      </c>
      <c r="G195" s="252"/>
      <c r="H195" s="255">
        <v>222</v>
      </c>
      <c r="I195" s="256"/>
      <c r="J195" s="252"/>
      <c r="K195" s="252"/>
      <c r="L195" s="257"/>
      <c r="M195" s="258"/>
      <c r="N195" s="259"/>
      <c r="O195" s="259"/>
      <c r="P195" s="259"/>
      <c r="Q195" s="259"/>
      <c r="R195" s="259"/>
      <c r="S195" s="259"/>
      <c r="T195" s="260"/>
      <c r="AT195" s="261" t="s">
        <v>197</v>
      </c>
      <c r="AU195" s="261" t="s">
        <v>86</v>
      </c>
      <c r="AV195" s="13" t="s">
        <v>86</v>
      </c>
      <c r="AW195" s="13" t="s">
        <v>34</v>
      </c>
      <c r="AX195" s="13" t="s">
        <v>21</v>
      </c>
      <c r="AY195" s="261" t="s">
        <v>134</v>
      </c>
    </row>
    <row r="196" s="11" customFormat="1" ht="22.8" customHeight="1">
      <c r="B196" s="205"/>
      <c r="C196" s="206"/>
      <c r="D196" s="207" t="s">
        <v>76</v>
      </c>
      <c r="E196" s="219" t="s">
        <v>428</v>
      </c>
      <c r="F196" s="219" t="s">
        <v>429</v>
      </c>
      <c r="G196" s="206"/>
      <c r="H196" s="206"/>
      <c r="I196" s="209"/>
      <c r="J196" s="220">
        <f>BK196</f>
        <v>0</v>
      </c>
      <c r="K196" s="206"/>
      <c r="L196" s="211"/>
      <c r="M196" s="212"/>
      <c r="N196" s="213"/>
      <c r="O196" s="213"/>
      <c r="P196" s="214">
        <f>SUM(P197:P198)</f>
        <v>0</v>
      </c>
      <c r="Q196" s="213"/>
      <c r="R196" s="214">
        <f>SUM(R197:R198)</f>
        <v>0</v>
      </c>
      <c r="S196" s="213"/>
      <c r="T196" s="215">
        <f>SUM(T197:T198)</f>
        <v>0</v>
      </c>
      <c r="AR196" s="216" t="s">
        <v>21</v>
      </c>
      <c r="AT196" s="217" t="s">
        <v>76</v>
      </c>
      <c r="AU196" s="217" t="s">
        <v>21</v>
      </c>
      <c r="AY196" s="216" t="s">
        <v>134</v>
      </c>
      <c r="BK196" s="218">
        <f>SUM(BK197:BK198)</f>
        <v>0</v>
      </c>
    </row>
    <row r="197" s="1" customFormat="1" ht="24" customHeight="1">
      <c r="B197" s="36"/>
      <c r="C197" s="221" t="s">
        <v>344</v>
      </c>
      <c r="D197" s="221" t="s">
        <v>137</v>
      </c>
      <c r="E197" s="222" t="s">
        <v>630</v>
      </c>
      <c r="F197" s="223" t="s">
        <v>631</v>
      </c>
      <c r="G197" s="224" t="s">
        <v>266</v>
      </c>
      <c r="H197" s="225">
        <v>8.9220000000000006</v>
      </c>
      <c r="I197" s="226"/>
      <c r="J197" s="227">
        <f>ROUND(I197*H197,2)</f>
        <v>0</v>
      </c>
      <c r="K197" s="223" t="s">
        <v>195</v>
      </c>
      <c r="L197" s="41"/>
      <c r="M197" s="228" t="s">
        <v>1</v>
      </c>
      <c r="N197" s="229" t="s">
        <v>42</v>
      </c>
      <c r="O197" s="84"/>
      <c r="P197" s="230">
        <f>O197*H197</f>
        <v>0</v>
      </c>
      <c r="Q197" s="230">
        <v>0</v>
      </c>
      <c r="R197" s="230">
        <f>Q197*H197</f>
        <v>0</v>
      </c>
      <c r="S197" s="230">
        <v>0</v>
      </c>
      <c r="T197" s="231">
        <f>S197*H197</f>
        <v>0</v>
      </c>
      <c r="AR197" s="232" t="s">
        <v>158</v>
      </c>
      <c r="AT197" s="232" t="s">
        <v>137</v>
      </c>
      <c r="AU197" s="232" t="s">
        <v>86</v>
      </c>
      <c r="AY197" s="15" t="s">
        <v>134</v>
      </c>
      <c r="BE197" s="233">
        <f>IF(N197="základní",J197,0)</f>
        <v>0</v>
      </c>
      <c r="BF197" s="233">
        <f>IF(N197="snížená",J197,0)</f>
        <v>0</v>
      </c>
      <c r="BG197" s="233">
        <f>IF(N197="zákl. přenesená",J197,0)</f>
        <v>0</v>
      </c>
      <c r="BH197" s="233">
        <f>IF(N197="sníž. přenesená",J197,0)</f>
        <v>0</v>
      </c>
      <c r="BI197" s="233">
        <f>IF(N197="nulová",J197,0)</f>
        <v>0</v>
      </c>
      <c r="BJ197" s="15" t="s">
        <v>21</v>
      </c>
      <c r="BK197" s="233">
        <f>ROUND(I197*H197,2)</f>
        <v>0</v>
      </c>
      <c r="BL197" s="15" t="s">
        <v>158</v>
      </c>
      <c r="BM197" s="232" t="s">
        <v>632</v>
      </c>
    </row>
    <row r="198" s="1" customFormat="1">
      <c r="B198" s="36"/>
      <c r="C198" s="37"/>
      <c r="D198" s="234" t="s">
        <v>144</v>
      </c>
      <c r="E198" s="37"/>
      <c r="F198" s="235" t="s">
        <v>633</v>
      </c>
      <c r="G198" s="37"/>
      <c r="H198" s="37"/>
      <c r="I198" s="137"/>
      <c r="J198" s="37"/>
      <c r="K198" s="37"/>
      <c r="L198" s="41"/>
      <c r="M198" s="238"/>
      <c r="N198" s="239"/>
      <c r="O198" s="239"/>
      <c r="P198" s="239"/>
      <c r="Q198" s="239"/>
      <c r="R198" s="239"/>
      <c r="S198" s="239"/>
      <c r="T198" s="240"/>
      <c r="AT198" s="15" t="s">
        <v>144</v>
      </c>
      <c r="AU198" s="15" t="s">
        <v>86</v>
      </c>
    </row>
    <row r="199" s="1" customFormat="1" ht="6.96" customHeight="1">
      <c r="B199" s="59"/>
      <c r="C199" s="60"/>
      <c r="D199" s="60"/>
      <c r="E199" s="60"/>
      <c r="F199" s="60"/>
      <c r="G199" s="60"/>
      <c r="H199" s="60"/>
      <c r="I199" s="171"/>
      <c r="J199" s="60"/>
      <c r="K199" s="60"/>
      <c r="L199" s="41"/>
    </row>
  </sheetData>
  <sheetProtection sheet="1" autoFilter="0" formatColumns="0" formatRows="0" objects="1" scenarios="1" spinCount="100000" saltValue="sEuklVrWzw30w3h3fjXLHcMNbLoUIEqeZ5slvYxD26n74K1hseO1vPn/pBXfi4ixvQ8JJmyBj1awLEpsyfP0CQ==" hashValue="3NrV/6dvHaxeaa2FjZ/Ge7PoA+J43tpd++tNVECmSCYaZx8VIcraFDK55/vDwl/eYuBhXluVG4f7ngP1kRdw3Q==" algorithmName="SHA-512" password="CC35"/>
  <autoFilter ref="C119:K198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9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5" t="s">
        <v>104</v>
      </c>
      <c r="AZ2" s="275" t="s">
        <v>634</v>
      </c>
      <c r="BA2" s="275" t="s">
        <v>1</v>
      </c>
      <c r="BB2" s="275" t="s">
        <v>1</v>
      </c>
      <c r="BC2" s="275" t="s">
        <v>26</v>
      </c>
      <c r="BD2" s="275" t="s">
        <v>86</v>
      </c>
    </row>
    <row r="3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18"/>
      <c r="AT3" s="15" t="s">
        <v>86</v>
      </c>
    </row>
    <row r="4" ht="24.96" customHeight="1">
      <c r="B4" s="18"/>
      <c r="D4" s="133" t="s">
        <v>105</v>
      </c>
      <c r="L4" s="18"/>
      <c r="M4" s="134" t="s">
        <v>10</v>
      </c>
      <c r="AT4" s="15" t="s">
        <v>4</v>
      </c>
    </row>
    <row r="5" ht="6.96" customHeight="1">
      <c r="B5" s="18"/>
      <c r="L5" s="18"/>
    </row>
    <row r="6" ht="12" customHeight="1">
      <c r="B6" s="18"/>
      <c r="D6" s="135" t="s">
        <v>16</v>
      </c>
      <c r="L6" s="18"/>
    </row>
    <row r="7" ht="16.5" customHeight="1">
      <c r="B7" s="18"/>
      <c r="E7" s="136" t="str">
        <f>'Rekapitulace stavby'!K6</f>
        <v>Rekonstrukce polní cesty C4 a C5 v k.ú. Lhota u Dřís</v>
      </c>
      <c r="F7" s="135"/>
      <c r="G7" s="135"/>
      <c r="H7" s="135"/>
      <c r="L7" s="18"/>
    </row>
    <row r="8" s="1" customFormat="1" ht="12" customHeight="1">
      <c r="B8" s="41"/>
      <c r="D8" s="135" t="s">
        <v>106</v>
      </c>
      <c r="I8" s="137"/>
      <c r="L8" s="41"/>
    </row>
    <row r="9" s="1" customFormat="1" ht="36.96" customHeight="1">
      <c r="B9" s="41"/>
      <c r="E9" s="138" t="s">
        <v>730</v>
      </c>
      <c r="F9" s="1"/>
      <c r="G9" s="1"/>
      <c r="H9" s="1"/>
      <c r="I9" s="137"/>
      <c r="L9" s="41"/>
    </row>
    <row r="10" s="1" customFormat="1">
      <c r="B10" s="41"/>
      <c r="I10" s="137"/>
      <c r="L10" s="41"/>
    </row>
    <row r="11" s="1" customFormat="1" ht="12" customHeight="1">
      <c r="B11" s="41"/>
      <c r="D11" s="135" t="s">
        <v>19</v>
      </c>
      <c r="F11" s="139" t="s">
        <v>1</v>
      </c>
      <c r="I11" s="140" t="s">
        <v>20</v>
      </c>
      <c r="J11" s="139" t="s">
        <v>1</v>
      </c>
      <c r="L11" s="41"/>
    </row>
    <row r="12" s="1" customFormat="1" ht="12" customHeight="1">
      <c r="B12" s="41"/>
      <c r="D12" s="135" t="s">
        <v>22</v>
      </c>
      <c r="F12" s="139" t="s">
        <v>23</v>
      </c>
      <c r="I12" s="140" t="s">
        <v>24</v>
      </c>
      <c r="J12" s="141" t="str">
        <f>'Rekapitulace stavby'!AN8</f>
        <v>15. 6. 2015</v>
      </c>
      <c r="L12" s="41"/>
    </row>
    <row r="13" s="1" customFormat="1" ht="10.8" customHeight="1">
      <c r="B13" s="41"/>
      <c r="I13" s="137"/>
      <c r="L13" s="41"/>
    </row>
    <row r="14" s="1" customFormat="1" ht="12" customHeight="1">
      <c r="B14" s="41"/>
      <c r="D14" s="135" t="s">
        <v>28</v>
      </c>
      <c r="I14" s="140" t="s">
        <v>29</v>
      </c>
      <c r="J14" s="139" t="str">
        <f>IF('Rekapitulace stavby'!AN10="","",'Rekapitulace stavby'!AN10)</f>
        <v/>
      </c>
      <c r="L14" s="41"/>
    </row>
    <row r="15" s="1" customFormat="1" ht="18" customHeight="1">
      <c r="B15" s="41"/>
      <c r="E15" s="139" t="str">
        <f>IF('Rekapitulace stavby'!E11="","",'Rekapitulace stavby'!E11)</f>
        <v xml:space="preserve"> </v>
      </c>
      <c r="I15" s="140" t="s">
        <v>30</v>
      </c>
      <c r="J15" s="139" t="str">
        <f>IF('Rekapitulace stavby'!AN11="","",'Rekapitulace stavby'!AN11)</f>
        <v/>
      </c>
      <c r="L15" s="41"/>
    </row>
    <row r="16" s="1" customFormat="1" ht="6.96" customHeight="1">
      <c r="B16" s="41"/>
      <c r="I16" s="137"/>
      <c r="L16" s="41"/>
    </row>
    <row r="17" s="1" customFormat="1" ht="12" customHeight="1">
      <c r="B17" s="41"/>
      <c r="D17" s="135" t="s">
        <v>31</v>
      </c>
      <c r="I17" s="140" t="s">
        <v>29</v>
      </c>
      <c r="J17" s="31" t="str">
        <f>'Rekapitulace stavby'!AN13</f>
        <v>Vyplň údaj</v>
      </c>
      <c r="L17" s="41"/>
    </row>
    <row r="18" s="1" customFormat="1" ht="18" customHeight="1">
      <c r="B18" s="41"/>
      <c r="E18" s="31" t="str">
        <f>'Rekapitulace stavby'!E14</f>
        <v>Vyplň údaj</v>
      </c>
      <c r="F18" s="139"/>
      <c r="G18" s="139"/>
      <c r="H18" s="139"/>
      <c r="I18" s="140" t="s">
        <v>30</v>
      </c>
      <c r="J18" s="31" t="str">
        <f>'Rekapitulace stavby'!AN14</f>
        <v>Vyplň údaj</v>
      </c>
      <c r="L18" s="41"/>
    </row>
    <row r="19" s="1" customFormat="1" ht="6.96" customHeight="1">
      <c r="B19" s="41"/>
      <c r="I19" s="137"/>
      <c r="L19" s="41"/>
    </row>
    <row r="20" s="1" customFormat="1" ht="12" customHeight="1">
      <c r="B20" s="41"/>
      <c r="D20" s="135" t="s">
        <v>33</v>
      </c>
      <c r="I20" s="140" t="s">
        <v>29</v>
      </c>
      <c r="J20" s="139" t="s">
        <v>1</v>
      </c>
      <c r="L20" s="41"/>
    </row>
    <row r="21" s="1" customFormat="1" ht="18" customHeight="1">
      <c r="B21" s="41"/>
      <c r="E21" s="139" t="s">
        <v>108</v>
      </c>
      <c r="I21" s="140" t="s">
        <v>30</v>
      </c>
      <c r="J21" s="139" t="s">
        <v>1</v>
      </c>
      <c r="L21" s="41"/>
    </row>
    <row r="22" s="1" customFormat="1" ht="6.96" customHeight="1">
      <c r="B22" s="41"/>
      <c r="I22" s="137"/>
      <c r="L22" s="41"/>
    </row>
    <row r="23" s="1" customFormat="1" ht="12" customHeight="1">
      <c r="B23" s="41"/>
      <c r="D23" s="135" t="s">
        <v>35</v>
      </c>
      <c r="I23" s="140" t="s">
        <v>29</v>
      </c>
      <c r="J23" s="139" t="s">
        <v>1</v>
      </c>
      <c r="L23" s="41"/>
    </row>
    <row r="24" s="1" customFormat="1" ht="18" customHeight="1">
      <c r="B24" s="41"/>
      <c r="E24" s="139" t="s">
        <v>108</v>
      </c>
      <c r="I24" s="140" t="s">
        <v>30</v>
      </c>
      <c r="J24" s="139" t="s">
        <v>1</v>
      </c>
      <c r="L24" s="41"/>
    </row>
    <row r="25" s="1" customFormat="1" ht="6.96" customHeight="1">
      <c r="B25" s="41"/>
      <c r="I25" s="137"/>
      <c r="L25" s="41"/>
    </row>
    <row r="26" s="1" customFormat="1" ht="12" customHeight="1">
      <c r="B26" s="41"/>
      <c r="D26" s="135" t="s">
        <v>36</v>
      </c>
      <c r="I26" s="137"/>
      <c r="L26" s="41"/>
    </row>
    <row r="27" s="7" customFormat="1" ht="16.5" customHeight="1">
      <c r="B27" s="142"/>
      <c r="E27" s="143" t="s">
        <v>1</v>
      </c>
      <c r="F27" s="143"/>
      <c r="G27" s="143"/>
      <c r="H27" s="143"/>
      <c r="I27" s="144"/>
      <c r="L27" s="142"/>
    </row>
    <row r="28" s="1" customFormat="1" ht="6.96" customHeight="1">
      <c r="B28" s="41"/>
      <c r="I28" s="137"/>
      <c r="L28" s="41"/>
    </row>
    <row r="29" s="1" customFormat="1" ht="6.96" customHeight="1">
      <c r="B29" s="41"/>
      <c r="D29" s="76"/>
      <c r="E29" s="76"/>
      <c r="F29" s="76"/>
      <c r="G29" s="76"/>
      <c r="H29" s="76"/>
      <c r="I29" s="145"/>
      <c r="J29" s="76"/>
      <c r="K29" s="76"/>
      <c r="L29" s="41"/>
    </row>
    <row r="30" s="1" customFormat="1" ht="25.44" customHeight="1">
      <c r="B30" s="41"/>
      <c r="D30" s="146" t="s">
        <v>37</v>
      </c>
      <c r="I30" s="137"/>
      <c r="J30" s="147">
        <f>ROUND(J120, 2)</f>
        <v>0</v>
      </c>
      <c r="L30" s="41"/>
    </row>
    <row r="31" s="1" customFormat="1" ht="6.96" customHeight="1">
      <c r="B31" s="41"/>
      <c r="D31" s="76"/>
      <c r="E31" s="76"/>
      <c r="F31" s="76"/>
      <c r="G31" s="76"/>
      <c r="H31" s="76"/>
      <c r="I31" s="145"/>
      <c r="J31" s="76"/>
      <c r="K31" s="76"/>
      <c r="L31" s="41"/>
    </row>
    <row r="32" s="1" customFormat="1" ht="14.4" customHeight="1">
      <c r="B32" s="41"/>
      <c r="F32" s="148" t="s">
        <v>39</v>
      </c>
      <c r="I32" s="149" t="s">
        <v>38</v>
      </c>
      <c r="J32" s="148" t="s">
        <v>40</v>
      </c>
      <c r="L32" s="41"/>
    </row>
    <row r="33" s="1" customFormat="1" ht="14.4" customHeight="1">
      <c r="B33" s="41"/>
      <c r="D33" s="150" t="s">
        <v>41</v>
      </c>
      <c r="E33" s="135" t="s">
        <v>42</v>
      </c>
      <c r="F33" s="151">
        <f>ROUND((SUM(BE120:BE200)),  2)</f>
        <v>0</v>
      </c>
      <c r="I33" s="152">
        <v>0.20999999999999999</v>
      </c>
      <c r="J33" s="151">
        <f>ROUND(((SUM(BE120:BE200))*I33),  2)</f>
        <v>0</v>
      </c>
      <c r="L33" s="41"/>
    </row>
    <row r="34" s="1" customFormat="1" ht="14.4" customHeight="1">
      <c r="B34" s="41"/>
      <c r="E34" s="135" t="s">
        <v>43</v>
      </c>
      <c r="F34" s="151">
        <f>ROUND((SUM(BF120:BF200)),  2)</f>
        <v>0</v>
      </c>
      <c r="I34" s="152">
        <v>0.14999999999999999</v>
      </c>
      <c r="J34" s="151">
        <f>ROUND(((SUM(BF120:BF200))*I34),  2)</f>
        <v>0</v>
      </c>
      <c r="L34" s="41"/>
    </row>
    <row r="35" hidden="1" s="1" customFormat="1" ht="14.4" customHeight="1">
      <c r="B35" s="41"/>
      <c r="E35" s="135" t="s">
        <v>44</v>
      </c>
      <c r="F35" s="151">
        <f>ROUND((SUM(BG120:BG200)),  2)</f>
        <v>0</v>
      </c>
      <c r="I35" s="152">
        <v>0.20999999999999999</v>
      </c>
      <c r="J35" s="151">
        <f>0</f>
        <v>0</v>
      </c>
      <c r="L35" s="41"/>
    </row>
    <row r="36" hidden="1" s="1" customFormat="1" ht="14.4" customHeight="1">
      <c r="B36" s="41"/>
      <c r="E36" s="135" t="s">
        <v>45</v>
      </c>
      <c r="F36" s="151">
        <f>ROUND((SUM(BH120:BH200)),  2)</f>
        <v>0</v>
      </c>
      <c r="I36" s="152">
        <v>0.14999999999999999</v>
      </c>
      <c r="J36" s="151">
        <f>0</f>
        <v>0</v>
      </c>
      <c r="L36" s="41"/>
    </row>
    <row r="37" hidden="1" s="1" customFormat="1" ht="14.4" customHeight="1">
      <c r="B37" s="41"/>
      <c r="E37" s="135" t="s">
        <v>46</v>
      </c>
      <c r="F37" s="151">
        <f>ROUND((SUM(BI120:BI200)),  2)</f>
        <v>0</v>
      </c>
      <c r="I37" s="152">
        <v>0</v>
      </c>
      <c r="J37" s="151">
        <f>0</f>
        <v>0</v>
      </c>
      <c r="L37" s="41"/>
    </row>
    <row r="38" s="1" customFormat="1" ht="6.96" customHeight="1">
      <c r="B38" s="41"/>
      <c r="I38" s="137"/>
      <c r="L38" s="41"/>
    </row>
    <row r="39" s="1" customFormat="1" ht="25.44" customHeight="1">
      <c r="B39" s="41"/>
      <c r="C39" s="153"/>
      <c r="D39" s="154" t="s">
        <v>47</v>
      </c>
      <c r="E39" s="155"/>
      <c r="F39" s="155"/>
      <c r="G39" s="156" t="s">
        <v>48</v>
      </c>
      <c r="H39" s="157" t="s">
        <v>49</v>
      </c>
      <c r="I39" s="158"/>
      <c r="J39" s="159">
        <f>SUM(J30:J37)</f>
        <v>0</v>
      </c>
      <c r="K39" s="160"/>
      <c r="L39" s="41"/>
    </row>
    <row r="40" s="1" customFormat="1" ht="14.4" customHeight="1">
      <c r="B40" s="41"/>
      <c r="I40" s="137"/>
      <c r="L40" s="41"/>
    </row>
    <row r="41" ht="14.4" customHeight="1">
      <c r="B41" s="18"/>
      <c r="L41" s="18"/>
    </row>
    <row r="42" ht="14.4" customHeight="1">
      <c r="B42" s="18"/>
      <c r="L42" s="18"/>
    </row>
    <row r="43" ht="14.4" customHeight="1">
      <c r="B43" s="18"/>
      <c r="L43" s="18"/>
    </row>
    <row r="44" ht="14.4" customHeight="1">
      <c r="B44" s="18"/>
      <c r="L44" s="18"/>
    </row>
    <row r="45" ht="14.4" customHeight="1">
      <c r="B45" s="18"/>
      <c r="L45" s="18"/>
    </row>
    <row r="46" ht="14.4" customHeight="1">
      <c r="B46" s="18"/>
      <c r="L46" s="18"/>
    </row>
    <row r="47" ht="14.4" customHeight="1">
      <c r="B47" s="18"/>
      <c r="L47" s="18"/>
    </row>
    <row r="48" ht="14.4" customHeight="1">
      <c r="B48" s="18"/>
      <c r="L48" s="18"/>
    </row>
    <row r="49" ht="14.4" customHeight="1">
      <c r="B49" s="18"/>
      <c r="L49" s="18"/>
    </row>
    <row r="50" s="1" customFormat="1" ht="14.4" customHeight="1">
      <c r="B50" s="41"/>
      <c r="D50" s="161" t="s">
        <v>50</v>
      </c>
      <c r="E50" s="162"/>
      <c r="F50" s="162"/>
      <c r="G50" s="161" t="s">
        <v>51</v>
      </c>
      <c r="H50" s="162"/>
      <c r="I50" s="163"/>
      <c r="J50" s="162"/>
      <c r="K50" s="162"/>
      <c r="L50" s="4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1" customFormat="1">
      <c r="B61" s="41"/>
      <c r="D61" s="164" t="s">
        <v>52</v>
      </c>
      <c r="E61" s="165"/>
      <c r="F61" s="166" t="s">
        <v>53</v>
      </c>
      <c r="G61" s="164" t="s">
        <v>52</v>
      </c>
      <c r="H61" s="165"/>
      <c r="I61" s="167"/>
      <c r="J61" s="168" t="s">
        <v>53</v>
      </c>
      <c r="K61" s="165"/>
      <c r="L61" s="41"/>
    </row>
    <row r="62">
      <c r="B62" s="18"/>
      <c r="L62" s="18"/>
    </row>
    <row r="63">
      <c r="B63" s="18"/>
      <c r="L63" s="18"/>
    </row>
    <row r="64">
      <c r="B64" s="18"/>
      <c r="L64" s="18"/>
    </row>
    <row r="65" s="1" customFormat="1">
      <c r="B65" s="41"/>
      <c r="D65" s="161" t="s">
        <v>54</v>
      </c>
      <c r="E65" s="162"/>
      <c r="F65" s="162"/>
      <c r="G65" s="161" t="s">
        <v>55</v>
      </c>
      <c r="H65" s="162"/>
      <c r="I65" s="163"/>
      <c r="J65" s="162"/>
      <c r="K65" s="162"/>
      <c r="L65" s="41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1" customFormat="1">
      <c r="B76" s="41"/>
      <c r="D76" s="164" t="s">
        <v>52</v>
      </c>
      <c r="E76" s="165"/>
      <c r="F76" s="166" t="s">
        <v>53</v>
      </c>
      <c r="G76" s="164" t="s">
        <v>52</v>
      </c>
      <c r="H76" s="165"/>
      <c r="I76" s="167"/>
      <c r="J76" s="168" t="s">
        <v>53</v>
      </c>
      <c r="K76" s="165"/>
      <c r="L76" s="41"/>
    </row>
    <row r="77" s="1" customFormat="1" ht="14.4" customHeight="1">
      <c r="B77" s="169"/>
      <c r="C77" s="170"/>
      <c r="D77" s="170"/>
      <c r="E77" s="170"/>
      <c r="F77" s="170"/>
      <c r="G77" s="170"/>
      <c r="H77" s="170"/>
      <c r="I77" s="171"/>
      <c r="J77" s="170"/>
      <c r="K77" s="170"/>
      <c r="L77" s="41"/>
    </row>
    <row r="81" s="1" customFormat="1" ht="6.96" customHeight="1">
      <c r="B81" s="172"/>
      <c r="C81" s="173"/>
      <c r="D81" s="173"/>
      <c r="E81" s="173"/>
      <c r="F81" s="173"/>
      <c r="G81" s="173"/>
      <c r="H81" s="173"/>
      <c r="I81" s="174"/>
      <c r="J81" s="173"/>
      <c r="K81" s="173"/>
      <c r="L81" s="41"/>
    </row>
    <row r="82" s="1" customFormat="1" ht="24.96" customHeight="1">
      <c r="B82" s="36"/>
      <c r="C82" s="21" t="s">
        <v>109</v>
      </c>
      <c r="D82" s="37"/>
      <c r="E82" s="37"/>
      <c r="F82" s="37"/>
      <c r="G82" s="37"/>
      <c r="H82" s="37"/>
      <c r="I82" s="137"/>
      <c r="J82" s="37"/>
      <c r="K82" s="37"/>
      <c r="L82" s="41"/>
    </row>
    <row r="83" s="1" customFormat="1" ht="6.96" customHeight="1">
      <c r="B83" s="36"/>
      <c r="C83" s="37"/>
      <c r="D83" s="37"/>
      <c r="E83" s="37"/>
      <c r="F83" s="37"/>
      <c r="G83" s="37"/>
      <c r="H83" s="37"/>
      <c r="I83" s="137"/>
      <c r="J83" s="37"/>
      <c r="K83" s="37"/>
      <c r="L83" s="41"/>
    </row>
    <row r="84" s="1" customFormat="1" ht="12" customHeight="1">
      <c r="B84" s="36"/>
      <c r="C84" s="30" t="s">
        <v>16</v>
      </c>
      <c r="D84" s="37"/>
      <c r="E84" s="37"/>
      <c r="F84" s="37"/>
      <c r="G84" s="37"/>
      <c r="H84" s="37"/>
      <c r="I84" s="137"/>
      <c r="J84" s="37"/>
      <c r="K84" s="37"/>
      <c r="L84" s="41"/>
    </row>
    <row r="85" s="1" customFormat="1" ht="16.5" customHeight="1">
      <c r="B85" s="36"/>
      <c r="C85" s="37"/>
      <c r="D85" s="37"/>
      <c r="E85" s="175" t="str">
        <f>E7</f>
        <v>Rekonstrukce polní cesty C4 a C5 v k.ú. Lhota u Dřís</v>
      </c>
      <c r="F85" s="30"/>
      <c r="G85" s="30"/>
      <c r="H85" s="30"/>
      <c r="I85" s="137"/>
      <c r="J85" s="37"/>
      <c r="K85" s="37"/>
      <c r="L85" s="41"/>
    </row>
    <row r="86" s="1" customFormat="1" ht="12" customHeight="1">
      <c r="B86" s="36"/>
      <c r="C86" s="30" t="s">
        <v>106</v>
      </c>
      <c r="D86" s="37"/>
      <c r="E86" s="37"/>
      <c r="F86" s="37"/>
      <c r="G86" s="37"/>
      <c r="H86" s="37"/>
      <c r="I86" s="137"/>
      <c r="J86" s="37"/>
      <c r="K86" s="37"/>
      <c r="L86" s="41"/>
    </row>
    <row r="87" s="1" customFormat="1" ht="16.5" customHeight="1">
      <c r="B87" s="36"/>
      <c r="C87" s="37"/>
      <c r="D87" s="37"/>
      <c r="E87" s="69" t="str">
        <f>E9</f>
        <v>495/16-6 - SO 06 Následná tříletá údržba zeleně ŽP5 (1. rok, 2. rok, 3.rok)</v>
      </c>
      <c r="F87" s="37"/>
      <c r="G87" s="37"/>
      <c r="H87" s="37"/>
      <c r="I87" s="137"/>
      <c r="J87" s="37"/>
      <c r="K87" s="37"/>
      <c r="L87" s="41"/>
    </row>
    <row r="88" s="1" customFormat="1" ht="6.96" customHeight="1">
      <c r="B88" s="36"/>
      <c r="C88" s="37"/>
      <c r="D88" s="37"/>
      <c r="E88" s="37"/>
      <c r="F88" s="37"/>
      <c r="G88" s="37"/>
      <c r="H88" s="37"/>
      <c r="I88" s="137"/>
      <c r="J88" s="37"/>
      <c r="K88" s="37"/>
      <c r="L88" s="41"/>
    </row>
    <row r="89" s="1" customFormat="1" ht="12" customHeight="1">
      <c r="B89" s="36"/>
      <c r="C89" s="30" t="s">
        <v>22</v>
      </c>
      <c r="D89" s="37"/>
      <c r="E89" s="37"/>
      <c r="F89" s="25" t="str">
        <f>F12</f>
        <v xml:space="preserve"> </v>
      </c>
      <c r="G89" s="37"/>
      <c r="H89" s="37"/>
      <c r="I89" s="140" t="s">
        <v>24</v>
      </c>
      <c r="J89" s="72" t="str">
        <f>IF(J12="","",J12)</f>
        <v>15. 6. 2015</v>
      </c>
      <c r="K89" s="37"/>
      <c r="L89" s="41"/>
    </row>
    <row r="90" s="1" customFormat="1" ht="6.96" customHeight="1">
      <c r="B90" s="36"/>
      <c r="C90" s="37"/>
      <c r="D90" s="37"/>
      <c r="E90" s="37"/>
      <c r="F90" s="37"/>
      <c r="G90" s="37"/>
      <c r="H90" s="37"/>
      <c r="I90" s="137"/>
      <c r="J90" s="37"/>
      <c r="K90" s="37"/>
      <c r="L90" s="41"/>
    </row>
    <row r="91" s="1" customFormat="1" ht="15.15" customHeight="1">
      <c r="B91" s="36"/>
      <c r="C91" s="30" t="s">
        <v>28</v>
      </c>
      <c r="D91" s="37"/>
      <c r="E91" s="37"/>
      <c r="F91" s="25" t="str">
        <f>E15</f>
        <v xml:space="preserve"> </v>
      </c>
      <c r="G91" s="37"/>
      <c r="H91" s="37"/>
      <c r="I91" s="140" t="s">
        <v>33</v>
      </c>
      <c r="J91" s="34" t="str">
        <f>E21</f>
        <v>NDCon s.r.o.</v>
      </c>
      <c r="K91" s="37"/>
      <c r="L91" s="41"/>
    </row>
    <row r="92" s="1" customFormat="1" ht="15.15" customHeight="1">
      <c r="B92" s="36"/>
      <c r="C92" s="30" t="s">
        <v>31</v>
      </c>
      <c r="D92" s="37"/>
      <c r="E92" s="37"/>
      <c r="F92" s="25" t="str">
        <f>IF(E18="","",E18)</f>
        <v>Vyplň údaj</v>
      </c>
      <c r="G92" s="37"/>
      <c r="H92" s="37"/>
      <c r="I92" s="140" t="s">
        <v>35</v>
      </c>
      <c r="J92" s="34" t="str">
        <f>E24</f>
        <v>NDCon s.r.o.</v>
      </c>
      <c r="K92" s="37"/>
      <c r="L92" s="41"/>
    </row>
    <row r="93" s="1" customFormat="1" ht="10.32" customHeight="1">
      <c r="B93" s="36"/>
      <c r="C93" s="37"/>
      <c r="D93" s="37"/>
      <c r="E93" s="37"/>
      <c r="F93" s="37"/>
      <c r="G93" s="37"/>
      <c r="H93" s="37"/>
      <c r="I93" s="137"/>
      <c r="J93" s="37"/>
      <c r="K93" s="37"/>
      <c r="L93" s="41"/>
    </row>
    <row r="94" s="1" customFormat="1" ht="29.28" customHeight="1">
      <c r="B94" s="36"/>
      <c r="C94" s="176" t="s">
        <v>110</v>
      </c>
      <c r="D94" s="177"/>
      <c r="E94" s="177"/>
      <c r="F94" s="177"/>
      <c r="G94" s="177"/>
      <c r="H94" s="177"/>
      <c r="I94" s="178"/>
      <c r="J94" s="179" t="s">
        <v>111</v>
      </c>
      <c r="K94" s="177"/>
      <c r="L94" s="41"/>
    </row>
    <row r="95" s="1" customFormat="1" ht="10.32" customHeight="1">
      <c r="B95" s="36"/>
      <c r="C95" s="37"/>
      <c r="D95" s="37"/>
      <c r="E95" s="37"/>
      <c r="F95" s="37"/>
      <c r="G95" s="37"/>
      <c r="H95" s="37"/>
      <c r="I95" s="137"/>
      <c r="J95" s="37"/>
      <c r="K95" s="37"/>
      <c r="L95" s="41"/>
    </row>
    <row r="96" s="1" customFormat="1" ht="22.8" customHeight="1">
      <c r="B96" s="36"/>
      <c r="C96" s="180" t="s">
        <v>112</v>
      </c>
      <c r="D96" s="37"/>
      <c r="E96" s="37"/>
      <c r="F96" s="37"/>
      <c r="G96" s="37"/>
      <c r="H96" s="37"/>
      <c r="I96" s="137"/>
      <c r="J96" s="103">
        <f>J120</f>
        <v>0</v>
      </c>
      <c r="K96" s="37"/>
      <c r="L96" s="41"/>
      <c r="AU96" s="15" t="s">
        <v>113</v>
      </c>
    </row>
    <row r="97" s="8" customFormat="1" ht="24.96" customHeight="1">
      <c r="B97" s="181"/>
      <c r="C97" s="182"/>
      <c r="D97" s="183" t="s">
        <v>182</v>
      </c>
      <c r="E97" s="184"/>
      <c r="F97" s="184"/>
      <c r="G97" s="184"/>
      <c r="H97" s="184"/>
      <c r="I97" s="185"/>
      <c r="J97" s="186">
        <f>J121</f>
        <v>0</v>
      </c>
      <c r="K97" s="182"/>
      <c r="L97" s="187"/>
    </row>
    <row r="98" s="9" customFormat="1" ht="19.92" customHeight="1">
      <c r="B98" s="188"/>
      <c r="C98" s="189"/>
      <c r="D98" s="190" t="s">
        <v>636</v>
      </c>
      <c r="E98" s="191"/>
      <c r="F98" s="191"/>
      <c r="G98" s="191"/>
      <c r="H98" s="191"/>
      <c r="I98" s="192"/>
      <c r="J98" s="193">
        <f>J122</f>
        <v>0</v>
      </c>
      <c r="K98" s="189"/>
      <c r="L98" s="194"/>
    </row>
    <row r="99" s="9" customFormat="1" ht="19.92" customHeight="1">
      <c r="B99" s="188"/>
      <c r="C99" s="189"/>
      <c r="D99" s="190" t="s">
        <v>637</v>
      </c>
      <c r="E99" s="191"/>
      <c r="F99" s="191"/>
      <c r="G99" s="191"/>
      <c r="H99" s="191"/>
      <c r="I99" s="192"/>
      <c r="J99" s="193">
        <f>J145</f>
        <v>0</v>
      </c>
      <c r="K99" s="189"/>
      <c r="L99" s="194"/>
    </row>
    <row r="100" s="9" customFormat="1" ht="19.92" customHeight="1">
      <c r="B100" s="188"/>
      <c r="C100" s="189"/>
      <c r="D100" s="190" t="s">
        <v>638</v>
      </c>
      <c r="E100" s="191"/>
      <c r="F100" s="191"/>
      <c r="G100" s="191"/>
      <c r="H100" s="191"/>
      <c r="I100" s="192"/>
      <c r="J100" s="193">
        <f>J172</f>
        <v>0</v>
      </c>
      <c r="K100" s="189"/>
      <c r="L100" s="194"/>
    </row>
    <row r="101" s="1" customFormat="1" ht="21.84" customHeight="1">
      <c r="B101" s="36"/>
      <c r="C101" s="37"/>
      <c r="D101" s="37"/>
      <c r="E101" s="37"/>
      <c r="F101" s="37"/>
      <c r="G101" s="37"/>
      <c r="H101" s="37"/>
      <c r="I101" s="137"/>
      <c r="J101" s="37"/>
      <c r="K101" s="37"/>
      <c r="L101" s="41"/>
    </row>
    <row r="102" s="1" customFormat="1" ht="6.96" customHeight="1">
      <c r="B102" s="59"/>
      <c r="C102" s="60"/>
      <c r="D102" s="60"/>
      <c r="E102" s="60"/>
      <c r="F102" s="60"/>
      <c r="G102" s="60"/>
      <c r="H102" s="60"/>
      <c r="I102" s="171"/>
      <c r="J102" s="60"/>
      <c r="K102" s="60"/>
      <c r="L102" s="41"/>
    </row>
    <row r="106" s="1" customFormat="1" ht="6.96" customHeight="1">
      <c r="B106" s="61"/>
      <c r="C106" s="62"/>
      <c r="D106" s="62"/>
      <c r="E106" s="62"/>
      <c r="F106" s="62"/>
      <c r="G106" s="62"/>
      <c r="H106" s="62"/>
      <c r="I106" s="174"/>
      <c r="J106" s="62"/>
      <c r="K106" s="62"/>
      <c r="L106" s="41"/>
    </row>
    <row r="107" s="1" customFormat="1" ht="24.96" customHeight="1">
      <c r="B107" s="36"/>
      <c r="C107" s="21" t="s">
        <v>118</v>
      </c>
      <c r="D107" s="37"/>
      <c r="E107" s="37"/>
      <c r="F107" s="37"/>
      <c r="G107" s="37"/>
      <c r="H107" s="37"/>
      <c r="I107" s="137"/>
      <c r="J107" s="37"/>
      <c r="K107" s="37"/>
      <c r="L107" s="41"/>
    </row>
    <row r="108" s="1" customFormat="1" ht="6.96" customHeight="1">
      <c r="B108" s="36"/>
      <c r="C108" s="37"/>
      <c r="D108" s="37"/>
      <c r="E108" s="37"/>
      <c r="F108" s="37"/>
      <c r="G108" s="37"/>
      <c r="H108" s="37"/>
      <c r="I108" s="137"/>
      <c r="J108" s="37"/>
      <c r="K108" s="37"/>
      <c r="L108" s="41"/>
    </row>
    <row r="109" s="1" customFormat="1" ht="12" customHeight="1">
      <c r="B109" s="36"/>
      <c r="C109" s="30" t="s">
        <v>16</v>
      </c>
      <c r="D109" s="37"/>
      <c r="E109" s="37"/>
      <c r="F109" s="37"/>
      <c r="G109" s="37"/>
      <c r="H109" s="37"/>
      <c r="I109" s="137"/>
      <c r="J109" s="37"/>
      <c r="K109" s="37"/>
      <c r="L109" s="41"/>
    </row>
    <row r="110" s="1" customFormat="1" ht="16.5" customHeight="1">
      <c r="B110" s="36"/>
      <c r="C110" s="37"/>
      <c r="D110" s="37"/>
      <c r="E110" s="175" t="str">
        <f>E7</f>
        <v>Rekonstrukce polní cesty C4 a C5 v k.ú. Lhota u Dřís</v>
      </c>
      <c r="F110" s="30"/>
      <c r="G110" s="30"/>
      <c r="H110" s="30"/>
      <c r="I110" s="137"/>
      <c r="J110" s="37"/>
      <c r="K110" s="37"/>
      <c r="L110" s="41"/>
    </row>
    <row r="111" s="1" customFormat="1" ht="12" customHeight="1">
      <c r="B111" s="36"/>
      <c r="C111" s="30" t="s">
        <v>106</v>
      </c>
      <c r="D111" s="37"/>
      <c r="E111" s="37"/>
      <c r="F111" s="37"/>
      <c r="G111" s="37"/>
      <c r="H111" s="37"/>
      <c r="I111" s="137"/>
      <c r="J111" s="37"/>
      <c r="K111" s="37"/>
      <c r="L111" s="41"/>
    </row>
    <row r="112" s="1" customFormat="1" ht="16.5" customHeight="1">
      <c r="B112" s="36"/>
      <c r="C112" s="37"/>
      <c r="D112" s="37"/>
      <c r="E112" s="69" t="str">
        <f>E9</f>
        <v>495/16-6 - SO 06 Následná tříletá údržba zeleně ŽP5 (1. rok, 2. rok, 3.rok)</v>
      </c>
      <c r="F112" s="37"/>
      <c r="G112" s="37"/>
      <c r="H112" s="37"/>
      <c r="I112" s="137"/>
      <c r="J112" s="37"/>
      <c r="K112" s="37"/>
      <c r="L112" s="41"/>
    </row>
    <row r="113" s="1" customFormat="1" ht="6.96" customHeight="1">
      <c r="B113" s="36"/>
      <c r="C113" s="37"/>
      <c r="D113" s="37"/>
      <c r="E113" s="37"/>
      <c r="F113" s="37"/>
      <c r="G113" s="37"/>
      <c r="H113" s="37"/>
      <c r="I113" s="137"/>
      <c r="J113" s="37"/>
      <c r="K113" s="37"/>
      <c r="L113" s="41"/>
    </row>
    <row r="114" s="1" customFormat="1" ht="12" customHeight="1">
      <c r="B114" s="36"/>
      <c r="C114" s="30" t="s">
        <v>22</v>
      </c>
      <c r="D114" s="37"/>
      <c r="E114" s="37"/>
      <c r="F114" s="25" t="str">
        <f>F12</f>
        <v xml:space="preserve"> </v>
      </c>
      <c r="G114" s="37"/>
      <c r="H114" s="37"/>
      <c r="I114" s="140" t="s">
        <v>24</v>
      </c>
      <c r="J114" s="72" t="str">
        <f>IF(J12="","",J12)</f>
        <v>15. 6. 2015</v>
      </c>
      <c r="K114" s="37"/>
      <c r="L114" s="41"/>
    </row>
    <row r="115" s="1" customFormat="1" ht="6.96" customHeight="1">
      <c r="B115" s="36"/>
      <c r="C115" s="37"/>
      <c r="D115" s="37"/>
      <c r="E115" s="37"/>
      <c r="F115" s="37"/>
      <c r="G115" s="37"/>
      <c r="H115" s="37"/>
      <c r="I115" s="137"/>
      <c r="J115" s="37"/>
      <c r="K115" s="37"/>
      <c r="L115" s="41"/>
    </row>
    <row r="116" s="1" customFormat="1" ht="15.15" customHeight="1">
      <c r="B116" s="36"/>
      <c r="C116" s="30" t="s">
        <v>28</v>
      </c>
      <c r="D116" s="37"/>
      <c r="E116" s="37"/>
      <c r="F116" s="25" t="str">
        <f>E15</f>
        <v xml:space="preserve"> </v>
      </c>
      <c r="G116" s="37"/>
      <c r="H116" s="37"/>
      <c r="I116" s="140" t="s">
        <v>33</v>
      </c>
      <c r="J116" s="34" t="str">
        <f>E21</f>
        <v>NDCon s.r.o.</v>
      </c>
      <c r="K116" s="37"/>
      <c r="L116" s="41"/>
    </row>
    <row r="117" s="1" customFormat="1" ht="15.15" customHeight="1">
      <c r="B117" s="36"/>
      <c r="C117" s="30" t="s">
        <v>31</v>
      </c>
      <c r="D117" s="37"/>
      <c r="E117" s="37"/>
      <c r="F117" s="25" t="str">
        <f>IF(E18="","",E18)</f>
        <v>Vyplň údaj</v>
      </c>
      <c r="G117" s="37"/>
      <c r="H117" s="37"/>
      <c r="I117" s="140" t="s">
        <v>35</v>
      </c>
      <c r="J117" s="34" t="str">
        <f>E24</f>
        <v>NDCon s.r.o.</v>
      </c>
      <c r="K117" s="37"/>
      <c r="L117" s="41"/>
    </row>
    <row r="118" s="1" customFormat="1" ht="10.32" customHeight="1">
      <c r="B118" s="36"/>
      <c r="C118" s="37"/>
      <c r="D118" s="37"/>
      <c r="E118" s="37"/>
      <c r="F118" s="37"/>
      <c r="G118" s="37"/>
      <c r="H118" s="37"/>
      <c r="I118" s="137"/>
      <c r="J118" s="37"/>
      <c r="K118" s="37"/>
      <c r="L118" s="41"/>
    </row>
    <row r="119" s="10" customFormat="1" ht="29.28" customHeight="1">
      <c r="B119" s="195"/>
      <c r="C119" s="196" t="s">
        <v>119</v>
      </c>
      <c r="D119" s="197" t="s">
        <v>62</v>
      </c>
      <c r="E119" s="197" t="s">
        <v>58</v>
      </c>
      <c r="F119" s="197" t="s">
        <v>59</v>
      </c>
      <c r="G119" s="197" t="s">
        <v>120</v>
      </c>
      <c r="H119" s="197" t="s">
        <v>121</v>
      </c>
      <c r="I119" s="198" t="s">
        <v>122</v>
      </c>
      <c r="J119" s="197" t="s">
        <v>111</v>
      </c>
      <c r="K119" s="199" t="s">
        <v>123</v>
      </c>
      <c r="L119" s="200"/>
      <c r="M119" s="93" t="s">
        <v>1</v>
      </c>
      <c r="N119" s="94" t="s">
        <v>41</v>
      </c>
      <c r="O119" s="94" t="s">
        <v>124</v>
      </c>
      <c r="P119" s="94" t="s">
        <v>125</v>
      </c>
      <c r="Q119" s="94" t="s">
        <v>126</v>
      </c>
      <c r="R119" s="94" t="s">
        <v>127</v>
      </c>
      <c r="S119" s="94" t="s">
        <v>128</v>
      </c>
      <c r="T119" s="95" t="s">
        <v>129</v>
      </c>
    </row>
    <row r="120" s="1" customFormat="1" ht="22.8" customHeight="1">
      <c r="B120" s="36"/>
      <c r="C120" s="100" t="s">
        <v>130</v>
      </c>
      <c r="D120" s="37"/>
      <c r="E120" s="37"/>
      <c r="F120" s="37"/>
      <c r="G120" s="37"/>
      <c r="H120" s="37"/>
      <c r="I120" s="137"/>
      <c r="J120" s="201">
        <f>BK120</f>
        <v>0</v>
      </c>
      <c r="K120" s="37"/>
      <c r="L120" s="41"/>
      <c r="M120" s="96"/>
      <c r="N120" s="97"/>
      <c r="O120" s="97"/>
      <c r="P120" s="202">
        <f>P121</f>
        <v>0</v>
      </c>
      <c r="Q120" s="97"/>
      <c r="R120" s="202">
        <f>R121</f>
        <v>0.0013233400000000001</v>
      </c>
      <c r="S120" s="97"/>
      <c r="T120" s="203">
        <f>T121</f>
        <v>0</v>
      </c>
      <c r="AT120" s="15" t="s">
        <v>76</v>
      </c>
      <c r="AU120" s="15" t="s">
        <v>113</v>
      </c>
      <c r="BK120" s="204">
        <f>BK121</f>
        <v>0</v>
      </c>
    </row>
    <row r="121" s="11" customFormat="1" ht="25.92" customHeight="1">
      <c r="B121" s="205"/>
      <c r="C121" s="206"/>
      <c r="D121" s="207" t="s">
        <v>76</v>
      </c>
      <c r="E121" s="208" t="s">
        <v>189</v>
      </c>
      <c r="F121" s="208" t="s">
        <v>190</v>
      </c>
      <c r="G121" s="206"/>
      <c r="H121" s="206"/>
      <c r="I121" s="209"/>
      <c r="J121" s="210">
        <f>BK121</f>
        <v>0</v>
      </c>
      <c r="K121" s="206"/>
      <c r="L121" s="211"/>
      <c r="M121" s="212"/>
      <c r="N121" s="213"/>
      <c r="O121" s="213"/>
      <c r="P121" s="214">
        <f>P122+P145+P172</f>
        <v>0</v>
      </c>
      <c r="Q121" s="213"/>
      <c r="R121" s="214">
        <f>R122+R145+R172</f>
        <v>0.0013233400000000001</v>
      </c>
      <c r="S121" s="213"/>
      <c r="T121" s="215">
        <f>T122+T145+T172</f>
        <v>0</v>
      </c>
      <c r="AR121" s="216" t="s">
        <v>21</v>
      </c>
      <c r="AT121" s="217" t="s">
        <v>76</v>
      </c>
      <c r="AU121" s="217" t="s">
        <v>77</v>
      </c>
      <c r="AY121" s="216" t="s">
        <v>134</v>
      </c>
      <c r="BK121" s="218">
        <f>BK122+BK145+BK172</f>
        <v>0</v>
      </c>
    </row>
    <row r="122" s="11" customFormat="1" ht="22.8" customHeight="1">
      <c r="B122" s="205"/>
      <c r="C122" s="206"/>
      <c r="D122" s="207" t="s">
        <v>76</v>
      </c>
      <c r="E122" s="219" t="s">
        <v>21</v>
      </c>
      <c r="F122" s="219" t="s">
        <v>639</v>
      </c>
      <c r="G122" s="206"/>
      <c r="H122" s="206"/>
      <c r="I122" s="209"/>
      <c r="J122" s="220">
        <f>BK122</f>
        <v>0</v>
      </c>
      <c r="K122" s="206"/>
      <c r="L122" s="211"/>
      <c r="M122" s="212"/>
      <c r="N122" s="213"/>
      <c r="O122" s="213"/>
      <c r="P122" s="214">
        <f>SUM(P123:P144)</f>
        <v>0</v>
      </c>
      <c r="Q122" s="213"/>
      <c r="R122" s="214">
        <f>SUM(R123:R144)</f>
        <v>0</v>
      </c>
      <c r="S122" s="213"/>
      <c r="T122" s="215">
        <f>SUM(T123:T144)</f>
        <v>0</v>
      </c>
      <c r="AR122" s="216" t="s">
        <v>21</v>
      </c>
      <c r="AT122" s="217" t="s">
        <v>76</v>
      </c>
      <c r="AU122" s="217" t="s">
        <v>21</v>
      </c>
      <c r="AY122" s="216" t="s">
        <v>134</v>
      </c>
      <c r="BK122" s="218">
        <f>SUM(BK123:BK144)</f>
        <v>0</v>
      </c>
    </row>
    <row r="123" s="1" customFormat="1" ht="24" customHeight="1">
      <c r="B123" s="36"/>
      <c r="C123" s="221" t="s">
        <v>21</v>
      </c>
      <c r="D123" s="221" t="s">
        <v>137</v>
      </c>
      <c r="E123" s="222" t="s">
        <v>731</v>
      </c>
      <c r="F123" s="223" t="s">
        <v>732</v>
      </c>
      <c r="G123" s="224" t="s">
        <v>413</v>
      </c>
      <c r="H123" s="225">
        <v>230</v>
      </c>
      <c r="I123" s="226"/>
      <c r="J123" s="227">
        <f>ROUND(I123*H123,2)</f>
        <v>0</v>
      </c>
      <c r="K123" s="223" t="s">
        <v>195</v>
      </c>
      <c r="L123" s="41"/>
      <c r="M123" s="228" t="s">
        <v>1</v>
      </c>
      <c r="N123" s="229" t="s">
        <v>42</v>
      </c>
      <c r="O123" s="84"/>
      <c r="P123" s="230">
        <f>O123*H123</f>
        <v>0</v>
      </c>
      <c r="Q123" s="230">
        <v>0</v>
      </c>
      <c r="R123" s="230">
        <f>Q123*H123</f>
        <v>0</v>
      </c>
      <c r="S123" s="230">
        <v>0</v>
      </c>
      <c r="T123" s="231">
        <f>S123*H123</f>
        <v>0</v>
      </c>
      <c r="AR123" s="232" t="s">
        <v>158</v>
      </c>
      <c r="AT123" s="232" t="s">
        <v>137</v>
      </c>
      <c r="AU123" s="232" t="s">
        <v>86</v>
      </c>
      <c r="AY123" s="15" t="s">
        <v>134</v>
      </c>
      <c r="BE123" s="233">
        <f>IF(N123="základní",J123,0)</f>
        <v>0</v>
      </c>
      <c r="BF123" s="233">
        <f>IF(N123="snížená",J123,0)</f>
        <v>0</v>
      </c>
      <c r="BG123" s="233">
        <f>IF(N123="zákl. přenesená",J123,0)</f>
        <v>0</v>
      </c>
      <c r="BH123" s="233">
        <f>IF(N123="sníž. přenesená",J123,0)</f>
        <v>0</v>
      </c>
      <c r="BI123" s="233">
        <f>IF(N123="nulová",J123,0)</f>
        <v>0</v>
      </c>
      <c r="BJ123" s="15" t="s">
        <v>21</v>
      </c>
      <c r="BK123" s="233">
        <f>ROUND(I123*H123,2)</f>
        <v>0</v>
      </c>
      <c r="BL123" s="15" t="s">
        <v>158</v>
      </c>
      <c r="BM123" s="232" t="s">
        <v>733</v>
      </c>
    </row>
    <row r="124" s="1" customFormat="1">
      <c r="B124" s="36"/>
      <c r="C124" s="37"/>
      <c r="D124" s="234" t="s">
        <v>144</v>
      </c>
      <c r="E124" s="37"/>
      <c r="F124" s="235" t="s">
        <v>734</v>
      </c>
      <c r="G124" s="37"/>
      <c r="H124" s="37"/>
      <c r="I124" s="137"/>
      <c r="J124" s="37"/>
      <c r="K124" s="37"/>
      <c r="L124" s="41"/>
      <c r="M124" s="236"/>
      <c r="N124" s="84"/>
      <c r="O124" s="84"/>
      <c r="P124" s="84"/>
      <c r="Q124" s="84"/>
      <c r="R124" s="84"/>
      <c r="S124" s="84"/>
      <c r="T124" s="85"/>
      <c r="AT124" s="15" t="s">
        <v>144</v>
      </c>
      <c r="AU124" s="15" t="s">
        <v>86</v>
      </c>
    </row>
    <row r="125" s="12" customFormat="1">
      <c r="B125" s="241"/>
      <c r="C125" s="242"/>
      <c r="D125" s="234" t="s">
        <v>197</v>
      </c>
      <c r="E125" s="243" t="s">
        <v>1</v>
      </c>
      <c r="F125" s="244" t="s">
        <v>735</v>
      </c>
      <c r="G125" s="242"/>
      <c r="H125" s="243" t="s">
        <v>1</v>
      </c>
      <c r="I125" s="245"/>
      <c r="J125" s="242"/>
      <c r="K125" s="242"/>
      <c r="L125" s="246"/>
      <c r="M125" s="247"/>
      <c r="N125" s="248"/>
      <c r="O125" s="248"/>
      <c r="P125" s="248"/>
      <c r="Q125" s="248"/>
      <c r="R125" s="248"/>
      <c r="S125" s="248"/>
      <c r="T125" s="249"/>
      <c r="AT125" s="250" t="s">
        <v>197</v>
      </c>
      <c r="AU125" s="250" t="s">
        <v>86</v>
      </c>
      <c r="AV125" s="12" t="s">
        <v>21</v>
      </c>
      <c r="AW125" s="12" t="s">
        <v>34</v>
      </c>
      <c r="AX125" s="12" t="s">
        <v>77</v>
      </c>
      <c r="AY125" s="250" t="s">
        <v>134</v>
      </c>
    </row>
    <row r="126" s="13" customFormat="1">
      <c r="B126" s="251"/>
      <c r="C126" s="252"/>
      <c r="D126" s="234" t="s">
        <v>197</v>
      </c>
      <c r="E126" s="253" t="s">
        <v>1</v>
      </c>
      <c r="F126" s="254" t="s">
        <v>692</v>
      </c>
      <c r="G126" s="252"/>
      <c r="H126" s="255">
        <v>230</v>
      </c>
      <c r="I126" s="256"/>
      <c r="J126" s="252"/>
      <c r="K126" s="252"/>
      <c r="L126" s="257"/>
      <c r="M126" s="258"/>
      <c r="N126" s="259"/>
      <c r="O126" s="259"/>
      <c r="P126" s="259"/>
      <c r="Q126" s="259"/>
      <c r="R126" s="259"/>
      <c r="S126" s="259"/>
      <c r="T126" s="260"/>
      <c r="AT126" s="261" t="s">
        <v>197</v>
      </c>
      <c r="AU126" s="261" t="s">
        <v>86</v>
      </c>
      <c r="AV126" s="13" t="s">
        <v>86</v>
      </c>
      <c r="AW126" s="13" t="s">
        <v>34</v>
      </c>
      <c r="AX126" s="13" t="s">
        <v>21</v>
      </c>
      <c r="AY126" s="261" t="s">
        <v>134</v>
      </c>
    </row>
    <row r="127" s="1" customFormat="1" ht="16.5" customHeight="1">
      <c r="B127" s="36"/>
      <c r="C127" s="221" t="s">
        <v>86</v>
      </c>
      <c r="D127" s="221" t="s">
        <v>137</v>
      </c>
      <c r="E127" s="222" t="s">
        <v>640</v>
      </c>
      <c r="F127" s="223" t="s">
        <v>641</v>
      </c>
      <c r="G127" s="224" t="s">
        <v>275</v>
      </c>
      <c r="H127" s="225">
        <v>128</v>
      </c>
      <c r="I127" s="226"/>
      <c r="J127" s="227">
        <f>ROUND(I127*H127,2)</f>
        <v>0</v>
      </c>
      <c r="K127" s="223" t="s">
        <v>195</v>
      </c>
      <c r="L127" s="41"/>
      <c r="M127" s="228" t="s">
        <v>1</v>
      </c>
      <c r="N127" s="229" t="s">
        <v>42</v>
      </c>
      <c r="O127" s="84"/>
      <c r="P127" s="230">
        <f>O127*H127</f>
        <v>0</v>
      </c>
      <c r="Q127" s="230">
        <v>0</v>
      </c>
      <c r="R127" s="230">
        <f>Q127*H127</f>
        <v>0</v>
      </c>
      <c r="S127" s="230">
        <v>0</v>
      </c>
      <c r="T127" s="231">
        <f>S127*H127</f>
        <v>0</v>
      </c>
      <c r="AR127" s="232" t="s">
        <v>158</v>
      </c>
      <c r="AT127" s="232" t="s">
        <v>137</v>
      </c>
      <c r="AU127" s="232" t="s">
        <v>86</v>
      </c>
      <c r="AY127" s="15" t="s">
        <v>134</v>
      </c>
      <c r="BE127" s="233">
        <f>IF(N127="základní",J127,0)</f>
        <v>0</v>
      </c>
      <c r="BF127" s="233">
        <f>IF(N127="snížená",J127,0)</f>
        <v>0</v>
      </c>
      <c r="BG127" s="233">
        <f>IF(N127="zákl. přenesená",J127,0)</f>
        <v>0</v>
      </c>
      <c r="BH127" s="233">
        <f>IF(N127="sníž. přenesená",J127,0)</f>
        <v>0</v>
      </c>
      <c r="BI127" s="233">
        <f>IF(N127="nulová",J127,0)</f>
        <v>0</v>
      </c>
      <c r="BJ127" s="15" t="s">
        <v>21</v>
      </c>
      <c r="BK127" s="233">
        <f>ROUND(I127*H127,2)</f>
        <v>0</v>
      </c>
      <c r="BL127" s="15" t="s">
        <v>158</v>
      </c>
      <c r="BM127" s="232" t="s">
        <v>642</v>
      </c>
    </row>
    <row r="128" s="1" customFormat="1">
      <c r="B128" s="36"/>
      <c r="C128" s="37"/>
      <c r="D128" s="234" t="s">
        <v>144</v>
      </c>
      <c r="E128" s="37"/>
      <c r="F128" s="235" t="s">
        <v>643</v>
      </c>
      <c r="G128" s="37"/>
      <c r="H128" s="37"/>
      <c r="I128" s="137"/>
      <c r="J128" s="37"/>
      <c r="K128" s="37"/>
      <c r="L128" s="41"/>
      <c r="M128" s="236"/>
      <c r="N128" s="84"/>
      <c r="O128" s="84"/>
      <c r="P128" s="84"/>
      <c r="Q128" s="84"/>
      <c r="R128" s="84"/>
      <c r="S128" s="84"/>
      <c r="T128" s="85"/>
      <c r="AT128" s="15" t="s">
        <v>144</v>
      </c>
      <c r="AU128" s="15" t="s">
        <v>86</v>
      </c>
    </row>
    <row r="129" s="12" customFormat="1">
      <c r="B129" s="241"/>
      <c r="C129" s="242"/>
      <c r="D129" s="234" t="s">
        <v>197</v>
      </c>
      <c r="E129" s="243" t="s">
        <v>1</v>
      </c>
      <c r="F129" s="244" t="s">
        <v>644</v>
      </c>
      <c r="G129" s="242"/>
      <c r="H129" s="243" t="s">
        <v>1</v>
      </c>
      <c r="I129" s="245"/>
      <c r="J129" s="242"/>
      <c r="K129" s="242"/>
      <c r="L129" s="246"/>
      <c r="M129" s="247"/>
      <c r="N129" s="248"/>
      <c r="O129" s="248"/>
      <c r="P129" s="248"/>
      <c r="Q129" s="248"/>
      <c r="R129" s="248"/>
      <c r="S129" s="248"/>
      <c r="T129" s="249"/>
      <c r="AT129" s="250" t="s">
        <v>197</v>
      </c>
      <c r="AU129" s="250" t="s">
        <v>86</v>
      </c>
      <c r="AV129" s="12" t="s">
        <v>21</v>
      </c>
      <c r="AW129" s="12" t="s">
        <v>34</v>
      </c>
      <c r="AX129" s="12" t="s">
        <v>77</v>
      </c>
      <c r="AY129" s="250" t="s">
        <v>134</v>
      </c>
    </row>
    <row r="130" s="13" customFormat="1">
      <c r="B130" s="251"/>
      <c r="C130" s="252"/>
      <c r="D130" s="234" t="s">
        <v>197</v>
      </c>
      <c r="E130" s="253" t="s">
        <v>1</v>
      </c>
      <c r="F130" s="254" t="s">
        <v>736</v>
      </c>
      <c r="G130" s="252"/>
      <c r="H130" s="255">
        <v>128</v>
      </c>
      <c r="I130" s="256"/>
      <c r="J130" s="252"/>
      <c r="K130" s="252"/>
      <c r="L130" s="257"/>
      <c r="M130" s="258"/>
      <c r="N130" s="259"/>
      <c r="O130" s="259"/>
      <c r="P130" s="259"/>
      <c r="Q130" s="259"/>
      <c r="R130" s="259"/>
      <c r="S130" s="259"/>
      <c r="T130" s="260"/>
      <c r="AT130" s="261" t="s">
        <v>197</v>
      </c>
      <c r="AU130" s="261" t="s">
        <v>86</v>
      </c>
      <c r="AV130" s="13" t="s">
        <v>86</v>
      </c>
      <c r="AW130" s="13" t="s">
        <v>34</v>
      </c>
      <c r="AX130" s="13" t="s">
        <v>21</v>
      </c>
      <c r="AY130" s="261" t="s">
        <v>134</v>
      </c>
    </row>
    <row r="131" s="1" customFormat="1" ht="24" customHeight="1">
      <c r="B131" s="36"/>
      <c r="C131" s="221" t="s">
        <v>151</v>
      </c>
      <c r="D131" s="221" t="s">
        <v>137</v>
      </c>
      <c r="E131" s="222" t="s">
        <v>737</v>
      </c>
      <c r="F131" s="223" t="s">
        <v>738</v>
      </c>
      <c r="G131" s="224" t="s">
        <v>275</v>
      </c>
      <c r="H131" s="225">
        <v>460</v>
      </c>
      <c r="I131" s="226"/>
      <c r="J131" s="227">
        <f>ROUND(I131*H131,2)</f>
        <v>0</v>
      </c>
      <c r="K131" s="223" t="s">
        <v>195</v>
      </c>
      <c r="L131" s="41"/>
      <c r="M131" s="228" t="s">
        <v>1</v>
      </c>
      <c r="N131" s="229" t="s">
        <v>42</v>
      </c>
      <c r="O131" s="84"/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AR131" s="232" t="s">
        <v>158</v>
      </c>
      <c r="AT131" s="232" t="s">
        <v>137</v>
      </c>
      <c r="AU131" s="232" t="s">
        <v>86</v>
      </c>
      <c r="AY131" s="15" t="s">
        <v>134</v>
      </c>
      <c r="BE131" s="233">
        <f>IF(N131="základní",J131,0)</f>
        <v>0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15" t="s">
        <v>21</v>
      </c>
      <c r="BK131" s="233">
        <f>ROUND(I131*H131,2)</f>
        <v>0</v>
      </c>
      <c r="BL131" s="15" t="s">
        <v>158</v>
      </c>
      <c r="BM131" s="232" t="s">
        <v>739</v>
      </c>
    </row>
    <row r="132" s="1" customFormat="1">
      <c r="B132" s="36"/>
      <c r="C132" s="37"/>
      <c r="D132" s="234" t="s">
        <v>144</v>
      </c>
      <c r="E132" s="37"/>
      <c r="F132" s="235" t="s">
        <v>740</v>
      </c>
      <c r="G132" s="37"/>
      <c r="H132" s="37"/>
      <c r="I132" s="137"/>
      <c r="J132" s="37"/>
      <c r="K132" s="37"/>
      <c r="L132" s="41"/>
      <c r="M132" s="236"/>
      <c r="N132" s="84"/>
      <c r="O132" s="84"/>
      <c r="P132" s="84"/>
      <c r="Q132" s="84"/>
      <c r="R132" s="84"/>
      <c r="S132" s="84"/>
      <c r="T132" s="85"/>
      <c r="AT132" s="15" t="s">
        <v>144</v>
      </c>
      <c r="AU132" s="15" t="s">
        <v>86</v>
      </c>
    </row>
    <row r="133" s="12" customFormat="1">
      <c r="B133" s="241"/>
      <c r="C133" s="242"/>
      <c r="D133" s="234" t="s">
        <v>197</v>
      </c>
      <c r="E133" s="243" t="s">
        <v>1</v>
      </c>
      <c r="F133" s="244" t="s">
        <v>644</v>
      </c>
      <c r="G133" s="242"/>
      <c r="H133" s="243" t="s">
        <v>1</v>
      </c>
      <c r="I133" s="245"/>
      <c r="J133" s="242"/>
      <c r="K133" s="242"/>
      <c r="L133" s="246"/>
      <c r="M133" s="247"/>
      <c r="N133" s="248"/>
      <c r="O133" s="248"/>
      <c r="P133" s="248"/>
      <c r="Q133" s="248"/>
      <c r="R133" s="248"/>
      <c r="S133" s="248"/>
      <c r="T133" s="249"/>
      <c r="AT133" s="250" t="s">
        <v>197</v>
      </c>
      <c r="AU133" s="250" t="s">
        <v>86</v>
      </c>
      <c r="AV133" s="12" t="s">
        <v>21</v>
      </c>
      <c r="AW133" s="12" t="s">
        <v>34</v>
      </c>
      <c r="AX133" s="12" t="s">
        <v>77</v>
      </c>
      <c r="AY133" s="250" t="s">
        <v>134</v>
      </c>
    </row>
    <row r="134" s="13" customFormat="1">
      <c r="B134" s="251"/>
      <c r="C134" s="252"/>
      <c r="D134" s="234" t="s">
        <v>197</v>
      </c>
      <c r="E134" s="253" t="s">
        <v>1</v>
      </c>
      <c r="F134" s="254" t="s">
        <v>741</v>
      </c>
      <c r="G134" s="252"/>
      <c r="H134" s="255">
        <v>460</v>
      </c>
      <c r="I134" s="256"/>
      <c r="J134" s="252"/>
      <c r="K134" s="252"/>
      <c r="L134" s="257"/>
      <c r="M134" s="258"/>
      <c r="N134" s="259"/>
      <c r="O134" s="259"/>
      <c r="P134" s="259"/>
      <c r="Q134" s="259"/>
      <c r="R134" s="259"/>
      <c r="S134" s="259"/>
      <c r="T134" s="260"/>
      <c r="AT134" s="261" t="s">
        <v>197</v>
      </c>
      <c r="AU134" s="261" t="s">
        <v>86</v>
      </c>
      <c r="AV134" s="13" t="s">
        <v>86</v>
      </c>
      <c r="AW134" s="13" t="s">
        <v>34</v>
      </c>
      <c r="AX134" s="13" t="s">
        <v>21</v>
      </c>
      <c r="AY134" s="261" t="s">
        <v>134</v>
      </c>
    </row>
    <row r="135" s="1" customFormat="1" ht="16.5" customHeight="1">
      <c r="B135" s="36"/>
      <c r="C135" s="221" t="s">
        <v>158</v>
      </c>
      <c r="D135" s="221" t="s">
        <v>137</v>
      </c>
      <c r="E135" s="222" t="s">
        <v>646</v>
      </c>
      <c r="F135" s="223" t="s">
        <v>647</v>
      </c>
      <c r="G135" s="224" t="s">
        <v>194</v>
      </c>
      <c r="H135" s="225">
        <v>66.439999999999998</v>
      </c>
      <c r="I135" s="226"/>
      <c r="J135" s="227">
        <f>ROUND(I135*H135,2)</f>
        <v>0</v>
      </c>
      <c r="K135" s="223" t="s">
        <v>195</v>
      </c>
      <c r="L135" s="41"/>
      <c r="M135" s="228" t="s">
        <v>1</v>
      </c>
      <c r="N135" s="229" t="s">
        <v>42</v>
      </c>
      <c r="O135" s="84"/>
      <c r="P135" s="230">
        <f>O135*H135</f>
        <v>0</v>
      </c>
      <c r="Q135" s="230">
        <v>0</v>
      </c>
      <c r="R135" s="230">
        <f>Q135*H135</f>
        <v>0</v>
      </c>
      <c r="S135" s="230">
        <v>0</v>
      </c>
      <c r="T135" s="231">
        <f>S135*H135</f>
        <v>0</v>
      </c>
      <c r="AR135" s="232" t="s">
        <v>158</v>
      </c>
      <c r="AT135" s="232" t="s">
        <v>137</v>
      </c>
      <c r="AU135" s="232" t="s">
        <v>86</v>
      </c>
      <c r="AY135" s="15" t="s">
        <v>134</v>
      </c>
      <c r="BE135" s="233">
        <f>IF(N135="základní",J135,0)</f>
        <v>0</v>
      </c>
      <c r="BF135" s="233">
        <f>IF(N135="snížená",J135,0)</f>
        <v>0</v>
      </c>
      <c r="BG135" s="233">
        <f>IF(N135="zákl. přenesená",J135,0)</f>
        <v>0</v>
      </c>
      <c r="BH135" s="233">
        <f>IF(N135="sníž. přenesená",J135,0)</f>
        <v>0</v>
      </c>
      <c r="BI135" s="233">
        <f>IF(N135="nulová",J135,0)</f>
        <v>0</v>
      </c>
      <c r="BJ135" s="15" t="s">
        <v>21</v>
      </c>
      <c r="BK135" s="233">
        <f>ROUND(I135*H135,2)</f>
        <v>0</v>
      </c>
      <c r="BL135" s="15" t="s">
        <v>158</v>
      </c>
      <c r="BM135" s="232" t="s">
        <v>648</v>
      </c>
    </row>
    <row r="136" s="1" customFormat="1">
      <c r="B136" s="36"/>
      <c r="C136" s="37"/>
      <c r="D136" s="234" t="s">
        <v>144</v>
      </c>
      <c r="E136" s="37"/>
      <c r="F136" s="235" t="s">
        <v>649</v>
      </c>
      <c r="G136" s="37"/>
      <c r="H136" s="37"/>
      <c r="I136" s="137"/>
      <c r="J136" s="37"/>
      <c r="K136" s="37"/>
      <c r="L136" s="41"/>
      <c r="M136" s="236"/>
      <c r="N136" s="84"/>
      <c r="O136" s="84"/>
      <c r="P136" s="84"/>
      <c r="Q136" s="84"/>
      <c r="R136" s="84"/>
      <c r="S136" s="84"/>
      <c r="T136" s="85"/>
      <c r="AT136" s="15" t="s">
        <v>144</v>
      </c>
      <c r="AU136" s="15" t="s">
        <v>86</v>
      </c>
    </row>
    <row r="137" s="12" customFormat="1">
      <c r="B137" s="241"/>
      <c r="C137" s="242"/>
      <c r="D137" s="234" t="s">
        <v>197</v>
      </c>
      <c r="E137" s="243" t="s">
        <v>1</v>
      </c>
      <c r="F137" s="244" t="s">
        <v>650</v>
      </c>
      <c r="G137" s="242"/>
      <c r="H137" s="243" t="s">
        <v>1</v>
      </c>
      <c r="I137" s="245"/>
      <c r="J137" s="242"/>
      <c r="K137" s="242"/>
      <c r="L137" s="246"/>
      <c r="M137" s="247"/>
      <c r="N137" s="248"/>
      <c r="O137" s="248"/>
      <c r="P137" s="248"/>
      <c r="Q137" s="248"/>
      <c r="R137" s="248"/>
      <c r="S137" s="248"/>
      <c r="T137" s="249"/>
      <c r="AT137" s="250" t="s">
        <v>197</v>
      </c>
      <c r="AU137" s="250" t="s">
        <v>86</v>
      </c>
      <c r="AV137" s="12" t="s">
        <v>21</v>
      </c>
      <c r="AW137" s="12" t="s">
        <v>34</v>
      </c>
      <c r="AX137" s="12" t="s">
        <v>77</v>
      </c>
      <c r="AY137" s="250" t="s">
        <v>134</v>
      </c>
    </row>
    <row r="138" s="13" customFormat="1">
      <c r="B138" s="251"/>
      <c r="C138" s="252"/>
      <c r="D138" s="234" t="s">
        <v>197</v>
      </c>
      <c r="E138" s="253" t="s">
        <v>1</v>
      </c>
      <c r="F138" s="254" t="s">
        <v>742</v>
      </c>
      <c r="G138" s="252"/>
      <c r="H138" s="255">
        <v>66.439999999999998</v>
      </c>
      <c r="I138" s="256"/>
      <c r="J138" s="252"/>
      <c r="K138" s="252"/>
      <c r="L138" s="257"/>
      <c r="M138" s="258"/>
      <c r="N138" s="259"/>
      <c r="O138" s="259"/>
      <c r="P138" s="259"/>
      <c r="Q138" s="259"/>
      <c r="R138" s="259"/>
      <c r="S138" s="259"/>
      <c r="T138" s="260"/>
      <c r="AT138" s="261" t="s">
        <v>197</v>
      </c>
      <c r="AU138" s="261" t="s">
        <v>86</v>
      </c>
      <c r="AV138" s="13" t="s">
        <v>86</v>
      </c>
      <c r="AW138" s="13" t="s">
        <v>34</v>
      </c>
      <c r="AX138" s="13" t="s">
        <v>21</v>
      </c>
      <c r="AY138" s="261" t="s">
        <v>134</v>
      </c>
    </row>
    <row r="139" s="1" customFormat="1" ht="16.5" customHeight="1">
      <c r="B139" s="36"/>
      <c r="C139" s="221" t="s">
        <v>133</v>
      </c>
      <c r="D139" s="221" t="s">
        <v>137</v>
      </c>
      <c r="E139" s="222" t="s">
        <v>652</v>
      </c>
      <c r="F139" s="223" t="s">
        <v>621</v>
      </c>
      <c r="G139" s="224" t="s">
        <v>194</v>
      </c>
      <c r="H139" s="225">
        <v>66.439999999999998</v>
      </c>
      <c r="I139" s="226"/>
      <c r="J139" s="227">
        <f>ROUND(I139*H139,2)</f>
        <v>0</v>
      </c>
      <c r="K139" s="223" t="s">
        <v>195</v>
      </c>
      <c r="L139" s="41"/>
      <c r="M139" s="228" t="s">
        <v>1</v>
      </c>
      <c r="N139" s="229" t="s">
        <v>42</v>
      </c>
      <c r="O139" s="84"/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AR139" s="232" t="s">
        <v>158</v>
      </c>
      <c r="AT139" s="232" t="s">
        <v>137</v>
      </c>
      <c r="AU139" s="232" t="s">
        <v>86</v>
      </c>
      <c r="AY139" s="15" t="s">
        <v>134</v>
      </c>
      <c r="BE139" s="233">
        <f>IF(N139="základní",J139,0)</f>
        <v>0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5" t="s">
        <v>21</v>
      </c>
      <c r="BK139" s="233">
        <f>ROUND(I139*H139,2)</f>
        <v>0</v>
      </c>
      <c r="BL139" s="15" t="s">
        <v>158</v>
      </c>
      <c r="BM139" s="232" t="s">
        <v>653</v>
      </c>
    </row>
    <row r="140" s="1" customFormat="1">
      <c r="B140" s="36"/>
      <c r="C140" s="37"/>
      <c r="D140" s="234" t="s">
        <v>144</v>
      </c>
      <c r="E140" s="37"/>
      <c r="F140" s="235" t="s">
        <v>623</v>
      </c>
      <c r="G140" s="37"/>
      <c r="H140" s="37"/>
      <c r="I140" s="137"/>
      <c r="J140" s="37"/>
      <c r="K140" s="37"/>
      <c r="L140" s="41"/>
      <c r="M140" s="236"/>
      <c r="N140" s="84"/>
      <c r="O140" s="84"/>
      <c r="P140" s="84"/>
      <c r="Q140" s="84"/>
      <c r="R140" s="84"/>
      <c r="S140" s="84"/>
      <c r="T140" s="85"/>
      <c r="AT140" s="15" t="s">
        <v>144</v>
      </c>
      <c r="AU140" s="15" t="s">
        <v>86</v>
      </c>
    </row>
    <row r="141" s="13" customFormat="1">
      <c r="B141" s="251"/>
      <c r="C141" s="252"/>
      <c r="D141" s="234" t="s">
        <v>197</v>
      </c>
      <c r="E141" s="253" t="s">
        <v>1</v>
      </c>
      <c r="F141" s="254" t="s">
        <v>743</v>
      </c>
      <c r="G141" s="252"/>
      <c r="H141" s="255">
        <v>66.439999999999998</v>
      </c>
      <c r="I141" s="256"/>
      <c r="J141" s="252"/>
      <c r="K141" s="252"/>
      <c r="L141" s="257"/>
      <c r="M141" s="258"/>
      <c r="N141" s="259"/>
      <c r="O141" s="259"/>
      <c r="P141" s="259"/>
      <c r="Q141" s="259"/>
      <c r="R141" s="259"/>
      <c r="S141" s="259"/>
      <c r="T141" s="260"/>
      <c r="AT141" s="261" t="s">
        <v>197</v>
      </c>
      <c r="AU141" s="261" t="s">
        <v>86</v>
      </c>
      <c r="AV141" s="13" t="s">
        <v>86</v>
      </c>
      <c r="AW141" s="13" t="s">
        <v>34</v>
      </c>
      <c r="AX141" s="13" t="s">
        <v>21</v>
      </c>
      <c r="AY141" s="261" t="s">
        <v>134</v>
      </c>
    </row>
    <row r="142" s="1" customFormat="1" ht="24" customHeight="1">
      <c r="B142" s="36"/>
      <c r="C142" s="221" t="s">
        <v>167</v>
      </c>
      <c r="D142" s="221" t="s">
        <v>137</v>
      </c>
      <c r="E142" s="222" t="s">
        <v>655</v>
      </c>
      <c r="F142" s="223" t="s">
        <v>626</v>
      </c>
      <c r="G142" s="224" t="s">
        <v>194</v>
      </c>
      <c r="H142" s="225">
        <v>597.96000000000004</v>
      </c>
      <c r="I142" s="226"/>
      <c r="J142" s="227">
        <f>ROUND(I142*H142,2)</f>
        <v>0</v>
      </c>
      <c r="K142" s="223" t="s">
        <v>195</v>
      </c>
      <c r="L142" s="41"/>
      <c r="M142" s="228" t="s">
        <v>1</v>
      </c>
      <c r="N142" s="229" t="s">
        <v>42</v>
      </c>
      <c r="O142" s="84"/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AR142" s="232" t="s">
        <v>158</v>
      </c>
      <c r="AT142" s="232" t="s">
        <v>137</v>
      </c>
      <c r="AU142" s="232" t="s">
        <v>86</v>
      </c>
      <c r="AY142" s="15" t="s">
        <v>134</v>
      </c>
      <c r="BE142" s="233">
        <f>IF(N142="základní",J142,0)</f>
        <v>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5" t="s">
        <v>21</v>
      </c>
      <c r="BK142" s="233">
        <f>ROUND(I142*H142,2)</f>
        <v>0</v>
      </c>
      <c r="BL142" s="15" t="s">
        <v>158</v>
      </c>
      <c r="BM142" s="232" t="s">
        <v>656</v>
      </c>
    </row>
    <row r="143" s="1" customFormat="1">
      <c r="B143" s="36"/>
      <c r="C143" s="37"/>
      <c r="D143" s="234" t="s">
        <v>144</v>
      </c>
      <c r="E143" s="37"/>
      <c r="F143" s="235" t="s">
        <v>628</v>
      </c>
      <c r="G143" s="37"/>
      <c r="H143" s="37"/>
      <c r="I143" s="137"/>
      <c r="J143" s="37"/>
      <c r="K143" s="37"/>
      <c r="L143" s="41"/>
      <c r="M143" s="236"/>
      <c r="N143" s="84"/>
      <c r="O143" s="84"/>
      <c r="P143" s="84"/>
      <c r="Q143" s="84"/>
      <c r="R143" s="84"/>
      <c r="S143" s="84"/>
      <c r="T143" s="85"/>
      <c r="AT143" s="15" t="s">
        <v>144</v>
      </c>
      <c r="AU143" s="15" t="s">
        <v>86</v>
      </c>
    </row>
    <row r="144" s="13" customFormat="1">
      <c r="B144" s="251"/>
      <c r="C144" s="252"/>
      <c r="D144" s="234" t="s">
        <v>197</v>
      </c>
      <c r="E144" s="253" t="s">
        <v>1</v>
      </c>
      <c r="F144" s="254" t="s">
        <v>744</v>
      </c>
      <c r="G144" s="252"/>
      <c r="H144" s="255">
        <v>597.96000000000004</v>
      </c>
      <c r="I144" s="256"/>
      <c r="J144" s="252"/>
      <c r="K144" s="252"/>
      <c r="L144" s="257"/>
      <c r="M144" s="258"/>
      <c r="N144" s="259"/>
      <c r="O144" s="259"/>
      <c r="P144" s="259"/>
      <c r="Q144" s="259"/>
      <c r="R144" s="259"/>
      <c r="S144" s="259"/>
      <c r="T144" s="260"/>
      <c r="AT144" s="261" t="s">
        <v>197</v>
      </c>
      <c r="AU144" s="261" t="s">
        <v>86</v>
      </c>
      <c r="AV144" s="13" t="s">
        <v>86</v>
      </c>
      <c r="AW144" s="13" t="s">
        <v>34</v>
      </c>
      <c r="AX144" s="13" t="s">
        <v>21</v>
      </c>
      <c r="AY144" s="261" t="s">
        <v>134</v>
      </c>
    </row>
    <row r="145" s="11" customFormat="1" ht="22.8" customHeight="1">
      <c r="B145" s="205"/>
      <c r="C145" s="206"/>
      <c r="D145" s="207" t="s">
        <v>76</v>
      </c>
      <c r="E145" s="219" t="s">
        <v>86</v>
      </c>
      <c r="F145" s="219" t="s">
        <v>658</v>
      </c>
      <c r="G145" s="206"/>
      <c r="H145" s="206"/>
      <c r="I145" s="209"/>
      <c r="J145" s="220">
        <f>BK145</f>
        <v>0</v>
      </c>
      <c r="K145" s="206"/>
      <c r="L145" s="211"/>
      <c r="M145" s="212"/>
      <c r="N145" s="213"/>
      <c r="O145" s="213"/>
      <c r="P145" s="214">
        <f>SUM(P146:P171)</f>
        <v>0</v>
      </c>
      <c r="Q145" s="213"/>
      <c r="R145" s="214">
        <f>SUM(R146:R171)</f>
        <v>0</v>
      </c>
      <c r="S145" s="213"/>
      <c r="T145" s="215">
        <f>SUM(T146:T171)</f>
        <v>0</v>
      </c>
      <c r="AR145" s="216" t="s">
        <v>21</v>
      </c>
      <c r="AT145" s="217" t="s">
        <v>76</v>
      </c>
      <c r="AU145" s="217" t="s">
        <v>21</v>
      </c>
      <c r="AY145" s="216" t="s">
        <v>134</v>
      </c>
      <c r="BK145" s="218">
        <f>SUM(BK146:BK171)</f>
        <v>0</v>
      </c>
    </row>
    <row r="146" s="1" customFormat="1" ht="24" customHeight="1">
      <c r="B146" s="36"/>
      <c r="C146" s="221" t="s">
        <v>172</v>
      </c>
      <c r="D146" s="221" t="s">
        <v>137</v>
      </c>
      <c r="E146" s="222" t="s">
        <v>659</v>
      </c>
      <c r="F146" s="223" t="s">
        <v>660</v>
      </c>
      <c r="G146" s="224" t="s">
        <v>413</v>
      </c>
      <c r="H146" s="225">
        <v>18</v>
      </c>
      <c r="I146" s="226"/>
      <c r="J146" s="227">
        <f>ROUND(I146*H146,2)</f>
        <v>0</v>
      </c>
      <c r="K146" s="223" t="s">
        <v>195</v>
      </c>
      <c r="L146" s="41"/>
      <c r="M146" s="228" t="s">
        <v>1</v>
      </c>
      <c r="N146" s="229" t="s">
        <v>42</v>
      </c>
      <c r="O146" s="84"/>
      <c r="P146" s="230">
        <f>O146*H146</f>
        <v>0</v>
      </c>
      <c r="Q146" s="230">
        <v>0</v>
      </c>
      <c r="R146" s="230">
        <f>Q146*H146</f>
        <v>0</v>
      </c>
      <c r="S146" s="230">
        <v>0</v>
      </c>
      <c r="T146" s="231">
        <f>S146*H146</f>
        <v>0</v>
      </c>
      <c r="AR146" s="232" t="s">
        <v>158</v>
      </c>
      <c r="AT146" s="232" t="s">
        <v>137</v>
      </c>
      <c r="AU146" s="232" t="s">
        <v>86</v>
      </c>
      <c r="AY146" s="15" t="s">
        <v>134</v>
      </c>
      <c r="BE146" s="233">
        <f>IF(N146="základní",J146,0)</f>
        <v>0</v>
      </c>
      <c r="BF146" s="233">
        <f>IF(N146="snížená",J146,0)</f>
        <v>0</v>
      </c>
      <c r="BG146" s="233">
        <f>IF(N146="zákl. přenesená",J146,0)</f>
        <v>0</v>
      </c>
      <c r="BH146" s="233">
        <f>IF(N146="sníž. přenesená",J146,0)</f>
        <v>0</v>
      </c>
      <c r="BI146" s="233">
        <f>IF(N146="nulová",J146,0)</f>
        <v>0</v>
      </c>
      <c r="BJ146" s="15" t="s">
        <v>21</v>
      </c>
      <c r="BK146" s="233">
        <f>ROUND(I146*H146,2)</f>
        <v>0</v>
      </c>
      <c r="BL146" s="15" t="s">
        <v>158</v>
      </c>
      <c r="BM146" s="232" t="s">
        <v>661</v>
      </c>
    </row>
    <row r="147" s="1" customFormat="1">
      <c r="B147" s="36"/>
      <c r="C147" s="37"/>
      <c r="D147" s="234" t="s">
        <v>144</v>
      </c>
      <c r="E147" s="37"/>
      <c r="F147" s="235" t="s">
        <v>662</v>
      </c>
      <c r="G147" s="37"/>
      <c r="H147" s="37"/>
      <c r="I147" s="137"/>
      <c r="J147" s="37"/>
      <c r="K147" s="37"/>
      <c r="L147" s="41"/>
      <c r="M147" s="236"/>
      <c r="N147" s="84"/>
      <c r="O147" s="84"/>
      <c r="P147" s="84"/>
      <c r="Q147" s="84"/>
      <c r="R147" s="84"/>
      <c r="S147" s="84"/>
      <c r="T147" s="85"/>
      <c r="AT147" s="15" t="s">
        <v>144</v>
      </c>
      <c r="AU147" s="15" t="s">
        <v>86</v>
      </c>
    </row>
    <row r="148" s="12" customFormat="1">
      <c r="B148" s="241"/>
      <c r="C148" s="242"/>
      <c r="D148" s="234" t="s">
        <v>197</v>
      </c>
      <c r="E148" s="243" t="s">
        <v>1</v>
      </c>
      <c r="F148" s="244" t="s">
        <v>663</v>
      </c>
      <c r="G148" s="242"/>
      <c r="H148" s="243" t="s">
        <v>1</v>
      </c>
      <c r="I148" s="245"/>
      <c r="J148" s="242"/>
      <c r="K148" s="242"/>
      <c r="L148" s="246"/>
      <c r="M148" s="247"/>
      <c r="N148" s="248"/>
      <c r="O148" s="248"/>
      <c r="P148" s="248"/>
      <c r="Q148" s="248"/>
      <c r="R148" s="248"/>
      <c r="S148" s="248"/>
      <c r="T148" s="249"/>
      <c r="AT148" s="250" t="s">
        <v>197</v>
      </c>
      <c r="AU148" s="250" t="s">
        <v>86</v>
      </c>
      <c r="AV148" s="12" t="s">
        <v>21</v>
      </c>
      <c r="AW148" s="12" t="s">
        <v>34</v>
      </c>
      <c r="AX148" s="12" t="s">
        <v>77</v>
      </c>
      <c r="AY148" s="250" t="s">
        <v>134</v>
      </c>
    </row>
    <row r="149" s="13" customFormat="1">
      <c r="B149" s="251"/>
      <c r="C149" s="252"/>
      <c r="D149" s="234" t="s">
        <v>197</v>
      </c>
      <c r="E149" s="253" t="s">
        <v>1</v>
      </c>
      <c r="F149" s="254" t="s">
        <v>745</v>
      </c>
      <c r="G149" s="252"/>
      <c r="H149" s="255">
        <v>18</v>
      </c>
      <c r="I149" s="256"/>
      <c r="J149" s="252"/>
      <c r="K149" s="252"/>
      <c r="L149" s="257"/>
      <c r="M149" s="258"/>
      <c r="N149" s="259"/>
      <c r="O149" s="259"/>
      <c r="P149" s="259"/>
      <c r="Q149" s="259"/>
      <c r="R149" s="259"/>
      <c r="S149" s="259"/>
      <c r="T149" s="260"/>
      <c r="AT149" s="261" t="s">
        <v>197</v>
      </c>
      <c r="AU149" s="261" t="s">
        <v>86</v>
      </c>
      <c r="AV149" s="13" t="s">
        <v>86</v>
      </c>
      <c r="AW149" s="13" t="s">
        <v>34</v>
      </c>
      <c r="AX149" s="13" t="s">
        <v>21</v>
      </c>
      <c r="AY149" s="261" t="s">
        <v>134</v>
      </c>
    </row>
    <row r="150" s="1" customFormat="1" ht="24" customHeight="1">
      <c r="B150" s="36"/>
      <c r="C150" s="221" t="s">
        <v>177</v>
      </c>
      <c r="D150" s="221" t="s">
        <v>137</v>
      </c>
      <c r="E150" s="222" t="s">
        <v>731</v>
      </c>
      <c r="F150" s="223" t="s">
        <v>732</v>
      </c>
      <c r="G150" s="224" t="s">
        <v>413</v>
      </c>
      <c r="H150" s="225">
        <v>230</v>
      </c>
      <c r="I150" s="226"/>
      <c r="J150" s="227">
        <f>ROUND(I150*H150,2)</f>
        <v>0</v>
      </c>
      <c r="K150" s="223" t="s">
        <v>195</v>
      </c>
      <c r="L150" s="41"/>
      <c r="M150" s="228" t="s">
        <v>1</v>
      </c>
      <c r="N150" s="229" t="s">
        <v>42</v>
      </c>
      <c r="O150" s="84"/>
      <c r="P150" s="230">
        <f>O150*H150</f>
        <v>0</v>
      </c>
      <c r="Q150" s="230">
        <v>0</v>
      </c>
      <c r="R150" s="230">
        <f>Q150*H150</f>
        <v>0</v>
      </c>
      <c r="S150" s="230">
        <v>0</v>
      </c>
      <c r="T150" s="231">
        <f>S150*H150</f>
        <v>0</v>
      </c>
      <c r="AR150" s="232" t="s">
        <v>158</v>
      </c>
      <c r="AT150" s="232" t="s">
        <v>137</v>
      </c>
      <c r="AU150" s="232" t="s">
        <v>86</v>
      </c>
      <c r="AY150" s="15" t="s">
        <v>134</v>
      </c>
      <c r="BE150" s="233">
        <f>IF(N150="základní",J150,0)</f>
        <v>0</v>
      </c>
      <c r="BF150" s="233">
        <f>IF(N150="snížená",J150,0)</f>
        <v>0</v>
      </c>
      <c r="BG150" s="233">
        <f>IF(N150="zákl. přenesená",J150,0)</f>
        <v>0</v>
      </c>
      <c r="BH150" s="233">
        <f>IF(N150="sníž. přenesená",J150,0)</f>
        <v>0</v>
      </c>
      <c r="BI150" s="233">
        <f>IF(N150="nulová",J150,0)</f>
        <v>0</v>
      </c>
      <c r="BJ150" s="15" t="s">
        <v>21</v>
      </c>
      <c r="BK150" s="233">
        <f>ROUND(I150*H150,2)</f>
        <v>0</v>
      </c>
      <c r="BL150" s="15" t="s">
        <v>158</v>
      </c>
      <c r="BM150" s="232" t="s">
        <v>746</v>
      </c>
    </row>
    <row r="151" s="1" customFormat="1">
      <c r="B151" s="36"/>
      <c r="C151" s="37"/>
      <c r="D151" s="234" t="s">
        <v>144</v>
      </c>
      <c r="E151" s="37"/>
      <c r="F151" s="235" t="s">
        <v>734</v>
      </c>
      <c r="G151" s="37"/>
      <c r="H151" s="37"/>
      <c r="I151" s="137"/>
      <c r="J151" s="37"/>
      <c r="K151" s="37"/>
      <c r="L151" s="41"/>
      <c r="M151" s="236"/>
      <c r="N151" s="84"/>
      <c r="O151" s="84"/>
      <c r="P151" s="84"/>
      <c r="Q151" s="84"/>
      <c r="R151" s="84"/>
      <c r="S151" s="84"/>
      <c r="T151" s="85"/>
      <c r="AT151" s="15" t="s">
        <v>144</v>
      </c>
      <c r="AU151" s="15" t="s">
        <v>86</v>
      </c>
    </row>
    <row r="152" s="12" customFormat="1">
      <c r="B152" s="241"/>
      <c r="C152" s="242"/>
      <c r="D152" s="234" t="s">
        <v>197</v>
      </c>
      <c r="E152" s="243" t="s">
        <v>1</v>
      </c>
      <c r="F152" s="244" t="s">
        <v>735</v>
      </c>
      <c r="G152" s="242"/>
      <c r="H152" s="243" t="s">
        <v>1</v>
      </c>
      <c r="I152" s="245"/>
      <c r="J152" s="242"/>
      <c r="K152" s="242"/>
      <c r="L152" s="246"/>
      <c r="M152" s="247"/>
      <c r="N152" s="248"/>
      <c r="O152" s="248"/>
      <c r="P152" s="248"/>
      <c r="Q152" s="248"/>
      <c r="R152" s="248"/>
      <c r="S152" s="248"/>
      <c r="T152" s="249"/>
      <c r="AT152" s="250" t="s">
        <v>197</v>
      </c>
      <c r="AU152" s="250" t="s">
        <v>86</v>
      </c>
      <c r="AV152" s="12" t="s">
        <v>21</v>
      </c>
      <c r="AW152" s="12" t="s">
        <v>34</v>
      </c>
      <c r="AX152" s="12" t="s">
        <v>77</v>
      </c>
      <c r="AY152" s="250" t="s">
        <v>134</v>
      </c>
    </row>
    <row r="153" s="13" customFormat="1">
      <c r="B153" s="251"/>
      <c r="C153" s="252"/>
      <c r="D153" s="234" t="s">
        <v>197</v>
      </c>
      <c r="E153" s="253" t="s">
        <v>1</v>
      </c>
      <c r="F153" s="254" t="s">
        <v>747</v>
      </c>
      <c r="G153" s="252"/>
      <c r="H153" s="255">
        <v>230</v>
      </c>
      <c r="I153" s="256"/>
      <c r="J153" s="252"/>
      <c r="K153" s="252"/>
      <c r="L153" s="257"/>
      <c r="M153" s="258"/>
      <c r="N153" s="259"/>
      <c r="O153" s="259"/>
      <c r="P153" s="259"/>
      <c r="Q153" s="259"/>
      <c r="R153" s="259"/>
      <c r="S153" s="259"/>
      <c r="T153" s="260"/>
      <c r="AT153" s="261" t="s">
        <v>197</v>
      </c>
      <c r="AU153" s="261" t="s">
        <v>86</v>
      </c>
      <c r="AV153" s="13" t="s">
        <v>86</v>
      </c>
      <c r="AW153" s="13" t="s">
        <v>34</v>
      </c>
      <c r="AX153" s="13" t="s">
        <v>21</v>
      </c>
      <c r="AY153" s="261" t="s">
        <v>134</v>
      </c>
    </row>
    <row r="154" s="1" customFormat="1" ht="16.5" customHeight="1">
      <c r="B154" s="36"/>
      <c r="C154" s="221" t="s">
        <v>240</v>
      </c>
      <c r="D154" s="221" t="s">
        <v>137</v>
      </c>
      <c r="E154" s="222" t="s">
        <v>640</v>
      </c>
      <c r="F154" s="223" t="s">
        <v>641</v>
      </c>
      <c r="G154" s="224" t="s">
        <v>275</v>
      </c>
      <c r="H154" s="225">
        <v>128</v>
      </c>
      <c r="I154" s="226"/>
      <c r="J154" s="227">
        <f>ROUND(I154*H154,2)</f>
        <v>0</v>
      </c>
      <c r="K154" s="223" t="s">
        <v>195</v>
      </c>
      <c r="L154" s="41"/>
      <c r="M154" s="228" t="s">
        <v>1</v>
      </c>
      <c r="N154" s="229" t="s">
        <v>42</v>
      </c>
      <c r="O154" s="84"/>
      <c r="P154" s="230">
        <f>O154*H154</f>
        <v>0</v>
      </c>
      <c r="Q154" s="230">
        <v>0</v>
      </c>
      <c r="R154" s="230">
        <f>Q154*H154</f>
        <v>0</v>
      </c>
      <c r="S154" s="230">
        <v>0</v>
      </c>
      <c r="T154" s="231">
        <f>S154*H154</f>
        <v>0</v>
      </c>
      <c r="AR154" s="232" t="s">
        <v>158</v>
      </c>
      <c r="AT154" s="232" t="s">
        <v>137</v>
      </c>
      <c r="AU154" s="232" t="s">
        <v>86</v>
      </c>
      <c r="AY154" s="15" t="s">
        <v>134</v>
      </c>
      <c r="BE154" s="233">
        <f>IF(N154="základní",J154,0)</f>
        <v>0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15" t="s">
        <v>21</v>
      </c>
      <c r="BK154" s="233">
        <f>ROUND(I154*H154,2)</f>
        <v>0</v>
      </c>
      <c r="BL154" s="15" t="s">
        <v>158</v>
      </c>
      <c r="BM154" s="232" t="s">
        <v>664</v>
      </c>
    </row>
    <row r="155" s="1" customFormat="1">
      <c r="B155" s="36"/>
      <c r="C155" s="37"/>
      <c r="D155" s="234" t="s">
        <v>144</v>
      </c>
      <c r="E155" s="37"/>
      <c r="F155" s="235" t="s">
        <v>643</v>
      </c>
      <c r="G155" s="37"/>
      <c r="H155" s="37"/>
      <c r="I155" s="137"/>
      <c r="J155" s="37"/>
      <c r="K155" s="37"/>
      <c r="L155" s="41"/>
      <c r="M155" s="236"/>
      <c r="N155" s="84"/>
      <c r="O155" s="84"/>
      <c r="P155" s="84"/>
      <c r="Q155" s="84"/>
      <c r="R155" s="84"/>
      <c r="S155" s="84"/>
      <c r="T155" s="85"/>
      <c r="AT155" s="15" t="s">
        <v>144</v>
      </c>
      <c r="AU155" s="15" t="s">
        <v>86</v>
      </c>
    </row>
    <row r="156" s="12" customFormat="1">
      <c r="B156" s="241"/>
      <c r="C156" s="242"/>
      <c r="D156" s="234" t="s">
        <v>197</v>
      </c>
      <c r="E156" s="243" t="s">
        <v>1</v>
      </c>
      <c r="F156" s="244" t="s">
        <v>644</v>
      </c>
      <c r="G156" s="242"/>
      <c r="H156" s="243" t="s">
        <v>1</v>
      </c>
      <c r="I156" s="245"/>
      <c r="J156" s="242"/>
      <c r="K156" s="242"/>
      <c r="L156" s="246"/>
      <c r="M156" s="247"/>
      <c r="N156" s="248"/>
      <c r="O156" s="248"/>
      <c r="P156" s="248"/>
      <c r="Q156" s="248"/>
      <c r="R156" s="248"/>
      <c r="S156" s="248"/>
      <c r="T156" s="249"/>
      <c r="AT156" s="250" t="s">
        <v>197</v>
      </c>
      <c r="AU156" s="250" t="s">
        <v>86</v>
      </c>
      <c r="AV156" s="12" t="s">
        <v>21</v>
      </c>
      <c r="AW156" s="12" t="s">
        <v>34</v>
      </c>
      <c r="AX156" s="12" t="s">
        <v>77</v>
      </c>
      <c r="AY156" s="250" t="s">
        <v>134</v>
      </c>
    </row>
    <row r="157" s="13" customFormat="1">
      <c r="B157" s="251"/>
      <c r="C157" s="252"/>
      <c r="D157" s="234" t="s">
        <v>197</v>
      </c>
      <c r="E157" s="253" t="s">
        <v>1</v>
      </c>
      <c r="F157" s="254" t="s">
        <v>736</v>
      </c>
      <c r="G157" s="252"/>
      <c r="H157" s="255">
        <v>128</v>
      </c>
      <c r="I157" s="256"/>
      <c r="J157" s="252"/>
      <c r="K157" s="252"/>
      <c r="L157" s="257"/>
      <c r="M157" s="258"/>
      <c r="N157" s="259"/>
      <c r="O157" s="259"/>
      <c r="P157" s="259"/>
      <c r="Q157" s="259"/>
      <c r="R157" s="259"/>
      <c r="S157" s="259"/>
      <c r="T157" s="260"/>
      <c r="AT157" s="261" t="s">
        <v>197</v>
      </c>
      <c r="AU157" s="261" t="s">
        <v>86</v>
      </c>
      <c r="AV157" s="13" t="s">
        <v>86</v>
      </c>
      <c r="AW157" s="13" t="s">
        <v>34</v>
      </c>
      <c r="AX157" s="13" t="s">
        <v>21</v>
      </c>
      <c r="AY157" s="261" t="s">
        <v>134</v>
      </c>
    </row>
    <row r="158" s="1" customFormat="1" ht="24" customHeight="1">
      <c r="B158" s="36"/>
      <c r="C158" s="221" t="s">
        <v>26</v>
      </c>
      <c r="D158" s="221" t="s">
        <v>137</v>
      </c>
      <c r="E158" s="222" t="s">
        <v>737</v>
      </c>
      <c r="F158" s="223" t="s">
        <v>738</v>
      </c>
      <c r="G158" s="224" t="s">
        <v>275</v>
      </c>
      <c r="H158" s="225">
        <v>460</v>
      </c>
      <c r="I158" s="226"/>
      <c r="J158" s="227">
        <f>ROUND(I158*H158,2)</f>
        <v>0</v>
      </c>
      <c r="K158" s="223" t="s">
        <v>195</v>
      </c>
      <c r="L158" s="41"/>
      <c r="M158" s="228" t="s">
        <v>1</v>
      </c>
      <c r="N158" s="229" t="s">
        <v>42</v>
      </c>
      <c r="O158" s="84"/>
      <c r="P158" s="230">
        <f>O158*H158</f>
        <v>0</v>
      </c>
      <c r="Q158" s="230">
        <v>0</v>
      </c>
      <c r="R158" s="230">
        <f>Q158*H158</f>
        <v>0</v>
      </c>
      <c r="S158" s="230">
        <v>0</v>
      </c>
      <c r="T158" s="231">
        <f>S158*H158</f>
        <v>0</v>
      </c>
      <c r="AR158" s="232" t="s">
        <v>158</v>
      </c>
      <c r="AT158" s="232" t="s">
        <v>137</v>
      </c>
      <c r="AU158" s="232" t="s">
        <v>86</v>
      </c>
      <c r="AY158" s="15" t="s">
        <v>134</v>
      </c>
      <c r="BE158" s="233">
        <f>IF(N158="základní",J158,0)</f>
        <v>0</v>
      </c>
      <c r="BF158" s="233">
        <f>IF(N158="snížená",J158,0)</f>
        <v>0</v>
      </c>
      <c r="BG158" s="233">
        <f>IF(N158="zákl. přenesená",J158,0)</f>
        <v>0</v>
      </c>
      <c r="BH158" s="233">
        <f>IF(N158="sníž. přenesená",J158,0)</f>
        <v>0</v>
      </c>
      <c r="BI158" s="233">
        <f>IF(N158="nulová",J158,0)</f>
        <v>0</v>
      </c>
      <c r="BJ158" s="15" t="s">
        <v>21</v>
      </c>
      <c r="BK158" s="233">
        <f>ROUND(I158*H158,2)</f>
        <v>0</v>
      </c>
      <c r="BL158" s="15" t="s">
        <v>158</v>
      </c>
      <c r="BM158" s="232" t="s">
        <v>748</v>
      </c>
    </row>
    <row r="159" s="1" customFormat="1">
      <c r="B159" s="36"/>
      <c r="C159" s="37"/>
      <c r="D159" s="234" t="s">
        <v>144</v>
      </c>
      <c r="E159" s="37"/>
      <c r="F159" s="235" t="s">
        <v>740</v>
      </c>
      <c r="G159" s="37"/>
      <c r="H159" s="37"/>
      <c r="I159" s="137"/>
      <c r="J159" s="37"/>
      <c r="K159" s="37"/>
      <c r="L159" s="41"/>
      <c r="M159" s="236"/>
      <c r="N159" s="84"/>
      <c r="O159" s="84"/>
      <c r="P159" s="84"/>
      <c r="Q159" s="84"/>
      <c r="R159" s="84"/>
      <c r="S159" s="84"/>
      <c r="T159" s="85"/>
      <c r="AT159" s="15" t="s">
        <v>144</v>
      </c>
      <c r="AU159" s="15" t="s">
        <v>86</v>
      </c>
    </row>
    <row r="160" s="12" customFormat="1">
      <c r="B160" s="241"/>
      <c r="C160" s="242"/>
      <c r="D160" s="234" t="s">
        <v>197</v>
      </c>
      <c r="E160" s="243" t="s">
        <v>1</v>
      </c>
      <c r="F160" s="244" t="s">
        <v>644</v>
      </c>
      <c r="G160" s="242"/>
      <c r="H160" s="243" t="s">
        <v>1</v>
      </c>
      <c r="I160" s="245"/>
      <c r="J160" s="242"/>
      <c r="K160" s="242"/>
      <c r="L160" s="246"/>
      <c r="M160" s="247"/>
      <c r="N160" s="248"/>
      <c r="O160" s="248"/>
      <c r="P160" s="248"/>
      <c r="Q160" s="248"/>
      <c r="R160" s="248"/>
      <c r="S160" s="248"/>
      <c r="T160" s="249"/>
      <c r="AT160" s="250" t="s">
        <v>197</v>
      </c>
      <c r="AU160" s="250" t="s">
        <v>86</v>
      </c>
      <c r="AV160" s="12" t="s">
        <v>21</v>
      </c>
      <c r="AW160" s="12" t="s">
        <v>34</v>
      </c>
      <c r="AX160" s="12" t="s">
        <v>77</v>
      </c>
      <c r="AY160" s="250" t="s">
        <v>134</v>
      </c>
    </row>
    <row r="161" s="13" customFormat="1">
      <c r="B161" s="251"/>
      <c r="C161" s="252"/>
      <c r="D161" s="234" t="s">
        <v>197</v>
      </c>
      <c r="E161" s="253" t="s">
        <v>1</v>
      </c>
      <c r="F161" s="254" t="s">
        <v>741</v>
      </c>
      <c r="G161" s="252"/>
      <c r="H161" s="255">
        <v>460</v>
      </c>
      <c r="I161" s="256"/>
      <c r="J161" s="252"/>
      <c r="K161" s="252"/>
      <c r="L161" s="257"/>
      <c r="M161" s="258"/>
      <c r="N161" s="259"/>
      <c r="O161" s="259"/>
      <c r="P161" s="259"/>
      <c r="Q161" s="259"/>
      <c r="R161" s="259"/>
      <c r="S161" s="259"/>
      <c r="T161" s="260"/>
      <c r="AT161" s="261" t="s">
        <v>197</v>
      </c>
      <c r="AU161" s="261" t="s">
        <v>86</v>
      </c>
      <c r="AV161" s="13" t="s">
        <v>86</v>
      </c>
      <c r="AW161" s="13" t="s">
        <v>34</v>
      </c>
      <c r="AX161" s="13" t="s">
        <v>21</v>
      </c>
      <c r="AY161" s="261" t="s">
        <v>134</v>
      </c>
    </row>
    <row r="162" s="1" customFormat="1" ht="16.5" customHeight="1">
      <c r="B162" s="36"/>
      <c r="C162" s="221" t="s">
        <v>252</v>
      </c>
      <c r="D162" s="221" t="s">
        <v>137</v>
      </c>
      <c r="E162" s="222" t="s">
        <v>646</v>
      </c>
      <c r="F162" s="223" t="s">
        <v>647</v>
      </c>
      <c r="G162" s="224" t="s">
        <v>194</v>
      </c>
      <c r="H162" s="225">
        <v>18.120000000000001</v>
      </c>
      <c r="I162" s="226"/>
      <c r="J162" s="227">
        <f>ROUND(I162*H162,2)</f>
        <v>0</v>
      </c>
      <c r="K162" s="223" t="s">
        <v>195</v>
      </c>
      <c r="L162" s="41"/>
      <c r="M162" s="228" t="s">
        <v>1</v>
      </c>
      <c r="N162" s="229" t="s">
        <v>42</v>
      </c>
      <c r="O162" s="84"/>
      <c r="P162" s="230">
        <f>O162*H162</f>
        <v>0</v>
      </c>
      <c r="Q162" s="230">
        <v>0</v>
      </c>
      <c r="R162" s="230">
        <f>Q162*H162</f>
        <v>0</v>
      </c>
      <c r="S162" s="230">
        <v>0</v>
      </c>
      <c r="T162" s="231">
        <f>S162*H162</f>
        <v>0</v>
      </c>
      <c r="AR162" s="232" t="s">
        <v>158</v>
      </c>
      <c r="AT162" s="232" t="s">
        <v>137</v>
      </c>
      <c r="AU162" s="232" t="s">
        <v>86</v>
      </c>
      <c r="AY162" s="15" t="s">
        <v>134</v>
      </c>
      <c r="BE162" s="233">
        <f>IF(N162="základní",J162,0)</f>
        <v>0</v>
      </c>
      <c r="BF162" s="233">
        <f>IF(N162="snížená",J162,0)</f>
        <v>0</v>
      </c>
      <c r="BG162" s="233">
        <f>IF(N162="zákl. přenesená",J162,0)</f>
        <v>0</v>
      </c>
      <c r="BH162" s="233">
        <f>IF(N162="sníž. přenesená",J162,0)</f>
        <v>0</v>
      </c>
      <c r="BI162" s="233">
        <f>IF(N162="nulová",J162,0)</f>
        <v>0</v>
      </c>
      <c r="BJ162" s="15" t="s">
        <v>21</v>
      </c>
      <c r="BK162" s="233">
        <f>ROUND(I162*H162,2)</f>
        <v>0</v>
      </c>
      <c r="BL162" s="15" t="s">
        <v>158</v>
      </c>
      <c r="BM162" s="232" t="s">
        <v>665</v>
      </c>
    </row>
    <row r="163" s="1" customFormat="1">
      <c r="B163" s="36"/>
      <c r="C163" s="37"/>
      <c r="D163" s="234" t="s">
        <v>144</v>
      </c>
      <c r="E163" s="37"/>
      <c r="F163" s="235" t="s">
        <v>649</v>
      </c>
      <c r="G163" s="37"/>
      <c r="H163" s="37"/>
      <c r="I163" s="137"/>
      <c r="J163" s="37"/>
      <c r="K163" s="37"/>
      <c r="L163" s="41"/>
      <c r="M163" s="236"/>
      <c r="N163" s="84"/>
      <c r="O163" s="84"/>
      <c r="P163" s="84"/>
      <c r="Q163" s="84"/>
      <c r="R163" s="84"/>
      <c r="S163" s="84"/>
      <c r="T163" s="85"/>
      <c r="AT163" s="15" t="s">
        <v>144</v>
      </c>
      <c r="AU163" s="15" t="s">
        <v>86</v>
      </c>
    </row>
    <row r="164" s="12" customFormat="1">
      <c r="B164" s="241"/>
      <c r="C164" s="242"/>
      <c r="D164" s="234" t="s">
        <v>197</v>
      </c>
      <c r="E164" s="243" t="s">
        <v>1</v>
      </c>
      <c r="F164" s="244" t="s">
        <v>666</v>
      </c>
      <c r="G164" s="242"/>
      <c r="H164" s="243" t="s">
        <v>1</v>
      </c>
      <c r="I164" s="245"/>
      <c r="J164" s="242"/>
      <c r="K164" s="242"/>
      <c r="L164" s="246"/>
      <c r="M164" s="247"/>
      <c r="N164" s="248"/>
      <c r="O164" s="248"/>
      <c r="P164" s="248"/>
      <c r="Q164" s="248"/>
      <c r="R164" s="248"/>
      <c r="S164" s="248"/>
      <c r="T164" s="249"/>
      <c r="AT164" s="250" t="s">
        <v>197</v>
      </c>
      <c r="AU164" s="250" t="s">
        <v>86</v>
      </c>
      <c r="AV164" s="12" t="s">
        <v>21</v>
      </c>
      <c r="AW164" s="12" t="s">
        <v>34</v>
      </c>
      <c r="AX164" s="12" t="s">
        <v>77</v>
      </c>
      <c r="AY164" s="250" t="s">
        <v>134</v>
      </c>
    </row>
    <row r="165" s="13" customFormat="1">
      <c r="B165" s="251"/>
      <c r="C165" s="252"/>
      <c r="D165" s="234" t="s">
        <v>197</v>
      </c>
      <c r="E165" s="253" t="s">
        <v>1</v>
      </c>
      <c r="F165" s="254" t="s">
        <v>749</v>
      </c>
      <c r="G165" s="252"/>
      <c r="H165" s="255">
        <v>18.120000000000001</v>
      </c>
      <c r="I165" s="256"/>
      <c r="J165" s="252"/>
      <c r="K165" s="252"/>
      <c r="L165" s="257"/>
      <c r="M165" s="258"/>
      <c r="N165" s="259"/>
      <c r="O165" s="259"/>
      <c r="P165" s="259"/>
      <c r="Q165" s="259"/>
      <c r="R165" s="259"/>
      <c r="S165" s="259"/>
      <c r="T165" s="260"/>
      <c r="AT165" s="261" t="s">
        <v>197</v>
      </c>
      <c r="AU165" s="261" t="s">
        <v>86</v>
      </c>
      <c r="AV165" s="13" t="s">
        <v>86</v>
      </c>
      <c r="AW165" s="13" t="s">
        <v>34</v>
      </c>
      <c r="AX165" s="13" t="s">
        <v>21</v>
      </c>
      <c r="AY165" s="261" t="s">
        <v>134</v>
      </c>
    </row>
    <row r="166" s="1" customFormat="1" ht="16.5" customHeight="1">
      <c r="B166" s="36"/>
      <c r="C166" s="221" t="s">
        <v>258</v>
      </c>
      <c r="D166" s="221" t="s">
        <v>137</v>
      </c>
      <c r="E166" s="222" t="s">
        <v>652</v>
      </c>
      <c r="F166" s="223" t="s">
        <v>621</v>
      </c>
      <c r="G166" s="224" t="s">
        <v>194</v>
      </c>
      <c r="H166" s="225">
        <v>18.120000000000001</v>
      </c>
      <c r="I166" s="226"/>
      <c r="J166" s="227">
        <f>ROUND(I166*H166,2)</f>
        <v>0</v>
      </c>
      <c r="K166" s="223" t="s">
        <v>195</v>
      </c>
      <c r="L166" s="41"/>
      <c r="M166" s="228" t="s">
        <v>1</v>
      </c>
      <c r="N166" s="229" t="s">
        <v>42</v>
      </c>
      <c r="O166" s="84"/>
      <c r="P166" s="230">
        <f>O166*H166</f>
        <v>0</v>
      </c>
      <c r="Q166" s="230">
        <v>0</v>
      </c>
      <c r="R166" s="230">
        <f>Q166*H166</f>
        <v>0</v>
      </c>
      <c r="S166" s="230">
        <v>0</v>
      </c>
      <c r="T166" s="231">
        <f>S166*H166</f>
        <v>0</v>
      </c>
      <c r="AR166" s="232" t="s">
        <v>158</v>
      </c>
      <c r="AT166" s="232" t="s">
        <v>137</v>
      </c>
      <c r="AU166" s="232" t="s">
        <v>86</v>
      </c>
      <c r="AY166" s="15" t="s">
        <v>134</v>
      </c>
      <c r="BE166" s="233">
        <f>IF(N166="základní",J166,0)</f>
        <v>0</v>
      </c>
      <c r="BF166" s="233">
        <f>IF(N166="snížená",J166,0)</f>
        <v>0</v>
      </c>
      <c r="BG166" s="233">
        <f>IF(N166="zákl. přenesená",J166,0)</f>
        <v>0</v>
      </c>
      <c r="BH166" s="233">
        <f>IF(N166="sníž. přenesená",J166,0)</f>
        <v>0</v>
      </c>
      <c r="BI166" s="233">
        <f>IF(N166="nulová",J166,0)</f>
        <v>0</v>
      </c>
      <c r="BJ166" s="15" t="s">
        <v>21</v>
      </c>
      <c r="BK166" s="233">
        <f>ROUND(I166*H166,2)</f>
        <v>0</v>
      </c>
      <c r="BL166" s="15" t="s">
        <v>158</v>
      </c>
      <c r="BM166" s="232" t="s">
        <v>668</v>
      </c>
    </row>
    <row r="167" s="1" customFormat="1">
      <c r="B167" s="36"/>
      <c r="C167" s="37"/>
      <c r="D167" s="234" t="s">
        <v>144</v>
      </c>
      <c r="E167" s="37"/>
      <c r="F167" s="235" t="s">
        <v>623</v>
      </c>
      <c r="G167" s="37"/>
      <c r="H167" s="37"/>
      <c r="I167" s="137"/>
      <c r="J167" s="37"/>
      <c r="K167" s="37"/>
      <c r="L167" s="41"/>
      <c r="M167" s="236"/>
      <c r="N167" s="84"/>
      <c r="O167" s="84"/>
      <c r="P167" s="84"/>
      <c r="Q167" s="84"/>
      <c r="R167" s="84"/>
      <c r="S167" s="84"/>
      <c r="T167" s="85"/>
      <c r="AT167" s="15" t="s">
        <v>144</v>
      </c>
      <c r="AU167" s="15" t="s">
        <v>86</v>
      </c>
    </row>
    <row r="168" s="13" customFormat="1">
      <c r="B168" s="251"/>
      <c r="C168" s="252"/>
      <c r="D168" s="234" t="s">
        <v>197</v>
      </c>
      <c r="E168" s="253" t="s">
        <v>1</v>
      </c>
      <c r="F168" s="254" t="s">
        <v>750</v>
      </c>
      <c r="G168" s="252"/>
      <c r="H168" s="255">
        <v>18.120000000000001</v>
      </c>
      <c r="I168" s="256"/>
      <c r="J168" s="252"/>
      <c r="K168" s="252"/>
      <c r="L168" s="257"/>
      <c r="M168" s="258"/>
      <c r="N168" s="259"/>
      <c r="O168" s="259"/>
      <c r="P168" s="259"/>
      <c r="Q168" s="259"/>
      <c r="R168" s="259"/>
      <c r="S168" s="259"/>
      <c r="T168" s="260"/>
      <c r="AT168" s="261" t="s">
        <v>197</v>
      </c>
      <c r="AU168" s="261" t="s">
        <v>86</v>
      </c>
      <c r="AV168" s="13" t="s">
        <v>86</v>
      </c>
      <c r="AW168" s="13" t="s">
        <v>34</v>
      </c>
      <c r="AX168" s="13" t="s">
        <v>21</v>
      </c>
      <c r="AY168" s="261" t="s">
        <v>134</v>
      </c>
    </row>
    <row r="169" s="1" customFormat="1" ht="24" customHeight="1">
      <c r="B169" s="36"/>
      <c r="C169" s="221" t="s">
        <v>263</v>
      </c>
      <c r="D169" s="221" t="s">
        <v>137</v>
      </c>
      <c r="E169" s="222" t="s">
        <v>655</v>
      </c>
      <c r="F169" s="223" t="s">
        <v>626</v>
      </c>
      <c r="G169" s="224" t="s">
        <v>194</v>
      </c>
      <c r="H169" s="225">
        <v>163.08000000000001</v>
      </c>
      <c r="I169" s="226"/>
      <c r="J169" s="227">
        <f>ROUND(I169*H169,2)</f>
        <v>0</v>
      </c>
      <c r="K169" s="223" t="s">
        <v>195</v>
      </c>
      <c r="L169" s="41"/>
      <c r="M169" s="228" t="s">
        <v>1</v>
      </c>
      <c r="N169" s="229" t="s">
        <v>42</v>
      </c>
      <c r="O169" s="84"/>
      <c r="P169" s="230">
        <f>O169*H169</f>
        <v>0</v>
      </c>
      <c r="Q169" s="230">
        <v>0</v>
      </c>
      <c r="R169" s="230">
        <f>Q169*H169</f>
        <v>0</v>
      </c>
      <c r="S169" s="230">
        <v>0</v>
      </c>
      <c r="T169" s="231">
        <f>S169*H169</f>
        <v>0</v>
      </c>
      <c r="AR169" s="232" t="s">
        <v>158</v>
      </c>
      <c r="AT169" s="232" t="s">
        <v>137</v>
      </c>
      <c r="AU169" s="232" t="s">
        <v>86</v>
      </c>
      <c r="AY169" s="15" t="s">
        <v>134</v>
      </c>
      <c r="BE169" s="233">
        <f>IF(N169="základní",J169,0)</f>
        <v>0</v>
      </c>
      <c r="BF169" s="233">
        <f>IF(N169="snížená",J169,0)</f>
        <v>0</v>
      </c>
      <c r="BG169" s="233">
        <f>IF(N169="zákl. přenesená",J169,0)</f>
        <v>0</v>
      </c>
      <c r="BH169" s="233">
        <f>IF(N169="sníž. přenesená",J169,0)</f>
        <v>0</v>
      </c>
      <c r="BI169" s="233">
        <f>IF(N169="nulová",J169,0)</f>
        <v>0</v>
      </c>
      <c r="BJ169" s="15" t="s">
        <v>21</v>
      </c>
      <c r="BK169" s="233">
        <f>ROUND(I169*H169,2)</f>
        <v>0</v>
      </c>
      <c r="BL169" s="15" t="s">
        <v>158</v>
      </c>
      <c r="BM169" s="232" t="s">
        <v>670</v>
      </c>
    </row>
    <row r="170" s="1" customFormat="1">
      <c r="B170" s="36"/>
      <c r="C170" s="37"/>
      <c r="D170" s="234" t="s">
        <v>144</v>
      </c>
      <c r="E170" s="37"/>
      <c r="F170" s="235" t="s">
        <v>628</v>
      </c>
      <c r="G170" s="37"/>
      <c r="H170" s="37"/>
      <c r="I170" s="137"/>
      <c r="J170" s="37"/>
      <c r="K170" s="37"/>
      <c r="L170" s="41"/>
      <c r="M170" s="236"/>
      <c r="N170" s="84"/>
      <c r="O170" s="84"/>
      <c r="P170" s="84"/>
      <c r="Q170" s="84"/>
      <c r="R170" s="84"/>
      <c r="S170" s="84"/>
      <c r="T170" s="85"/>
      <c r="AT170" s="15" t="s">
        <v>144</v>
      </c>
      <c r="AU170" s="15" t="s">
        <v>86</v>
      </c>
    </row>
    <row r="171" s="13" customFormat="1">
      <c r="B171" s="251"/>
      <c r="C171" s="252"/>
      <c r="D171" s="234" t="s">
        <v>197</v>
      </c>
      <c r="E171" s="253" t="s">
        <v>1</v>
      </c>
      <c r="F171" s="254" t="s">
        <v>751</v>
      </c>
      <c r="G171" s="252"/>
      <c r="H171" s="255">
        <v>163.08000000000001</v>
      </c>
      <c r="I171" s="256"/>
      <c r="J171" s="252"/>
      <c r="K171" s="252"/>
      <c r="L171" s="257"/>
      <c r="M171" s="258"/>
      <c r="N171" s="259"/>
      <c r="O171" s="259"/>
      <c r="P171" s="259"/>
      <c r="Q171" s="259"/>
      <c r="R171" s="259"/>
      <c r="S171" s="259"/>
      <c r="T171" s="260"/>
      <c r="AT171" s="261" t="s">
        <v>197</v>
      </c>
      <c r="AU171" s="261" t="s">
        <v>86</v>
      </c>
      <c r="AV171" s="13" t="s">
        <v>86</v>
      </c>
      <c r="AW171" s="13" t="s">
        <v>34</v>
      </c>
      <c r="AX171" s="13" t="s">
        <v>21</v>
      </c>
      <c r="AY171" s="261" t="s">
        <v>134</v>
      </c>
    </row>
    <row r="172" s="11" customFormat="1" ht="22.8" customHeight="1">
      <c r="B172" s="205"/>
      <c r="C172" s="206"/>
      <c r="D172" s="207" t="s">
        <v>76</v>
      </c>
      <c r="E172" s="219" t="s">
        <v>151</v>
      </c>
      <c r="F172" s="219" t="s">
        <v>672</v>
      </c>
      <c r="G172" s="206"/>
      <c r="H172" s="206"/>
      <c r="I172" s="209"/>
      <c r="J172" s="220">
        <f>BK172</f>
        <v>0</v>
      </c>
      <c r="K172" s="206"/>
      <c r="L172" s="211"/>
      <c r="M172" s="212"/>
      <c r="N172" s="213"/>
      <c r="O172" s="213"/>
      <c r="P172" s="214">
        <f>SUM(P173:P200)</f>
        <v>0</v>
      </c>
      <c r="Q172" s="213"/>
      <c r="R172" s="214">
        <f>SUM(R173:R200)</f>
        <v>0.0013233400000000001</v>
      </c>
      <c r="S172" s="213"/>
      <c r="T172" s="215">
        <f>SUM(T173:T200)</f>
        <v>0</v>
      </c>
      <c r="AR172" s="216" t="s">
        <v>21</v>
      </c>
      <c r="AT172" s="217" t="s">
        <v>76</v>
      </c>
      <c r="AU172" s="217" t="s">
        <v>21</v>
      </c>
      <c r="AY172" s="216" t="s">
        <v>134</v>
      </c>
      <c r="BK172" s="218">
        <f>SUM(BK173:BK200)</f>
        <v>0</v>
      </c>
    </row>
    <row r="173" s="1" customFormat="1" ht="24" customHeight="1">
      <c r="B173" s="36"/>
      <c r="C173" s="221" t="s">
        <v>272</v>
      </c>
      <c r="D173" s="221" t="s">
        <v>137</v>
      </c>
      <c r="E173" s="222" t="s">
        <v>731</v>
      </c>
      <c r="F173" s="223" t="s">
        <v>732</v>
      </c>
      <c r="G173" s="224" t="s">
        <v>413</v>
      </c>
      <c r="H173" s="225">
        <v>230</v>
      </c>
      <c r="I173" s="226"/>
      <c r="J173" s="227">
        <f>ROUND(I173*H173,2)</f>
        <v>0</v>
      </c>
      <c r="K173" s="223" t="s">
        <v>195</v>
      </c>
      <c r="L173" s="41"/>
      <c r="M173" s="228" t="s">
        <v>1</v>
      </c>
      <c r="N173" s="229" t="s">
        <v>42</v>
      </c>
      <c r="O173" s="84"/>
      <c r="P173" s="230">
        <f>O173*H173</f>
        <v>0</v>
      </c>
      <c r="Q173" s="230">
        <v>0</v>
      </c>
      <c r="R173" s="230">
        <f>Q173*H173</f>
        <v>0</v>
      </c>
      <c r="S173" s="230">
        <v>0</v>
      </c>
      <c r="T173" s="231">
        <f>S173*H173</f>
        <v>0</v>
      </c>
      <c r="AR173" s="232" t="s">
        <v>158</v>
      </c>
      <c r="AT173" s="232" t="s">
        <v>137</v>
      </c>
      <c r="AU173" s="232" t="s">
        <v>86</v>
      </c>
      <c r="AY173" s="15" t="s">
        <v>134</v>
      </c>
      <c r="BE173" s="233">
        <f>IF(N173="základní",J173,0)</f>
        <v>0</v>
      </c>
      <c r="BF173" s="233">
        <f>IF(N173="snížená",J173,0)</f>
        <v>0</v>
      </c>
      <c r="BG173" s="233">
        <f>IF(N173="zákl. přenesená",J173,0)</f>
        <v>0</v>
      </c>
      <c r="BH173" s="233">
        <f>IF(N173="sníž. přenesená",J173,0)</f>
        <v>0</v>
      </c>
      <c r="BI173" s="233">
        <f>IF(N173="nulová",J173,0)</f>
        <v>0</v>
      </c>
      <c r="BJ173" s="15" t="s">
        <v>21</v>
      </c>
      <c r="BK173" s="233">
        <f>ROUND(I173*H173,2)</f>
        <v>0</v>
      </c>
      <c r="BL173" s="15" t="s">
        <v>158</v>
      </c>
      <c r="BM173" s="232" t="s">
        <v>752</v>
      </c>
    </row>
    <row r="174" s="1" customFormat="1">
      <c r="B174" s="36"/>
      <c r="C174" s="37"/>
      <c r="D174" s="234" t="s">
        <v>144</v>
      </c>
      <c r="E174" s="37"/>
      <c r="F174" s="235" t="s">
        <v>734</v>
      </c>
      <c r="G174" s="37"/>
      <c r="H174" s="37"/>
      <c r="I174" s="137"/>
      <c r="J174" s="37"/>
      <c r="K174" s="37"/>
      <c r="L174" s="41"/>
      <c r="M174" s="236"/>
      <c r="N174" s="84"/>
      <c r="O174" s="84"/>
      <c r="P174" s="84"/>
      <c r="Q174" s="84"/>
      <c r="R174" s="84"/>
      <c r="S174" s="84"/>
      <c r="T174" s="85"/>
      <c r="AT174" s="15" t="s">
        <v>144</v>
      </c>
      <c r="AU174" s="15" t="s">
        <v>86</v>
      </c>
    </row>
    <row r="175" s="12" customFormat="1">
      <c r="B175" s="241"/>
      <c r="C175" s="242"/>
      <c r="D175" s="234" t="s">
        <v>197</v>
      </c>
      <c r="E175" s="243" t="s">
        <v>1</v>
      </c>
      <c r="F175" s="244" t="s">
        <v>735</v>
      </c>
      <c r="G175" s="242"/>
      <c r="H175" s="243" t="s">
        <v>1</v>
      </c>
      <c r="I175" s="245"/>
      <c r="J175" s="242"/>
      <c r="K175" s="242"/>
      <c r="L175" s="246"/>
      <c r="M175" s="247"/>
      <c r="N175" s="248"/>
      <c r="O175" s="248"/>
      <c r="P175" s="248"/>
      <c r="Q175" s="248"/>
      <c r="R175" s="248"/>
      <c r="S175" s="248"/>
      <c r="T175" s="249"/>
      <c r="AT175" s="250" t="s">
        <v>197</v>
      </c>
      <c r="AU175" s="250" t="s">
        <v>86</v>
      </c>
      <c r="AV175" s="12" t="s">
        <v>21</v>
      </c>
      <c r="AW175" s="12" t="s">
        <v>34</v>
      </c>
      <c r="AX175" s="12" t="s">
        <v>77</v>
      </c>
      <c r="AY175" s="250" t="s">
        <v>134</v>
      </c>
    </row>
    <row r="176" s="13" customFormat="1">
      <c r="B176" s="251"/>
      <c r="C176" s="252"/>
      <c r="D176" s="234" t="s">
        <v>197</v>
      </c>
      <c r="E176" s="253" t="s">
        <v>1</v>
      </c>
      <c r="F176" s="254" t="s">
        <v>700</v>
      </c>
      <c r="G176" s="252"/>
      <c r="H176" s="255">
        <v>230</v>
      </c>
      <c r="I176" s="256"/>
      <c r="J176" s="252"/>
      <c r="K176" s="252"/>
      <c r="L176" s="257"/>
      <c r="M176" s="258"/>
      <c r="N176" s="259"/>
      <c r="O176" s="259"/>
      <c r="P176" s="259"/>
      <c r="Q176" s="259"/>
      <c r="R176" s="259"/>
      <c r="S176" s="259"/>
      <c r="T176" s="260"/>
      <c r="AT176" s="261" t="s">
        <v>197</v>
      </c>
      <c r="AU176" s="261" t="s">
        <v>86</v>
      </c>
      <c r="AV176" s="13" t="s">
        <v>86</v>
      </c>
      <c r="AW176" s="13" t="s">
        <v>34</v>
      </c>
      <c r="AX176" s="13" t="s">
        <v>21</v>
      </c>
      <c r="AY176" s="261" t="s">
        <v>134</v>
      </c>
    </row>
    <row r="177" s="1" customFormat="1" ht="16.5" customHeight="1">
      <c r="B177" s="36"/>
      <c r="C177" s="221" t="s">
        <v>8</v>
      </c>
      <c r="D177" s="221" t="s">
        <v>137</v>
      </c>
      <c r="E177" s="222" t="s">
        <v>640</v>
      </c>
      <c r="F177" s="223" t="s">
        <v>641</v>
      </c>
      <c r="G177" s="224" t="s">
        <v>275</v>
      </c>
      <c r="H177" s="225">
        <v>128</v>
      </c>
      <c r="I177" s="226"/>
      <c r="J177" s="227">
        <f>ROUND(I177*H177,2)</f>
        <v>0</v>
      </c>
      <c r="K177" s="223" t="s">
        <v>195</v>
      </c>
      <c r="L177" s="41"/>
      <c r="M177" s="228" t="s">
        <v>1</v>
      </c>
      <c r="N177" s="229" t="s">
        <v>42</v>
      </c>
      <c r="O177" s="84"/>
      <c r="P177" s="230">
        <f>O177*H177</f>
        <v>0</v>
      </c>
      <c r="Q177" s="230">
        <v>0</v>
      </c>
      <c r="R177" s="230">
        <f>Q177*H177</f>
        <v>0</v>
      </c>
      <c r="S177" s="230">
        <v>0</v>
      </c>
      <c r="T177" s="231">
        <f>S177*H177</f>
        <v>0</v>
      </c>
      <c r="AR177" s="232" t="s">
        <v>158</v>
      </c>
      <c r="AT177" s="232" t="s">
        <v>137</v>
      </c>
      <c r="AU177" s="232" t="s">
        <v>86</v>
      </c>
      <c r="AY177" s="15" t="s">
        <v>134</v>
      </c>
      <c r="BE177" s="233">
        <f>IF(N177="základní",J177,0)</f>
        <v>0</v>
      </c>
      <c r="BF177" s="233">
        <f>IF(N177="snížená",J177,0)</f>
        <v>0</v>
      </c>
      <c r="BG177" s="233">
        <f>IF(N177="zákl. přenesená",J177,0)</f>
        <v>0</v>
      </c>
      <c r="BH177" s="233">
        <f>IF(N177="sníž. přenesená",J177,0)</f>
        <v>0</v>
      </c>
      <c r="BI177" s="233">
        <f>IF(N177="nulová",J177,0)</f>
        <v>0</v>
      </c>
      <c r="BJ177" s="15" t="s">
        <v>21</v>
      </c>
      <c r="BK177" s="233">
        <f>ROUND(I177*H177,2)</f>
        <v>0</v>
      </c>
      <c r="BL177" s="15" t="s">
        <v>158</v>
      </c>
      <c r="BM177" s="232" t="s">
        <v>673</v>
      </c>
    </row>
    <row r="178" s="1" customFormat="1">
      <c r="B178" s="36"/>
      <c r="C178" s="37"/>
      <c r="D178" s="234" t="s">
        <v>144</v>
      </c>
      <c r="E178" s="37"/>
      <c r="F178" s="235" t="s">
        <v>643</v>
      </c>
      <c r="G178" s="37"/>
      <c r="H178" s="37"/>
      <c r="I178" s="137"/>
      <c r="J178" s="37"/>
      <c r="K178" s="37"/>
      <c r="L178" s="41"/>
      <c r="M178" s="236"/>
      <c r="N178" s="84"/>
      <c r="O178" s="84"/>
      <c r="P178" s="84"/>
      <c r="Q178" s="84"/>
      <c r="R178" s="84"/>
      <c r="S178" s="84"/>
      <c r="T178" s="85"/>
      <c r="AT178" s="15" t="s">
        <v>144</v>
      </c>
      <c r="AU178" s="15" t="s">
        <v>86</v>
      </c>
    </row>
    <row r="179" s="12" customFormat="1">
      <c r="B179" s="241"/>
      <c r="C179" s="242"/>
      <c r="D179" s="234" t="s">
        <v>197</v>
      </c>
      <c r="E179" s="243" t="s">
        <v>1</v>
      </c>
      <c r="F179" s="244" t="s">
        <v>644</v>
      </c>
      <c r="G179" s="242"/>
      <c r="H179" s="243" t="s">
        <v>1</v>
      </c>
      <c r="I179" s="245"/>
      <c r="J179" s="242"/>
      <c r="K179" s="242"/>
      <c r="L179" s="246"/>
      <c r="M179" s="247"/>
      <c r="N179" s="248"/>
      <c r="O179" s="248"/>
      <c r="P179" s="248"/>
      <c r="Q179" s="248"/>
      <c r="R179" s="248"/>
      <c r="S179" s="248"/>
      <c r="T179" s="249"/>
      <c r="AT179" s="250" t="s">
        <v>197</v>
      </c>
      <c r="AU179" s="250" t="s">
        <v>86</v>
      </c>
      <c r="AV179" s="12" t="s">
        <v>21</v>
      </c>
      <c r="AW179" s="12" t="s">
        <v>34</v>
      </c>
      <c r="AX179" s="12" t="s">
        <v>77</v>
      </c>
      <c r="AY179" s="250" t="s">
        <v>134</v>
      </c>
    </row>
    <row r="180" s="13" customFormat="1">
      <c r="B180" s="251"/>
      <c r="C180" s="252"/>
      <c r="D180" s="234" t="s">
        <v>197</v>
      </c>
      <c r="E180" s="253" t="s">
        <v>1</v>
      </c>
      <c r="F180" s="254" t="s">
        <v>736</v>
      </c>
      <c r="G180" s="252"/>
      <c r="H180" s="255">
        <v>128</v>
      </c>
      <c r="I180" s="256"/>
      <c r="J180" s="252"/>
      <c r="K180" s="252"/>
      <c r="L180" s="257"/>
      <c r="M180" s="258"/>
      <c r="N180" s="259"/>
      <c r="O180" s="259"/>
      <c r="P180" s="259"/>
      <c r="Q180" s="259"/>
      <c r="R180" s="259"/>
      <c r="S180" s="259"/>
      <c r="T180" s="260"/>
      <c r="AT180" s="261" t="s">
        <v>197</v>
      </c>
      <c r="AU180" s="261" t="s">
        <v>86</v>
      </c>
      <c r="AV180" s="13" t="s">
        <v>86</v>
      </c>
      <c r="AW180" s="13" t="s">
        <v>34</v>
      </c>
      <c r="AX180" s="13" t="s">
        <v>21</v>
      </c>
      <c r="AY180" s="261" t="s">
        <v>134</v>
      </c>
    </row>
    <row r="181" s="1" customFormat="1" ht="24" customHeight="1">
      <c r="B181" s="36"/>
      <c r="C181" s="221" t="s">
        <v>287</v>
      </c>
      <c r="D181" s="221" t="s">
        <v>137</v>
      </c>
      <c r="E181" s="222" t="s">
        <v>737</v>
      </c>
      <c r="F181" s="223" t="s">
        <v>738</v>
      </c>
      <c r="G181" s="224" t="s">
        <v>275</v>
      </c>
      <c r="H181" s="225">
        <v>460</v>
      </c>
      <c r="I181" s="226"/>
      <c r="J181" s="227">
        <f>ROUND(I181*H181,2)</f>
        <v>0</v>
      </c>
      <c r="K181" s="223" t="s">
        <v>195</v>
      </c>
      <c r="L181" s="41"/>
      <c r="M181" s="228" t="s">
        <v>1</v>
      </c>
      <c r="N181" s="229" t="s">
        <v>42</v>
      </c>
      <c r="O181" s="84"/>
      <c r="P181" s="230">
        <f>O181*H181</f>
        <v>0</v>
      </c>
      <c r="Q181" s="230">
        <v>0</v>
      </c>
      <c r="R181" s="230">
        <f>Q181*H181</f>
        <v>0</v>
      </c>
      <c r="S181" s="230">
        <v>0</v>
      </c>
      <c r="T181" s="231">
        <f>S181*H181</f>
        <v>0</v>
      </c>
      <c r="AR181" s="232" t="s">
        <v>158</v>
      </c>
      <c r="AT181" s="232" t="s">
        <v>137</v>
      </c>
      <c r="AU181" s="232" t="s">
        <v>86</v>
      </c>
      <c r="AY181" s="15" t="s">
        <v>134</v>
      </c>
      <c r="BE181" s="233">
        <f>IF(N181="základní",J181,0)</f>
        <v>0</v>
      </c>
      <c r="BF181" s="233">
        <f>IF(N181="snížená",J181,0)</f>
        <v>0</v>
      </c>
      <c r="BG181" s="233">
        <f>IF(N181="zákl. přenesená",J181,0)</f>
        <v>0</v>
      </c>
      <c r="BH181" s="233">
        <f>IF(N181="sníž. přenesená",J181,0)</f>
        <v>0</v>
      </c>
      <c r="BI181" s="233">
        <f>IF(N181="nulová",J181,0)</f>
        <v>0</v>
      </c>
      <c r="BJ181" s="15" t="s">
        <v>21</v>
      </c>
      <c r="BK181" s="233">
        <f>ROUND(I181*H181,2)</f>
        <v>0</v>
      </c>
      <c r="BL181" s="15" t="s">
        <v>158</v>
      </c>
      <c r="BM181" s="232" t="s">
        <v>753</v>
      </c>
    </row>
    <row r="182" s="1" customFormat="1">
      <c r="B182" s="36"/>
      <c r="C182" s="37"/>
      <c r="D182" s="234" t="s">
        <v>144</v>
      </c>
      <c r="E182" s="37"/>
      <c r="F182" s="235" t="s">
        <v>740</v>
      </c>
      <c r="G182" s="37"/>
      <c r="H182" s="37"/>
      <c r="I182" s="137"/>
      <c r="J182" s="37"/>
      <c r="K182" s="37"/>
      <c r="L182" s="41"/>
      <c r="M182" s="236"/>
      <c r="N182" s="84"/>
      <c r="O182" s="84"/>
      <c r="P182" s="84"/>
      <c r="Q182" s="84"/>
      <c r="R182" s="84"/>
      <c r="S182" s="84"/>
      <c r="T182" s="85"/>
      <c r="AT182" s="15" t="s">
        <v>144</v>
      </c>
      <c r="AU182" s="15" t="s">
        <v>86</v>
      </c>
    </row>
    <row r="183" s="12" customFormat="1">
      <c r="B183" s="241"/>
      <c r="C183" s="242"/>
      <c r="D183" s="234" t="s">
        <v>197</v>
      </c>
      <c r="E183" s="243" t="s">
        <v>1</v>
      </c>
      <c r="F183" s="244" t="s">
        <v>644</v>
      </c>
      <c r="G183" s="242"/>
      <c r="H183" s="243" t="s">
        <v>1</v>
      </c>
      <c r="I183" s="245"/>
      <c r="J183" s="242"/>
      <c r="K183" s="242"/>
      <c r="L183" s="246"/>
      <c r="M183" s="247"/>
      <c r="N183" s="248"/>
      <c r="O183" s="248"/>
      <c r="P183" s="248"/>
      <c r="Q183" s="248"/>
      <c r="R183" s="248"/>
      <c r="S183" s="248"/>
      <c r="T183" s="249"/>
      <c r="AT183" s="250" t="s">
        <v>197</v>
      </c>
      <c r="AU183" s="250" t="s">
        <v>86</v>
      </c>
      <c r="AV183" s="12" t="s">
        <v>21</v>
      </c>
      <c r="AW183" s="12" t="s">
        <v>34</v>
      </c>
      <c r="AX183" s="12" t="s">
        <v>77</v>
      </c>
      <c r="AY183" s="250" t="s">
        <v>134</v>
      </c>
    </row>
    <row r="184" s="13" customFormat="1">
      <c r="B184" s="251"/>
      <c r="C184" s="252"/>
      <c r="D184" s="234" t="s">
        <v>197</v>
      </c>
      <c r="E184" s="253" t="s">
        <v>1</v>
      </c>
      <c r="F184" s="254" t="s">
        <v>741</v>
      </c>
      <c r="G184" s="252"/>
      <c r="H184" s="255">
        <v>460</v>
      </c>
      <c r="I184" s="256"/>
      <c r="J184" s="252"/>
      <c r="K184" s="252"/>
      <c r="L184" s="257"/>
      <c r="M184" s="258"/>
      <c r="N184" s="259"/>
      <c r="O184" s="259"/>
      <c r="P184" s="259"/>
      <c r="Q184" s="259"/>
      <c r="R184" s="259"/>
      <c r="S184" s="259"/>
      <c r="T184" s="260"/>
      <c r="AT184" s="261" t="s">
        <v>197</v>
      </c>
      <c r="AU184" s="261" t="s">
        <v>86</v>
      </c>
      <c r="AV184" s="13" t="s">
        <v>86</v>
      </c>
      <c r="AW184" s="13" t="s">
        <v>34</v>
      </c>
      <c r="AX184" s="13" t="s">
        <v>21</v>
      </c>
      <c r="AY184" s="261" t="s">
        <v>134</v>
      </c>
    </row>
    <row r="185" s="1" customFormat="1" ht="16.5" customHeight="1">
      <c r="B185" s="36"/>
      <c r="C185" s="221" t="s">
        <v>294</v>
      </c>
      <c r="D185" s="221" t="s">
        <v>137</v>
      </c>
      <c r="E185" s="222" t="s">
        <v>646</v>
      </c>
      <c r="F185" s="223" t="s">
        <v>647</v>
      </c>
      <c r="G185" s="224" t="s">
        <v>194</v>
      </c>
      <c r="H185" s="225">
        <v>18.120000000000001</v>
      </c>
      <c r="I185" s="226"/>
      <c r="J185" s="227">
        <f>ROUND(I185*H185,2)</f>
        <v>0</v>
      </c>
      <c r="K185" s="223" t="s">
        <v>195</v>
      </c>
      <c r="L185" s="41"/>
      <c r="M185" s="228" t="s">
        <v>1</v>
      </c>
      <c r="N185" s="229" t="s">
        <v>42</v>
      </c>
      <c r="O185" s="84"/>
      <c r="P185" s="230">
        <f>O185*H185</f>
        <v>0</v>
      </c>
      <c r="Q185" s="230">
        <v>0</v>
      </c>
      <c r="R185" s="230">
        <f>Q185*H185</f>
        <v>0</v>
      </c>
      <c r="S185" s="230">
        <v>0</v>
      </c>
      <c r="T185" s="231">
        <f>S185*H185</f>
        <v>0</v>
      </c>
      <c r="AR185" s="232" t="s">
        <v>158</v>
      </c>
      <c r="AT185" s="232" t="s">
        <v>137</v>
      </c>
      <c r="AU185" s="232" t="s">
        <v>86</v>
      </c>
      <c r="AY185" s="15" t="s">
        <v>134</v>
      </c>
      <c r="BE185" s="233">
        <f>IF(N185="základní",J185,0)</f>
        <v>0</v>
      </c>
      <c r="BF185" s="233">
        <f>IF(N185="snížená",J185,0)</f>
        <v>0</v>
      </c>
      <c r="BG185" s="233">
        <f>IF(N185="zákl. přenesená",J185,0)</f>
        <v>0</v>
      </c>
      <c r="BH185" s="233">
        <f>IF(N185="sníž. přenesená",J185,0)</f>
        <v>0</v>
      </c>
      <c r="BI185" s="233">
        <f>IF(N185="nulová",J185,0)</f>
        <v>0</v>
      </c>
      <c r="BJ185" s="15" t="s">
        <v>21</v>
      </c>
      <c r="BK185" s="233">
        <f>ROUND(I185*H185,2)</f>
        <v>0</v>
      </c>
      <c r="BL185" s="15" t="s">
        <v>158</v>
      </c>
      <c r="BM185" s="232" t="s">
        <v>674</v>
      </c>
    </row>
    <row r="186" s="1" customFormat="1">
      <c r="B186" s="36"/>
      <c r="C186" s="37"/>
      <c r="D186" s="234" t="s">
        <v>144</v>
      </c>
      <c r="E186" s="37"/>
      <c r="F186" s="235" t="s">
        <v>649</v>
      </c>
      <c r="G186" s="37"/>
      <c r="H186" s="37"/>
      <c r="I186" s="137"/>
      <c r="J186" s="37"/>
      <c r="K186" s="37"/>
      <c r="L186" s="41"/>
      <c r="M186" s="236"/>
      <c r="N186" s="84"/>
      <c r="O186" s="84"/>
      <c r="P186" s="84"/>
      <c r="Q186" s="84"/>
      <c r="R186" s="84"/>
      <c r="S186" s="84"/>
      <c r="T186" s="85"/>
      <c r="AT186" s="15" t="s">
        <v>144</v>
      </c>
      <c r="AU186" s="15" t="s">
        <v>86</v>
      </c>
    </row>
    <row r="187" s="12" customFormat="1">
      <c r="B187" s="241"/>
      <c r="C187" s="242"/>
      <c r="D187" s="234" t="s">
        <v>197</v>
      </c>
      <c r="E187" s="243" t="s">
        <v>1</v>
      </c>
      <c r="F187" s="244" t="s">
        <v>675</v>
      </c>
      <c r="G187" s="242"/>
      <c r="H187" s="243" t="s">
        <v>1</v>
      </c>
      <c r="I187" s="245"/>
      <c r="J187" s="242"/>
      <c r="K187" s="242"/>
      <c r="L187" s="246"/>
      <c r="M187" s="247"/>
      <c r="N187" s="248"/>
      <c r="O187" s="248"/>
      <c r="P187" s="248"/>
      <c r="Q187" s="248"/>
      <c r="R187" s="248"/>
      <c r="S187" s="248"/>
      <c r="T187" s="249"/>
      <c r="AT187" s="250" t="s">
        <v>197</v>
      </c>
      <c r="AU187" s="250" t="s">
        <v>86</v>
      </c>
      <c r="AV187" s="12" t="s">
        <v>21</v>
      </c>
      <c r="AW187" s="12" t="s">
        <v>34</v>
      </c>
      <c r="AX187" s="12" t="s">
        <v>77</v>
      </c>
      <c r="AY187" s="250" t="s">
        <v>134</v>
      </c>
    </row>
    <row r="188" s="13" customFormat="1">
      <c r="B188" s="251"/>
      <c r="C188" s="252"/>
      <c r="D188" s="234" t="s">
        <v>197</v>
      </c>
      <c r="E188" s="253" t="s">
        <v>1</v>
      </c>
      <c r="F188" s="254" t="s">
        <v>749</v>
      </c>
      <c r="G188" s="252"/>
      <c r="H188" s="255">
        <v>18.120000000000001</v>
      </c>
      <c r="I188" s="256"/>
      <c r="J188" s="252"/>
      <c r="K188" s="252"/>
      <c r="L188" s="257"/>
      <c r="M188" s="258"/>
      <c r="N188" s="259"/>
      <c r="O188" s="259"/>
      <c r="P188" s="259"/>
      <c r="Q188" s="259"/>
      <c r="R188" s="259"/>
      <c r="S188" s="259"/>
      <c r="T188" s="260"/>
      <c r="AT188" s="261" t="s">
        <v>197</v>
      </c>
      <c r="AU188" s="261" t="s">
        <v>86</v>
      </c>
      <c r="AV188" s="13" t="s">
        <v>86</v>
      </c>
      <c r="AW188" s="13" t="s">
        <v>34</v>
      </c>
      <c r="AX188" s="13" t="s">
        <v>21</v>
      </c>
      <c r="AY188" s="261" t="s">
        <v>134</v>
      </c>
    </row>
    <row r="189" s="1" customFormat="1" ht="16.5" customHeight="1">
      <c r="B189" s="36"/>
      <c r="C189" s="221" t="s">
        <v>301</v>
      </c>
      <c r="D189" s="221" t="s">
        <v>137</v>
      </c>
      <c r="E189" s="222" t="s">
        <v>652</v>
      </c>
      <c r="F189" s="223" t="s">
        <v>621</v>
      </c>
      <c r="G189" s="224" t="s">
        <v>194</v>
      </c>
      <c r="H189" s="225">
        <v>18.120000000000001</v>
      </c>
      <c r="I189" s="226"/>
      <c r="J189" s="227">
        <f>ROUND(I189*H189,2)</f>
        <v>0</v>
      </c>
      <c r="K189" s="223" t="s">
        <v>195</v>
      </c>
      <c r="L189" s="41"/>
      <c r="M189" s="228" t="s">
        <v>1</v>
      </c>
      <c r="N189" s="229" t="s">
        <v>42</v>
      </c>
      <c r="O189" s="84"/>
      <c r="P189" s="230">
        <f>O189*H189</f>
        <v>0</v>
      </c>
      <c r="Q189" s="230">
        <v>0</v>
      </c>
      <c r="R189" s="230">
        <f>Q189*H189</f>
        <v>0</v>
      </c>
      <c r="S189" s="230">
        <v>0</v>
      </c>
      <c r="T189" s="231">
        <f>S189*H189</f>
        <v>0</v>
      </c>
      <c r="AR189" s="232" t="s">
        <v>158</v>
      </c>
      <c r="AT189" s="232" t="s">
        <v>137</v>
      </c>
      <c r="AU189" s="232" t="s">
        <v>86</v>
      </c>
      <c r="AY189" s="15" t="s">
        <v>134</v>
      </c>
      <c r="BE189" s="233">
        <f>IF(N189="základní",J189,0)</f>
        <v>0</v>
      </c>
      <c r="BF189" s="233">
        <f>IF(N189="snížená",J189,0)</f>
        <v>0</v>
      </c>
      <c r="BG189" s="233">
        <f>IF(N189="zákl. přenesená",J189,0)</f>
        <v>0</v>
      </c>
      <c r="BH189" s="233">
        <f>IF(N189="sníž. přenesená",J189,0)</f>
        <v>0</v>
      </c>
      <c r="BI189" s="233">
        <f>IF(N189="nulová",J189,0)</f>
        <v>0</v>
      </c>
      <c r="BJ189" s="15" t="s">
        <v>21</v>
      </c>
      <c r="BK189" s="233">
        <f>ROUND(I189*H189,2)</f>
        <v>0</v>
      </c>
      <c r="BL189" s="15" t="s">
        <v>158</v>
      </c>
      <c r="BM189" s="232" t="s">
        <v>676</v>
      </c>
    </row>
    <row r="190" s="1" customFormat="1">
      <c r="B190" s="36"/>
      <c r="C190" s="37"/>
      <c r="D190" s="234" t="s">
        <v>144</v>
      </c>
      <c r="E190" s="37"/>
      <c r="F190" s="235" t="s">
        <v>623</v>
      </c>
      <c r="G190" s="37"/>
      <c r="H190" s="37"/>
      <c r="I190" s="137"/>
      <c r="J190" s="37"/>
      <c r="K190" s="37"/>
      <c r="L190" s="41"/>
      <c r="M190" s="236"/>
      <c r="N190" s="84"/>
      <c r="O190" s="84"/>
      <c r="P190" s="84"/>
      <c r="Q190" s="84"/>
      <c r="R190" s="84"/>
      <c r="S190" s="84"/>
      <c r="T190" s="85"/>
      <c r="AT190" s="15" t="s">
        <v>144</v>
      </c>
      <c r="AU190" s="15" t="s">
        <v>86</v>
      </c>
    </row>
    <row r="191" s="13" customFormat="1">
      <c r="B191" s="251"/>
      <c r="C191" s="252"/>
      <c r="D191" s="234" t="s">
        <v>197</v>
      </c>
      <c r="E191" s="253" t="s">
        <v>1</v>
      </c>
      <c r="F191" s="254" t="s">
        <v>750</v>
      </c>
      <c r="G191" s="252"/>
      <c r="H191" s="255">
        <v>18.120000000000001</v>
      </c>
      <c r="I191" s="256"/>
      <c r="J191" s="252"/>
      <c r="K191" s="252"/>
      <c r="L191" s="257"/>
      <c r="M191" s="258"/>
      <c r="N191" s="259"/>
      <c r="O191" s="259"/>
      <c r="P191" s="259"/>
      <c r="Q191" s="259"/>
      <c r="R191" s="259"/>
      <c r="S191" s="259"/>
      <c r="T191" s="260"/>
      <c r="AT191" s="261" t="s">
        <v>197</v>
      </c>
      <c r="AU191" s="261" t="s">
        <v>86</v>
      </c>
      <c r="AV191" s="13" t="s">
        <v>86</v>
      </c>
      <c r="AW191" s="13" t="s">
        <v>34</v>
      </c>
      <c r="AX191" s="13" t="s">
        <v>21</v>
      </c>
      <c r="AY191" s="261" t="s">
        <v>134</v>
      </c>
    </row>
    <row r="192" s="1" customFormat="1" ht="24" customHeight="1">
      <c r="B192" s="36"/>
      <c r="C192" s="221" t="s">
        <v>308</v>
      </c>
      <c r="D192" s="221" t="s">
        <v>137</v>
      </c>
      <c r="E192" s="222" t="s">
        <v>655</v>
      </c>
      <c r="F192" s="223" t="s">
        <v>626</v>
      </c>
      <c r="G192" s="224" t="s">
        <v>194</v>
      </c>
      <c r="H192" s="225">
        <v>163.08000000000001</v>
      </c>
      <c r="I192" s="226"/>
      <c r="J192" s="227">
        <f>ROUND(I192*H192,2)</f>
        <v>0</v>
      </c>
      <c r="K192" s="223" t="s">
        <v>195</v>
      </c>
      <c r="L192" s="41"/>
      <c r="M192" s="228" t="s">
        <v>1</v>
      </c>
      <c r="N192" s="229" t="s">
        <v>42</v>
      </c>
      <c r="O192" s="84"/>
      <c r="P192" s="230">
        <f>O192*H192</f>
        <v>0</v>
      </c>
      <c r="Q192" s="230">
        <v>0</v>
      </c>
      <c r="R192" s="230">
        <f>Q192*H192</f>
        <v>0</v>
      </c>
      <c r="S192" s="230">
        <v>0</v>
      </c>
      <c r="T192" s="231">
        <f>S192*H192</f>
        <v>0</v>
      </c>
      <c r="AR192" s="232" t="s">
        <v>158</v>
      </c>
      <c r="AT192" s="232" t="s">
        <v>137</v>
      </c>
      <c r="AU192" s="232" t="s">
        <v>86</v>
      </c>
      <c r="AY192" s="15" t="s">
        <v>134</v>
      </c>
      <c r="BE192" s="233">
        <f>IF(N192="základní",J192,0)</f>
        <v>0</v>
      </c>
      <c r="BF192" s="233">
        <f>IF(N192="snížená",J192,0)</f>
        <v>0</v>
      </c>
      <c r="BG192" s="233">
        <f>IF(N192="zákl. přenesená",J192,0)</f>
        <v>0</v>
      </c>
      <c r="BH192" s="233">
        <f>IF(N192="sníž. přenesená",J192,0)</f>
        <v>0</v>
      </c>
      <c r="BI192" s="233">
        <f>IF(N192="nulová",J192,0)</f>
        <v>0</v>
      </c>
      <c r="BJ192" s="15" t="s">
        <v>21</v>
      </c>
      <c r="BK192" s="233">
        <f>ROUND(I192*H192,2)</f>
        <v>0</v>
      </c>
      <c r="BL192" s="15" t="s">
        <v>158</v>
      </c>
      <c r="BM192" s="232" t="s">
        <v>677</v>
      </c>
    </row>
    <row r="193" s="1" customFormat="1">
      <c r="B193" s="36"/>
      <c r="C193" s="37"/>
      <c r="D193" s="234" t="s">
        <v>144</v>
      </c>
      <c r="E193" s="37"/>
      <c r="F193" s="235" t="s">
        <v>628</v>
      </c>
      <c r="G193" s="37"/>
      <c r="H193" s="37"/>
      <c r="I193" s="137"/>
      <c r="J193" s="37"/>
      <c r="K193" s="37"/>
      <c r="L193" s="41"/>
      <c r="M193" s="236"/>
      <c r="N193" s="84"/>
      <c r="O193" s="84"/>
      <c r="P193" s="84"/>
      <c r="Q193" s="84"/>
      <c r="R193" s="84"/>
      <c r="S193" s="84"/>
      <c r="T193" s="85"/>
      <c r="AT193" s="15" t="s">
        <v>144</v>
      </c>
      <c r="AU193" s="15" t="s">
        <v>86</v>
      </c>
    </row>
    <row r="194" s="13" customFormat="1">
      <c r="B194" s="251"/>
      <c r="C194" s="252"/>
      <c r="D194" s="234" t="s">
        <v>197</v>
      </c>
      <c r="E194" s="253" t="s">
        <v>1</v>
      </c>
      <c r="F194" s="254" t="s">
        <v>751</v>
      </c>
      <c r="G194" s="252"/>
      <c r="H194" s="255">
        <v>163.08000000000001</v>
      </c>
      <c r="I194" s="256"/>
      <c r="J194" s="252"/>
      <c r="K194" s="252"/>
      <c r="L194" s="257"/>
      <c r="M194" s="258"/>
      <c r="N194" s="259"/>
      <c r="O194" s="259"/>
      <c r="P194" s="259"/>
      <c r="Q194" s="259"/>
      <c r="R194" s="259"/>
      <c r="S194" s="259"/>
      <c r="T194" s="260"/>
      <c r="AT194" s="261" t="s">
        <v>197</v>
      </c>
      <c r="AU194" s="261" t="s">
        <v>86</v>
      </c>
      <c r="AV194" s="13" t="s">
        <v>86</v>
      </c>
      <c r="AW194" s="13" t="s">
        <v>34</v>
      </c>
      <c r="AX194" s="13" t="s">
        <v>21</v>
      </c>
      <c r="AY194" s="261" t="s">
        <v>134</v>
      </c>
    </row>
    <row r="195" s="1" customFormat="1" ht="16.5" customHeight="1">
      <c r="B195" s="36"/>
      <c r="C195" s="221" t="s">
        <v>315</v>
      </c>
      <c r="D195" s="221" t="s">
        <v>137</v>
      </c>
      <c r="E195" s="222" t="s">
        <v>678</v>
      </c>
      <c r="F195" s="223" t="s">
        <v>679</v>
      </c>
      <c r="G195" s="224" t="s">
        <v>413</v>
      </c>
      <c r="H195" s="225">
        <v>10.667</v>
      </c>
      <c r="I195" s="226"/>
      <c r="J195" s="227">
        <f>ROUND(I195*H195,2)</f>
        <v>0</v>
      </c>
      <c r="K195" s="223" t="s">
        <v>1</v>
      </c>
      <c r="L195" s="41"/>
      <c r="M195" s="228" t="s">
        <v>1</v>
      </c>
      <c r="N195" s="229" t="s">
        <v>42</v>
      </c>
      <c r="O195" s="84"/>
      <c r="P195" s="230">
        <f>O195*H195</f>
        <v>0</v>
      </c>
      <c r="Q195" s="230">
        <v>2.0000000000000002E-05</v>
      </c>
      <c r="R195" s="230">
        <f>Q195*H195</f>
        <v>0.00021334000000000001</v>
      </c>
      <c r="S195" s="230">
        <v>0</v>
      </c>
      <c r="T195" s="231">
        <f>S195*H195</f>
        <v>0</v>
      </c>
      <c r="AR195" s="232" t="s">
        <v>158</v>
      </c>
      <c r="AT195" s="232" t="s">
        <v>137</v>
      </c>
      <c r="AU195" s="232" t="s">
        <v>86</v>
      </c>
      <c r="AY195" s="15" t="s">
        <v>134</v>
      </c>
      <c r="BE195" s="233">
        <f>IF(N195="základní",J195,0)</f>
        <v>0</v>
      </c>
      <c r="BF195" s="233">
        <f>IF(N195="snížená",J195,0)</f>
        <v>0</v>
      </c>
      <c r="BG195" s="233">
        <f>IF(N195="zákl. přenesená",J195,0)</f>
        <v>0</v>
      </c>
      <c r="BH195" s="233">
        <f>IF(N195="sníž. přenesená",J195,0)</f>
        <v>0</v>
      </c>
      <c r="BI195" s="233">
        <f>IF(N195="nulová",J195,0)</f>
        <v>0</v>
      </c>
      <c r="BJ195" s="15" t="s">
        <v>21</v>
      </c>
      <c r="BK195" s="233">
        <f>ROUND(I195*H195,2)</f>
        <v>0</v>
      </c>
      <c r="BL195" s="15" t="s">
        <v>158</v>
      </c>
      <c r="BM195" s="232" t="s">
        <v>680</v>
      </c>
    </row>
    <row r="196" s="1" customFormat="1">
      <c r="B196" s="36"/>
      <c r="C196" s="37"/>
      <c r="D196" s="234" t="s">
        <v>144</v>
      </c>
      <c r="E196" s="37"/>
      <c r="F196" s="235" t="s">
        <v>681</v>
      </c>
      <c r="G196" s="37"/>
      <c r="H196" s="37"/>
      <c r="I196" s="137"/>
      <c r="J196" s="37"/>
      <c r="K196" s="37"/>
      <c r="L196" s="41"/>
      <c r="M196" s="236"/>
      <c r="N196" s="84"/>
      <c r="O196" s="84"/>
      <c r="P196" s="84"/>
      <c r="Q196" s="84"/>
      <c r="R196" s="84"/>
      <c r="S196" s="84"/>
      <c r="T196" s="85"/>
      <c r="AT196" s="15" t="s">
        <v>144</v>
      </c>
      <c r="AU196" s="15" t="s">
        <v>86</v>
      </c>
    </row>
    <row r="197" s="13" customFormat="1">
      <c r="B197" s="251"/>
      <c r="C197" s="252"/>
      <c r="D197" s="234" t="s">
        <v>197</v>
      </c>
      <c r="E197" s="253" t="s">
        <v>1</v>
      </c>
      <c r="F197" s="254" t="s">
        <v>754</v>
      </c>
      <c r="G197" s="252"/>
      <c r="H197" s="255">
        <v>10.667</v>
      </c>
      <c r="I197" s="256"/>
      <c r="J197" s="252"/>
      <c r="K197" s="252"/>
      <c r="L197" s="257"/>
      <c r="M197" s="258"/>
      <c r="N197" s="259"/>
      <c r="O197" s="259"/>
      <c r="P197" s="259"/>
      <c r="Q197" s="259"/>
      <c r="R197" s="259"/>
      <c r="S197" s="259"/>
      <c r="T197" s="260"/>
      <c r="AT197" s="261" t="s">
        <v>197</v>
      </c>
      <c r="AU197" s="261" t="s">
        <v>86</v>
      </c>
      <c r="AV197" s="13" t="s">
        <v>86</v>
      </c>
      <c r="AW197" s="13" t="s">
        <v>34</v>
      </c>
      <c r="AX197" s="13" t="s">
        <v>21</v>
      </c>
      <c r="AY197" s="261" t="s">
        <v>134</v>
      </c>
    </row>
    <row r="198" s="1" customFormat="1" ht="16.5" customHeight="1">
      <c r="B198" s="36"/>
      <c r="C198" s="221" t="s">
        <v>7</v>
      </c>
      <c r="D198" s="221" t="s">
        <v>137</v>
      </c>
      <c r="E198" s="222" t="s">
        <v>161</v>
      </c>
      <c r="F198" s="223" t="s">
        <v>755</v>
      </c>
      <c r="G198" s="224" t="s">
        <v>347</v>
      </c>
      <c r="H198" s="225">
        <v>55.5</v>
      </c>
      <c r="I198" s="226"/>
      <c r="J198" s="227">
        <f>ROUND(I198*H198,2)</f>
        <v>0</v>
      </c>
      <c r="K198" s="223" t="s">
        <v>1</v>
      </c>
      <c r="L198" s="41"/>
      <c r="M198" s="228" t="s">
        <v>1</v>
      </c>
      <c r="N198" s="229" t="s">
        <v>42</v>
      </c>
      <c r="O198" s="84"/>
      <c r="P198" s="230">
        <f>O198*H198</f>
        <v>0</v>
      </c>
      <c r="Q198" s="230">
        <v>2.0000000000000002E-05</v>
      </c>
      <c r="R198" s="230">
        <f>Q198*H198</f>
        <v>0.0011100000000000001</v>
      </c>
      <c r="S198" s="230">
        <v>0</v>
      </c>
      <c r="T198" s="231">
        <f>S198*H198</f>
        <v>0</v>
      </c>
      <c r="AR198" s="232" t="s">
        <v>158</v>
      </c>
      <c r="AT198" s="232" t="s">
        <v>137</v>
      </c>
      <c r="AU198" s="232" t="s">
        <v>86</v>
      </c>
      <c r="AY198" s="15" t="s">
        <v>134</v>
      </c>
      <c r="BE198" s="233">
        <f>IF(N198="základní",J198,0)</f>
        <v>0</v>
      </c>
      <c r="BF198" s="233">
        <f>IF(N198="snížená",J198,0)</f>
        <v>0</v>
      </c>
      <c r="BG198" s="233">
        <f>IF(N198="zákl. přenesená",J198,0)</f>
        <v>0</v>
      </c>
      <c r="BH198" s="233">
        <f>IF(N198="sníž. přenesená",J198,0)</f>
        <v>0</v>
      </c>
      <c r="BI198" s="233">
        <f>IF(N198="nulová",J198,0)</f>
        <v>0</v>
      </c>
      <c r="BJ198" s="15" t="s">
        <v>21</v>
      </c>
      <c r="BK198" s="233">
        <f>ROUND(I198*H198,2)</f>
        <v>0</v>
      </c>
      <c r="BL198" s="15" t="s">
        <v>158</v>
      </c>
      <c r="BM198" s="232" t="s">
        <v>756</v>
      </c>
    </row>
    <row r="199" s="1" customFormat="1">
      <c r="B199" s="36"/>
      <c r="C199" s="37"/>
      <c r="D199" s="234" t="s">
        <v>144</v>
      </c>
      <c r="E199" s="37"/>
      <c r="F199" s="235" t="s">
        <v>757</v>
      </c>
      <c r="G199" s="37"/>
      <c r="H199" s="37"/>
      <c r="I199" s="137"/>
      <c r="J199" s="37"/>
      <c r="K199" s="37"/>
      <c r="L199" s="41"/>
      <c r="M199" s="236"/>
      <c r="N199" s="84"/>
      <c r="O199" s="84"/>
      <c r="P199" s="84"/>
      <c r="Q199" s="84"/>
      <c r="R199" s="84"/>
      <c r="S199" s="84"/>
      <c r="T199" s="85"/>
      <c r="AT199" s="15" t="s">
        <v>144</v>
      </c>
      <c r="AU199" s="15" t="s">
        <v>86</v>
      </c>
    </row>
    <row r="200" s="13" customFormat="1">
      <c r="B200" s="251"/>
      <c r="C200" s="252"/>
      <c r="D200" s="234" t="s">
        <v>197</v>
      </c>
      <c r="E200" s="253" t="s">
        <v>1</v>
      </c>
      <c r="F200" s="254" t="s">
        <v>758</v>
      </c>
      <c r="G200" s="252"/>
      <c r="H200" s="255">
        <v>55.5</v>
      </c>
      <c r="I200" s="256"/>
      <c r="J200" s="252"/>
      <c r="K200" s="252"/>
      <c r="L200" s="257"/>
      <c r="M200" s="272"/>
      <c r="N200" s="273"/>
      <c r="O200" s="273"/>
      <c r="P200" s="273"/>
      <c r="Q200" s="273"/>
      <c r="R200" s="273"/>
      <c r="S200" s="273"/>
      <c r="T200" s="274"/>
      <c r="AT200" s="261" t="s">
        <v>197</v>
      </c>
      <c r="AU200" s="261" t="s">
        <v>86</v>
      </c>
      <c r="AV200" s="13" t="s">
        <v>86</v>
      </c>
      <c r="AW200" s="13" t="s">
        <v>34</v>
      </c>
      <c r="AX200" s="13" t="s">
        <v>21</v>
      </c>
      <c r="AY200" s="261" t="s">
        <v>134</v>
      </c>
    </row>
    <row r="201" s="1" customFormat="1" ht="6.96" customHeight="1">
      <c r="B201" s="59"/>
      <c r="C201" s="60"/>
      <c r="D201" s="60"/>
      <c r="E201" s="60"/>
      <c r="F201" s="60"/>
      <c r="G201" s="60"/>
      <c r="H201" s="60"/>
      <c r="I201" s="171"/>
      <c r="J201" s="60"/>
      <c r="K201" s="60"/>
      <c r="L201" s="41"/>
    </row>
  </sheetData>
  <sheetProtection sheet="1" autoFilter="0" formatColumns="0" formatRows="0" objects="1" scenarios="1" spinCount="100000" saltValue="ZYhboeDvD3KRv6aS2+FfIHmc06jzgugbFIP+peai4rl9tLuN+E/fcQXDiC595h0YKNdrdLQX9I/UKjWpPCFe3A==" hashValue="KaplhdW3z/x3ploZzFgRon0C4RHt7EGJQpWstOA3f/A5onqqTquGehDtBd7wNQwHW//ydwbA+7CovIhsLhdJgw==" algorithmName="SHA-512" password="CC35"/>
  <autoFilter ref="C119:K200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iveta.latalova</dc:creator>
  <cp:lastModifiedBy>iveta.latalova</cp:lastModifiedBy>
  <dcterms:created xsi:type="dcterms:W3CDTF">2019-06-10T09:35:10Z</dcterms:created>
  <dcterms:modified xsi:type="dcterms:W3CDTF">2019-06-10T09:35:34Z</dcterms:modified>
</cp:coreProperties>
</file>