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8" yWindow="588" windowWidth="15996" windowHeight="9468"/>
  </bookViews>
  <sheets>
    <sheet name="Rekapitulace stavby" sheetId="1" r:id="rId1"/>
    <sheet name="SO-101 - Polní cesta P3 -..." sheetId="2" r:id="rId2"/>
    <sheet name="SO-102 - Polní cesta P3 " sheetId="3" r:id="rId3"/>
    <sheet name="SO-103 - Polní cesta P3 -..." sheetId="4" r:id="rId4"/>
    <sheet name="SO-104 - Odvodnění a ozel..." sheetId="5" r:id="rId5"/>
    <sheet name="SO-104.1 - Následná péče ..." sheetId="6" r:id="rId6"/>
    <sheet name="SO-104.2 - Následná péče ..." sheetId="7" r:id="rId7"/>
    <sheet name="SO-104.3 - Následná péče ..." sheetId="8" r:id="rId8"/>
    <sheet name="VON - Vedlejší a ostatní ..." sheetId="9" r:id="rId9"/>
    <sheet name="Pokyny pro vyplnění" sheetId="10" r:id="rId10"/>
  </sheets>
  <definedNames>
    <definedName name="_xlnm._FilterDatabase" localSheetId="1" hidden="1">'SO-101 - Polní cesta P3 -...'!$C$86:$K$210</definedName>
    <definedName name="_xlnm._FilterDatabase" localSheetId="2" hidden="1">'SO-102 - Polní cesta P3 '!$C$84:$K$193</definedName>
    <definedName name="_xlnm._FilterDatabase" localSheetId="3" hidden="1">'SO-103 - Polní cesta P3 -...'!$C$83:$K$150</definedName>
    <definedName name="_xlnm._FilterDatabase" localSheetId="4" hidden="1">'SO-104 - Odvodnění a ozel...'!$C$83:$K$171</definedName>
    <definedName name="_xlnm._FilterDatabase" localSheetId="5" hidden="1">'SO-104.1 - Následná péče ...'!$C$87:$K$121</definedName>
    <definedName name="_xlnm._FilterDatabase" localSheetId="6" hidden="1">'SO-104.2 - Následná péče ...'!$C$87:$K$121</definedName>
    <definedName name="_xlnm._FilterDatabase" localSheetId="7" hidden="1">'SO-104.3 - Následná péče ...'!$C$87:$K$121</definedName>
    <definedName name="_xlnm._FilterDatabase" localSheetId="8" hidden="1">'VON - Vedlejší a ostatní ...'!$C$81:$K$112</definedName>
    <definedName name="_xlnm.Print_Titles" localSheetId="0">'Rekapitulace stavby'!$52:$52</definedName>
    <definedName name="_xlnm.Print_Titles" localSheetId="1">'SO-101 - Polní cesta P3 -...'!$86:$86</definedName>
    <definedName name="_xlnm.Print_Titles" localSheetId="2">'SO-102 - Polní cesta P3 '!$84:$84</definedName>
    <definedName name="_xlnm.Print_Titles" localSheetId="3">'SO-103 - Polní cesta P3 -...'!$83:$83</definedName>
    <definedName name="_xlnm.Print_Titles" localSheetId="4">'SO-104 - Odvodnění a ozel...'!$83:$83</definedName>
    <definedName name="_xlnm.Print_Titles" localSheetId="5">'SO-104.1 - Následná péče ...'!$87:$87</definedName>
    <definedName name="_xlnm.Print_Titles" localSheetId="6">'SO-104.2 - Následná péče ...'!$87:$87</definedName>
    <definedName name="_xlnm.Print_Titles" localSheetId="7">'SO-104.3 - Následná péče ...'!$87:$87</definedName>
    <definedName name="_xlnm.Print_Titles" localSheetId="8">'VON - Vedlejší a ostatní ...'!$81:$81</definedName>
    <definedName name="_xlnm.Print_Area" localSheetId="9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stavby'!$C$42:$AQ$64</definedName>
    <definedName name="_xlnm.Print_Area" localSheetId="1">'SO-101 - Polní cesta P3 -...'!$C$4:$J$39,'SO-101 - Polní cesta P3 -...'!$C$45:$J$68,'SO-101 - Polní cesta P3 -...'!$C$74:$K$210</definedName>
    <definedName name="_xlnm.Print_Area" localSheetId="2">'SO-102 - Polní cesta P3 '!$C$4:$J$39,'SO-102 - Polní cesta P3 '!$C$45:$J$66,'SO-102 - Polní cesta P3 '!$C$72:$K$193</definedName>
    <definedName name="_xlnm.Print_Area" localSheetId="3">'SO-103 - Polní cesta P3 -...'!$C$4:$J$39,'SO-103 - Polní cesta P3 -...'!$C$45:$J$65,'SO-103 - Polní cesta P3 -...'!$C$71:$K$150</definedName>
    <definedName name="_xlnm.Print_Area" localSheetId="4">'SO-104 - Odvodnění a ozel...'!$C$4:$J$39,'SO-104 - Odvodnění a ozel...'!$C$45:$J$65,'SO-104 - Odvodnění a ozel...'!$C$71:$K$171</definedName>
    <definedName name="_xlnm.Print_Area" localSheetId="5">'SO-104.1 - Následná péče ...'!$C$4:$J$41,'SO-104.1 - Následná péče ...'!$C$47:$J$67,'SO-104.1 - Následná péče ...'!$C$73:$K$121</definedName>
    <definedName name="_xlnm.Print_Area" localSheetId="6">'SO-104.2 - Následná péče ...'!$C$4:$J$41,'SO-104.2 - Následná péče ...'!$C$47:$J$67,'SO-104.2 - Následná péče ...'!$C$73:$K$121</definedName>
    <definedName name="_xlnm.Print_Area" localSheetId="7">'SO-104.3 - Následná péče ...'!$C$4:$J$41,'SO-104.3 - Následná péče ...'!$C$47:$J$67,'SO-104.3 - Následná péče ...'!$C$73:$K$121</definedName>
    <definedName name="_xlnm.Print_Area" localSheetId="8">'VON - Vedlejší a ostatní ...'!$C$4:$J$39,'VON - Vedlejší a ostatní ...'!$C$45:$J$63,'VON - Vedlejší a ostatní ...'!$C$69:$K$112</definedName>
  </definedNames>
  <calcPr calcId="125725"/>
</workbook>
</file>

<file path=xl/calcChain.xml><?xml version="1.0" encoding="utf-8"?>
<calcChain xmlns="http://schemas.openxmlformats.org/spreadsheetml/2006/main">
  <c r="J37" i="9"/>
  <c r="J36"/>
  <c r="AY63" i="1"/>
  <c r="J35" i="9"/>
  <c r="AX63" i="1"/>
  <c r="BI110" i="9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 s="1"/>
  <c r="J23"/>
  <c r="J18"/>
  <c r="E18"/>
  <c r="F79" s="1"/>
  <c r="J17"/>
  <c r="J12"/>
  <c r="J76" s="1"/>
  <c r="E7"/>
  <c r="E72" s="1"/>
  <c r="J39" i="8"/>
  <c r="J38"/>
  <c r="AY62" i="1"/>
  <c r="J37" i="8"/>
  <c r="AX62" i="1"/>
  <c r="BI120" i="8"/>
  <c r="BH120"/>
  <c r="BG120"/>
  <c r="BF120"/>
  <c r="T120"/>
  <c r="T119"/>
  <c r="R120"/>
  <c r="R119"/>
  <c r="P120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8"/>
  <c r="F58"/>
  <c r="F56"/>
  <c r="E54"/>
  <c r="J26"/>
  <c r="E26"/>
  <c r="J85" s="1"/>
  <c r="J25"/>
  <c r="J20"/>
  <c r="E20"/>
  <c r="F85" s="1"/>
  <c r="J19"/>
  <c r="J14"/>
  <c r="J56" s="1"/>
  <c r="E7"/>
  <c r="E76"/>
  <c r="J39" i="7"/>
  <c r="J38"/>
  <c r="AY61" i="1"/>
  <c r="J37" i="7"/>
  <c r="AX61" i="1"/>
  <c r="BI120" i="7"/>
  <c r="BH120"/>
  <c r="BG120"/>
  <c r="BF120"/>
  <c r="T120"/>
  <c r="T119"/>
  <c r="R120"/>
  <c r="R119"/>
  <c r="P120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8"/>
  <c r="F58"/>
  <c r="F56"/>
  <c r="E54"/>
  <c r="J26"/>
  <c r="E26"/>
  <c r="J59" s="1"/>
  <c r="J25"/>
  <c r="J20"/>
  <c r="E20"/>
  <c r="F85" s="1"/>
  <c r="J19"/>
  <c r="J14"/>
  <c r="J82" s="1"/>
  <c r="E7"/>
  <c r="E76"/>
  <c r="J39" i="6"/>
  <c r="J38"/>
  <c r="AY60" i="1" s="1"/>
  <c r="J37" i="6"/>
  <c r="AX60" i="1"/>
  <c r="BI120" i="6"/>
  <c r="BH120"/>
  <c r="BG120"/>
  <c r="BF120"/>
  <c r="T120"/>
  <c r="T119" s="1"/>
  <c r="R120"/>
  <c r="R119"/>
  <c r="P120"/>
  <c r="P119" s="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8"/>
  <c r="F58"/>
  <c r="F56"/>
  <c r="E54"/>
  <c r="J26"/>
  <c r="E26"/>
  <c r="J59" s="1"/>
  <c r="J25"/>
  <c r="J20"/>
  <c r="E20"/>
  <c r="F59" s="1"/>
  <c r="J19"/>
  <c r="J14"/>
  <c r="J56" s="1"/>
  <c r="E7"/>
  <c r="E76"/>
  <c r="J37" i="5"/>
  <c r="J36"/>
  <c r="AY59" i="1" s="1"/>
  <c r="J35" i="5"/>
  <c r="AX59" i="1"/>
  <c r="BI170" i="5"/>
  <c r="BH170"/>
  <c r="BG170"/>
  <c r="BF170"/>
  <c r="T170"/>
  <c r="T169" s="1"/>
  <c r="R170"/>
  <c r="R169"/>
  <c r="P170"/>
  <c r="P169" s="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 s="1"/>
  <c r="J37" i="4"/>
  <c r="J36"/>
  <c r="AY57" i="1"/>
  <c r="J35" i="4"/>
  <c r="AX57" i="1" s="1"/>
  <c r="BI149" i="4"/>
  <c r="BH149"/>
  <c r="BG149"/>
  <c r="BF149"/>
  <c r="T149"/>
  <c r="T148"/>
  <c r="R149"/>
  <c r="R148" s="1"/>
  <c r="P149"/>
  <c r="P148"/>
  <c r="BI145"/>
  <c r="BH145"/>
  <c r="BG145"/>
  <c r="BF145"/>
  <c r="T145"/>
  <c r="T144" s="1"/>
  <c r="R145"/>
  <c r="R144"/>
  <c r="P145"/>
  <c r="P144" s="1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 s="1"/>
  <c r="J23"/>
  <c r="J18"/>
  <c r="E18"/>
  <c r="F55" s="1"/>
  <c r="J17"/>
  <c r="J12"/>
  <c r="J52" s="1"/>
  <c r="E7"/>
  <c r="E74"/>
  <c r="J37" i="3"/>
  <c r="J36"/>
  <c r="AY56" i="1" s="1"/>
  <c r="J35" i="3"/>
  <c r="AX56" i="1"/>
  <c r="BI192" i="3"/>
  <c r="BH192"/>
  <c r="BG192"/>
  <c r="BF192"/>
  <c r="T192"/>
  <c r="T191" s="1"/>
  <c r="R192"/>
  <c r="R191"/>
  <c r="P192"/>
  <c r="P191" s="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82" s="1"/>
  <c r="J23"/>
  <c r="J18"/>
  <c r="E18"/>
  <c r="F55" s="1"/>
  <c r="J17"/>
  <c r="J12"/>
  <c r="J52" s="1"/>
  <c r="E7"/>
  <c r="E75" s="1"/>
  <c r="J37" i="2"/>
  <c r="J36"/>
  <c r="AY55" i="1" s="1"/>
  <c r="J35" i="2"/>
  <c r="AX55" i="1"/>
  <c r="BI209" i="2"/>
  <c r="BH209"/>
  <c r="BG209"/>
  <c r="BF209"/>
  <c r="T209"/>
  <c r="T208" s="1"/>
  <c r="R209"/>
  <c r="R208"/>
  <c r="P209"/>
  <c r="P208" s="1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T172"/>
  <c r="R173"/>
  <c r="R172" s="1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55" s="1"/>
  <c r="J23"/>
  <c r="J18"/>
  <c r="E18"/>
  <c r="F84" s="1"/>
  <c r="J17"/>
  <c r="J12"/>
  <c r="J52" s="1"/>
  <c r="E7"/>
  <c r="E77"/>
  <c r="L50" i="1"/>
  <c r="AM50"/>
  <c r="AM49"/>
  <c r="L49"/>
  <c r="AM47"/>
  <c r="L47"/>
  <c r="L45"/>
  <c r="L44"/>
  <c r="J104" i="9"/>
  <c r="BK92"/>
  <c r="BK117" i="8"/>
  <c r="J98"/>
  <c r="BK114" i="7"/>
  <c r="J98"/>
  <c r="J91"/>
  <c r="BK106" i="6"/>
  <c r="BK155" i="5"/>
  <c r="BK146"/>
  <c r="BK113"/>
  <c r="J108"/>
  <c r="BK90"/>
  <c r="J141" i="4"/>
  <c r="J113"/>
  <c r="BK102"/>
  <c r="BK192" i="3"/>
  <c r="BK167"/>
  <c r="J135"/>
  <c r="J99"/>
  <c r="BK190" i="2"/>
  <c r="BK180"/>
  <c r="BK167"/>
  <c r="BK152"/>
  <c r="J129"/>
  <c r="J118"/>
  <c r="J103"/>
  <c r="BK107" i="9"/>
  <c r="BK95"/>
  <c r="BK120" i="8"/>
  <c r="J106"/>
  <c r="BK94"/>
  <c r="J114" i="6"/>
  <c r="J91"/>
  <c r="BK141" i="5"/>
  <c r="BK125"/>
  <c r="J106"/>
  <c r="J87"/>
  <c r="BK129" i="4"/>
  <c r="J96"/>
  <c r="J152" i="3"/>
  <c r="BK138"/>
  <c r="J118"/>
  <c r="BK99"/>
  <c r="BK199" i="2"/>
  <c r="J180"/>
  <c r="BK164"/>
  <c r="J142"/>
  <c r="BK129"/>
  <c r="BK109"/>
  <c r="BK104" i="9"/>
  <c r="BK109" i="8"/>
  <c r="BK96"/>
  <c r="J117" i="7"/>
  <c r="BK111"/>
  <c r="BK100"/>
  <c r="BK170" i="5"/>
  <c r="J161"/>
  <c r="BK136"/>
  <c r="BK108"/>
  <c r="J126" i="4"/>
  <c r="BK113"/>
  <c r="BK93"/>
  <c r="BK181" i="3"/>
  <c r="BK160"/>
  <c r="BK116"/>
  <c r="J202" i="2"/>
  <c r="J167"/>
  <c r="J152"/>
  <c r="BK97"/>
  <c r="BK111" i="8"/>
  <c r="J117" i="6"/>
  <c r="J106"/>
  <c r="J165" i="5"/>
  <c r="J152"/>
  <c r="J138"/>
  <c r="J121"/>
  <c r="BK141" i="4"/>
  <c r="BK99"/>
  <c r="J181" i="3"/>
  <c r="J160"/>
  <c r="BK135"/>
  <c r="BK105"/>
  <c r="BK209" i="2"/>
  <c r="J190"/>
  <c r="BK170"/>
  <c r="BK139"/>
  <c r="J109"/>
  <c r="BK90"/>
  <c r="J107" i="9"/>
  <c r="J95"/>
  <c r="J120" i="8"/>
  <c r="BK100"/>
  <c r="BK117" i="7"/>
  <c r="J106"/>
  <c r="J94"/>
  <c r="BK109" i="6"/>
  <c r="BK100"/>
  <c r="BK138" i="5"/>
  <c r="BK110"/>
  <c r="J96"/>
  <c r="J145" i="4"/>
  <c r="J120"/>
  <c r="BK107"/>
  <c r="BK188" i="3"/>
  <c r="BK156"/>
  <c r="BK142"/>
  <c r="J102"/>
  <c r="BK202" i="2"/>
  <c r="BK188"/>
  <c r="J170"/>
  <c r="BK161"/>
  <c r="BK146"/>
  <c r="BK121"/>
  <c r="AS58" i="1"/>
  <c r="J111" i="8"/>
  <c r="BK98"/>
  <c r="J100" i="7"/>
  <c r="J100" i="6"/>
  <c r="J167" i="5"/>
  <c r="J136"/>
  <c r="BK123"/>
  <c r="BK96"/>
  <c r="J149" i="4"/>
  <c r="BK132"/>
  <c r="J99"/>
  <c r="BK184" i="3"/>
  <c r="J132"/>
  <c r="J116"/>
  <c r="BK102"/>
  <c r="J88"/>
  <c r="BK184" i="2"/>
  <c r="J173"/>
  <c r="J139"/>
  <c r="BK127"/>
  <c r="J106"/>
  <c r="J101" i="9"/>
  <c r="J114" i="8"/>
  <c r="J94"/>
  <c r="J114" i="7"/>
  <c r="J103"/>
  <c r="BK98" i="6"/>
  <c r="BK167" i="5"/>
  <c r="J143"/>
  <c r="J113"/>
  <c r="BK145" i="4"/>
  <c r="BK115"/>
  <c r="J102"/>
  <c r="J90"/>
  <c r="BK175" i="3"/>
  <c r="J138"/>
  <c r="BK113"/>
  <c r="J199" i="2"/>
  <c r="BK155"/>
  <c r="J100"/>
  <c r="J93"/>
  <c r="J111" i="6"/>
  <c r="BK96"/>
  <c r="BK161" i="5"/>
  <c r="BK143"/>
  <c r="J125"/>
  <c r="J102"/>
  <c r="J132" i="4"/>
  <c r="J107"/>
  <c r="J186" i="3"/>
  <c r="J167"/>
  <c r="J156"/>
  <c r="J124"/>
  <c r="BK92"/>
  <c r="BK196" i="2"/>
  <c r="BK186"/>
  <c r="J155"/>
  <c r="J121"/>
  <c r="BK106"/>
  <c r="J97"/>
  <c r="BK98" i="9"/>
  <c r="J85"/>
  <c r="BK114" i="8"/>
  <c r="J96"/>
  <c r="J111" i="7"/>
  <c r="J96"/>
  <c r="BK111" i="6"/>
  <c r="J94"/>
  <c r="J149" i="5"/>
  <c r="BK121"/>
  <c r="BK102"/>
  <c r="BK149" i="4"/>
  <c r="J115"/>
  <c r="BK105"/>
  <c r="J87"/>
  <c r="J175" i="3"/>
  <c r="BK152"/>
  <c r="BK132"/>
  <c r="J205" i="2"/>
  <c r="J177"/>
  <c r="J164"/>
  <c r="J132"/>
  <c r="BK115"/>
  <c r="BK93"/>
  <c r="BK101" i="9"/>
  <c r="BK88"/>
  <c r="J109" i="8"/>
  <c r="BK103" i="7"/>
  <c r="BK91"/>
  <c r="BK94" i="6"/>
  <c r="J155" i="5"/>
  <c r="BK129"/>
  <c r="J117"/>
  <c r="BK93"/>
  <c r="BK138" i="4"/>
  <c r="BK123"/>
  <c r="J93"/>
  <c r="J145" i="3"/>
  <c r="BK128"/>
  <c r="J113"/>
  <c r="BK96"/>
  <c r="J193" i="2"/>
  <c r="BK177"/>
  <c r="J158"/>
  <c r="BK132"/>
  <c r="J115"/>
  <c r="BK95"/>
  <c r="BK85" i="9"/>
  <c r="BK106" i="8"/>
  <c r="BK91"/>
  <c r="BK106" i="7"/>
  <c r="J120" i="6"/>
  <c r="J96"/>
  <c r="BK165" i="5"/>
  <c r="J129"/>
  <c r="BK135" i="4"/>
  <c r="J105"/>
  <c r="J184" i="3"/>
  <c r="BK172"/>
  <c r="BK118"/>
  <c r="J105"/>
  <c r="BK158" i="2"/>
  <c r="BK149"/>
  <c r="BK112"/>
  <c r="BK94" i="7"/>
  <c r="BK114" i="6"/>
  <c r="J103"/>
  <c r="BK158" i="5"/>
  <c r="J132"/>
  <c r="BK117"/>
  <c r="J93"/>
  <c r="J123" i="4"/>
  <c r="BK87"/>
  <c r="J172" i="3"/>
  <c r="BK148"/>
  <c r="J128"/>
  <c r="J96"/>
  <c r="J209" i="2"/>
  <c r="J188"/>
  <c r="BK182"/>
  <c r="BK136"/>
  <c r="BK118"/>
  <c r="BK100"/>
  <c r="BK110" i="9"/>
  <c r="J88"/>
  <c r="J103" i="8"/>
  <c r="BK120" i="7"/>
  <c r="J109"/>
  <c r="BK117" i="6"/>
  <c r="BK103"/>
  <c r="BK152" i="5"/>
  <c r="BK127"/>
  <c r="BK106"/>
  <c r="BK87"/>
  <c r="J138" i="4"/>
  <c r="J110"/>
  <c r="BK90"/>
  <c r="J192" i="3"/>
  <c r="J163"/>
  <c r="BK145"/>
  <c r="J121"/>
  <c r="J182" i="2"/>
  <c r="BK173"/>
  <c r="J149"/>
  <c r="J127"/>
  <c r="J112"/>
  <c r="J110" i="9"/>
  <c r="J98"/>
  <c r="J92"/>
  <c r="J100" i="8"/>
  <c r="J91"/>
  <c r="BK96" i="7"/>
  <c r="J98" i="6"/>
  <c r="J146" i="5"/>
  <c r="J127"/>
  <c r="J99"/>
  <c r="J90"/>
  <c r="J135" i="4"/>
  <c r="BK126"/>
  <c r="BK186" i="3"/>
  <c r="J148"/>
  <c r="BK124"/>
  <c r="BK108"/>
  <c r="J92"/>
  <c r="J186" i="2"/>
  <c r="J161"/>
  <c r="J136"/>
  <c r="BK124"/>
  <c r="J90"/>
  <c r="J117" i="8"/>
  <c r="BK103"/>
  <c r="J120" i="7"/>
  <c r="BK109"/>
  <c r="BK98"/>
  <c r="J170" i="5"/>
  <c r="BK149"/>
  <c r="BK132"/>
  <c r="J110"/>
  <c r="J129" i="4"/>
  <c r="BK110"/>
  <c r="BK96"/>
  <c r="BK178" i="3"/>
  <c r="BK121"/>
  <c r="BK205" i="2"/>
  <c r="J196"/>
  <c r="J146"/>
  <c r="J95"/>
  <c r="BK120" i="6"/>
  <c r="J109"/>
  <c r="BK91"/>
  <c r="J158" i="5"/>
  <c r="J141"/>
  <c r="J123"/>
  <c r="BK99"/>
  <c r="BK120" i="4"/>
  <c r="J188" i="3"/>
  <c r="J178"/>
  <c r="BK163"/>
  <c r="J142"/>
  <c r="J108"/>
  <c r="BK88"/>
  <c r="BK193" i="2"/>
  <c r="J184"/>
  <c r="BK142"/>
  <c r="J124"/>
  <c r="BK103"/>
  <c r="BK89" l="1"/>
  <c r="BK135"/>
  <c r="J135"/>
  <c r="J62" s="1"/>
  <c r="BK145"/>
  <c r="J145" s="1"/>
  <c r="J63" s="1"/>
  <c r="R176"/>
  <c r="R195"/>
  <c r="R87" i="3"/>
  <c r="R131"/>
  <c r="P141"/>
  <c r="R171"/>
  <c r="T86" i="4"/>
  <c r="T119"/>
  <c r="T86" i="5"/>
  <c r="R157"/>
  <c r="P164"/>
  <c r="T90" i="6"/>
  <c r="T89" s="1"/>
  <c r="T88" s="1"/>
  <c r="P89" i="2"/>
  <c r="P135"/>
  <c r="P145"/>
  <c r="BK176"/>
  <c r="J176" s="1"/>
  <c r="J65" s="1"/>
  <c r="BK195"/>
  <c r="J195"/>
  <c r="J66" s="1"/>
  <c r="BK87" i="3"/>
  <c r="BK131"/>
  <c r="J131"/>
  <c r="J62" s="1"/>
  <c r="BK141"/>
  <c r="J141" s="1"/>
  <c r="J63" s="1"/>
  <c r="BK171"/>
  <c r="J171"/>
  <c r="J64" s="1"/>
  <c r="BK86" i="4"/>
  <c r="J86" s="1"/>
  <c r="J61" s="1"/>
  <c r="BK119"/>
  <c r="J119"/>
  <c r="J62" s="1"/>
  <c r="R86" i="5"/>
  <c r="BK164"/>
  <c r="J164"/>
  <c r="J63" s="1"/>
  <c r="R90" i="6"/>
  <c r="R89" s="1"/>
  <c r="R88" s="1"/>
  <c r="BK90" i="7"/>
  <c r="J90"/>
  <c r="J65" s="1"/>
  <c r="R90"/>
  <c r="R89" s="1"/>
  <c r="R88" s="1"/>
  <c r="T90" i="8"/>
  <c r="T89"/>
  <c r="T88" s="1"/>
  <c r="R89" i="2"/>
  <c r="T135"/>
  <c r="R145"/>
  <c r="T176"/>
  <c r="T195"/>
  <c r="P87" i="3"/>
  <c r="P131"/>
  <c r="R141"/>
  <c r="T171"/>
  <c r="P86" i="4"/>
  <c r="P85"/>
  <c r="P84" s="1"/>
  <c r="AU57" i="1" s="1"/>
  <c r="P119" i="4"/>
  <c r="P86" i="5"/>
  <c r="P85" s="1"/>
  <c r="P84" s="1"/>
  <c r="AU59" i="1" s="1"/>
  <c r="P157" i="5"/>
  <c r="T164"/>
  <c r="P90" i="6"/>
  <c r="P89" s="1"/>
  <c r="P88" s="1"/>
  <c r="AU60" i="1" s="1"/>
  <c r="P90" i="7"/>
  <c r="P89" s="1"/>
  <c r="P88" s="1"/>
  <c r="AU61" i="1" s="1"/>
  <c r="P90" i="8"/>
  <c r="P89" s="1"/>
  <c r="P88" s="1"/>
  <c r="AU62" i="1" s="1"/>
  <c r="BK84" i="9"/>
  <c r="J84" s="1"/>
  <c r="J61" s="1"/>
  <c r="R84"/>
  <c r="T84"/>
  <c r="R91"/>
  <c r="T89" i="2"/>
  <c r="T88" s="1"/>
  <c r="T87" s="1"/>
  <c r="R135"/>
  <c r="T145"/>
  <c r="P176"/>
  <c r="P195"/>
  <c r="T87" i="3"/>
  <c r="T131"/>
  <c r="T141"/>
  <c r="P171"/>
  <c r="R86" i="4"/>
  <c r="R119"/>
  <c r="BK86" i="5"/>
  <c r="J86"/>
  <c r="J61" s="1"/>
  <c r="BK157"/>
  <c r="J157" s="1"/>
  <c r="J62" s="1"/>
  <c r="T157"/>
  <c r="R164"/>
  <c r="BK90" i="6"/>
  <c r="J90"/>
  <c r="J65" s="1"/>
  <c r="T90" i="7"/>
  <c r="T89" s="1"/>
  <c r="T88" s="1"/>
  <c r="BK90" i="8"/>
  <c r="J90"/>
  <c r="J65" s="1"/>
  <c r="R90"/>
  <c r="R89" s="1"/>
  <c r="R88" s="1"/>
  <c r="P84" i="9"/>
  <c r="BK91"/>
  <c r="J91" s="1"/>
  <c r="J62" s="1"/>
  <c r="P91"/>
  <c r="T91"/>
  <c r="J84" i="2"/>
  <c r="BE112"/>
  <c r="BE124"/>
  <c r="BE149"/>
  <c r="BE152"/>
  <c r="BE155"/>
  <c r="BE164"/>
  <c r="BE177"/>
  <c r="BE188"/>
  <c r="BE199"/>
  <c r="BE202"/>
  <c r="BE205"/>
  <c r="BE209"/>
  <c r="BK172"/>
  <c r="J172" s="1"/>
  <c r="J64" s="1"/>
  <c r="J79" i="3"/>
  <c r="F82"/>
  <c r="BE99"/>
  <c r="BE113"/>
  <c r="BE116"/>
  <c r="BE118"/>
  <c r="BE128"/>
  <c r="BE145"/>
  <c r="BE172"/>
  <c r="BE181"/>
  <c r="BE186"/>
  <c r="E48" i="4"/>
  <c r="J55"/>
  <c r="J78"/>
  <c r="F81"/>
  <c r="BE90"/>
  <c r="BE93"/>
  <c r="BE102"/>
  <c r="BE105"/>
  <c r="BE107"/>
  <c r="BE113"/>
  <c r="BE129"/>
  <c r="BE135"/>
  <c r="BK148"/>
  <c r="J148" s="1"/>
  <c r="J64" s="1"/>
  <c r="J52" i="5"/>
  <c r="BE87"/>
  <c r="BE93"/>
  <c r="BE125"/>
  <c r="BE127"/>
  <c r="BE129"/>
  <c r="BE146"/>
  <c r="E50" i="6"/>
  <c r="F85"/>
  <c r="F59" i="7"/>
  <c r="J85"/>
  <c r="BE91"/>
  <c r="E48" i="2"/>
  <c r="F55"/>
  <c r="J81"/>
  <c r="BE93"/>
  <c r="BE100"/>
  <c r="BE103"/>
  <c r="BE109"/>
  <c r="BE115"/>
  <c r="BE121"/>
  <c r="BE132"/>
  <c r="BE136"/>
  <c r="BE139"/>
  <c r="BE142"/>
  <c r="BE170"/>
  <c r="BE173"/>
  <c r="BE180"/>
  <c r="BE182"/>
  <c r="BE186"/>
  <c r="BE190"/>
  <c r="BK208"/>
  <c r="J208" s="1"/>
  <c r="J67" s="1"/>
  <c r="E48" i="3"/>
  <c r="J55"/>
  <c r="BE88"/>
  <c r="BE96"/>
  <c r="BE132"/>
  <c r="BE138"/>
  <c r="BE188"/>
  <c r="BE99" i="4"/>
  <c r="BE138"/>
  <c r="BE145"/>
  <c r="BE149"/>
  <c r="BK144"/>
  <c r="J144" s="1"/>
  <c r="J63" s="1"/>
  <c r="E74" i="5"/>
  <c r="F81"/>
  <c r="BE90"/>
  <c r="BE96"/>
  <c r="BE110"/>
  <c r="BE121"/>
  <c r="BE138"/>
  <c r="BE143"/>
  <c r="BE167"/>
  <c r="BE170"/>
  <c r="BK169"/>
  <c r="J169"/>
  <c r="J64" s="1"/>
  <c r="J82" i="6"/>
  <c r="J85"/>
  <c r="BE94"/>
  <c r="BE103"/>
  <c r="BE106"/>
  <c r="BE117"/>
  <c r="J56" i="7"/>
  <c r="BE94"/>
  <c r="BE96"/>
  <c r="BE98"/>
  <c r="BE103"/>
  <c r="BE109"/>
  <c r="BE114"/>
  <c r="J59" i="8"/>
  <c r="J82"/>
  <c r="BE91"/>
  <c r="BE94"/>
  <c r="BE100"/>
  <c r="E48" i="9"/>
  <c r="J52"/>
  <c r="J79"/>
  <c r="BE88"/>
  <c r="BE98"/>
  <c r="BE101"/>
  <c r="BE107"/>
  <c r="BE90" i="2"/>
  <c r="BE118"/>
  <c r="BE129"/>
  <c r="BE146"/>
  <c r="BE158"/>
  <c r="BE161"/>
  <c r="BE167"/>
  <c r="BE156" i="3"/>
  <c r="BE160"/>
  <c r="BE163"/>
  <c r="BE178"/>
  <c r="BE87" i="4"/>
  <c r="BE110"/>
  <c r="BE115"/>
  <c r="BE141"/>
  <c r="J55" i="5"/>
  <c r="BE102"/>
  <c r="BE106"/>
  <c r="BE108"/>
  <c r="BE117"/>
  <c r="BE136"/>
  <c r="BE149"/>
  <c r="BE152"/>
  <c r="BE161"/>
  <c r="BE165"/>
  <c r="BE98" i="6"/>
  <c r="BE100"/>
  <c r="BE109"/>
  <c r="BE111"/>
  <c r="BE114"/>
  <c r="BE120"/>
  <c r="BE100" i="7"/>
  <c r="BE120"/>
  <c r="BK119"/>
  <c r="J119" s="1"/>
  <c r="J66" s="1"/>
  <c r="F59" i="8"/>
  <c r="BE98"/>
  <c r="BK119"/>
  <c r="J119"/>
  <c r="J66" s="1"/>
  <c r="F55" i="9"/>
  <c r="BE92"/>
  <c r="BE95"/>
  <c r="BE104"/>
  <c r="BE95" i="2"/>
  <c r="BE97"/>
  <c r="BE106"/>
  <c r="BE127"/>
  <c r="BE184"/>
  <c r="BE193"/>
  <c r="BE196"/>
  <c r="BE92" i="3"/>
  <c r="BE102"/>
  <c r="BE105"/>
  <c r="BE108"/>
  <c r="BE121"/>
  <c r="BE124"/>
  <c r="BE135"/>
  <c r="BE142"/>
  <c r="BE148"/>
  <c r="BE152"/>
  <c r="BE167"/>
  <c r="BE175"/>
  <c r="BE184"/>
  <c r="BE192"/>
  <c r="BK191"/>
  <c r="J191"/>
  <c r="J65" s="1"/>
  <c r="BE96" i="4"/>
  <c r="BE120"/>
  <c r="BE123"/>
  <c r="BE126"/>
  <c r="BE132"/>
  <c r="BE99" i="5"/>
  <c r="BE113"/>
  <c r="BE123"/>
  <c r="BE132"/>
  <c r="BE141"/>
  <c r="BE155"/>
  <c r="BE158"/>
  <c r="BE91" i="6"/>
  <c r="BE96"/>
  <c r="BK119"/>
  <c r="J119" s="1"/>
  <c r="J66" s="1"/>
  <c r="E50" i="7"/>
  <c r="BE106"/>
  <c r="BE111"/>
  <c r="BE117"/>
  <c r="E50" i="8"/>
  <c r="BE96"/>
  <c r="BE103"/>
  <c r="BE106"/>
  <c r="BE109"/>
  <c r="BE111"/>
  <c r="BE114"/>
  <c r="BE117"/>
  <c r="BE120"/>
  <c r="BE85" i="9"/>
  <c r="BE110"/>
  <c r="F36" i="5"/>
  <c r="BC59" i="1" s="1"/>
  <c r="F36" i="2"/>
  <c r="BC55" i="1" s="1"/>
  <c r="F38" i="8"/>
  <c r="BC62" i="1" s="1"/>
  <c r="F36" i="8"/>
  <c r="BA62" i="1" s="1"/>
  <c r="J36" i="8"/>
  <c r="AW62" i="1" s="1"/>
  <c r="F34" i="2"/>
  <c r="BA55" i="1" s="1"/>
  <c r="F38" i="7"/>
  <c r="BC61" i="1" s="1"/>
  <c r="J36" i="7"/>
  <c r="AW61" i="1" s="1"/>
  <c r="AS54"/>
  <c r="F37" i="6"/>
  <c r="BB60" i="1"/>
  <c r="F37" i="9"/>
  <c r="BD63" i="1"/>
  <c r="F37" i="3"/>
  <c r="BD56" i="1"/>
  <c r="F36" i="3"/>
  <c r="BC56" i="1"/>
  <c r="F38" i="6"/>
  <c r="BC60" i="1"/>
  <c r="F36" i="9"/>
  <c r="BC63" i="1"/>
  <c r="F34" i="4"/>
  <c r="BA57" i="1"/>
  <c r="F34" i="5"/>
  <c r="BA59" i="1"/>
  <c r="F37" i="7"/>
  <c r="BB61" i="1"/>
  <c r="F37" i="4"/>
  <c r="BD57" i="1"/>
  <c r="J34" i="9"/>
  <c r="AW63" i="1"/>
  <c r="F34" i="3"/>
  <c r="BA56" i="1"/>
  <c r="F39" i="8"/>
  <c r="BD62" i="1"/>
  <c r="J34" i="2"/>
  <c r="AW55" i="1"/>
  <c r="F35" i="4"/>
  <c r="BB57" i="1"/>
  <c r="F39" i="6"/>
  <c r="BD60" i="1"/>
  <c r="J34" i="4"/>
  <c r="AW57" i="1"/>
  <c r="F35" i="3"/>
  <c r="BB56" i="1"/>
  <c r="F37" i="5"/>
  <c r="BD59" i="1"/>
  <c r="J34" i="3"/>
  <c r="AW56" i="1"/>
  <c r="F36" i="4"/>
  <c r="BC57" i="1"/>
  <c r="F35" i="2"/>
  <c r="BB55" i="1"/>
  <c r="F37" i="2"/>
  <c r="BD55" i="1"/>
  <c r="F35" i="9"/>
  <c r="BB63" i="1"/>
  <c r="J34" i="5"/>
  <c r="AW59" i="1"/>
  <c r="F36" i="7"/>
  <c r="BA61" i="1"/>
  <c r="F35" i="5"/>
  <c r="BB59" i="1"/>
  <c r="J36" i="6"/>
  <c r="AW60" i="1"/>
  <c r="F36" i="6"/>
  <c r="BA60" i="1"/>
  <c r="F39" i="7"/>
  <c r="BD61" i="1"/>
  <c r="F37" i="8"/>
  <c r="BB62" i="1"/>
  <c r="F34" i="9"/>
  <c r="BA63" i="1"/>
  <c r="T86" i="3" l="1"/>
  <c r="T85" s="1"/>
  <c r="R85" i="4"/>
  <c r="R84" s="1"/>
  <c r="P88" i="2"/>
  <c r="P87" s="1"/>
  <c r="AU55" i="1" s="1"/>
  <c r="T85" i="5"/>
  <c r="T84"/>
  <c r="T83" i="9"/>
  <c r="T82"/>
  <c r="BK86" i="3"/>
  <c r="J86"/>
  <c r="J60" s="1"/>
  <c r="T85" i="4"/>
  <c r="T84" s="1"/>
  <c r="R86" i="3"/>
  <c r="R85" s="1"/>
  <c r="BK88" i="2"/>
  <c r="J88" s="1"/>
  <c r="J60" s="1"/>
  <c r="P83" i="9"/>
  <c r="P82"/>
  <c r="AU63" i="1" s="1"/>
  <c r="R83" i="9"/>
  <c r="R82" s="1"/>
  <c r="P86" i="3"/>
  <c r="P85" s="1"/>
  <c r="AU56" i="1" s="1"/>
  <c r="R88" i="2"/>
  <c r="R87"/>
  <c r="R85" i="5"/>
  <c r="R84"/>
  <c r="J89" i="2"/>
  <c r="J61"/>
  <c r="BK85" i="5"/>
  <c r="J85"/>
  <c r="J60" s="1"/>
  <c r="J87" i="3"/>
  <c r="J61" s="1"/>
  <c r="BK85" i="4"/>
  <c r="J85" s="1"/>
  <c r="J60" s="1"/>
  <c r="BK89" i="8"/>
  <c r="J89"/>
  <c r="J64" s="1"/>
  <c r="BK89" i="7"/>
  <c r="J89" s="1"/>
  <c r="J64" s="1"/>
  <c r="BK83" i="9"/>
  <c r="BK82"/>
  <c r="J82" s="1"/>
  <c r="J59" s="1"/>
  <c r="BK89" i="6"/>
  <c r="J89"/>
  <c r="J64" s="1"/>
  <c r="F33" i="9"/>
  <c r="AZ63" i="1" s="1"/>
  <c r="J35" i="7"/>
  <c r="AV61" i="1" s="1"/>
  <c r="AT61" s="1"/>
  <c r="AU58"/>
  <c r="F35" i="8"/>
  <c r="AZ62" i="1" s="1"/>
  <c r="BC58"/>
  <c r="AY58" s="1"/>
  <c r="F35" i="7"/>
  <c r="AZ61" i="1" s="1"/>
  <c r="F33" i="2"/>
  <c r="AZ55" i="1" s="1"/>
  <c r="J33" i="5"/>
  <c r="AV59" i="1" s="1"/>
  <c r="AT59" s="1"/>
  <c r="J33" i="2"/>
  <c r="AV55" i="1"/>
  <c r="AT55" s="1"/>
  <c r="F33" i="4"/>
  <c r="AZ57" i="1" s="1"/>
  <c r="BD58"/>
  <c r="J33" i="9"/>
  <c r="AV63" i="1"/>
  <c r="AT63" s="1"/>
  <c r="J35" i="6"/>
  <c r="AV60" i="1" s="1"/>
  <c r="AT60" s="1"/>
  <c r="J35" i="8"/>
  <c r="AV62" i="1"/>
  <c r="AT62" s="1"/>
  <c r="F33" i="5"/>
  <c r="AZ59" i="1" s="1"/>
  <c r="F33" i="3"/>
  <c r="AZ56" i="1" s="1"/>
  <c r="BB58"/>
  <c r="AX58" s="1"/>
  <c r="F35" i="6"/>
  <c r="AZ60" i="1" s="1"/>
  <c r="J33" i="4"/>
  <c r="AV57" i="1" s="1"/>
  <c r="AT57" s="1"/>
  <c r="BA58"/>
  <c r="AW58"/>
  <c r="J33" i="3"/>
  <c r="AV56" i="1"/>
  <c r="AT56" s="1"/>
  <c r="BK85" i="3" l="1"/>
  <c r="J85" s="1"/>
  <c r="J30" s="1"/>
  <c r="AG56" i="1" s="1"/>
  <c r="AN56" s="1"/>
  <c r="BK84" i="4"/>
  <c r="J84" s="1"/>
  <c r="J59" s="1"/>
  <c r="BK84" i="5"/>
  <c r="J84"/>
  <c r="J59" s="1"/>
  <c r="BK88" i="6"/>
  <c r="J88" s="1"/>
  <c r="J63" s="1"/>
  <c r="BK87" i="2"/>
  <c r="J87" s="1"/>
  <c r="J59" s="1"/>
  <c r="BK88" i="7"/>
  <c r="J88" s="1"/>
  <c r="J32" s="1"/>
  <c r="AG61" i="1" s="1"/>
  <c r="AN61" s="1"/>
  <c r="BK88" i="8"/>
  <c r="J88" s="1"/>
  <c r="J32" s="1"/>
  <c r="AG62" i="1" s="1"/>
  <c r="AN62" s="1"/>
  <c r="J83" i="9"/>
  <c r="J60" s="1"/>
  <c r="BC54" i="1"/>
  <c r="W32" s="1"/>
  <c r="AU54"/>
  <c r="BA54"/>
  <c r="W30" s="1"/>
  <c r="AZ58"/>
  <c r="AV58" s="1"/>
  <c r="AT58" s="1"/>
  <c r="BD54"/>
  <c r="W33" s="1"/>
  <c r="BB54"/>
  <c r="W31" s="1"/>
  <c r="J30" i="9"/>
  <c r="AG63" i="1" s="1"/>
  <c r="AN63" s="1"/>
  <c r="J59" i="3" l="1"/>
  <c r="J41" i="7"/>
  <c r="J63"/>
  <c r="J41" i="8"/>
  <c r="J63"/>
  <c r="J39" i="3"/>
  <c r="J39" i="9"/>
  <c r="AZ54" i="1"/>
  <c r="W29"/>
  <c r="J32" i="6"/>
  <c r="AG60" i="1"/>
  <c r="AN60" s="1"/>
  <c r="AW54"/>
  <c r="AK30" s="1"/>
  <c r="AX54"/>
  <c r="AY54"/>
  <c r="J30" i="4"/>
  <c r="AG57" i="1" s="1"/>
  <c r="AN57" s="1"/>
  <c r="J30" i="2"/>
  <c r="AG55" i="1"/>
  <c r="J30" i="5"/>
  <c r="AG59" i="1"/>
  <c r="AN59" s="1"/>
  <c r="AN55" l="1"/>
  <c r="J39" i="5"/>
  <c r="J39" i="2"/>
  <c r="J39" i="4"/>
  <c r="J41" i="6"/>
  <c r="AV54" i="1"/>
  <c r="AK29" s="1"/>
  <c r="AG58"/>
  <c r="AN58"/>
  <c r="AG54" l="1"/>
  <c r="AT54"/>
  <c r="AN54" l="1"/>
  <c r="AK26"/>
  <c r="AK35" s="1"/>
</calcChain>
</file>

<file path=xl/sharedStrings.xml><?xml version="1.0" encoding="utf-8"?>
<sst xmlns="http://schemas.openxmlformats.org/spreadsheetml/2006/main" count="6104" uniqueCount="902">
  <si>
    <t>Export Komplet</t>
  </si>
  <si>
    <t>VZ</t>
  </si>
  <si>
    <t>2.0</t>
  </si>
  <si>
    <t>ZAMOK</t>
  </si>
  <si>
    <t>False</t>
  </si>
  <si>
    <t>{88f207ab-6eeb-499f-98d3-f488a515ce0e}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</si>
  <si>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</si>
  <si>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</si>
  <si>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</si>
  <si>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</si>
  <si>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</si>
  <si>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</si>
  <si>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</si>
  <si>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</si>
  <si>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</si>
  <si>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</si>
  <si>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</si>
  <si>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cesta P3 v k.ú. Svojšice u Kouřimi</t>
  </si>
  <si>
    <t>KSO:</t>
  </si>
  <si>
    <t/>
  </si>
  <si>
    <t>CC-CZ:</t>
  </si>
  <si>
    <t>Místo:</t>
  </si>
  <si>
    <t xml:space="preserve"> </t>
  </si>
  <si>
    <t>Datum:</t>
  </si>
  <si>
    <t>2. 6. 2020</t>
  </si>
  <si>
    <t>Zadavatel:</t>
  </si>
  <si>
    <t>IČ:</t>
  </si>
  <si>
    <t>ČR-SPÚ, Pobočka Kolín</t>
  </si>
  <si>
    <t>DIČ:</t>
  </si>
  <si>
    <t>Uchazeč:</t>
  </si>
  <si>
    <t>Vyplň údaj</t>
  </si>
  <si>
    <t>Projektant:</t>
  </si>
  <si>
    <t>AGRO-AQUA, s.r.o. Pardubice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</si>
  <si>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</si>
  <si>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</si>
  <si>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</si>
  <si>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</si>
  <si>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</si>
  <si>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</si>
  <si>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</si>
  <si>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</si>
  <si>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</si>
  <si>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</si>
  <si>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</si>
  <si>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</si>
  <si>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</si>
  <si>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</si>
  <si>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</si>
  <si>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</si>
  <si>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</si>
  <si>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</si>
  <si>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</si>
  <si>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</si>
  <si>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</si>
  <si>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</si>
  <si>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</si>
  <si>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</si>
  <si>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</si>
  <si>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</si>
  <si>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</si>
  <si>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</si>
  <si>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</si>
  <si>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</si>
  <si>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</si>
  <si>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</si>
  <si>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</si>
  <si>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</si>
  <si>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</si>
  <si>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</si>
  <si>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</si>
  <si>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</si>
  <si>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</si>
  <si>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</si>
  <si>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</si>
  <si>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</si>
  <si>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</si>
  <si>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SO-101</t>
  </si>
  <si>
    <t>Polní cesta P3 - napojení v intravilánu obce Svojšice</t>
  </si>
  <si>
    <t>STA</t>
  </si>
  <si>
    <t>1</t>
  </si>
  <si>
    <t>{86d57e06-a1a1-42a9-932d-288e279b0b9b}</t>
  </si>
  <si>
    <t>822 2</t>
  </si>
  <si>
    <t>2</t>
  </si>
  <si>
    <t>SO-102</t>
  </si>
  <si>
    <t xml:space="preserve">Polní cesta P3 </t>
  </si>
  <si>
    <t>{0a2d8dd2-1d2a-4cd0-9fb6-01425a823d30}</t>
  </si>
  <si>
    <t>SO-103</t>
  </si>
  <si>
    <t>Polní cesta P3 - napojení v k.ú. Krychnov</t>
  </si>
  <si>
    <t>{db43a4bd-0687-4fd0-8d6e-0442e377b038}</t>
  </si>
  <si>
    <t>SO-104</t>
  </si>
  <si>
    <t>Odvodnění a ozelenění</t>
  </si>
  <si>
    <t>{49bd4819-c573-457f-920b-52d1e008ab98}</t>
  </si>
  <si>
    <t>823 2</t>
  </si>
  <si>
    <t>Soupis</t>
  </si>
  <si>
    <t>###NOINSERT###</t>
  </si>
  <si>
    <t>SO-104.1</t>
  </si>
  <si>
    <t>Následná péče 1. rok</t>
  </si>
  <si>
    <t>{3041f80d-dcee-4e4b-b96b-6eb47896f14f}</t>
  </si>
  <si>
    <t>SO-104.2</t>
  </si>
  <si>
    <t>Následná péče 2. rok</t>
  </si>
  <si>
    <t>{ca9823d9-01a3-44c2-9f94-e7e35658b087}</t>
  </si>
  <si>
    <t>SO-104.3</t>
  </si>
  <si>
    <t>Následná péče 3. rok</t>
  </si>
  <si>
    <t>{131754d6-e471-45a8-ac7d-43d0241ea4df}</t>
  </si>
  <si>
    <t>VON</t>
  </si>
  <si>
    <t>Vedlejší a ostatní náklady</t>
  </si>
  <si>
    <t>{87f91b9b-aaa2-4a01-aea2-6a5cf8f2a299}</t>
  </si>
  <si>
    <t>KRYCÍ LIST SOUPISU PRACÍ</t>
  </si>
  <si>
    <t>Objekt:</t>
  </si>
  <si>
    <t>SO-101 - Polní cesta P3 - napojení v intravilánu obce Svojšice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</si>
  <si>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</si>
  <si>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</si>
  <si>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</si>
  <si>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</si>
  <si>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</si>
  <si>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</si>
  <si>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</si>
  <si>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</si>
  <si>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</si>
  <si>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</si>
  <si>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</si>
  <si>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</si>
  <si>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</si>
  <si>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</si>
  <si>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</si>
  <si>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</si>
  <si>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</si>
  <si>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</si>
  <si>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</si>
  <si>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</si>
  <si>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</si>
  <si>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</si>
  <si>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</si>
  <si>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</si>
  <si>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</si>
  <si>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</si>
  <si>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</si>
  <si>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</si>
  <si>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</si>
  <si>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</si>
  <si>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113107324</t>
  </si>
  <si>
    <t>Odstranění podkladu z kameniva drceného tl 400 mm strojně pl do 50 m2</t>
  </si>
  <si>
    <t>m2</t>
  </si>
  <si>
    <t>CS ÚRS 2020 01</t>
  </si>
  <si>
    <t>4</t>
  </si>
  <si>
    <t>-1710833924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</si>
  <si>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</si>
  <si>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</si>
  <si>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VV</t>
  </si>
  <si>
    <t>30,0*0,5</t>
  </si>
  <si>
    <t>113107342</t>
  </si>
  <si>
    <t>Odstranění podkladu živičného tl 100 mm strojně pl do 50 m2</t>
  </si>
  <si>
    <t>-143501549</t>
  </si>
  <si>
    <t>Odstranění podkladů nebo krytů strojně plochy jednotlivě do 50 m2 s přemístěním hmot na skládku na vzdálenost do 3 m nebo s naložením na dopravní prostředek živičných, o tl. vrstvy přes 50 do 100 mm</t>
  </si>
  <si>
    <t>3</t>
  </si>
  <si>
    <t>113154112</t>
  </si>
  <si>
    <t>Frézování živičného krytu tl 40 mm pruh š 0,5 m pl do 500 m2 bez překážek v trase</t>
  </si>
  <si>
    <t>-1520432729</t>
  </si>
  <si>
    <t>Frézování živičného podkladu nebo krytu s naložením na dopravní prostředek plochy do 500 m2 bez překážek v trase pruhu šířky do 0,5 m, tloušťky vrstvy 40 mm</t>
  </si>
  <si>
    <t>119001421</t>
  </si>
  <si>
    <t>Dočasné zajištění kabelů a kabelových tratí ze 3 volně ložených kabelů</t>
  </si>
  <si>
    <t>m</t>
  </si>
  <si>
    <t>-242570668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</si>
  <si>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</si>
  <si>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"křížení s kabelem NN" 12,0</t>
  </si>
  <si>
    <t>5</t>
  </si>
  <si>
    <t>122252205</t>
  </si>
  <si>
    <t>Odkopávky a prokopávky nezapažené pro silnice a dálnice v hornině třídy těžitelnosti I objem do 1000 m3 strojně</t>
  </si>
  <si>
    <t>m3</t>
  </si>
  <si>
    <t>-2136172760</t>
  </si>
  <si>
    <t>Odkopávky a prokopávky nezapažené pro silnice a dálnice strojně v hornině třídy těžitelnosti I přes 500 do 1 000 m3</t>
  </si>
  <si>
    <t>"viz. Výkaz výměr" 61,25</t>
  </si>
  <si>
    <t>6</t>
  </si>
  <si>
    <t>132251101</t>
  </si>
  <si>
    <t>Hloubení rýh nezapažených  š do 800 mm v hornině třídy těžitelnosti I, skupiny 3 objem do 20 m3 strojně</t>
  </si>
  <si>
    <t>-1731574547</t>
  </si>
  <si>
    <t>Hloubení nezapažených rýh šířky do 800 mm strojně s urovnáním dna do předepsaného profilu a spádu v hornině třídy těžitelnosti I skupiny 3 do 20 m3</t>
  </si>
  <si>
    <t>"drenáž - viz. Výkaz výměr" 1,05</t>
  </si>
  <si>
    <t>7</t>
  </si>
  <si>
    <t>132251251</t>
  </si>
  <si>
    <t>Hloubení rýh nezapažených š do 2000 mm v hornině třídy těžitelnosti I, skupiny 3 objem do 20 m3 strojně</t>
  </si>
  <si>
    <t>-101931076</t>
  </si>
  <si>
    <t>Hloubení nezapažených rýh šířky přes 800 do 2 000 mm strojně s urovnáním dna do předepsaného profilu a spádu v hornině třídy těžitelnosti I skupiny 3 do 20 m3</t>
  </si>
  <si>
    <t>"křížení s kabelem NN" 12,0*1,2*1,0</t>
  </si>
  <si>
    <t>8</t>
  </si>
  <si>
    <t>139001101</t>
  </si>
  <si>
    <t>Příplatek za ztížení vykopávky v blízkosti podzemního vedení</t>
  </si>
  <si>
    <t>-2037991234</t>
  </si>
  <si>
    <t>Příplatek k cenám hloubených vykopávek za ztížení vykopávky v blízkosti podzemního vedení nebo výbušnin pro jakoukoliv třídu horniny</t>
  </si>
  <si>
    <t>"křížení s kabelem NN" 6,0*1,2*0,25+12,0*1,2*1,0</t>
  </si>
  <si>
    <t>9</t>
  </si>
  <si>
    <t>162751117</t>
  </si>
  <si>
    <t>Vodorovné přemístění do 10000 m výkopku/sypaniny z horniny třídy těžitelnosti I, skupiny 1 až 3</t>
  </si>
  <si>
    <t>1593115766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</si>
  <si>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</si>
  <si>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"přebytečná zemina" 61,25+1,05+14,4</t>
  </si>
  <si>
    <t>10</t>
  </si>
  <si>
    <t>171201201</t>
  </si>
  <si>
    <t>Uložení sypaniny na skládky nebo meziskládky</t>
  </si>
  <si>
    <t>-809062324</t>
  </si>
  <si>
    <t>Uložení sypaniny na skládky nebo meziskládky bez hutnění s upravením uložené sypaniny do předepsaného tvaru</t>
  </si>
  <si>
    <t>"přebytečná zemina" 76,7</t>
  </si>
  <si>
    <t>11</t>
  </si>
  <si>
    <t>171201221</t>
  </si>
  <si>
    <t>Poplatek za uložení na skládce (skládkovné) zeminy a kamení kód odpadu 17 05 04</t>
  </si>
  <si>
    <t>t</t>
  </si>
  <si>
    <t>-1230368393</t>
  </si>
  <si>
    <t>Poplatek za uložení stavebního odpadu na skládce (skládkovné) zeminy a kamení zatříděného do Katalogu odpadů pod kódem 17 05 04</t>
  </si>
  <si>
    <t>"přebytečná zemina" 76,7*1,8</t>
  </si>
  <si>
    <t>12</t>
  </si>
  <si>
    <t>171251201</t>
  </si>
  <si>
    <t>582148116</t>
  </si>
  <si>
    <t>13</t>
  </si>
  <si>
    <t>181351003</t>
  </si>
  <si>
    <t>Rozprostření ornice tl vrstvy do 200 mm pl do 100 m2 v rovině nebo ve svahu do 1:5 strojně</t>
  </si>
  <si>
    <t>909551905</t>
  </si>
  <si>
    <t>Rozprostření a urovnání ornice v rovině nebo ve svahu sklonu do 1:5 strojně při souvislé ploše do 100 m2, tl. vrstvy do 200 mm</t>
  </si>
  <si>
    <t>"zarovnání a úpravy terénu - viz. Výkaz výměr" 2,0/0,1</t>
  </si>
  <si>
    <t>14</t>
  </si>
  <si>
    <t>181411121</t>
  </si>
  <si>
    <t>Založení lučního trávníku výsevem plochy do 1000 m2 v rovině a ve svahu do 1:5</t>
  </si>
  <si>
    <t>-1832831526</t>
  </si>
  <si>
    <t>Založení trávníku na půdě předem připravené plochy do 1000 m2 výsevem včetně utažení lučního v rovině nebo na svahu do 1:5</t>
  </si>
  <si>
    <t>M</t>
  </si>
  <si>
    <t>00572470</t>
  </si>
  <si>
    <t>osivo směs travní univerzál</t>
  </si>
  <si>
    <t>kg</t>
  </si>
  <si>
    <t>-988625143</t>
  </si>
  <si>
    <t>20,0*0,02*1,03</t>
  </si>
  <si>
    <t>16</t>
  </si>
  <si>
    <t>181951112</t>
  </si>
  <si>
    <t>Úprava pláně v hornině třídy těžitelnosti I, skupiny 1 až 3 se zhutněním</t>
  </si>
  <si>
    <t>-1597558208</t>
  </si>
  <si>
    <t>Úprava pláně vyrovnáním výškových rozdílů strojně v hornině třídy těžitelnosti I, skupiny 1 až 3 se zhutněním</t>
  </si>
  <si>
    <t>"viz. Výkaz výměr" 122,5</t>
  </si>
  <si>
    <t>Zakládání</t>
  </si>
  <si>
    <t>17</t>
  </si>
  <si>
    <t>211971121</t>
  </si>
  <si>
    <t>Zřízení opláštění žeber nebo trativodů geotextilií v rýze nebo zářezu sklonu přes 1:2 š do 2,5 m</t>
  </si>
  <si>
    <t>1094488622</t>
  </si>
  <si>
    <t>Zřízení opláštění výplně z geotextilie odvodňovacích žeber nebo trativodů v rýze nebo zářezu se stěnami svislými nebo šikmými o sklonu přes 1:2 při rozvinuté šířce opláštění do 2,5 m</t>
  </si>
  <si>
    <t>"drenáž" 7,0*1,4</t>
  </si>
  <si>
    <t>18</t>
  </si>
  <si>
    <t>69399001-R</t>
  </si>
  <si>
    <t>Geotextilie pro podélnou drenáž 350 g/m2</t>
  </si>
  <si>
    <t>-507025664</t>
  </si>
  <si>
    <t>9,8*1,02</t>
  </si>
  <si>
    <t>19</t>
  </si>
  <si>
    <t>212752101</t>
  </si>
  <si>
    <t>Trativod z drenážních trubek korugovaných PE-HD SN 4 perforace 360° včetně lože otevřený výkop DN 100 pro liniové stavby</t>
  </si>
  <si>
    <t>-864224033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</si>
  <si>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</si>
  <si>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"drenáž - viz. Výkaz výměr" 6,0</t>
  </si>
  <si>
    <t>Komunikace pozemní</t>
  </si>
  <si>
    <t>20</t>
  </si>
  <si>
    <t>561041121</t>
  </si>
  <si>
    <t>Zřízení podkladu ze zeminy upravené vápnem, cementem, směsnými pojivy tl 300 mm plochy do 5000 m2</t>
  </si>
  <si>
    <t>54984765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</si>
  <si>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250 do 300 mm</t>
  </si>
  <si>
    <t>58530171</t>
  </si>
  <si>
    <t>vápno nehašené CL 90-Q pro úpravu zemin bezprašné</t>
  </si>
  <si>
    <t>-1258861901</t>
  </si>
  <si>
    <t>122,5*15,9*0,001</t>
  </si>
  <si>
    <t>22</t>
  </si>
  <si>
    <t>564752111</t>
  </si>
  <si>
    <t>Podklad z vibrovaného štěrku VŠ tl 150 mm</t>
  </si>
  <si>
    <t>-1400434392</t>
  </si>
  <si>
    <t>Podklad nebo kryt z vibrovaného štěrku VŠ s rozprostřením, vlhčením a zhutněním, po zhutnění tl. 150 mm</t>
  </si>
  <si>
    <t>"viz. Výkaz výměr" 18,38/0,15</t>
  </si>
  <si>
    <t>23</t>
  </si>
  <si>
    <t>564861111</t>
  </si>
  <si>
    <t>Podklad ze štěrkodrtě ŠD tl 200 mm</t>
  </si>
  <si>
    <t>681197645</t>
  </si>
  <si>
    <t>Podklad ze štěrkodrti ŠD s rozprostřením a zhutněním, po zhutnění tl. 200 mm</t>
  </si>
  <si>
    <t>"viz. Výkaz výměr" 30,63/0,2</t>
  </si>
  <si>
    <t>24</t>
  </si>
  <si>
    <t>565145121</t>
  </si>
  <si>
    <t>Asfaltový beton vrstva podkladní ACP 16+ (obalované kamenivo OKS) tl 60 mm š přes 3 m</t>
  </si>
  <si>
    <t>1747749255</t>
  </si>
  <si>
    <t>Asfaltový beton vrstva podkladní ACP 16+ (obalované kamenivo střednězrnné - OKS) s rozprostřením a zhutněním v pruhu šířky přes 3 m, po zhutnění tl. 60 mm</t>
  </si>
  <si>
    <t>"viz. Výkaz výměr" 7,35/0,06</t>
  </si>
  <si>
    <t>25</t>
  </si>
  <si>
    <t>569951131</t>
  </si>
  <si>
    <t>Zpevnění krajnic asfaltovým recyklátem tl 130 mm</t>
  </si>
  <si>
    <t>-1346738327</t>
  </si>
  <si>
    <t>Zpevnění krajnic nebo komunikací pro pěší s rozprostřením a zhutněním, po zhutnění asfaltovým recyklátem tl. 130 mm</t>
  </si>
  <si>
    <t>"viz. Výkaz výměr" 0,96/0,13</t>
  </si>
  <si>
    <t>26</t>
  </si>
  <si>
    <t>573211112</t>
  </si>
  <si>
    <t>Postřik živičný spojovací z asfaltu v množství 0,70 kg/m2</t>
  </si>
  <si>
    <t>-1004832109</t>
  </si>
  <si>
    <t>Postřik spojovací PS bez posypu kamenivem z asfaltu silničního, v množství 0,70 kg/m2</t>
  </si>
  <si>
    <t>2*122,5</t>
  </si>
  <si>
    <t>27</t>
  </si>
  <si>
    <t>577134221</t>
  </si>
  <si>
    <t>Asfaltový beton vrstva obrusná ACO 11 (ABS) tř. II tl 40 mm š přes 3 m z nemodifikovaného asfaltu</t>
  </si>
  <si>
    <t>-363354512</t>
  </si>
  <si>
    <t>Asfaltový beton vrstva obrusná ACO 11 (ABS) s rozprostřením a se zhutněním z nemodifikovaného asfaltu v pruhu šířky přes 3 m tř. II, po zhutnění tl. 40 mm</t>
  </si>
  <si>
    <t>"viz. Výkaz výměr" 4,9/0,04</t>
  </si>
  <si>
    <t>28</t>
  </si>
  <si>
    <t>599142111</t>
  </si>
  <si>
    <t>Úprava zálivky dilatačních nebo pracovních spár v cementobetonovém krytu hl do 40 mm š do 40 mm</t>
  </si>
  <si>
    <t>-1901420313</t>
  </si>
  <si>
    <t>Úprava zálivky dilatačních nebo pracovních spár v cementobetonovém krytu, hloubky do 40 mm, šířky přes 20 do 40 mm</t>
  </si>
  <si>
    <t>Trubní vedení</t>
  </si>
  <si>
    <t>29</t>
  </si>
  <si>
    <t>899999006-R</t>
  </si>
  <si>
    <t>M+D kabelového žlabu betonového dl. 100 cm, světlost 11x9 cm vč. obsypu kamenivem</t>
  </si>
  <si>
    <t>387888100</t>
  </si>
  <si>
    <t>Ostatní konstrukce a práce, bourání</t>
  </si>
  <si>
    <t>30</t>
  </si>
  <si>
    <t>912211111</t>
  </si>
  <si>
    <t>Montáž směrového sloupku silničního plastového prosté uložení bez betonového základu</t>
  </si>
  <si>
    <t>kus</t>
  </si>
  <si>
    <t>1352046617</t>
  </si>
  <si>
    <t>Montáž směrového sloupku plastového s odrazkou prostým uložením bez betonového základu silničního</t>
  </si>
  <si>
    <t>"ZÚ - viz. Výkaz výměr" 2,0</t>
  </si>
  <si>
    <t>31</t>
  </si>
  <si>
    <t>40445158</t>
  </si>
  <si>
    <t>sloupek směrový silniční plastový 1,2m</t>
  </si>
  <si>
    <t>1202708322</t>
  </si>
  <si>
    <t>32</t>
  </si>
  <si>
    <t>914111111</t>
  </si>
  <si>
    <t>Montáž svislé dopravní značky do velikosti 1 m2 objímkami na sloupek nebo konzolu</t>
  </si>
  <si>
    <t>-663362631</t>
  </si>
  <si>
    <t>Montáž svislé dopravní značky základní velikosti do 1 m2 objímkami na sloupky nebo konzoly</t>
  </si>
  <si>
    <t>33</t>
  </si>
  <si>
    <t>40445615</t>
  </si>
  <si>
    <t>značky upravující přednost P6 700mm</t>
  </si>
  <si>
    <t>703994221</t>
  </si>
  <si>
    <t>34</t>
  </si>
  <si>
    <t>914511111</t>
  </si>
  <si>
    <t>Montáž sloupku dopravních značek délky do 3,5 m s betonovým základem</t>
  </si>
  <si>
    <t>-1163471806</t>
  </si>
  <si>
    <t>Montáž sloupku dopravních značek délky do 3,5 m do betonového základu</t>
  </si>
  <si>
    <t>35</t>
  </si>
  <si>
    <t>40445225</t>
  </si>
  <si>
    <t>sloupek pro dopravní značku Zn D 60mm v 3,5m</t>
  </si>
  <si>
    <t>-1947583651</t>
  </si>
  <si>
    <t>36</t>
  </si>
  <si>
    <t>919726123</t>
  </si>
  <si>
    <t>Geotextilie pro ochranu, separaci a filtraci netkaná měrná hmotnost do 500 g/m2</t>
  </si>
  <si>
    <t>261784433</t>
  </si>
  <si>
    <t>Geotextilie netkaná pro ochranu, separaci nebo filtraci měrná hmotnost přes 300 do 500 g/m2</t>
  </si>
  <si>
    <t>"viz. Výkaz výměr" 123,0</t>
  </si>
  <si>
    <t>37</t>
  </si>
  <si>
    <t>919735111</t>
  </si>
  <si>
    <t>Řezání stávajícího živičného krytu hl do 50 mm</t>
  </si>
  <si>
    <t>-1458390470</t>
  </si>
  <si>
    <t>Řezání stávajícího živičného krytu nebo podkladu hloubky do 50 mm</t>
  </si>
  <si>
    <t>997</t>
  </si>
  <si>
    <t>Přesun sutě</t>
  </si>
  <si>
    <t>38</t>
  </si>
  <si>
    <t>997221551</t>
  </si>
  <si>
    <t>Vodorovná doprava suti ze sypkých materiálů do 1 km</t>
  </si>
  <si>
    <t>1578099721</t>
  </si>
  <si>
    <t>Vodorovná doprava suti bez naložení, ale se složením a s hrubým urovnáním ze sypkých materiálů, na vzdálenost do 1 km</t>
  </si>
  <si>
    <t>"z komunikace" 13,545</t>
  </si>
  <si>
    <t>39</t>
  </si>
  <si>
    <t>997221559</t>
  </si>
  <si>
    <t>Příplatek ZKD 1 km u vodorovné dopravy suti ze sypkých materiálů</t>
  </si>
  <si>
    <t>2134254000</t>
  </si>
  <si>
    <t>Vodorovná doprava suti bez naložení, ale se složením a s hrubým urovnáním Příplatek k ceně za každý další i započatý 1 km přes 1 km</t>
  </si>
  <si>
    <t>9*13,545</t>
  </si>
  <si>
    <t>40</t>
  </si>
  <si>
    <t>997221645</t>
  </si>
  <si>
    <t>Poplatek za uložení na skládce (skládkovné) odpadu asfaltového bez dehtu kód odpadu 17 03 02</t>
  </si>
  <si>
    <t>-1838056696</t>
  </si>
  <si>
    <t>Poplatek za uložení stavebního odpadu na skládce (skládkovné) asfaltového bez obsahu dehtu zatříděného do Katalogu odpadů pod kódem 17 03 02</t>
  </si>
  <si>
    <t>"živice" 3,300+1,545</t>
  </si>
  <si>
    <t>41</t>
  </si>
  <si>
    <t>997221655</t>
  </si>
  <si>
    <t>-56212321</t>
  </si>
  <si>
    <t>"podkladní kamenivo" 8,700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</si>
  <si>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</si>
  <si>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</si>
  <si>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</si>
  <si>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</si>
  <si>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</si>
  <si>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1534650894</t>
  </si>
  <si>
    <t>Přesun hmot pro komunikace s krytem z kameniva, monolitickým betonovým nebo živičným dopravní vzdálenost do 200 m jakékoliv délky objektu</t>
  </si>
  <si>
    <t xml:space="preserve">SO-102 - Polní cesta P3 </t>
  </si>
  <si>
    <t>121151123</t>
  </si>
  <si>
    <t>Sejmutí ornice plochy přes 500 m2 tl vrstvy do 200 mm strojně</t>
  </si>
  <si>
    <t>1635957237</t>
  </si>
  <si>
    <t>Sejmutí ornice strojně při souvislé ploše přes 500 m2, tl. vrstvy do 200 mm</t>
  </si>
  <si>
    <t>"cesta - viz. Výkaz výměr" 911,3</t>
  </si>
  <si>
    <t>"výhybny, sjezdy - viz. Výkaz výměr" 108,0+100,8</t>
  </si>
  <si>
    <t>-945834640</t>
  </si>
  <si>
    <t>"cesta - viz. Výkaz výměr" 823,3</t>
  </si>
  <si>
    <t>"výhybny, sjezdy - viz. Výkaz výměr" 28,1+49,4</t>
  </si>
  <si>
    <t>132251104</t>
  </si>
  <si>
    <t>Hloubení rýh nezapažených  š do 800 mm v hornině třídy těžitelnosti I, skupiny 3 objem přes 100 m3 strojně</t>
  </si>
  <si>
    <t>-651951760</t>
  </si>
  <si>
    <t>Hloubení nezapažených rýh šířky do 800 mm strojně s urovnáním dna do předepsaného profilu a spádu v hornině třídy těžitelnosti I skupiny 3 přes 100 m3</t>
  </si>
  <si>
    <t>"drenáž - viz. Výkaz výměr" 102,6</t>
  </si>
  <si>
    <t>1803759396</t>
  </si>
  <si>
    <t>"přebytečná zemina" 900,8+102,6</t>
  </si>
  <si>
    <t>1895464222</t>
  </si>
  <si>
    <t>"přebytečná zemina" 1003,4*1,8</t>
  </si>
  <si>
    <t>1126192381</t>
  </si>
  <si>
    <t>"přebytečná zemina" 1003,4</t>
  </si>
  <si>
    <t>181351113</t>
  </si>
  <si>
    <t>Rozprostření ornice tl vrstvy do 200 mm pl přes 500 m2 v rovině nebo ve svahu do 1:5 strojně</t>
  </si>
  <si>
    <t>95085189</t>
  </si>
  <si>
    <t>Rozprostření a urovnání ornice v rovině nebo ve svahu sklonu do 1:5 strojně při souvislé ploše přes 500 m2, tl. vrstvy do 200 mm</t>
  </si>
  <si>
    <t>P</t>
  </si>
  <si>
    <t xml:space="preserve">Poznámka k položce:_x000D_
2 m3 ornice budou použity na terénní úpravy v SO-101, 5,8 m3 = nedostatek ornice v SO-104 (bude použito na terénní úpravy kolem jímek)._x000D_
</t>
  </si>
  <si>
    <t>"urovnání terénu - viz. Výkaz výměr" 945,0</t>
  </si>
  <si>
    <t>"přebytečná ornice" (1120,1*0,2-(2,0+5,8)-(945,0+92,0)*0,05)/0,1</t>
  </si>
  <si>
    <t>-1823977301</t>
  </si>
  <si>
    <t>181411123</t>
  </si>
  <si>
    <t>Založení lučního trávníku výsevem plochy do 1000 m2 ve svahu do 1:1</t>
  </si>
  <si>
    <t>-1300271470</t>
  </si>
  <si>
    <t>Založení trávníku na půdě předem připravené plochy do 1000 m2 výsevem včetně utažení lučního na svahu přes 1:2 do 1:1</t>
  </si>
  <si>
    <t>1100792228</t>
  </si>
  <si>
    <t>(945,0+92,0)*0,02*1,03</t>
  </si>
  <si>
    <t>514284715</t>
  </si>
  <si>
    <t>"viz. Výkaz výměr" 2749,0</t>
  </si>
  <si>
    <t>182251101</t>
  </si>
  <si>
    <t>Svahování násypů</t>
  </si>
  <si>
    <t>2008254355</t>
  </si>
  <si>
    <t>Svahování trvalých svahů do projektovaných profilů strojně s potřebným přemístěním výkopku při svahování násypů v jakékoliv hornině</t>
  </si>
  <si>
    <t>"cesta - viz. Výkaz výměr" 88,4</t>
  </si>
  <si>
    <t>"výhybny, sjezdy - viz. Výkaz výměr" 3,0+0,6</t>
  </si>
  <si>
    <t>182351123</t>
  </si>
  <si>
    <t>Rozprostření ornice pl do 500 m2 ve svahu přes 1:5 tl vrstvy do 200 mm strojně</t>
  </si>
  <si>
    <t>404228551</t>
  </si>
  <si>
    <t>Rozprostření a urovnání ornice ve svahu sklonu přes 1:5 strojně při souvislé ploše přes 100 do 500 m2, tl. vrstvy do 200 mm</t>
  </si>
  <si>
    <t>"viz. Výkaz výměr = SN" 92,0</t>
  </si>
  <si>
    <t>-1640172078</t>
  </si>
  <si>
    <t>"drenáž" 631,0*1,7</t>
  </si>
  <si>
    <t>-210271786</t>
  </si>
  <si>
    <t>1072,7*1,02</t>
  </si>
  <si>
    <t>-1470564159</t>
  </si>
  <si>
    <t>"drenáž - viz. Výkaz výměr" 630,0</t>
  </si>
  <si>
    <t>-1802110516</t>
  </si>
  <si>
    <t>"cesta vč. výhyben a sjezdů - viz. Výkaz výměr" 2749,0</t>
  </si>
  <si>
    <t>1141601404</t>
  </si>
  <si>
    <t>2749,0*15,9*0,001</t>
  </si>
  <si>
    <t>1782935946</t>
  </si>
  <si>
    <t>"viz. Výkaz výměr" 380,3/0,15</t>
  </si>
  <si>
    <t>"výhybny, sjezdy - viz. Výkaz výměr" (16,2+21,6)/0,15</t>
  </si>
  <si>
    <t>186688894</t>
  </si>
  <si>
    <t>"viz. Výkaz výměr" 553,95/0,2</t>
  </si>
  <si>
    <t>"výhybny, sjezdy - viz. Výkaz výměr" (21,6+28,8)/0,2</t>
  </si>
  <si>
    <t>-1165069435</t>
  </si>
  <si>
    <t>"viz. Výkaz výměr" 145,0/0,06</t>
  </si>
  <si>
    <t>"výhybny, sjezdy - viz. Výkaz výměr" (6,48+8,64)/0,06</t>
  </si>
  <si>
    <t>2015598940</t>
  </si>
  <si>
    <t>"viz. Výkaz výměr" 56,3/0,13</t>
  </si>
  <si>
    <t>1596074736</t>
  </si>
  <si>
    <t>2668,7+2687,5</t>
  </si>
  <si>
    <t>"výhybny, sjezdy " 252,0*2</t>
  </si>
  <si>
    <t>197124895</t>
  </si>
  <si>
    <t>"viz. Výkaz výměr" 97,42/0,04</t>
  </si>
  <si>
    <t>"výhybny, sjezdy - viz. Výkaz výměr" (4,32+5,76)/0,04</t>
  </si>
  <si>
    <t>-1476138750</t>
  </si>
  <si>
    <t>"napojení na silnici - viz. TZ. C.1 h)" 5,0</t>
  </si>
  <si>
    <t>40445620</t>
  </si>
  <si>
    <t>zákazové, příkazové dopravní značky B1-B34, C1-15 700mm</t>
  </si>
  <si>
    <t>1852295898</t>
  </si>
  <si>
    <t>"B20a" 1,0</t>
  </si>
  <si>
    <t>40445647</t>
  </si>
  <si>
    <t>dodatkové tabulky E1, E2a,b , E6, E9, E10 E12c, E17 500x500mm</t>
  </si>
  <si>
    <t>-1496878167</t>
  </si>
  <si>
    <t>"dodatková" 2,0</t>
  </si>
  <si>
    <t>40445611</t>
  </si>
  <si>
    <t>značky upravující přednost P2, P3, P8 500mm</t>
  </si>
  <si>
    <t>1853251992</t>
  </si>
  <si>
    <t>"P2" 2,0</t>
  </si>
  <si>
    <t>875885691</t>
  </si>
  <si>
    <t>2121338210</t>
  </si>
  <si>
    <t>-1774693466</t>
  </si>
  <si>
    <t>"cesta vč. výhyben a sjezdů = ÚP" 2749,0</t>
  </si>
  <si>
    <t>-431402492</t>
  </si>
  <si>
    <t>SO-103 - Polní cesta P3 - napojení v k.ú. Krychnov</t>
  </si>
  <si>
    <t>-1688445485</t>
  </si>
  <si>
    <t>"viz. Výkaz výměr" 8,25</t>
  </si>
  <si>
    <t>-686190690</t>
  </si>
  <si>
    <t>"viz. Výkaz výměr" 3,88</t>
  </si>
  <si>
    <t>-246200427</t>
  </si>
  <si>
    <t>"přebytečná zemina" 3,88</t>
  </si>
  <si>
    <t>1107965306</t>
  </si>
  <si>
    <t>"přebytečná zemina" 3,88*1,8</t>
  </si>
  <si>
    <t>1811715111</t>
  </si>
  <si>
    <t>565084938</t>
  </si>
  <si>
    <t>"přebytečná ornice" (8,25*0,2-10,0*0,1)/0,1</t>
  </si>
  <si>
    <t>-1140482793</t>
  </si>
  <si>
    <t>-33372779</t>
  </si>
  <si>
    <t>10,0*0,02*1,03</t>
  </si>
  <si>
    <t>806675037</t>
  </si>
  <si>
    <t>-1772571262</t>
  </si>
  <si>
    <t>-1667201970</t>
  </si>
  <si>
    <t xml:space="preserve">Poznámka k položce:_x000D_
Nedostatek ornice bude dovezen z SO-102._x000D_
</t>
  </si>
  <si>
    <t>"viz. Bilance zem. prací B.4." 1,0/0,1</t>
  </si>
  <si>
    <t>995215217</t>
  </si>
  <si>
    <t>673092315</t>
  </si>
  <si>
    <t>8,25*15,9*0,001</t>
  </si>
  <si>
    <t>-1734209937</t>
  </si>
  <si>
    <t>"viz. Výkaz výměr" 1,24/0,15</t>
  </si>
  <si>
    <t>346109253</t>
  </si>
  <si>
    <t>"viz. Výkaz výměr" 1,65/0,2</t>
  </si>
  <si>
    <t>-1041483240</t>
  </si>
  <si>
    <t>"viz. Výkaz výměr" 0,5/0,06</t>
  </si>
  <si>
    <t>1407351230</t>
  </si>
  <si>
    <t>"viz. Výkaz výměr" 0,11/0,13</t>
  </si>
  <si>
    <t>-1357652368</t>
  </si>
  <si>
    <t>8,33+8,25</t>
  </si>
  <si>
    <t>2108564117</t>
  </si>
  <si>
    <t>"viz. Výkaz výměr" 0,33/0,04</t>
  </si>
  <si>
    <t>-1895419709</t>
  </si>
  <si>
    <t>"viz. Výkaz výměr=ÚP" 8,25</t>
  </si>
  <si>
    <t>531764318</t>
  </si>
  <si>
    <t>SO-104 - Odvodnění a ozelenění</t>
  </si>
  <si>
    <t xml:space="preserve">    4 - Vodorovné konstrukce</t>
  </si>
  <si>
    <t>121151103</t>
  </si>
  <si>
    <t>Sejmutí ornice plochy do 100 m2 tl vrstvy do 200 mm strojně</t>
  </si>
  <si>
    <t>1465253139</t>
  </si>
  <si>
    <t>Sejmutí ornice strojně při souvislé ploše do 100 m2, tl. vrstvy do 200 mm</t>
  </si>
  <si>
    <t>"záchytné jímky - viz. Výkaz výměr" 36,0</t>
  </si>
  <si>
    <t>131251100</t>
  </si>
  <si>
    <t>Hloubení jam nezapažených v hornině třídy těžitelnosti I, skupiny 3 objem do 20 m3 strojně</t>
  </si>
  <si>
    <t>-514384140</t>
  </si>
  <si>
    <t>Hloubení nezapažených jam a zářezů strojně s urovnáním dna do předepsaného profilu a spádu v hornině třídy těžitelnosti I skupiny 3 do 20 m3</t>
  </si>
  <si>
    <t>"záchytné jímky - viz. Výkaz výměr" 15,56</t>
  </si>
  <si>
    <t>-2061046653</t>
  </si>
  <si>
    <t>"přebytečná zemina" 15,6</t>
  </si>
  <si>
    <t>-629152939</t>
  </si>
  <si>
    <t>"přebytečná zemina" 15,6*1,8</t>
  </si>
  <si>
    <t>705853015</t>
  </si>
  <si>
    <t>-448598794</t>
  </si>
  <si>
    <t xml:space="preserve">Poznámka k položce:_x000D_
- nedostatek ornice bude řešen z SO-102_x000D_
</t>
  </si>
  <si>
    <t>"okolo jímek - viz. Výkaz výměr" (4,6-9*0,125)/0,1</t>
  </si>
  <si>
    <t>-657983316</t>
  </si>
  <si>
    <t>-141200179</t>
  </si>
  <si>
    <t>1247940171</t>
  </si>
  <si>
    <t>(34,75+42,2)*0,02*1,03</t>
  </si>
  <si>
    <t>182351023</t>
  </si>
  <si>
    <t>Rozprostření ornice pl do 100 m2 ve svahu přes 1:5 tl vrstvy do 200 mm strojně</t>
  </si>
  <si>
    <t>-1246103327</t>
  </si>
  <si>
    <t>Rozprostření a urovnání ornice ve svahu sklonu přes 1:5 strojně při souvislé ploše do 100 m2, tl. vrstvy do 200 mm</t>
  </si>
  <si>
    <t>Poznámka k položce:_x000D_
- nedostatek ornice bude řešen z SO-102</t>
  </si>
  <si>
    <t>"záchytné jímky - viz. Výkaz výměr" 42,2</t>
  </si>
  <si>
    <t>183101314</t>
  </si>
  <si>
    <t>Jamky pro výsadbu s výměnou 100 % půdy zeminy tř 1 až 4 objem do 0,125 m3 v rovině a svahu do 1:5</t>
  </si>
  <si>
    <t>1414954920</t>
  </si>
  <si>
    <t>Hloubení jamek pro vysazování rostlin v zemině tř.1 až 4 s výměnou půdy z 100% v rovině nebo na svahu do 1:5, objemu přes 0,05 do 0,125 m3</t>
  </si>
  <si>
    <t>Poznámka k položce:_x000D_
- bude využita ornice z cesty SO-102</t>
  </si>
  <si>
    <t>"keře - viz. TZ C.1 m)" 9,0</t>
  </si>
  <si>
    <t>184102111</t>
  </si>
  <si>
    <t>Výsadba dřeviny s balem D do 0,2 m do jamky se zalitím v rovině a svahu do 1:5</t>
  </si>
  <si>
    <t>1862081793</t>
  </si>
  <si>
    <t>Výsadba dřeviny s balem do předem vyhloubené jamky se zalitím v rovině nebo na svahu do 1:5, při průměru balu přes 100 do 200 mm</t>
  </si>
  <si>
    <t>02699002-R</t>
  </si>
  <si>
    <t>Dodávka keřů s balem v. min 30-40 cm</t>
  </si>
  <si>
    <t>ks</t>
  </si>
  <si>
    <t>2140483469</t>
  </si>
  <si>
    <t>184215112</t>
  </si>
  <si>
    <t>Ukotvení kmene dřevin jedním kůlem D do 0,1 m délky do 2 m</t>
  </si>
  <si>
    <t>474305157</t>
  </si>
  <si>
    <t>Ukotvení dřeviny kůly jedním kůlem, délky přes 1 do 2 m</t>
  </si>
  <si>
    <t>05299004-R</t>
  </si>
  <si>
    <t>Kolíky ke keřům - označník smrkový frézovaný s impregnovanou špicí dl. 120 cm, průměr 4 cm</t>
  </si>
  <si>
    <t>-1637796983</t>
  </si>
  <si>
    <t>184801121</t>
  </si>
  <si>
    <t>Ošetřování vysazených dřevin soliterních v rovině a svahu do 1:5</t>
  </si>
  <si>
    <t>1249699308</t>
  </si>
  <si>
    <t>Ošetření vysazených dřevin solitérních v rovině nebo na svahu do 1:5</t>
  </si>
  <si>
    <t xml:space="preserve">Poznámka k položce:_x000D_
Ceny jsou určeny pouze pro jednorázové ošetření._x000D_
</t>
  </si>
  <si>
    <t>184802611</t>
  </si>
  <si>
    <t>Chemické odplevelení po založení kultury postřikem na široko v rovině a svahu do 1:5</t>
  </si>
  <si>
    <t>-872315212</t>
  </si>
  <si>
    <t>Chemické odplevelení po založení kultury v rovině nebo na svahu do 1:5 postřikem na široko</t>
  </si>
  <si>
    <t>Poznámka k položce:_x000D_
V ceně je započten herbicid v množství 3 l/ha.</t>
  </si>
  <si>
    <t>"keře - 1 m2/ks" 9*1,0</t>
  </si>
  <si>
    <t>184808211</t>
  </si>
  <si>
    <t>Ochrana sazenic proti škodám zvěří nátěrem nebo postřikem</t>
  </si>
  <si>
    <t>1913631748</t>
  </si>
  <si>
    <t>Ochrana sazenic proti škodám zvěří nátěrem nebo postřikem ochranným prostředkem</t>
  </si>
  <si>
    <t>005999003-R</t>
  </si>
  <si>
    <t xml:space="preserve">Repelent </t>
  </si>
  <si>
    <t>-1210442595</t>
  </si>
  <si>
    <t>9*0,05</t>
  </si>
  <si>
    <t>184816111</t>
  </si>
  <si>
    <t>Hnojení sazenic průmyslovými hnojivy do 0,25 kg k jedné sazenici</t>
  </si>
  <si>
    <t>-747317966</t>
  </si>
  <si>
    <t>Hnojení sazenic průmyslovými hnojivy v množství do 0,25 kg k jedné sazenici</t>
  </si>
  <si>
    <t>25191155</t>
  </si>
  <si>
    <t xml:space="preserve">hnojivo průmyslové </t>
  </si>
  <si>
    <t>-886599680</t>
  </si>
  <si>
    <t>"50 g/m2)" 9*0,5*0,5*0,05</t>
  </si>
  <si>
    <t>184911421</t>
  </si>
  <si>
    <t>Mulčování rostlin kůrou tl. do 0,1 m v rovině a svahu do 1:5</t>
  </si>
  <si>
    <t>276925196</t>
  </si>
  <si>
    <t>Mulčování vysazených rostlin mulčovací kůrou, tl. do 100 mm v rovině nebo na svahu do 1:5</t>
  </si>
  <si>
    <t>9*1,0</t>
  </si>
  <si>
    <t>10391100</t>
  </si>
  <si>
    <t>kůra mulčovací VL</t>
  </si>
  <si>
    <t>57925970</t>
  </si>
  <si>
    <t>9*0,1</t>
  </si>
  <si>
    <t>185804311</t>
  </si>
  <si>
    <t>Zalití rostlin vodou plocha do 20 m2</t>
  </si>
  <si>
    <t>-146325091</t>
  </si>
  <si>
    <t>Zalití rostlin vodou plochy záhonů jednotlivě do 20 m2</t>
  </si>
  <si>
    <t>"20 l/keř" 9*0,020</t>
  </si>
  <si>
    <t>185851121</t>
  </si>
  <si>
    <t>Dovoz vody pro zálivku rostlin za vzdálenost do 1000 m</t>
  </si>
  <si>
    <t>-849221743</t>
  </si>
  <si>
    <t>Dovoz vody pro zálivku rostlin na vzdálenost do 1000 m</t>
  </si>
  <si>
    <t>Vodorovné konstrukce</t>
  </si>
  <si>
    <t>451317121</t>
  </si>
  <si>
    <t>Podklad pod dlažbu z betonu prostého pro prostředí s mrazovými cykly C 30/37 tl do 100 mm</t>
  </si>
  <si>
    <t>-347609032</t>
  </si>
  <si>
    <t>Podklad pod dlažbu z betonu prostého pro prostředí s mrazovými cykly tř. C 30/37 tl. do 100 mm</t>
  </si>
  <si>
    <t>"záchytné jímky - viz. Výkaz výměr" 13,86</t>
  </si>
  <si>
    <t>465513227</t>
  </si>
  <si>
    <t>Dlažba z lomového kamene na cementovou maltu s vyspárováním tl 250 mm pro hydromeliorace</t>
  </si>
  <si>
    <t>361837192</t>
  </si>
  <si>
    <t>Dlažba z lomového kamene lomařsky upraveného na cementovou maltu, s vyspárováním cementovou maltou, tl. kamene 250 mm</t>
  </si>
  <si>
    <t>"záchytné jímky - viz. Výkaz výměr" 13,2</t>
  </si>
  <si>
    <t>895641111</t>
  </si>
  <si>
    <t>Zřízení drenážní vyústě z betonových prefabrikátů dvoudílné</t>
  </si>
  <si>
    <t>99442888</t>
  </si>
  <si>
    <t>Zřízení drenážní výustě typové z betonových prefabrikovaných dílců dvoudílné</t>
  </si>
  <si>
    <t>59299014-R</t>
  </si>
  <si>
    <t>Drenážní výusť prefabrikovaná</t>
  </si>
  <si>
    <t>1929348985</t>
  </si>
  <si>
    <t>998231311</t>
  </si>
  <si>
    <t>Přesun hmot pro sadovnické a krajinářské úpravy vodorovně do 5000 m</t>
  </si>
  <si>
    <t>909916461</t>
  </si>
  <si>
    <t>Přesun hmot pro sadovnické a krajinářské úpravy - strojně dopravní vzdálenost do 5000 m</t>
  </si>
  <si>
    <t>Soupis:</t>
  </si>
  <si>
    <t>SO-104.1 - Následná péče 1. rok</t>
  </si>
  <si>
    <t>111111135</t>
  </si>
  <si>
    <t>Pletí záhonu kombinované při středním zaplevelení v zemině lehce obdělávatelné</t>
  </si>
  <si>
    <t>ar</t>
  </si>
  <si>
    <t>627699930</t>
  </si>
  <si>
    <t>Pletí záhonu kombinované při středním zaplevelení, v zemině obdělávatelné lehce</t>
  </si>
  <si>
    <t>"keře" 9*1,0*1,0*0,01</t>
  </si>
  <si>
    <t>184806151</t>
  </si>
  <si>
    <t>Řez keřů netrnitých průklestem D koruny do 1,5 m</t>
  </si>
  <si>
    <t>1192938817</t>
  </si>
  <si>
    <t>Řez stromů, keřů nebo růží průklestem keřů netrnitých, o průměru koruny do 1,5 m</t>
  </si>
  <si>
    <t>184806161</t>
  </si>
  <si>
    <t>Řez keřů trnitých průklestem D koruny do 1,5 m</t>
  </si>
  <si>
    <t>-795243411</t>
  </si>
  <si>
    <t>Řez stromů, keřů nebo růží průklestem keřů trnitých, o průměru koruny do 1,5 m</t>
  </si>
  <si>
    <t>-1574725849</t>
  </si>
  <si>
    <t>-569439589</t>
  </si>
  <si>
    <t>-1754807839</t>
  </si>
  <si>
    <t>-1262950706</t>
  </si>
  <si>
    <t>184999001-R</t>
  </si>
  <si>
    <t xml:space="preserve">Kontrola zdravotního stavu výsadeb, oprava úvazku </t>
  </si>
  <si>
    <t>kpl</t>
  </si>
  <si>
    <t>-1641192805</t>
  </si>
  <si>
    <t>184999004-R</t>
  </si>
  <si>
    <t>Náhradní výsadba keřů</t>
  </si>
  <si>
    <t>927757871</t>
  </si>
  <si>
    <t>"předpokládaný úhyn 10%" 1,0</t>
  </si>
  <si>
    <t>237809232</t>
  </si>
  <si>
    <t>"20 l/keř" 9*0,020*3</t>
  </si>
  <si>
    <t>-2085627189</t>
  </si>
  <si>
    <t>1509612305</t>
  </si>
  <si>
    <t>SO-104.2 - Následná péče 2. rok</t>
  </si>
  <si>
    <t>1398909290</t>
  </si>
  <si>
    <t>SO-104.3 - Následná péče 3. rok</t>
  </si>
  <si>
    <t>103911000</t>
  </si>
  <si>
    <t>CS ÚRS 2017 02</t>
  </si>
  <si>
    <t>730903126</t>
  </si>
  <si>
    <t>VON - Vedlejší a ostatní náklady</t>
  </si>
  <si>
    <t>VRN - Vedlejší rozpočtové náklady</t>
  </si>
  <si>
    <t xml:space="preserve">    VRN2 - Příprava staveniště</t>
  </si>
  <si>
    <t xml:space="preserve">    VRN9 - Ostatní náklady</t>
  </si>
  <si>
    <t>VRN</t>
  </si>
  <si>
    <t>Vedlejší rozpočtové náklady</t>
  </si>
  <si>
    <t>VRN2</t>
  </si>
  <si>
    <t>Příprava staveniště</t>
  </si>
  <si>
    <t>031002000</t>
  </si>
  <si>
    <t>Zařízení staveniště</t>
  </si>
  <si>
    <t>soubor</t>
  </si>
  <si>
    <t>1024</t>
  </si>
  <si>
    <t>-1886255009</t>
  </si>
  <si>
    <t>Zřízení zařízení staveniště, jeho připojení na sítě, oplocení prostoru a jejich následné odstranění.</t>
  </si>
  <si>
    <t xml:space="preserve">Poznámka k položce:_x000D_
Zřízení zařízení staveniště, jeho připojení na sítě, oplocení prostoru  a jejich následné odstranění. Zajištění přístupu k jednotlivým úsekům stavby za účelem provádění a uvedení do původního stavu po ukončení stavby, náhrada za dočasné zábory ploch. Zřízení čistících zón před výjezdem z obvodu staveniště.
_x000D_
</t>
  </si>
  <si>
    <t>031002002</t>
  </si>
  <si>
    <t>Dopravní značení na staveništi</t>
  </si>
  <si>
    <t>-1776018360</t>
  </si>
  <si>
    <t xml:space="preserve">Poznámka k položce:_x000D_
Projednání a zajištění zvláštního užívání komunikací a veřejných ploch, zajištění dopravního značení
 k dopravním omezením vč. případné světelné signalizace, jejich údržba a přemisťování a následné odstranění, a to v rozsahu nezbytném pro řádné a bezpečné provádění stavby.
 (dopravní omezení u napojení na silnici)._x000D_
_x000D_
</t>
  </si>
  <si>
    <t>VRN9</t>
  </si>
  <si>
    <t>Ostatní náklady</t>
  </si>
  <si>
    <t>090001000</t>
  </si>
  <si>
    <t>Geodetické práce před výstavbou</t>
  </si>
  <si>
    <t>-756545237</t>
  </si>
  <si>
    <t xml:space="preserve">Poznámka k položce:_x000D_
Geodetické vytýčení před zahájením realizace 
stavebních prací - dl. cesty P3 = 637 m_x000D_
</t>
  </si>
  <si>
    <t>091003000</t>
  </si>
  <si>
    <t xml:space="preserve">Geodetické práce po výstavbě </t>
  </si>
  <si>
    <t>-1902243394</t>
  </si>
  <si>
    <t xml:space="preserve">Poznámka k položce:_x000D_
Geodetické zaměření skutečného provedení díla 3x v grafické (tištěné) podobě a 1x v digitálním vyhotovení 
._x000D_
</t>
  </si>
  <si>
    <t>091003001</t>
  </si>
  <si>
    <t>Vytýčení podzemních inženýrských sítí</t>
  </si>
  <si>
    <t>-2042027663</t>
  </si>
  <si>
    <t xml:space="preserve">Poznámka k položce:_x000D_
Zajištění ochrany a vytýčení podzemních inženýrských sítí uvedených v projektové dokumentaci dle podmínek z dokladové části projektu, vč. 5 ks kopaných sond (kabel NN)._x000D_
</t>
  </si>
  <si>
    <t>091204000</t>
  </si>
  <si>
    <t>Dokumentace skutečného provedení stavby</t>
  </si>
  <si>
    <t>-1309848591</t>
  </si>
  <si>
    <t xml:space="preserve">Poznámka k položce:_x000D_
Vypracování projektové dokumentace skutečného provedení díla 3x v grafické (tištěné) podobě a 1x v digitálním vyhotovení_x000D_
(Bude požadováno pouze v případě změn).
_x000D_
</t>
  </si>
  <si>
    <t>091304000</t>
  </si>
  <si>
    <t>Prezentační tabule</t>
  </si>
  <si>
    <t>2593415</t>
  </si>
  <si>
    <t xml:space="preserve">Poznámka k položce:_x000D_
Zhotovení a instalace prezentační cedule 
nejpozději do jednoho měsíce od převzetí staveniště na místě realizace (dočasná) a následná instalace prezentační cedule po dokončení stavby (trvalá). </t>
  </si>
  <si>
    <t>091404000</t>
  </si>
  <si>
    <t xml:space="preserve">Zkoušky, atesty a revize podle ČSN a případných jiných právních nebo technických předpisů
</t>
  </si>
  <si>
    <t>1213016086</t>
  </si>
  <si>
    <t>Zkoušky, atesty a revize podle ČSN a případných jiných právních nebo technických předpisů</t>
  </si>
  <si>
    <t xml:space="preserve">Poznámka k položce:_x000D_
Zajištění všech ostatních nezbytných zkoušek, atestů a revizí podle ČSN a případných jiných právních nebo technických předpisů platných v době provádění a předání díla, kterými bude prokázáno dosažení předepsané kvality a předepsaných technických parametrů díla._x000D_
(např. 
Statická zatěžovací zkouška zemní pláně, Statická zatěžovací zkouška obrusné vrstvy)._x000D_
</t>
  </si>
  <si>
    <t>091806000</t>
  </si>
  <si>
    <t>Zajištění všech nezbytných průzkumů nutných pro řádné provádění a dokončení díla</t>
  </si>
  <si>
    <t>-939420115</t>
  </si>
  <si>
    <t xml:space="preserve">Poznámka k položce:_x000D_
- předběžný záchranný archeologický výzkum 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</si>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</sst>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5"/>
  <sheetViews>
    <sheetView showGridLines="0" tabSelected="1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33" width="2.28515625" style="1" customWidth="1"/>
    <col min="34" max="34" width="2.85546875" style="1" customWidth="1"/>
    <col min="35" max="35" width="27.140625" style="1" customWidth="1"/>
    <col min="36" max="37" width="2.140625" style="1" customWidth="1"/>
    <col min="38" max="38" width="7.140625" style="1" customWidth="1"/>
    <col min="39" max="39" width="2.85546875" style="1" customWidth="1"/>
    <col min="40" max="40" width="11.42578125" style="1" customWidth="1"/>
    <col min="41" max="41" width="6.42578125" style="1" customWidth="1"/>
    <col min="42" max="42" width="3.5703125" style="1" customWidth="1"/>
    <col min="43" max="43" width="13.42578125" style="1" customWidth="1"/>
    <col min="44" max="44" width="11.7109375" style="1" customWidth="1"/>
    <col min="45" max="47" width="22.140625" style="1" hidden="1" customWidth="1"/>
    <col min="48" max="49" width="18.5703125" style="1" hidden="1" customWidth="1"/>
    <col min="50" max="51" width="21.42578125" style="1" hidden="1" customWidth="1"/>
    <col min="52" max="52" width="18.5703125" style="1" hidden="1" customWidth="1"/>
    <col min="53" max="53" width="16.42578125" style="1" hidden="1" customWidth="1"/>
    <col min="54" max="54" width="21.42578125" style="1" hidden="1" customWidth="1"/>
    <col min="55" max="55" width="18.5703125" style="1" hidden="1" customWidth="1"/>
    <col min="56" max="56" width="16.42578125" style="1" hidden="1" customWidth="1"/>
    <col min="57" max="57" width="57" style="1" customWidth="1"/>
    <col min="71" max="91" width="9.140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1"/>
      <c r="AQ5" s="21"/>
      <c r="AR5" s="19"/>
      <c r="BE5" s="336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1"/>
      <c r="AQ6" s="21"/>
      <c r="AR6" s="19"/>
      <c r="BE6" s="33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37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37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37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37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37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37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37"/>
      <c r="BS13" s="16" t="s">
        <v>6</v>
      </c>
    </row>
    <row r="14" spans="1:74" ht="13.2">
      <c r="B14" s="20"/>
      <c r="C14" s="21"/>
      <c r="D14" s="21"/>
      <c r="E14" s="342" t="s">
        <v>30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37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37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37"/>
      <c r="BS16" s="16" t="s">
        <v>4</v>
      </c>
    </row>
    <row r="17" spans="1:71" s="1" customFormat="1" ht="18.4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37"/>
      <c r="BS17" s="16" t="s">
        <v>33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37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37"/>
      <c r="BS19" s="16" t="s">
        <v>6</v>
      </c>
    </row>
    <row r="20" spans="1:71" s="1" customFormat="1" ht="18.45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37"/>
      <c r="BS20" s="16" t="s">
        <v>33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37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37"/>
    </row>
    <row r="23" spans="1:71" s="1" customFormat="1" ht="60" customHeight="1">
      <c r="B23" s="20"/>
      <c r="C23" s="21"/>
      <c r="D23" s="21"/>
      <c r="E23" s="344" t="s">
        <v>36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21"/>
      <c r="AP23" s="21"/>
      <c r="AQ23" s="21"/>
      <c r="AR23" s="19"/>
      <c r="BE23" s="337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37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37"/>
    </row>
    <row r="26" spans="1:71" s="2" customFormat="1" ht="25.95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45">
        <f>ROUND(AG54,2)</f>
        <v>0</v>
      </c>
      <c r="AL26" s="346"/>
      <c r="AM26" s="346"/>
      <c r="AN26" s="346"/>
      <c r="AO26" s="346"/>
      <c r="AP26" s="35"/>
      <c r="AQ26" s="35"/>
      <c r="AR26" s="38"/>
      <c r="BE26" s="337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37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47" t="s">
        <v>38</v>
      </c>
      <c r="M28" s="347"/>
      <c r="N28" s="347"/>
      <c r="O28" s="347"/>
      <c r="P28" s="347"/>
      <c r="Q28" s="35"/>
      <c r="R28" s="35"/>
      <c r="S28" s="35"/>
      <c r="T28" s="35"/>
      <c r="U28" s="35"/>
      <c r="V28" s="35"/>
      <c r="W28" s="347" t="s">
        <v>39</v>
      </c>
      <c r="X28" s="347"/>
      <c r="Y28" s="347"/>
      <c r="Z28" s="347"/>
      <c r="AA28" s="347"/>
      <c r="AB28" s="347"/>
      <c r="AC28" s="347"/>
      <c r="AD28" s="347"/>
      <c r="AE28" s="347"/>
      <c r="AF28" s="35"/>
      <c r="AG28" s="35"/>
      <c r="AH28" s="35"/>
      <c r="AI28" s="35"/>
      <c r="AJ28" s="35"/>
      <c r="AK28" s="347" t="s">
        <v>40</v>
      </c>
      <c r="AL28" s="347"/>
      <c r="AM28" s="347"/>
      <c r="AN28" s="347"/>
      <c r="AO28" s="347"/>
      <c r="AP28" s="35"/>
      <c r="AQ28" s="35"/>
      <c r="AR28" s="38"/>
      <c r="BE28" s="337"/>
    </row>
    <row r="29" spans="1:71" s="3" customFormat="1" ht="14.4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50">
        <v>0.21</v>
      </c>
      <c r="M29" s="349"/>
      <c r="N29" s="349"/>
      <c r="O29" s="349"/>
      <c r="P29" s="349"/>
      <c r="Q29" s="40"/>
      <c r="R29" s="40"/>
      <c r="S29" s="40"/>
      <c r="T29" s="40"/>
      <c r="U29" s="40"/>
      <c r="V29" s="40"/>
      <c r="W29" s="348">
        <f>ROUND(AZ54, 2)</f>
        <v>0</v>
      </c>
      <c r="X29" s="349"/>
      <c r="Y29" s="349"/>
      <c r="Z29" s="349"/>
      <c r="AA29" s="349"/>
      <c r="AB29" s="349"/>
      <c r="AC29" s="349"/>
      <c r="AD29" s="349"/>
      <c r="AE29" s="349"/>
      <c r="AF29" s="40"/>
      <c r="AG29" s="40"/>
      <c r="AH29" s="40"/>
      <c r="AI29" s="40"/>
      <c r="AJ29" s="40"/>
      <c r="AK29" s="348">
        <f>ROUND(AV54, 2)</f>
        <v>0</v>
      </c>
      <c r="AL29" s="349"/>
      <c r="AM29" s="349"/>
      <c r="AN29" s="349"/>
      <c r="AO29" s="349"/>
      <c r="AP29" s="40"/>
      <c r="AQ29" s="40"/>
      <c r="AR29" s="41"/>
      <c r="BE29" s="338"/>
    </row>
    <row r="30" spans="1:71" s="3" customFormat="1" ht="14.4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50">
        <v>0.15</v>
      </c>
      <c r="M30" s="349"/>
      <c r="N30" s="349"/>
      <c r="O30" s="349"/>
      <c r="P30" s="349"/>
      <c r="Q30" s="40"/>
      <c r="R30" s="40"/>
      <c r="S30" s="40"/>
      <c r="T30" s="40"/>
      <c r="U30" s="40"/>
      <c r="V30" s="40"/>
      <c r="W30" s="348">
        <f>ROUND(BA54, 2)</f>
        <v>0</v>
      </c>
      <c r="X30" s="349"/>
      <c r="Y30" s="349"/>
      <c r="Z30" s="349"/>
      <c r="AA30" s="349"/>
      <c r="AB30" s="349"/>
      <c r="AC30" s="349"/>
      <c r="AD30" s="349"/>
      <c r="AE30" s="349"/>
      <c r="AF30" s="40"/>
      <c r="AG30" s="40"/>
      <c r="AH30" s="40"/>
      <c r="AI30" s="40"/>
      <c r="AJ30" s="40"/>
      <c r="AK30" s="348">
        <f>ROUND(AW54, 2)</f>
        <v>0</v>
      </c>
      <c r="AL30" s="349"/>
      <c r="AM30" s="349"/>
      <c r="AN30" s="349"/>
      <c r="AO30" s="349"/>
      <c r="AP30" s="40"/>
      <c r="AQ30" s="40"/>
      <c r="AR30" s="41"/>
      <c r="BE30" s="338"/>
    </row>
    <row r="31" spans="1:71" s="3" customFormat="1" ht="14.4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50">
        <v>0.21</v>
      </c>
      <c r="M31" s="349"/>
      <c r="N31" s="349"/>
      <c r="O31" s="349"/>
      <c r="P31" s="349"/>
      <c r="Q31" s="40"/>
      <c r="R31" s="40"/>
      <c r="S31" s="40"/>
      <c r="T31" s="40"/>
      <c r="U31" s="40"/>
      <c r="V31" s="40"/>
      <c r="W31" s="348">
        <f>ROUND(BB54, 2)</f>
        <v>0</v>
      </c>
      <c r="X31" s="349"/>
      <c r="Y31" s="349"/>
      <c r="Z31" s="349"/>
      <c r="AA31" s="349"/>
      <c r="AB31" s="349"/>
      <c r="AC31" s="349"/>
      <c r="AD31" s="349"/>
      <c r="AE31" s="349"/>
      <c r="AF31" s="40"/>
      <c r="AG31" s="40"/>
      <c r="AH31" s="40"/>
      <c r="AI31" s="40"/>
      <c r="AJ31" s="40"/>
      <c r="AK31" s="348">
        <v>0</v>
      </c>
      <c r="AL31" s="349"/>
      <c r="AM31" s="349"/>
      <c r="AN31" s="349"/>
      <c r="AO31" s="349"/>
      <c r="AP31" s="40"/>
      <c r="AQ31" s="40"/>
      <c r="AR31" s="41"/>
      <c r="BE31" s="338"/>
    </row>
    <row r="32" spans="1:71" s="3" customFormat="1" ht="14.4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50">
        <v>0.15</v>
      </c>
      <c r="M32" s="349"/>
      <c r="N32" s="349"/>
      <c r="O32" s="349"/>
      <c r="P32" s="349"/>
      <c r="Q32" s="40"/>
      <c r="R32" s="40"/>
      <c r="S32" s="40"/>
      <c r="T32" s="40"/>
      <c r="U32" s="40"/>
      <c r="V32" s="40"/>
      <c r="W32" s="348">
        <f>ROUND(BC54, 2)</f>
        <v>0</v>
      </c>
      <c r="X32" s="349"/>
      <c r="Y32" s="349"/>
      <c r="Z32" s="349"/>
      <c r="AA32" s="349"/>
      <c r="AB32" s="349"/>
      <c r="AC32" s="349"/>
      <c r="AD32" s="349"/>
      <c r="AE32" s="349"/>
      <c r="AF32" s="40"/>
      <c r="AG32" s="40"/>
      <c r="AH32" s="40"/>
      <c r="AI32" s="40"/>
      <c r="AJ32" s="40"/>
      <c r="AK32" s="348">
        <v>0</v>
      </c>
      <c r="AL32" s="349"/>
      <c r="AM32" s="349"/>
      <c r="AN32" s="349"/>
      <c r="AO32" s="349"/>
      <c r="AP32" s="40"/>
      <c r="AQ32" s="40"/>
      <c r="AR32" s="41"/>
      <c r="BE32" s="338"/>
    </row>
    <row r="33" spans="1:57" s="3" customFormat="1" ht="14.4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50">
        <v>0</v>
      </c>
      <c r="M33" s="349"/>
      <c r="N33" s="349"/>
      <c r="O33" s="349"/>
      <c r="P33" s="349"/>
      <c r="Q33" s="40"/>
      <c r="R33" s="40"/>
      <c r="S33" s="40"/>
      <c r="T33" s="40"/>
      <c r="U33" s="40"/>
      <c r="V33" s="40"/>
      <c r="W33" s="348">
        <f>ROUND(BD54, 2)</f>
        <v>0</v>
      </c>
      <c r="X33" s="349"/>
      <c r="Y33" s="349"/>
      <c r="Z33" s="349"/>
      <c r="AA33" s="349"/>
      <c r="AB33" s="349"/>
      <c r="AC33" s="349"/>
      <c r="AD33" s="349"/>
      <c r="AE33" s="349"/>
      <c r="AF33" s="40"/>
      <c r="AG33" s="40"/>
      <c r="AH33" s="40"/>
      <c r="AI33" s="40"/>
      <c r="AJ33" s="40"/>
      <c r="AK33" s="348">
        <v>0</v>
      </c>
      <c r="AL33" s="349"/>
      <c r="AM33" s="349"/>
      <c r="AN33" s="349"/>
      <c r="AO33" s="349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54" t="s">
        <v>49</v>
      </c>
      <c r="Y35" s="352"/>
      <c r="Z35" s="352"/>
      <c r="AA35" s="352"/>
      <c r="AB35" s="352"/>
      <c r="AC35" s="44"/>
      <c r="AD35" s="44"/>
      <c r="AE35" s="44"/>
      <c r="AF35" s="44"/>
      <c r="AG35" s="44"/>
      <c r="AH35" s="44"/>
      <c r="AI35" s="44"/>
      <c r="AJ35" s="44"/>
      <c r="AK35" s="351">
        <f>SUM(AK26:AK33)</f>
        <v>0</v>
      </c>
      <c r="AL35" s="352"/>
      <c r="AM35" s="352"/>
      <c r="AN35" s="352"/>
      <c r="AO35" s="353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G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2" t="str">
        <f>K6</f>
        <v>Polní cesta P3 v k.ú. Svojšice u Kouřimi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14" t="str">
        <f>IF(AN8= "","",AN8)</f>
        <v>2. 6. 2020</v>
      </c>
      <c r="AN47" s="314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6.4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ČR-SPÚ, Pobočka Kolín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15" t="str">
        <f>IF(E17="","",E17)</f>
        <v>AGRO-AQUA, s.r.o. Pardubice</v>
      </c>
      <c r="AN49" s="316"/>
      <c r="AO49" s="316"/>
      <c r="AP49" s="316"/>
      <c r="AQ49" s="35"/>
      <c r="AR49" s="38"/>
      <c r="AS49" s="317" t="s">
        <v>51</v>
      </c>
      <c r="AT49" s="31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15" t="str">
        <f>IF(E20="","",E20)</f>
        <v xml:space="preserve"> </v>
      </c>
      <c r="AN50" s="316"/>
      <c r="AO50" s="316"/>
      <c r="AP50" s="316"/>
      <c r="AQ50" s="35"/>
      <c r="AR50" s="38"/>
      <c r="AS50" s="319"/>
      <c r="AT50" s="320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1"/>
      <c r="AT51" s="32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23" t="s">
        <v>52</v>
      </c>
      <c r="D52" s="324"/>
      <c r="E52" s="324"/>
      <c r="F52" s="324"/>
      <c r="G52" s="324"/>
      <c r="H52" s="65"/>
      <c r="I52" s="326" t="s">
        <v>53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5" t="s">
        <v>54</v>
      </c>
      <c r="AH52" s="324"/>
      <c r="AI52" s="324"/>
      <c r="AJ52" s="324"/>
      <c r="AK52" s="324"/>
      <c r="AL52" s="324"/>
      <c r="AM52" s="324"/>
      <c r="AN52" s="326" t="s">
        <v>55</v>
      </c>
      <c r="AO52" s="324"/>
      <c r="AP52" s="324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4">
        <f>ROUND(AG55+SUM(AG56:AG58)+AG63,2)</f>
        <v>0</v>
      </c>
      <c r="AH54" s="334"/>
      <c r="AI54" s="334"/>
      <c r="AJ54" s="334"/>
      <c r="AK54" s="334"/>
      <c r="AL54" s="334"/>
      <c r="AM54" s="334"/>
      <c r="AN54" s="335">
        <f t="shared" ref="AN54:AN63" si="0">SUM(AG54,AT54)</f>
        <v>0</v>
      </c>
      <c r="AO54" s="335"/>
      <c r="AP54" s="335"/>
      <c r="AQ54" s="77" t="s">
        <v>19</v>
      </c>
      <c r="AR54" s="78"/>
      <c r="AS54" s="79">
        <f>ROUND(AS55+SUM(AS56:AS58)+AS63,2)</f>
        <v>0</v>
      </c>
      <c r="AT54" s="80">
        <f t="shared" ref="AT54:AT63" si="1">ROUND(SUM(AV54:AW54),2)</f>
        <v>0</v>
      </c>
      <c r="AU54" s="81">
        <f>ROUND(AU55+SUM(AU56:AU58)+AU63,5)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ROUND(AZ55+SUM(AZ56:AZ58)+AZ63,2)</f>
        <v>0</v>
      </c>
      <c r="BA54" s="80">
        <f>ROUND(BA55+SUM(BA56:BA58)+BA63,2)</f>
        <v>0</v>
      </c>
      <c r="BB54" s="80">
        <f>ROUND(BB55+SUM(BB56:BB58)+BB63,2)</f>
        <v>0</v>
      </c>
      <c r="BC54" s="80">
        <f>ROUND(BC55+SUM(BC56:BC58)+BC63,2)</f>
        <v>0</v>
      </c>
      <c r="BD54" s="82">
        <f>ROUND(BD55+SUM(BD56:BD58)+BD63,2)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34.200000000000003" customHeight="1">
      <c r="A55" s="85" t="s">
        <v>75</v>
      </c>
      <c r="B55" s="86"/>
      <c r="C55" s="87"/>
      <c r="D55" s="327" t="s">
        <v>76</v>
      </c>
      <c r="E55" s="327"/>
      <c r="F55" s="327"/>
      <c r="G55" s="327"/>
      <c r="H55" s="327"/>
      <c r="I55" s="88"/>
      <c r="J55" s="327" t="s">
        <v>77</v>
      </c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8">
        <f>'SO-101 - Polní cesta P3 -...'!J30</f>
        <v>0</v>
      </c>
      <c r="AH55" s="329"/>
      <c r="AI55" s="329"/>
      <c r="AJ55" s="329"/>
      <c r="AK55" s="329"/>
      <c r="AL55" s="329"/>
      <c r="AM55" s="329"/>
      <c r="AN55" s="328">
        <f t="shared" si="0"/>
        <v>0</v>
      </c>
      <c r="AO55" s="329"/>
      <c r="AP55" s="329"/>
      <c r="AQ55" s="89" t="s">
        <v>78</v>
      </c>
      <c r="AR55" s="90"/>
      <c r="AS55" s="91">
        <v>0</v>
      </c>
      <c r="AT55" s="92">
        <f t="shared" si="1"/>
        <v>0</v>
      </c>
      <c r="AU55" s="93">
        <f>'SO-101 - Polní cesta P3 -...'!P87</f>
        <v>0</v>
      </c>
      <c r="AV55" s="92">
        <f>'SO-101 - Polní cesta P3 -...'!J33</f>
        <v>0</v>
      </c>
      <c r="AW55" s="92">
        <f>'SO-101 - Polní cesta P3 -...'!J34</f>
        <v>0</v>
      </c>
      <c r="AX55" s="92">
        <f>'SO-101 - Polní cesta P3 -...'!J35</f>
        <v>0</v>
      </c>
      <c r="AY55" s="92">
        <f>'SO-101 - Polní cesta P3 -...'!J36</f>
        <v>0</v>
      </c>
      <c r="AZ55" s="92">
        <f>'SO-101 - Polní cesta P3 -...'!F33</f>
        <v>0</v>
      </c>
      <c r="BA55" s="92">
        <f>'SO-101 - Polní cesta P3 -...'!F34</f>
        <v>0</v>
      </c>
      <c r="BB55" s="92">
        <f>'SO-101 - Polní cesta P3 -...'!F35</f>
        <v>0</v>
      </c>
      <c r="BC55" s="92">
        <f>'SO-101 - Polní cesta P3 -...'!F36</f>
        <v>0</v>
      </c>
      <c r="BD55" s="94">
        <f>'SO-101 - Polní cesta P3 -...'!F37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81</v>
      </c>
      <c r="CM55" s="95" t="s">
        <v>82</v>
      </c>
    </row>
    <row r="56" spans="1:91" s="7" customFormat="1" ht="24.6" customHeight="1">
      <c r="A56" s="85" t="s">
        <v>75</v>
      </c>
      <c r="B56" s="86"/>
      <c r="C56" s="87"/>
      <c r="D56" s="327" t="s">
        <v>83</v>
      </c>
      <c r="E56" s="327"/>
      <c r="F56" s="327"/>
      <c r="G56" s="327"/>
      <c r="H56" s="327"/>
      <c r="I56" s="88"/>
      <c r="J56" s="327" t="s">
        <v>84</v>
      </c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8">
        <f>'SO-102 - Polní cesta P3 '!J30</f>
        <v>0</v>
      </c>
      <c r="AH56" s="329"/>
      <c r="AI56" s="329"/>
      <c r="AJ56" s="329"/>
      <c r="AK56" s="329"/>
      <c r="AL56" s="329"/>
      <c r="AM56" s="329"/>
      <c r="AN56" s="328">
        <f t="shared" si="0"/>
        <v>0</v>
      </c>
      <c r="AO56" s="329"/>
      <c r="AP56" s="329"/>
      <c r="AQ56" s="89" t="s">
        <v>78</v>
      </c>
      <c r="AR56" s="90"/>
      <c r="AS56" s="91">
        <v>0</v>
      </c>
      <c r="AT56" s="92">
        <f t="shared" si="1"/>
        <v>0</v>
      </c>
      <c r="AU56" s="93">
        <f>'SO-102 - Polní cesta P3 '!P85</f>
        <v>0</v>
      </c>
      <c r="AV56" s="92">
        <f>'SO-102 - Polní cesta P3 '!J33</f>
        <v>0</v>
      </c>
      <c r="AW56" s="92">
        <f>'SO-102 - Polní cesta P3 '!J34</f>
        <v>0</v>
      </c>
      <c r="AX56" s="92">
        <f>'SO-102 - Polní cesta P3 '!J35</f>
        <v>0</v>
      </c>
      <c r="AY56" s="92">
        <f>'SO-102 - Polní cesta P3 '!J36</f>
        <v>0</v>
      </c>
      <c r="AZ56" s="92">
        <f>'SO-102 - Polní cesta P3 '!F33</f>
        <v>0</v>
      </c>
      <c r="BA56" s="92">
        <f>'SO-102 - Polní cesta P3 '!F34</f>
        <v>0</v>
      </c>
      <c r="BB56" s="92">
        <f>'SO-102 - Polní cesta P3 '!F35</f>
        <v>0</v>
      </c>
      <c r="BC56" s="92">
        <f>'SO-102 - Polní cesta P3 '!F36</f>
        <v>0</v>
      </c>
      <c r="BD56" s="94">
        <f>'SO-102 - Polní cesta P3 '!F37</f>
        <v>0</v>
      </c>
      <c r="BT56" s="95" t="s">
        <v>79</v>
      </c>
      <c r="BV56" s="95" t="s">
        <v>73</v>
      </c>
      <c r="BW56" s="95" t="s">
        <v>85</v>
      </c>
      <c r="BX56" s="95" t="s">
        <v>5</v>
      </c>
      <c r="CL56" s="95" t="s">
        <v>81</v>
      </c>
      <c r="CM56" s="95" t="s">
        <v>82</v>
      </c>
    </row>
    <row r="57" spans="1:91" s="7" customFormat="1" ht="24.6" customHeight="1">
      <c r="A57" s="85" t="s">
        <v>75</v>
      </c>
      <c r="B57" s="86"/>
      <c r="C57" s="87"/>
      <c r="D57" s="327" t="s">
        <v>86</v>
      </c>
      <c r="E57" s="327"/>
      <c r="F57" s="327"/>
      <c r="G57" s="327"/>
      <c r="H57" s="327"/>
      <c r="I57" s="88"/>
      <c r="J57" s="327" t="s">
        <v>87</v>
      </c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8">
        <f>'SO-103 - Polní cesta P3 -...'!J30</f>
        <v>0</v>
      </c>
      <c r="AH57" s="329"/>
      <c r="AI57" s="329"/>
      <c r="AJ57" s="329"/>
      <c r="AK57" s="329"/>
      <c r="AL57" s="329"/>
      <c r="AM57" s="329"/>
      <c r="AN57" s="328">
        <f t="shared" si="0"/>
        <v>0</v>
      </c>
      <c r="AO57" s="329"/>
      <c r="AP57" s="329"/>
      <c r="AQ57" s="89" t="s">
        <v>78</v>
      </c>
      <c r="AR57" s="90"/>
      <c r="AS57" s="91">
        <v>0</v>
      </c>
      <c r="AT57" s="92">
        <f t="shared" si="1"/>
        <v>0</v>
      </c>
      <c r="AU57" s="93">
        <f>'SO-103 - Polní cesta P3 -...'!P84</f>
        <v>0</v>
      </c>
      <c r="AV57" s="92">
        <f>'SO-103 - Polní cesta P3 -...'!J33</f>
        <v>0</v>
      </c>
      <c r="AW57" s="92">
        <f>'SO-103 - Polní cesta P3 -...'!J34</f>
        <v>0</v>
      </c>
      <c r="AX57" s="92">
        <f>'SO-103 - Polní cesta P3 -...'!J35</f>
        <v>0</v>
      </c>
      <c r="AY57" s="92">
        <f>'SO-103 - Polní cesta P3 -...'!J36</f>
        <v>0</v>
      </c>
      <c r="AZ57" s="92">
        <f>'SO-103 - Polní cesta P3 -...'!F33</f>
        <v>0</v>
      </c>
      <c r="BA57" s="92">
        <f>'SO-103 - Polní cesta P3 -...'!F34</f>
        <v>0</v>
      </c>
      <c r="BB57" s="92">
        <f>'SO-103 - Polní cesta P3 -...'!F35</f>
        <v>0</v>
      </c>
      <c r="BC57" s="92">
        <f>'SO-103 - Polní cesta P3 -...'!F36</f>
        <v>0</v>
      </c>
      <c r="BD57" s="94">
        <f>'SO-103 - Polní cesta P3 -...'!F37</f>
        <v>0</v>
      </c>
      <c r="BT57" s="95" t="s">
        <v>79</v>
      </c>
      <c r="BV57" s="95" t="s">
        <v>73</v>
      </c>
      <c r="BW57" s="95" t="s">
        <v>88</v>
      </c>
      <c r="BX57" s="95" t="s">
        <v>5</v>
      </c>
      <c r="CL57" s="95" t="s">
        <v>81</v>
      </c>
      <c r="CM57" s="95" t="s">
        <v>82</v>
      </c>
    </row>
    <row r="58" spans="1:91" s="7" customFormat="1" ht="24.6" customHeight="1">
      <c r="B58" s="86"/>
      <c r="C58" s="87"/>
      <c r="D58" s="327" t="s">
        <v>89</v>
      </c>
      <c r="E58" s="327"/>
      <c r="F58" s="327"/>
      <c r="G58" s="327"/>
      <c r="H58" s="327"/>
      <c r="I58" s="88"/>
      <c r="J58" s="327" t="s">
        <v>90</v>
      </c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30">
        <f>ROUND(SUM(AG59:AG62),2)</f>
        <v>0</v>
      </c>
      <c r="AH58" s="329"/>
      <c r="AI58" s="329"/>
      <c r="AJ58" s="329"/>
      <c r="AK58" s="329"/>
      <c r="AL58" s="329"/>
      <c r="AM58" s="329"/>
      <c r="AN58" s="328">
        <f t="shared" si="0"/>
        <v>0</v>
      </c>
      <c r="AO58" s="329"/>
      <c r="AP58" s="329"/>
      <c r="AQ58" s="89" t="s">
        <v>78</v>
      </c>
      <c r="AR58" s="90"/>
      <c r="AS58" s="91">
        <f>ROUND(SUM(AS59:AS62),2)</f>
        <v>0</v>
      </c>
      <c r="AT58" s="92">
        <f t="shared" si="1"/>
        <v>0</v>
      </c>
      <c r="AU58" s="93">
        <f>ROUND(SUM(AU59:AU62),5)</f>
        <v>0</v>
      </c>
      <c r="AV58" s="92">
        <f>ROUND(AZ58*L29,2)</f>
        <v>0</v>
      </c>
      <c r="AW58" s="92">
        <f>ROUND(BA58*L30,2)</f>
        <v>0</v>
      </c>
      <c r="AX58" s="92">
        <f>ROUND(BB58*L29,2)</f>
        <v>0</v>
      </c>
      <c r="AY58" s="92">
        <f>ROUND(BC58*L30,2)</f>
        <v>0</v>
      </c>
      <c r="AZ58" s="92">
        <f>ROUND(SUM(AZ59:AZ62),2)</f>
        <v>0</v>
      </c>
      <c r="BA58" s="92">
        <f>ROUND(SUM(BA59:BA62),2)</f>
        <v>0</v>
      </c>
      <c r="BB58" s="92">
        <f>ROUND(SUM(BB59:BB62),2)</f>
        <v>0</v>
      </c>
      <c r="BC58" s="92">
        <f>ROUND(SUM(BC59:BC62),2)</f>
        <v>0</v>
      </c>
      <c r="BD58" s="94">
        <f>ROUND(SUM(BD59:BD62),2)</f>
        <v>0</v>
      </c>
      <c r="BS58" s="95" t="s">
        <v>70</v>
      </c>
      <c r="BT58" s="95" t="s">
        <v>79</v>
      </c>
      <c r="BV58" s="95" t="s">
        <v>73</v>
      </c>
      <c r="BW58" s="95" t="s">
        <v>91</v>
      </c>
      <c r="BX58" s="95" t="s">
        <v>5</v>
      </c>
      <c r="CL58" s="95" t="s">
        <v>92</v>
      </c>
      <c r="CM58" s="95" t="s">
        <v>82</v>
      </c>
    </row>
    <row r="59" spans="1:91" s="4" customFormat="1" ht="14.4" customHeight="1">
      <c r="A59" s="85" t="s">
        <v>75</v>
      </c>
      <c r="B59" s="50"/>
      <c r="C59" s="96"/>
      <c r="D59" s="96"/>
      <c r="E59" s="333" t="s">
        <v>89</v>
      </c>
      <c r="F59" s="333"/>
      <c r="G59" s="333"/>
      <c r="H59" s="333"/>
      <c r="I59" s="333"/>
      <c r="J59" s="96"/>
      <c r="K59" s="333" t="s">
        <v>90</v>
      </c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1">
        <f>'SO-104 - Odvodnění a ozel...'!J30</f>
        <v>0</v>
      </c>
      <c r="AH59" s="332"/>
      <c r="AI59" s="332"/>
      <c r="AJ59" s="332"/>
      <c r="AK59" s="332"/>
      <c r="AL59" s="332"/>
      <c r="AM59" s="332"/>
      <c r="AN59" s="331">
        <f t="shared" si="0"/>
        <v>0</v>
      </c>
      <c r="AO59" s="332"/>
      <c r="AP59" s="332"/>
      <c r="AQ59" s="97" t="s">
        <v>93</v>
      </c>
      <c r="AR59" s="52"/>
      <c r="AS59" s="98">
        <v>0</v>
      </c>
      <c r="AT59" s="99">
        <f t="shared" si="1"/>
        <v>0</v>
      </c>
      <c r="AU59" s="100">
        <f>'SO-104 - Odvodnění a ozel...'!P84</f>
        <v>0</v>
      </c>
      <c r="AV59" s="99">
        <f>'SO-104 - Odvodnění a ozel...'!J33</f>
        <v>0</v>
      </c>
      <c r="AW59" s="99">
        <f>'SO-104 - Odvodnění a ozel...'!J34</f>
        <v>0</v>
      </c>
      <c r="AX59" s="99">
        <f>'SO-104 - Odvodnění a ozel...'!J35</f>
        <v>0</v>
      </c>
      <c r="AY59" s="99">
        <f>'SO-104 - Odvodnění a ozel...'!J36</f>
        <v>0</v>
      </c>
      <c r="AZ59" s="99">
        <f>'SO-104 - Odvodnění a ozel...'!F33</f>
        <v>0</v>
      </c>
      <c r="BA59" s="99">
        <f>'SO-104 - Odvodnění a ozel...'!F34</f>
        <v>0</v>
      </c>
      <c r="BB59" s="99">
        <f>'SO-104 - Odvodnění a ozel...'!F35</f>
        <v>0</v>
      </c>
      <c r="BC59" s="99">
        <f>'SO-104 - Odvodnění a ozel...'!F36</f>
        <v>0</v>
      </c>
      <c r="BD59" s="101">
        <f>'SO-104 - Odvodnění a ozel...'!F37</f>
        <v>0</v>
      </c>
      <c r="BT59" s="102" t="s">
        <v>82</v>
      </c>
      <c r="BU59" s="102" t="s">
        <v>94</v>
      </c>
      <c r="BV59" s="102" t="s">
        <v>73</v>
      </c>
      <c r="BW59" s="102" t="s">
        <v>91</v>
      </c>
      <c r="BX59" s="102" t="s">
        <v>5</v>
      </c>
      <c r="CL59" s="102" t="s">
        <v>92</v>
      </c>
      <c r="CM59" s="102" t="s">
        <v>82</v>
      </c>
    </row>
    <row r="60" spans="1:91" s="4" customFormat="1" ht="24" customHeight="1">
      <c r="A60" s="85" t="s">
        <v>75</v>
      </c>
      <c r="B60" s="50"/>
      <c r="C60" s="96"/>
      <c r="D60" s="96"/>
      <c r="E60" s="333" t="s">
        <v>95</v>
      </c>
      <c r="F60" s="333"/>
      <c r="G60" s="333"/>
      <c r="H60" s="333"/>
      <c r="I60" s="333"/>
      <c r="J60" s="96"/>
      <c r="K60" s="333" t="s">
        <v>96</v>
      </c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1">
        <f>'SO-104.1 - Následná péče ...'!J32</f>
        <v>0</v>
      </c>
      <c r="AH60" s="332"/>
      <c r="AI60" s="332"/>
      <c r="AJ60" s="332"/>
      <c r="AK60" s="332"/>
      <c r="AL60" s="332"/>
      <c r="AM60" s="332"/>
      <c r="AN60" s="331">
        <f t="shared" si="0"/>
        <v>0</v>
      </c>
      <c r="AO60" s="332"/>
      <c r="AP60" s="332"/>
      <c r="AQ60" s="97" t="s">
        <v>93</v>
      </c>
      <c r="AR60" s="52"/>
      <c r="AS60" s="98">
        <v>0</v>
      </c>
      <c r="AT60" s="99">
        <f t="shared" si="1"/>
        <v>0</v>
      </c>
      <c r="AU60" s="100">
        <f>'SO-104.1 - Následná péče ...'!P88</f>
        <v>0</v>
      </c>
      <c r="AV60" s="99">
        <f>'SO-104.1 - Následná péče ...'!J35</f>
        <v>0</v>
      </c>
      <c r="AW60" s="99">
        <f>'SO-104.1 - Následná péče ...'!J36</f>
        <v>0</v>
      </c>
      <c r="AX60" s="99">
        <f>'SO-104.1 - Následná péče ...'!J37</f>
        <v>0</v>
      </c>
      <c r="AY60" s="99">
        <f>'SO-104.1 - Následná péče ...'!J38</f>
        <v>0</v>
      </c>
      <c r="AZ60" s="99">
        <f>'SO-104.1 - Následná péče ...'!F35</f>
        <v>0</v>
      </c>
      <c r="BA60" s="99">
        <f>'SO-104.1 - Následná péče ...'!F36</f>
        <v>0</v>
      </c>
      <c r="BB60" s="99">
        <f>'SO-104.1 - Následná péče ...'!F37</f>
        <v>0</v>
      </c>
      <c r="BC60" s="99">
        <f>'SO-104.1 - Následná péče ...'!F38</f>
        <v>0</v>
      </c>
      <c r="BD60" s="101">
        <f>'SO-104.1 - Následná péče ...'!F39</f>
        <v>0</v>
      </c>
      <c r="BT60" s="102" t="s">
        <v>82</v>
      </c>
      <c r="BV60" s="102" t="s">
        <v>73</v>
      </c>
      <c r="BW60" s="102" t="s">
        <v>97</v>
      </c>
      <c r="BX60" s="102" t="s">
        <v>91</v>
      </c>
      <c r="CL60" s="102" t="s">
        <v>92</v>
      </c>
    </row>
    <row r="61" spans="1:91" s="4" customFormat="1" ht="24" customHeight="1">
      <c r="A61" s="85" t="s">
        <v>75</v>
      </c>
      <c r="B61" s="50"/>
      <c r="C61" s="96"/>
      <c r="D61" s="96"/>
      <c r="E61" s="333" t="s">
        <v>98</v>
      </c>
      <c r="F61" s="333"/>
      <c r="G61" s="333"/>
      <c r="H61" s="333"/>
      <c r="I61" s="333"/>
      <c r="J61" s="96"/>
      <c r="K61" s="333" t="s">
        <v>99</v>
      </c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1">
        <f>'SO-104.2 - Následná péče ...'!J32</f>
        <v>0</v>
      </c>
      <c r="AH61" s="332"/>
      <c r="AI61" s="332"/>
      <c r="AJ61" s="332"/>
      <c r="AK61" s="332"/>
      <c r="AL61" s="332"/>
      <c r="AM61" s="332"/>
      <c r="AN61" s="331">
        <f t="shared" si="0"/>
        <v>0</v>
      </c>
      <c r="AO61" s="332"/>
      <c r="AP61" s="332"/>
      <c r="AQ61" s="97" t="s">
        <v>93</v>
      </c>
      <c r="AR61" s="52"/>
      <c r="AS61" s="98">
        <v>0</v>
      </c>
      <c r="AT61" s="99">
        <f t="shared" si="1"/>
        <v>0</v>
      </c>
      <c r="AU61" s="100">
        <f>'SO-104.2 - Následná péče ...'!P88</f>
        <v>0</v>
      </c>
      <c r="AV61" s="99">
        <f>'SO-104.2 - Následná péče ...'!J35</f>
        <v>0</v>
      </c>
      <c r="AW61" s="99">
        <f>'SO-104.2 - Následná péče ...'!J36</f>
        <v>0</v>
      </c>
      <c r="AX61" s="99">
        <f>'SO-104.2 - Následná péče ...'!J37</f>
        <v>0</v>
      </c>
      <c r="AY61" s="99">
        <f>'SO-104.2 - Následná péče ...'!J38</f>
        <v>0</v>
      </c>
      <c r="AZ61" s="99">
        <f>'SO-104.2 - Následná péče ...'!F35</f>
        <v>0</v>
      </c>
      <c r="BA61" s="99">
        <f>'SO-104.2 - Následná péče ...'!F36</f>
        <v>0</v>
      </c>
      <c r="BB61" s="99">
        <f>'SO-104.2 - Následná péče ...'!F37</f>
        <v>0</v>
      </c>
      <c r="BC61" s="99">
        <f>'SO-104.2 - Následná péče ...'!F38</f>
        <v>0</v>
      </c>
      <c r="BD61" s="101">
        <f>'SO-104.2 - Následná péče ...'!F39</f>
        <v>0</v>
      </c>
      <c r="BT61" s="102" t="s">
        <v>82</v>
      </c>
      <c r="BV61" s="102" t="s">
        <v>73</v>
      </c>
      <c r="BW61" s="102" t="s">
        <v>100</v>
      </c>
      <c r="BX61" s="102" t="s">
        <v>91</v>
      </c>
      <c r="CL61" s="102" t="s">
        <v>92</v>
      </c>
    </row>
    <row r="62" spans="1:91" s="4" customFormat="1" ht="24" customHeight="1">
      <c r="A62" s="85" t="s">
        <v>75</v>
      </c>
      <c r="B62" s="50"/>
      <c r="C62" s="96"/>
      <c r="D62" s="96"/>
      <c r="E62" s="333" t="s">
        <v>101</v>
      </c>
      <c r="F62" s="333"/>
      <c r="G62" s="333"/>
      <c r="H62" s="333"/>
      <c r="I62" s="333"/>
      <c r="J62" s="96"/>
      <c r="K62" s="333" t="s">
        <v>102</v>
      </c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1">
        <f>'SO-104.3 - Následná péče ...'!J32</f>
        <v>0</v>
      </c>
      <c r="AH62" s="332"/>
      <c r="AI62" s="332"/>
      <c r="AJ62" s="332"/>
      <c r="AK62" s="332"/>
      <c r="AL62" s="332"/>
      <c r="AM62" s="332"/>
      <c r="AN62" s="331">
        <f t="shared" si="0"/>
        <v>0</v>
      </c>
      <c r="AO62" s="332"/>
      <c r="AP62" s="332"/>
      <c r="AQ62" s="97" t="s">
        <v>93</v>
      </c>
      <c r="AR62" s="52"/>
      <c r="AS62" s="98">
        <v>0</v>
      </c>
      <c r="AT62" s="99">
        <f t="shared" si="1"/>
        <v>0</v>
      </c>
      <c r="AU62" s="100">
        <f>'SO-104.3 - Následná péče ...'!P88</f>
        <v>0</v>
      </c>
      <c r="AV62" s="99">
        <f>'SO-104.3 - Následná péče ...'!J35</f>
        <v>0</v>
      </c>
      <c r="AW62" s="99">
        <f>'SO-104.3 - Následná péče ...'!J36</f>
        <v>0</v>
      </c>
      <c r="AX62" s="99">
        <f>'SO-104.3 - Následná péče ...'!J37</f>
        <v>0</v>
      </c>
      <c r="AY62" s="99">
        <f>'SO-104.3 - Následná péče ...'!J38</f>
        <v>0</v>
      </c>
      <c r="AZ62" s="99">
        <f>'SO-104.3 - Následná péče ...'!F35</f>
        <v>0</v>
      </c>
      <c r="BA62" s="99">
        <f>'SO-104.3 - Následná péče ...'!F36</f>
        <v>0</v>
      </c>
      <c r="BB62" s="99">
        <f>'SO-104.3 - Následná péče ...'!F37</f>
        <v>0</v>
      </c>
      <c r="BC62" s="99">
        <f>'SO-104.3 - Následná péče ...'!F38</f>
        <v>0</v>
      </c>
      <c r="BD62" s="101">
        <f>'SO-104.3 - Následná péče ...'!F39</f>
        <v>0</v>
      </c>
      <c r="BT62" s="102" t="s">
        <v>82</v>
      </c>
      <c r="BV62" s="102" t="s">
        <v>73</v>
      </c>
      <c r="BW62" s="102" t="s">
        <v>103</v>
      </c>
      <c r="BX62" s="102" t="s">
        <v>91</v>
      </c>
      <c r="CL62" s="102" t="s">
        <v>92</v>
      </c>
    </row>
    <row r="63" spans="1:91" s="7" customFormat="1" ht="14.4" customHeight="1">
      <c r="A63" s="85" t="s">
        <v>75</v>
      </c>
      <c r="B63" s="86"/>
      <c r="C63" s="87"/>
      <c r="D63" s="327" t="s">
        <v>104</v>
      </c>
      <c r="E63" s="327"/>
      <c r="F63" s="327"/>
      <c r="G63" s="327"/>
      <c r="H63" s="327"/>
      <c r="I63" s="88"/>
      <c r="J63" s="327" t="s">
        <v>105</v>
      </c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8">
        <f>'VON - Vedlejší a ostatní ...'!J30</f>
        <v>0</v>
      </c>
      <c r="AH63" s="329"/>
      <c r="AI63" s="329"/>
      <c r="AJ63" s="329"/>
      <c r="AK63" s="329"/>
      <c r="AL63" s="329"/>
      <c r="AM63" s="329"/>
      <c r="AN63" s="328">
        <f t="shared" si="0"/>
        <v>0</v>
      </c>
      <c r="AO63" s="329"/>
      <c r="AP63" s="329"/>
      <c r="AQ63" s="89" t="s">
        <v>104</v>
      </c>
      <c r="AR63" s="90"/>
      <c r="AS63" s="103">
        <v>0</v>
      </c>
      <c r="AT63" s="104">
        <f t="shared" si="1"/>
        <v>0</v>
      </c>
      <c r="AU63" s="105">
        <f>'VON - Vedlejší a ostatní ...'!P82</f>
        <v>0</v>
      </c>
      <c r="AV63" s="104">
        <f>'VON - Vedlejší a ostatní ...'!J33</f>
        <v>0</v>
      </c>
      <c r="AW63" s="104">
        <f>'VON - Vedlejší a ostatní ...'!J34</f>
        <v>0</v>
      </c>
      <c r="AX63" s="104">
        <f>'VON - Vedlejší a ostatní ...'!J35</f>
        <v>0</v>
      </c>
      <c r="AY63" s="104">
        <f>'VON - Vedlejší a ostatní ...'!J36</f>
        <v>0</v>
      </c>
      <c r="AZ63" s="104">
        <f>'VON - Vedlejší a ostatní ...'!F33</f>
        <v>0</v>
      </c>
      <c r="BA63" s="104">
        <f>'VON - Vedlejší a ostatní ...'!F34</f>
        <v>0</v>
      </c>
      <c r="BB63" s="104">
        <f>'VON - Vedlejší a ostatní ...'!F35</f>
        <v>0</v>
      </c>
      <c r="BC63" s="104">
        <f>'VON - Vedlejší a ostatní ...'!F36</f>
        <v>0</v>
      </c>
      <c r="BD63" s="106">
        <f>'VON - Vedlejší a ostatní ...'!F37</f>
        <v>0</v>
      </c>
      <c r="BT63" s="95" t="s">
        <v>79</v>
      </c>
      <c r="BV63" s="95" t="s">
        <v>73</v>
      </c>
      <c r="BW63" s="95" t="s">
        <v>106</v>
      </c>
      <c r="BX63" s="95" t="s">
        <v>5</v>
      </c>
      <c r="CL63" s="95" t="s">
        <v>19</v>
      </c>
      <c r="CM63" s="95" t="s">
        <v>82</v>
      </c>
    </row>
    <row r="64" spans="1:91" s="2" customFormat="1" ht="30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8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</row>
    <row r="65" spans="1:57" s="2" customFormat="1" ht="6.9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38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</row>
  </sheetData>
  <sheetProtection algorithmName="SHA-512" hashValue="Zn4oCU7XONM2PmMF96GQ5+PHnF8+6jBvFFGZqeEun96Kh7q3EWqOX0BbMEZmZGj9QXs9HPEv/mHCBF3hFLmQzQ==" saltValue="pYFItRUpS1HLCWAv21O1CjBnZtc3oyHmdc2urc/BF08BfAEmAem4Ad/d+qnpZfaqe22j9fYcNNIURH+WP8EI0w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E62:I62"/>
    <mergeCell ref="K62:AF62"/>
    <mergeCell ref="AN63:AP63"/>
    <mergeCell ref="AG63:AM63"/>
    <mergeCell ref="D63:H63"/>
    <mergeCell ref="J63:AF63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58:AP58"/>
    <mergeCell ref="AG58:AM58"/>
    <mergeCell ref="D58:H58"/>
    <mergeCell ref="J58:AF58"/>
    <mergeCell ref="AN59:AP59"/>
    <mergeCell ref="AG59:AM59"/>
    <mergeCell ref="E59:I59"/>
    <mergeCell ref="K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-101 - Polní cesta P3 -...'!C2" display="/"/>
    <hyperlink ref="A56" location="'SO-102 - Polní cesta P3 '!C2" display="/"/>
    <hyperlink ref="A57" location="'SO-103 - Polní cesta P3 -...'!C2" display="/"/>
    <hyperlink ref="A59" location="'SO-104 - Odvodnění a ozel...'!C2" display="/"/>
    <hyperlink ref="A60" location="'SO-104.1 - Následná péče ...'!C2" display="/"/>
    <hyperlink ref="A61" location="'SO-104.2 - Následná péče ...'!C2" display="/"/>
    <hyperlink ref="A62" location="'SO-104.3 - Následná péče ...'!C2" display="/"/>
    <hyperlink ref="A63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80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P3 v k.ú. Svojšice u Kouřimi</v>
      </c>
      <c r="F7" s="357"/>
      <c r="G7" s="357"/>
      <c r="H7" s="357"/>
      <c r="I7" s="107"/>
      <c r="L7" s="19"/>
    </row>
    <row r="8" spans="1:46" s="2" customFormat="1" ht="12" customHeight="1">
      <c r="A8" s="33"/>
      <c r="B8" s="38"/>
      <c r="C8" s="33"/>
      <c r="D8" s="113" t="s">
        <v>108</v>
      </c>
      <c r="E8" s="33"/>
      <c r="F8" s="33"/>
      <c r="G8" s="33"/>
      <c r="H8" s="33"/>
      <c r="I8" s="114"/>
      <c r="J8" s="33"/>
      <c r="K8" s="33"/>
      <c r="L8" s="11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8" t="s">
        <v>109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02" t="s">
        <v>81</v>
      </c>
      <c r="G11" s="33"/>
      <c r="H11" s="33"/>
      <c r="I11" s="116" t="s">
        <v>20</v>
      </c>
      <c r="J11" s="102" t="s">
        <v>19</v>
      </c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02" t="s">
        <v>22</v>
      </c>
      <c r="G12" s="33"/>
      <c r="H12" s="33"/>
      <c r="I12" s="116" t="s">
        <v>23</v>
      </c>
      <c r="J12" s="117" t="str">
        <f>'Rekapitulace stavby'!AN8</f>
        <v>2. 6. 2020</v>
      </c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02" t="s">
        <v>19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27</v>
      </c>
      <c r="F15" s="33"/>
      <c r="G15" s="33"/>
      <c r="H15" s="33"/>
      <c r="I15" s="116" t="s">
        <v>28</v>
      </c>
      <c r="J15" s="102" t="s">
        <v>19</v>
      </c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60" t="str">
        <f>'Rekapitulace stavby'!E14</f>
        <v>Vyplň údaj</v>
      </c>
      <c r="F18" s="361"/>
      <c r="G18" s="361"/>
      <c r="H18" s="361"/>
      <c r="I18" s="116" t="s">
        <v>28</v>
      </c>
      <c r="J18" s="29" t="str">
        <f>'Rekapitulace stavby'!AN14</f>
        <v>Vyplň údaj</v>
      </c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02" t="s">
        <v>19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16" t="s">
        <v>28</v>
      </c>
      <c r="J21" s="102" t="s">
        <v>19</v>
      </c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02" t="str">
        <f>IF('Rekapitulace stavby'!AN19="","",'Rekapitulace stavby'!AN19)</f>
        <v/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6" t="s">
        <v>28</v>
      </c>
      <c r="J24" s="102" t="str">
        <f>IF('Rekapitulace stavby'!AN20="","",'Rekapitulace stavby'!AN20)</f>
        <v/>
      </c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8"/>
      <c r="B27" s="119"/>
      <c r="C27" s="118"/>
      <c r="D27" s="118"/>
      <c r="E27" s="362" t="s">
        <v>19</v>
      </c>
      <c r="F27" s="362"/>
      <c r="G27" s="362"/>
      <c r="H27" s="362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11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ROUND(J87, 2)</f>
        <v>0</v>
      </c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ROUND((SUM(BE87:BE210)),  2)</f>
        <v>0</v>
      </c>
      <c r="G33" s="33"/>
      <c r="H33" s="33"/>
      <c r="I33" s="130">
        <v>0.21</v>
      </c>
      <c r="J33" s="129">
        <f>ROUND(((SUM(BE87:BE210))*I33),  2)</f>
        <v>0</v>
      </c>
      <c r="K33" s="33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ROUND((SUM(BF87:BF210)),  2)</f>
        <v>0</v>
      </c>
      <c r="G34" s="33"/>
      <c r="H34" s="33"/>
      <c r="I34" s="130">
        <v>0.15</v>
      </c>
      <c r="J34" s="129">
        <f>ROUND(((SUM(BF87:BF210))*I34),  2)</f>
        <v>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ROUND((SUM(BG87:BG210)),  2)</f>
        <v>0</v>
      </c>
      <c r="G35" s="33"/>
      <c r="H35" s="33"/>
      <c r="I35" s="130">
        <v>0.21</v>
      </c>
      <c r="J35" s="129">
        <f>0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ROUND((SUM(BH87:BH210)),  2)</f>
        <v>0</v>
      </c>
      <c r="G36" s="33"/>
      <c r="H36" s="33"/>
      <c r="I36" s="130">
        <v>0.15</v>
      </c>
      <c r="J36" s="129">
        <f>0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ROUND((SUM(BI87:BI210)),  2)</f>
        <v>0</v>
      </c>
      <c r="G37" s="33"/>
      <c r="H37" s="33"/>
      <c r="I37" s="130">
        <v>0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9"/>
      <c r="C40" s="140"/>
      <c r="D40" s="140"/>
      <c r="E40" s="140"/>
      <c r="F40" s="140"/>
      <c r="G40" s="140"/>
      <c r="H40" s="140"/>
      <c r="I40" s="141"/>
      <c r="J40" s="140"/>
      <c r="K40" s="140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42"/>
      <c r="C44" s="143"/>
      <c r="D44" s="143"/>
      <c r="E44" s="143"/>
      <c r="F44" s="143"/>
      <c r="G44" s="143"/>
      <c r="H44" s="143"/>
      <c r="I44" s="144"/>
      <c r="J44" s="143"/>
      <c r="K44" s="143"/>
      <c r="L44" s="11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110</v>
      </c>
      <c r="D45" s="35"/>
      <c r="E45" s="35"/>
      <c r="F45" s="35"/>
      <c r="G45" s="35"/>
      <c r="H45" s="35"/>
      <c r="I45" s="114"/>
      <c r="J45" s="35"/>
      <c r="K45" s="35"/>
      <c r="L45" s="11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14"/>
      <c r="J46" s="35"/>
      <c r="K46" s="35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63" t="str">
        <f>E7</f>
        <v>Polní cesta P3 v k.ú. Svojšice u Kouřimi</v>
      </c>
      <c r="F48" s="364"/>
      <c r="G48" s="364"/>
      <c r="H48" s="364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108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2" t="str">
        <f>E9</f>
        <v>SO-101 - Polní cesta P3 - napojení v intravilánu obce Svojšice</v>
      </c>
      <c r="F50" s="365"/>
      <c r="G50" s="365"/>
      <c r="H50" s="365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14"/>
      <c r="J51" s="35"/>
      <c r="K51" s="35"/>
      <c r="L51" s="11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6" t="s">
        <v>23</v>
      </c>
      <c r="J52" s="58" t="str">
        <f>IF(J12="","",J12)</f>
        <v>2. 6. 2020</v>
      </c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6" t="s">
        <v>31</v>
      </c>
      <c r="J54" s="31" t="str">
        <f>E21</f>
        <v>AGRO-AQUA, s.r.o. Pardubice</v>
      </c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6" t="s">
        <v>34</v>
      </c>
      <c r="J55" s="31" t="str">
        <f>E24</f>
        <v xml:space="preserve"> </v>
      </c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14"/>
      <c r="J56" s="35"/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5" t="s">
        <v>111</v>
      </c>
      <c r="D57" s="146"/>
      <c r="E57" s="146"/>
      <c r="F57" s="146"/>
      <c r="G57" s="146"/>
      <c r="H57" s="146"/>
      <c r="I57" s="147"/>
      <c r="J57" s="148" t="s">
        <v>112</v>
      </c>
      <c r="K57" s="146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14"/>
      <c r="J58" s="35"/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9" t="s">
        <v>69</v>
      </c>
      <c r="D59" s="35"/>
      <c r="E59" s="35"/>
      <c r="F59" s="35"/>
      <c r="G59" s="35"/>
      <c r="H59" s="35"/>
      <c r="I59" s="114"/>
      <c r="J59" s="76">
        <f>J87</f>
        <v>0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113</v>
      </c>
    </row>
    <row r="60" spans="1:47" s="9" customFormat="1" ht="24.9" customHeight="1">
      <c r="B60" s="150"/>
      <c r="C60" s="151"/>
      <c r="D60" s="152" t="s">
        <v>114</v>
      </c>
      <c r="E60" s="153"/>
      <c r="F60" s="153"/>
      <c r="G60" s="153"/>
      <c r="H60" s="153"/>
      <c r="I60" s="154"/>
      <c r="J60" s="155">
        <f>J88</f>
        <v>0</v>
      </c>
      <c r="K60" s="151"/>
      <c r="L60" s="156"/>
    </row>
    <row r="61" spans="1:47" s="10" customFormat="1" ht="19.95" customHeight="1">
      <c r="B61" s="157"/>
      <c r="C61" s="96"/>
      <c r="D61" s="158" t="s">
        <v>115</v>
      </c>
      <c r="E61" s="159"/>
      <c r="F61" s="159"/>
      <c r="G61" s="159"/>
      <c r="H61" s="159"/>
      <c r="I61" s="160"/>
      <c r="J61" s="161">
        <f>J89</f>
        <v>0</v>
      </c>
      <c r="K61" s="96"/>
      <c r="L61" s="162"/>
    </row>
    <row r="62" spans="1:47" s="10" customFormat="1" ht="19.95" customHeight="1">
      <c r="B62" s="157"/>
      <c r="C62" s="96"/>
      <c r="D62" s="158" t="s">
        <v>116</v>
      </c>
      <c r="E62" s="159"/>
      <c r="F62" s="159"/>
      <c r="G62" s="159"/>
      <c r="H62" s="159"/>
      <c r="I62" s="160"/>
      <c r="J62" s="161">
        <f>J135</f>
        <v>0</v>
      </c>
      <c r="K62" s="96"/>
      <c r="L62" s="162"/>
    </row>
    <row r="63" spans="1:47" s="10" customFormat="1" ht="19.95" customHeight="1">
      <c r="B63" s="157"/>
      <c r="C63" s="96"/>
      <c r="D63" s="158" t="s">
        <v>117</v>
      </c>
      <c r="E63" s="159"/>
      <c r="F63" s="159"/>
      <c r="G63" s="159"/>
      <c r="H63" s="159"/>
      <c r="I63" s="160"/>
      <c r="J63" s="161">
        <f>J145</f>
        <v>0</v>
      </c>
      <c r="K63" s="96"/>
      <c r="L63" s="162"/>
    </row>
    <row r="64" spans="1:47" s="10" customFormat="1" ht="19.95" customHeight="1">
      <c r="B64" s="157"/>
      <c r="C64" s="96"/>
      <c r="D64" s="158" t="s">
        <v>118</v>
      </c>
      <c r="E64" s="159"/>
      <c r="F64" s="159"/>
      <c r="G64" s="159"/>
      <c r="H64" s="159"/>
      <c r="I64" s="160"/>
      <c r="J64" s="161">
        <f>J172</f>
        <v>0</v>
      </c>
      <c r="K64" s="96"/>
      <c r="L64" s="162"/>
    </row>
    <row r="65" spans="1:31" s="10" customFormat="1" ht="19.95" customHeight="1">
      <c r="B65" s="157"/>
      <c r="C65" s="96"/>
      <c r="D65" s="158" t="s">
        <v>119</v>
      </c>
      <c r="E65" s="159"/>
      <c r="F65" s="159"/>
      <c r="G65" s="159"/>
      <c r="H65" s="159"/>
      <c r="I65" s="160"/>
      <c r="J65" s="161">
        <f>J176</f>
        <v>0</v>
      </c>
      <c r="K65" s="96"/>
      <c r="L65" s="162"/>
    </row>
    <row r="66" spans="1:31" s="10" customFormat="1" ht="19.95" customHeight="1">
      <c r="B66" s="157"/>
      <c r="C66" s="96"/>
      <c r="D66" s="158" t="s">
        <v>120</v>
      </c>
      <c r="E66" s="159"/>
      <c r="F66" s="159"/>
      <c r="G66" s="159"/>
      <c r="H66" s="159"/>
      <c r="I66" s="160"/>
      <c r="J66" s="161">
        <f>J195</f>
        <v>0</v>
      </c>
      <c r="K66" s="96"/>
      <c r="L66" s="162"/>
    </row>
    <row r="67" spans="1:31" s="10" customFormat="1" ht="19.95" customHeight="1">
      <c r="B67" s="157"/>
      <c r="C67" s="96"/>
      <c r="D67" s="158" t="s">
        <v>121</v>
      </c>
      <c r="E67" s="159"/>
      <c r="F67" s="159"/>
      <c r="G67" s="159"/>
      <c r="H67" s="159"/>
      <c r="I67" s="160"/>
      <c r="J67" s="161">
        <f>J208</f>
        <v>0</v>
      </c>
      <c r="K67" s="96"/>
      <c r="L67" s="162"/>
    </row>
    <row r="68" spans="1:31" s="2" customFormat="1" ht="21.75" customHeight="1">
      <c r="A68" s="33"/>
      <c r="B68" s="34"/>
      <c r="C68" s="35"/>
      <c r="D68" s="35"/>
      <c r="E68" s="35"/>
      <c r="F68" s="35"/>
      <c r="G68" s="35"/>
      <c r="H68" s="35"/>
      <c r="I68" s="114"/>
      <c r="J68" s="35"/>
      <c r="K68" s="35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46"/>
      <c r="C69" s="47"/>
      <c r="D69" s="47"/>
      <c r="E69" s="47"/>
      <c r="F69" s="47"/>
      <c r="G69" s="47"/>
      <c r="H69" s="47"/>
      <c r="I69" s="141"/>
      <c r="J69" s="47"/>
      <c r="K69" s="47"/>
      <c r="L69" s="11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144"/>
      <c r="J73" s="49"/>
      <c r="K73" s="49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122</v>
      </c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34"/>
      <c r="C77" s="35"/>
      <c r="D77" s="35"/>
      <c r="E77" s="363" t="str">
        <f>E7</f>
        <v>Polní cesta P3 v k.ú. Svojšice u Kouřimi</v>
      </c>
      <c r="F77" s="364"/>
      <c r="G77" s="364"/>
      <c r="H77" s="364"/>
      <c r="I77" s="114"/>
      <c r="J77" s="35"/>
      <c r="K77" s="35"/>
      <c r="L77" s="11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108</v>
      </c>
      <c r="D78" s="35"/>
      <c r="E78" s="35"/>
      <c r="F78" s="35"/>
      <c r="G78" s="35"/>
      <c r="H78" s="3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4.4" customHeight="1">
      <c r="A79" s="33"/>
      <c r="B79" s="34"/>
      <c r="C79" s="35"/>
      <c r="D79" s="35"/>
      <c r="E79" s="312" t="str">
        <f>E9</f>
        <v>SO-101 - Polní cesta P3 - napojení v intravilánu obce Svojšice</v>
      </c>
      <c r="F79" s="365"/>
      <c r="G79" s="365"/>
      <c r="H79" s="36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 </v>
      </c>
      <c r="G81" s="35"/>
      <c r="H81" s="35"/>
      <c r="I81" s="116" t="s">
        <v>23</v>
      </c>
      <c r="J81" s="58" t="str">
        <f>IF(J12="","",J12)</f>
        <v>2. 6. 2020</v>
      </c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114"/>
      <c r="J82" s="35"/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40.799999999999997" customHeight="1">
      <c r="A83" s="33"/>
      <c r="B83" s="34"/>
      <c r="C83" s="28" t="s">
        <v>25</v>
      </c>
      <c r="D83" s="35"/>
      <c r="E83" s="35"/>
      <c r="F83" s="26" t="str">
        <f>E15</f>
        <v>ČR-SPÚ, Pobočka Kolín</v>
      </c>
      <c r="G83" s="35"/>
      <c r="H83" s="35"/>
      <c r="I83" s="116" t="s">
        <v>31</v>
      </c>
      <c r="J83" s="31" t="str">
        <f>E21</f>
        <v>AGRO-AQUA, s.r.o. Pardubice</v>
      </c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6" customHeight="1">
      <c r="A84" s="33"/>
      <c r="B84" s="34"/>
      <c r="C84" s="28" t="s">
        <v>29</v>
      </c>
      <c r="D84" s="35"/>
      <c r="E84" s="35"/>
      <c r="F84" s="26" t="str">
        <f>IF(E18="","",E18)</f>
        <v>Vyplň údaj</v>
      </c>
      <c r="G84" s="35"/>
      <c r="H84" s="35"/>
      <c r="I84" s="116" t="s">
        <v>34</v>
      </c>
      <c r="J84" s="31" t="str">
        <f>E24</f>
        <v xml:space="preserve"> </v>
      </c>
      <c r="K84" s="35"/>
      <c r="L84" s="11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114"/>
      <c r="J85" s="35"/>
      <c r="K85" s="35"/>
      <c r="L85" s="11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63"/>
      <c r="B86" s="164"/>
      <c r="C86" s="165" t="s">
        <v>123</v>
      </c>
      <c r="D86" s="166" t="s">
        <v>56</v>
      </c>
      <c r="E86" s="166" t="s">
        <v>52</v>
      </c>
      <c r="F86" s="166" t="s">
        <v>53</v>
      </c>
      <c r="G86" s="166" t="s">
        <v>124</v>
      </c>
      <c r="H86" s="166" t="s">
        <v>125</v>
      </c>
      <c r="I86" s="167" t="s">
        <v>126</v>
      </c>
      <c r="J86" s="166" t="s">
        <v>112</v>
      </c>
      <c r="K86" s="168" t="s">
        <v>127</v>
      </c>
      <c r="L86" s="169"/>
      <c r="M86" s="67" t="s">
        <v>19</v>
      </c>
      <c r="N86" s="68" t="s">
        <v>41</v>
      </c>
      <c r="O86" s="68" t="s">
        <v>128</v>
      </c>
      <c r="P86" s="68" t="s">
        <v>129</v>
      </c>
      <c r="Q86" s="68" t="s">
        <v>130</v>
      </c>
      <c r="R86" s="68" t="s">
        <v>131</v>
      </c>
      <c r="S86" s="68" t="s">
        <v>132</v>
      </c>
      <c r="T86" s="69" t="s">
        <v>133</v>
      </c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</row>
    <row r="87" spans="1:65" s="2" customFormat="1" ht="22.8" customHeight="1">
      <c r="A87" s="33"/>
      <c r="B87" s="34"/>
      <c r="C87" s="74" t="s">
        <v>134</v>
      </c>
      <c r="D87" s="35"/>
      <c r="E87" s="35"/>
      <c r="F87" s="35"/>
      <c r="G87" s="35"/>
      <c r="H87" s="35"/>
      <c r="I87" s="114"/>
      <c r="J87" s="170">
        <f>BK87</f>
        <v>0</v>
      </c>
      <c r="K87" s="35"/>
      <c r="L87" s="38"/>
      <c r="M87" s="70"/>
      <c r="N87" s="171"/>
      <c r="O87" s="71"/>
      <c r="P87" s="172">
        <f>P88</f>
        <v>0</v>
      </c>
      <c r="Q87" s="71"/>
      <c r="R87" s="172">
        <f>R88</f>
        <v>153.83614322000005</v>
      </c>
      <c r="S87" s="71"/>
      <c r="T87" s="173">
        <f>T88</f>
        <v>13.545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70</v>
      </c>
      <c r="AU87" s="16" t="s">
        <v>113</v>
      </c>
      <c r="BK87" s="174">
        <f>BK88</f>
        <v>0</v>
      </c>
    </row>
    <row r="88" spans="1:65" s="12" customFormat="1" ht="25.95" customHeight="1">
      <c r="B88" s="175"/>
      <c r="C88" s="176"/>
      <c r="D88" s="177" t="s">
        <v>70</v>
      </c>
      <c r="E88" s="178" t="s">
        <v>135</v>
      </c>
      <c r="F88" s="178" t="s">
        <v>136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P89+P135+P145+P172+P176+P195+P208</f>
        <v>0</v>
      </c>
      <c r="Q88" s="183"/>
      <c r="R88" s="184">
        <f>R89+R135+R145+R172+R176+R195+R208</f>
        <v>153.83614322000005</v>
      </c>
      <c r="S88" s="183"/>
      <c r="T88" s="185">
        <f>T89+T135+T145+T172+T176+T195+T208</f>
        <v>13.545</v>
      </c>
      <c r="AR88" s="186" t="s">
        <v>79</v>
      </c>
      <c r="AT88" s="187" t="s">
        <v>70</v>
      </c>
      <c r="AU88" s="187" t="s">
        <v>71</v>
      </c>
      <c r="AY88" s="186" t="s">
        <v>137</v>
      </c>
      <c r="BK88" s="188">
        <f>BK89+BK135+BK145+BK172+BK176+BK195+BK208</f>
        <v>0</v>
      </c>
    </row>
    <row r="89" spans="1:65" s="12" customFormat="1" ht="22.8" customHeight="1">
      <c r="B89" s="175"/>
      <c r="C89" s="176"/>
      <c r="D89" s="177" t="s">
        <v>70</v>
      </c>
      <c r="E89" s="189" t="s">
        <v>79</v>
      </c>
      <c r="F89" s="189" t="s">
        <v>138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SUM(P90:P134)</f>
        <v>0</v>
      </c>
      <c r="Q89" s="183"/>
      <c r="R89" s="184">
        <f>SUM(R90:R134)</f>
        <v>0.44366200000000006</v>
      </c>
      <c r="S89" s="183"/>
      <c r="T89" s="185">
        <f>SUM(T90:T134)</f>
        <v>13.545</v>
      </c>
      <c r="AR89" s="186" t="s">
        <v>79</v>
      </c>
      <c r="AT89" s="187" t="s">
        <v>70</v>
      </c>
      <c r="AU89" s="187" t="s">
        <v>79</v>
      </c>
      <c r="AY89" s="186" t="s">
        <v>137</v>
      </c>
      <c r="BK89" s="188">
        <f>SUM(BK90:BK134)</f>
        <v>0</v>
      </c>
    </row>
    <row r="90" spans="1:65" s="2" customFormat="1" ht="14.4" customHeight="1">
      <c r="A90" s="33"/>
      <c r="B90" s="34"/>
      <c r="C90" s="191" t="s">
        <v>79</v>
      </c>
      <c r="D90" s="191" t="s">
        <v>139</v>
      </c>
      <c r="E90" s="192" t="s">
        <v>140</v>
      </c>
      <c r="F90" s="193" t="s">
        <v>141</v>
      </c>
      <c r="G90" s="194" t="s">
        <v>142</v>
      </c>
      <c r="H90" s="195">
        <v>15</v>
      </c>
      <c r="I90" s="196"/>
      <c r="J90" s="197">
        <f>ROUND(I90*H90,2)</f>
        <v>0</v>
      </c>
      <c r="K90" s="193" t="s">
        <v>143</v>
      </c>
      <c r="L90" s="38"/>
      <c r="M90" s="198" t="s">
        <v>19</v>
      </c>
      <c r="N90" s="199" t="s">
        <v>42</v>
      </c>
      <c r="O90" s="63"/>
      <c r="P90" s="200">
        <f>O90*H90</f>
        <v>0</v>
      </c>
      <c r="Q90" s="200">
        <v>0</v>
      </c>
      <c r="R90" s="200">
        <f>Q90*H90</f>
        <v>0</v>
      </c>
      <c r="S90" s="200">
        <v>0.57999999999999996</v>
      </c>
      <c r="T90" s="201">
        <f>S90*H90</f>
        <v>8.6999999999999993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202" t="s">
        <v>144</v>
      </c>
      <c r="AT90" s="202" t="s">
        <v>139</v>
      </c>
      <c r="AU90" s="202" t="s">
        <v>82</v>
      </c>
      <c r="AY90" s="16" t="s">
        <v>137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6" t="s">
        <v>79</v>
      </c>
      <c r="BK90" s="203">
        <f>ROUND(I90*H90,2)</f>
        <v>0</v>
      </c>
      <c r="BL90" s="16" t="s">
        <v>144</v>
      </c>
      <c r="BM90" s="202" t="s">
        <v>145</v>
      </c>
    </row>
    <row r="91" spans="1:65" s="2" customFormat="1" ht="28.8">
      <c r="A91" s="33"/>
      <c r="B91" s="34"/>
      <c r="C91" s="35"/>
      <c r="D91" s="204" t="s">
        <v>146</v>
      </c>
      <c r="E91" s="35"/>
      <c r="F91" s="205" t="s">
        <v>147</v>
      </c>
      <c r="G91" s="35"/>
      <c r="H91" s="35"/>
      <c r="I91" s="114"/>
      <c r="J91" s="35"/>
      <c r="K91" s="35"/>
      <c r="L91" s="38"/>
      <c r="M91" s="206"/>
      <c r="N91" s="207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146</v>
      </c>
      <c r="AU91" s="16" t="s">
        <v>82</v>
      </c>
    </row>
    <row r="92" spans="1:65" s="13" customFormat="1" ht="10.199999999999999">
      <c r="B92" s="208"/>
      <c r="C92" s="209"/>
      <c r="D92" s="204" t="s">
        <v>148</v>
      </c>
      <c r="E92" s="210" t="s">
        <v>19</v>
      </c>
      <c r="F92" s="211" t="s">
        <v>149</v>
      </c>
      <c r="G92" s="209"/>
      <c r="H92" s="212">
        <v>15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148</v>
      </c>
      <c r="AU92" s="218" t="s">
        <v>82</v>
      </c>
      <c r="AV92" s="13" t="s">
        <v>82</v>
      </c>
      <c r="AW92" s="13" t="s">
        <v>33</v>
      </c>
      <c r="AX92" s="13" t="s">
        <v>71</v>
      </c>
      <c r="AY92" s="218" t="s">
        <v>137</v>
      </c>
    </row>
    <row r="93" spans="1:65" s="2" customFormat="1" ht="14.4" customHeight="1">
      <c r="A93" s="33"/>
      <c r="B93" s="34"/>
      <c r="C93" s="191" t="s">
        <v>82</v>
      </c>
      <c r="D93" s="191" t="s">
        <v>139</v>
      </c>
      <c r="E93" s="192" t="s">
        <v>150</v>
      </c>
      <c r="F93" s="193" t="s">
        <v>151</v>
      </c>
      <c r="G93" s="194" t="s">
        <v>142</v>
      </c>
      <c r="H93" s="195">
        <v>15</v>
      </c>
      <c r="I93" s="196"/>
      <c r="J93" s="197">
        <f>ROUND(I93*H93,2)</f>
        <v>0</v>
      </c>
      <c r="K93" s="193" t="s">
        <v>143</v>
      </c>
      <c r="L93" s="38"/>
      <c r="M93" s="198" t="s">
        <v>19</v>
      </c>
      <c r="N93" s="199" t="s">
        <v>42</v>
      </c>
      <c r="O93" s="63"/>
      <c r="P93" s="200">
        <f>O93*H93</f>
        <v>0</v>
      </c>
      <c r="Q93" s="200">
        <v>0</v>
      </c>
      <c r="R93" s="200">
        <f>Q93*H93</f>
        <v>0</v>
      </c>
      <c r="S93" s="200">
        <v>0.22</v>
      </c>
      <c r="T93" s="201">
        <f>S93*H93</f>
        <v>3.3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202" t="s">
        <v>144</v>
      </c>
      <c r="AT93" s="202" t="s">
        <v>139</v>
      </c>
      <c r="AU93" s="202" t="s">
        <v>82</v>
      </c>
      <c r="AY93" s="16" t="s">
        <v>137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6" t="s">
        <v>79</v>
      </c>
      <c r="BK93" s="203">
        <f>ROUND(I93*H93,2)</f>
        <v>0</v>
      </c>
      <c r="BL93" s="16" t="s">
        <v>144</v>
      </c>
      <c r="BM93" s="202" t="s">
        <v>152</v>
      </c>
    </row>
    <row r="94" spans="1:65" s="2" customFormat="1" ht="19.2">
      <c r="A94" s="33"/>
      <c r="B94" s="34"/>
      <c r="C94" s="35"/>
      <c r="D94" s="204" t="s">
        <v>146</v>
      </c>
      <c r="E94" s="35"/>
      <c r="F94" s="205" t="s">
        <v>153</v>
      </c>
      <c r="G94" s="35"/>
      <c r="H94" s="35"/>
      <c r="I94" s="114"/>
      <c r="J94" s="35"/>
      <c r="K94" s="35"/>
      <c r="L94" s="38"/>
      <c r="M94" s="206"/>
      <c r="N94" s="207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146</v>
      </c>
      <c r="AU94" s="16" t="s">
        <v>82</v>
      </c>
    </row>
    <row r="95" spans="1:65" s="2" customFormat="1" ht="14.4" customHeight="1">
      <c r="A95" s="33"/>
      <c r="B95" s="34"/>
      <c r="C95" s="191" t="s">
        <v>154</v>
      </c>
      <c r="D95" s="191" t="s">
        <v>139</v>
      </c>
      <c r="E95" s="192" t="s">
        <v>155</v>
      </c>
      <c r="F95" s="193" t="s">
        <v>156</v>
      </c>
      <c r="G95" s="194" t="s">
        <v>142</v>
      </c>
      <c r="H95" s="195">
        <v>15</v>
      </c>
      <c r="I95" s="196"/>
      <c r="J95" s="197">
        <f>ROUND(I95*H95,2)</f>
        <v>0</v>
      </c>
      <c r="K95" s="193" t="s">
        <v>143</v>
      </c>
      <c r="L95" s="38"/>
      <c r="M95" s="198" t="s">
        <v>19</v>
      </c>
      <c r="N95" s="199" t="s">
        <v>42</v>
      </c>
      <c r="O95" s="63"/>
      <c r="P95" s="200">
        <f>O95*H95</f>
        <v>0</v>
      </c>
      <c r="Q95" s="200">
        <v>3.0000000000000001E-5</v>
      </c>
      <c r="R95" s="200">
        <f>Q95*H95</f>
        <v>4.4999999999999999E-4</v>
      </c>
      <c r="S95" s="200">
        <v>0.10299999999999999</v>
      </c>
      <c r="T95" s="201">
        <f>S95*H95</f>
        <v>1.5449999999999999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202" t="s">
        <v>144</v>
      </c>
      <c r="AT95" s="202" t="s">
        <v>139</v>
      </c>
      <c r="AU95" s="202" t="s">
        <v>82</v>
      </c>
      <c r="AY95" s="16" t="s">
        <v>137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6" t="s">
        <v>79</v>
      </c>
      <c r="BK95" s="203">
        <f>ROUND(I95*H95,2)</f>
        <v>0</v>
      </c>
      <c r="BL95" s="16" t="s">
        <v>144</v>
      </c>
      <c r="BM95" s="202" t="s">
        <v>157</v>
      </c>
    </row>
    <row r="96" spans="1:65" s="2" customFormat="1" ht="19.2">
      <c r="A96" s="33"/>
      <c r="B96" s="34"/>
      <c r="C96" s="35"/>
      <c r="D96" s="204" t="s">
        <v>146</v>
      </c>
      <c r="E96" s="35"/>
      <c r="F96" s="205" t="s">
        <v>158</v>
      </c>
      <c r="G96" s="35"/>
      <c r="H96" s="35"/>
      <c r="I96" s="114"/>
      <c r="J96" s="35"/>
      <c r="K96" s="35"/>
      <c r="L96" s="38"/>
      <c r="M96" s="206"/>
      <c r="N96" s="207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146</v>
      </c>
      <c r="AU96" s="16" t="s">
        <v>82</v>
      </c>
    </row>
    <row r="97" spans="1:65" s="2" customFormat="1" ht="14.4" customHeight="1">
      <c r="A97" s="33"/>
      <c r="B97" s="34"/>
      <c r="C97" s="191" t="s">
        <v>144</v>
      </c>
      <c r="D97" s="191" t="s">
        <v>139</v>
      </c>
      <c r="E97" s="192" t="s">
        <v>159</v>
      </c>
      <c r="F97" s="193" t="s">
        <v>160</v>
      </c>
      <c r="G97" s="194" t="s">
        <v>161</v>
      </c>
      <c r="H97" s="195">
        <v>12</v>
      </c>
      <c r="I97" s="196"/>
      <c r="J97" s="197">
        <f>ROUND(I97*H97,2)</f>
        <v>0</v>
      </c>
      <c r="K97" s="193" t="s">
        <v>143</v>
      </c>
      <c r="L97" s="38"/>
      <c r="M97" s="198" t="s">
        <v>19</v>
      </c>
      <c r="N97" s="199" t="s">
        <v>42</v>
      </c>
      <c r="O97" s="63"/>
      <c r="P97" s="200">
        <f>O97*H97</f>
        <v>0</v>
      </c>
      <c r="Q97" s="200">
        <v>3.6900000000000002E-2</v>
      </c>
      <c r="R97" s="200">
        <f>Q97*H97</f>
        <v>0.44280000000000003</v>
      </c>
      <c r="S97" s="200">
        <v>0</v>
      </c>
      <c r="T97" s="201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202" t="s">
        <v>144</v>
      </c>
      <c r="AT97" s="202" t="s">
        <v>139</v>
      </c>
      <c r="AU97" s="202" t="s">
        <v>82</v>
      </c>
      <c r="AY97" s="16" t="s">
        <v>137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6" t="s">
        <v>79</v>
      </c>
      <c r="BK97" s="203">
        <f>ROUND(I97*H97,2)</f>
        <v>0</v>
      </c>
      <c r="BL97" s="16" t="s">
        <v>144</v>
      </c>
      <c r="BM97" s="202" t="s">
        <v>162</v>
      </c>
    </row>
    <row r="98" spans="1:65" s="2" customFormat="1" ht="38.4">
      <c r="A98" s="33"/>
      <c r="B98" s="34"/>
      <c r="C98" s="35"/>
      <c r="D98" s="204" t="s">
        <v>146</v>
      </c>
      <c r="E98" s="35"/>
      <c r="F98" s="205" t="s">
        <v>163</v>
      </c>
      <c r="G98" s="35"/>
      <c r="H98" s="35"/>
      <c r="I98" s="114"/>
      <c r="J98" s="35"/>
      <c r="K98" s="35"/>
      <c r="L98" s="38"/>
      <c r="M98" s="206"/>
      <c r="N98" s="207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146</v>
      </c>
      <c r="AU98" s="16" t="s">
        <v>82</v>
      </c>
    </row>
    <row r="99" spans="1:65" s="13" customFormat="1" ht="10.199999999999999">
      <c r="B99" s="208"/>
      <c r="C99" s="209"/>
      <c r="D99" s="204" t="s">
        <v>148</v>
      </c>
      <c r="E99" s="210" t="s">
        <v>19</v>
      </c>
      <c r="F99" s="211" t="s">
        <v>164</v>
      </c>
      <c r="G99" s="209"/>
      <c r="H99" s="212">
        <v>12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148</v>
      </c>
      <c r="AU99" s="218" t="s">
        <v>82</v>
      </c>
      <c r="AV99" s="13" t="s">
        <v>82</v>
      </c>
      <c r="AW99" s="13" t="s">
        <v>33</v>
      </c>
      <c r="AX99" s="13" t="s">
        <v>79</v>
      </c>
      <c r="AY99" s="218" t="s">
        <v>137</v>
      </c>
    </row>
    <row r="100" spans="1:65" s="2" customFormat="1" ht="22.8">
      <c r="A100" s="33"/>
      <c r="B100" s="34"/>
      <c r="C100" s="191" t="s">
        <v>165</v>
      </c>
      <c r="D100" s="191" t="s">
        <v>139</v>
      </c>
      <c r="E100" s="192" t="s">
        <v>166</v>
      </c>
      <c r="F100" s="193" t="s">
        <v>167</v>
      </c>
      <c r="G100" s="194" t="s">
        <v>168</v>
      </c>
      <c r="H100" s="195">
        <v>61.25</v>
      </c>
      <c r="I100" s="196"/>
      <c r="J100" s="197">
        <f>ROUND(I100*H100,2)</f>
        <v>0</v>
      </c>
      <c r="K100" s="193" t="s">
        <v>143</v>
      </c>
      <c r="L100" s="38"/>
      <c r="M100" s="198" t="s">
        <v>19</v>
      </c>
      <c r="N100" s="199" t="s">
        <v>42</v>
      </c>
      <c r="O100" s="63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202" t="s">
        <v>144</v>
      </c>
      <c r="AT100" s="202" t="s">
        <v>139</v>
      </c>
      <c r="AU100" s="202" t="s">
        <v>82</v>
      </c>
      <c r="AY100" s="16" t="s">
        <v>137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6" t="s">
        <v>79</v>
      </c>
      <c r="BK100" s="203">
        <f>ROUND(I100*H100,2)</f>
        <v>0</v>
      </c>
      <c r="BL100" s="16" t="s">
        <v>144</v>
      </c>
      <c r="BM100" s="202" t="s">
        <v>169</v>
      </c>
    </row>
    <row r="101" spans="1:65" s="2" customFormat="1" ht="19.2">
      <c r="A101" s="33"/>
      <c r="B101" s="34"/>
      <c r="C101" s="35"/>
      <c r="D101" s="204" t="s">
        <v>146</v>
      </c>
      <c r="E101" s="35"/>
      <c r="F101" s="205" t="s">
        <v>170</v>
      </c>
      <c r="G101" s="35"/>
      <c r="H101" s="35"/>
      <c r="I101" s="114"/>
      <c r="J101" s="35"/>
      <c r="K101" s="35"/>
      <c r="L101" s="38"/>
      <c r="M101" s="206"/>
      <c r="N101" s="207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146</v>
      </c>
      <c r="AU101" s="16" t="s">
        <v>82</v>
      </c>
    </row>
    <row r="102" spans="1:65" s="13" customFormat="1" ht="10.199999999999999">
      <c r="B102" s="208"/>
      <c r="C102" s="209"/>
      <c r="D102" s="204" t="s">
        <v>148</v>
      </c>
      <c r="E102" s="210" t="s">
        <v>19</v>
      </c>
      <c r="F102" s="211" t="s">
        <v>171</v>
      </c>
      <c r="G102" s="209"/>
      <c r="H102" s="212">
        <v>61.25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148</v>
      </c>
      <c r="AU102" s="218" t="s">
        <v>82</v>
      </c>
      <c r="AV102" s="13" t="s">
        <v>82</v>
      </c>
      <c r="AW102" s="13" t="s">
        <v>33</v>
      </c>
      <c r="AX102" s="13" t="s">
        <v>71</v>
      </c>
      <c r="AY102" s="218" t="s">
        <v>137</v>
      </c>
    </row>
    <row r="103" spans="1:65" s="2" customFormat="1" ht="22.8">
      <c r="A103" s="33"/>
      <c r="B103" s="34"/>
      <c r="C103" s="191" t="s">
        <v>172</v>
      </c>
      <c r="D103" s="191" t="s">
        <v>139</v>
      </c>
      <c r="E103" s="192" t="s">
        <v>173</v>
      </c>
      <c r="F103" s="193" t="s">
        <v>174</v>
      </c>
      <c r="G103" s="194" t="s">
        <v>168</v>
      </c>
      <c r="H103" s="195">
        <v>1.05</v>
      </c>
      <c r="I103" s="196"/>
      <c r="J103" s="197">
        <f>ROUND(I103*H103,2)</f>
        <v>0</v>
      </c>
      <c r="K103" s="193" t="s">
        <v>143</v>
      </c>
      <c r="L103" s="38"/>
      <c r="M103" s="198" t="s">
        <v>19</v>
      </c>
      <c r="N103" s="199" t="s">
        <v>42</v>
      </c>
      <c r="O103" s="63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202" t="s">
        <v>144</v>
      </c>
      <c r="AT103" s="202" t="s">
        <v>139</v>
      </c>
      <c r="AU103" s="202" t="s">
        <v>82</v>
      </c>
      <c r="AY103" s="16" t="s">
        <v>137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6" t="s">
        <v>79</v>
      </c>
      <c r="BK103" s="203">
        <f>ROUND(I103*H103,2)</f>
        <v>0</v>
      </c>
      <c r="BL103" s="16" t="s">
        <v>144</v>
      </c>
      <c r="BM103" s="202" t="s">
        <v>175</v>
      </c>
    </row>
    <row r="104" spans="1:65" s="2" customFormat="1" ht="19.2">
      <c r="A104" s="33"/>
      <c r="B104" s="34"/>
      <c r="C104" s="35"/>
      <c r="D104" s="204" t="s">
        <v>146</v>
      </c>
      <c r="E104" s="35"/>
      <c r="F104" s="205" t="s">
        <v>176</v>
      </c>
      <c r="G104" s="35"/>
      <c r="H104" s="35"/>
      <c r="I104" s="114"/>
      <c r="J104" s="35"/>
      <c r="K104" s="35"/>
      <c r="L104" s="38"/>
      <c r="M104" s="206"/>
      <c r="N104" s="207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146</v>
      </c>
      <c r="AU104" s="16" t="s">
        <v>82</v>
      </c>
    </row>
    <row r="105" spans="1:65" s="13" customFormat="1" ht="10.199999999999999">
      <c r="B105" s="208"/>
      <c r="C105" s="209"/>
      <c r="D105" s="204" t="s">
        <v>148</v>
      </c>
      <c r="E105" s="210" t="s">
        <v>19</v>
      </c>
      <c r="F105" s="211" t="s">
        <v>177</v>
      </c>
      <c r="G105" s="209"/>
      <c r="H105" s="212">
        <v>1.05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148</v>
      </c>
      <c r="AU105" s="218" t="s">
        <v>82</v>
      </c>
      <c r="AV105" s="13" t="s">
        <v>82</v>
      </c>
      <c r="AW105" s="13" t="s">
        <v>33</v>
      </c>
      <c r="AX105" s="13" t="s">
        <v>71</v>
      </c>
      <c r="AY105" s="218" t="s">
        <v>137</v>
      </c>
    </row>
    <row r="106" spans="1:65" s="2" customFormat="1" ht="22.8">
      <c r="A106" s="33"/>
      <c r="B106" s="34"/>
      <c r="C106" s="191" t="s">
        <v>178</v>
      </c>
      <c r="D106" s="191" t="s">
        <v>139</v>
      </c>
      <c r="E106" s="192" t="s">
        <v>179</v>
      </c>
      <c r="F106" s="193" t="s">
        <v>180</v>
      </c>
      <c r="G106" s="194" t="s">
        <v>168</v>
      </c>
      <c r="H106" s="195">
        <v>14.4</v>
      </c>
      <c r="I106" s="196"/>
      <c r="J106" s="197">
        <f>ROUND(I106*H106,2)</f>
        <v>0</v>
      </c>
      <c r="K106" s="193" t="s">
        <v>143</v>
      </c>
      <c r="L106" s="38"/>
      <c r="M106" s="198" t="s">
        <v>19</v>
      </c>
      <c r="N106" s="199" t="s">
        <v>42</v>
      </c>
      <c r="O106" s="63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202" t="s">
        <v>144</v>
      </c>
      <c r="AT106" s="202" t="s">
        <v>139</v>
      </c>
      <c r="AU106" s="202" t="s">
        <v>82</v>
      </c>
      <c r="AY106" s="16" t="s">
        <v>137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6" t="s">
        <v>79</v>
      </c>
      <c r="BK106" s="203">
        <f>ROUND(I106*H106,2)</f>
        <v>0</v>
      </c>
      <c r="BL106" s="16" t="s">
        <v>144</v>
      </c>
      <c r="BM106" s="202" t="s">
        <v>181</v>
      </c>
    </row>
    <row r="107" spans="1:65" s="2" customFormat="1" ht="19.2">
      <c r="A107" s="33"/>
      <c r="B107" s="34"/>
      <c r="C107" s="35"/>
      <c r="D107" s="204" t="s">
        <v>146</v>
      </c>
      <c r="E107" s="35"/>
      <c r="F107" s="205" t="s">
        <v>182</v>
      </c>
      <c r="G107" s="35"/>
      <c r="H107" s="35"/>
      <c r="I107" s="114"/>
      <c r="J107" s="35"/>
      <c r="K107" s="35"/>
      <c r="L107" s="38"/>
      <c r="M107" s="206"/>
      <c r="N107" s="207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146</v>
      </c>
      <c r="AU107" s="16" t="s">
        <v>82</v>
      </c>
    </row>
    <row r="108" spans="1:65" s="13" customFormat="1" ht="10.199999999999999">
      <c r="B108" s="208"/>
      <c r="C108" s="209"/>
      <c r="D108" s="204" t="s">
        <v>148</v>
      </c>
      <c r="E108" s="210" t="s">
        <v>19</v>
      </c>
      <c r="F108" s="211" t="s">
        <v>183</v>
      </c>
      <c r="G108" s="209"/>
      <c r="H108" s="212">
        <v>14.4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148</v>
      </c>
      <c r="AU108" s="218" t="s">
        <v>82</v>
      </c>
      <c r="AV108" s="13" t="s">
        <v>82</v>
      </c>
      <c r="AW108" s="13" t="s">
        <v>33</v>
      </c>
      <c r="AX108" s="13" t="s">
        <v>71</v>
      </c>
      <c r="AY108" s="218" t="s">
        <v>137</v>
      </c>
    </row>
    <row r="109" spans="1:65" s="2" customFormat="1" ht="14.4" customHeight="1">
      <c r="A109" s="33"/>
      <c r="B109" s="34"/>
      <c r="C109" s="191" t="s">
        <v>184</v>
      </c>
      <c r="D109" s="191" t="s">
        <v>139</v>
      </c>
      <c r="E109" s="192" t="s">
        <v>185</v>
      </c>
      <c r="F109" s="193" t="s">
        <v>186</v>
      </c>
      <c r="G109" s="194" t="s">
        <v>168</v>
      </c>
      <c r="H109" s="195">
        <v>16.2</v>
      </c>
      <c r="I109" s="196"/>
      <c r="J109" s="197">
        <f>ROUND(I109*H109,2)</f>
        <v>0</v>
      </c>
      <c r="K109" s="193" t="s">
        <v>143</v>
      </c>
      <c r="L109" s="38"/>
      <c r="M109" s="198" t="s">
        <v>19</v>
      </c>
      <c r="N109" s="199" t="s">
        <v>42</v>
      </c>
      <c r="O109" s="63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202" t="s">
        <v>144</v>
      </c>
      <c r="AT109" s="202" t="s">
        <v>139</v>
      </c>
      <c r="AU109" s="202" t="s">
        <v>82</v>
      </c>
      <c r="AY109" s="16" t="s">
        <v>137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6" t="s">
        <v>79</v>
      </c>
      <c r="BK109" s="203">
        <f>ROUND(I109*H109,2)</f>
        <v>0</v>
      </c>
      <c r="BL109" s="16" t="s">
        <v>144</v>
      </c>
      <c r="BM109" s="202" t="s">
        <v>187</v>
      </c>
    </row>
    <row r="110" spans="1:65" s="2" customFormat="1" ht="19.2">
      <c r="A110" s="33"/>
      <c r="B110" s="34"/>
      <c r="C110" s="35"/>
      <c r="D110" s="204" t="s">
        <v>146</v>
      </c>
      <c r="E110" s="35"/>
      <c r="F110" s="205" t="s">
        <v>188</v>
      </c>
      <c r="G110" s="35"/>
      <c r="H110" s="35"/>
      <c r="I110" s="114"/>
      <c r="J110" s="35"/>
      <c r="K110" s="35"/>
      <c r="L110" s="38"/>
      <c r="M110" s="206"/>
      <c r="N110" s="207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146</v>
      </c>
      <c r="AU110" s="16" t="s">
        <v>82</v>
      </c>
    </row>
    <row r="111" spans="1:65" s="13" customFormat="1" ht="10.199999999999999">
      <c r="B111" s="208"/>
      <c r="C111" s="209"/>
      <c r="D111" s="204" t="s">
        <v>148</v>
      </c>
      <c r="E111" s="210" t="s">
        <v>19</v>
      </c>
      <c r="F111" s="211" t="s">
        <v>189</v>
      </c>
      <c r="G111" s="209"/>
      <c r="H111" s="212">
        <v>16.2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148</v>
      </c>
      <c r="AU111" s="218" t="s">
        <v>82</v>
      </c>
      <c r="AV111" s="13" t="s">
        <v>82</v>
      </c>
      <c r="AW111" s="13" t="s">
        <v>33</v>
      </c>
      <c r="AX111" s="13" t="s">
        <v>71</v>
      </c>
      <c r="AY111" s="218" t="s">
        <v>137</v>
      </c>
    </row>
    <row r="112" spans="1:65" s="2" customFormat="1" ht="22.8">
      <c r="A112" s="33"/>
      <c r="B112" s="34"/>
      <c r="C112" s="191" t="s">
        <v>190</v>
      </c>
      <c r="D112" s="191" t="s">
        <v>139</v>
      </c>
      <c r="E112" s="192" t="s">
        <v>191</v>
      </c>
      <c r="F112" s="193" t="s">
        <v>192</v>
      </c>
      <c r="G112" s="194" t="s">
        <v>168</v>
      </c>
      <c r="H112" s="195">
        <v>76.7</v>
      </c>
      <c r="I112" s="196"/>
      <c r="J112" s="197">
        <f>ROUND(I112*H112,2)</f>
        <v>0</v>
      </c>
      <c r="K112" s="193" t="s">
        <v>143</v>
      </c>
      <c r="L112" s="38"/>
      <c r="M112" s="198" t="s">
        <v>19</v>
      </c>
      <c r="N112" s="199" t="s">
        <v>42</v>
      </c>
      <c r="O112" s="63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202" t="s">
        <v>144</v>
      </c>
      <c r="AT112" s="202" t="s">
        <v>139</v>
      </c>
      <c r="AU112" s="202" t="s">
        <v>82</v>
      </c>
      <c r="AY112" s="16" t="s">
        <v>137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6" t="s">
        <v>79</v>
      </c>
      <c r="BK112" s="203">
        <f>ROUND(I112*H112,2)</f>
        <v>0</v>
      </c>
      <c r="BL112" s="16" t="s">
        <v>144</v>
      </c>
      <c r="BM112" s="202" t="s">
        <v>193</v>
      </c>
    </row>
    <row r="113" spans="1:65" s="2" customFormat="1" ht="28.8">
      <c r="A113" s="33"/>
      <c r="B113" s="34"/>
      <c r="C113" s="35"/>
      <c r="D113" s="204" t="s">
        <v>146</v>
      </c>
      <c r="E113" s="35"/>
      <c r="F113" s="205" t="s">
        <v>194</v>
      </c>
      <c r="G113" s="35"/>
      <c r="H113" s="35"/>
      <c r="I113" s="114"/>
      <c r="J113" s="35"/>
      <c r="K113" s="35"/>
      <c r="L113" s="38"/>
      <c r="M113" s="206"/>
      <c r="N113" s="207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146</v>
      </c>
      <c r="AU113" s="16" t="s">
        <v>82</v>
      </c>
    </row>
    <row r="114" spans="1:65" s="13" customFormat="1" ht="10.199999999999999">
      <c r="B114" s="208"/>
      <c r="C114" s="209"/>
      <c r="D114" s="204" t="s">
        <v>148</v>
      </c>
      <c r="E114" s="210" t="s">
        <v>19</v>
      </c>
      <c r="F114" s="211" t="s">
        <v>195</v>
      </c>
      <c r="G114" s="209"/>
      <c r="H114" s="212">
        <v>76.7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148</v>
      </c>
      <c r="AU114" s="218" t="s">
        <v>82</v>
      </c>
      <c r="AV114" s="13" t="s">
        <v>82</v>
      </c>
      <c r="AW114" s="13" t="s">
        <v>33</v>
      </c>
      <c r="AX114" s="13" t="s">
        <v>71</v>
      </c>
      <c r="AY114" s="218" t="s">
        <v>137</v>
      </c>
    </row>
    <row r="115" spans="1:65" s="2" customFormat="1" ht="14.4" customHeight="1">
      <c r="A115" s="33"/>
      <c r="B115" s="34"/>
      <c r="C115" s="191" t="s">
        <v>196</v>
      </c>
      <c r="D115" s="191" t="s">
        <v>139</v>
      </c>
      <c r="E115" s="192" t="s">
        <v>197</v>
      </c>
      <c r="F115" s="193" t="s">
        <v>198</v>
      </c>
      <c r="G115" s="194" t="s">
        <v>168</v>
      </c>
      <c r="H115" s="195">
        <v>76.7</v>
      </c>
      <c r="I115" s="196"/>
      <c r="J115" s="197">
        <f>ROUND(I115*H115,2)</f>
        <v>0</v>
      </c>
      <c r="K115" s="193" t="s">
        <v>143</v>
      </c>
      <c r="L115" s="38"/>
      <c r="M115" s="198" t="s">
        <v>19</v>
      </c>
      <c r="N115" s="199" t="s">
        <v>42</v>
      </c>
      <c r="O115" s="63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202" t="s">
        <v>144</v>
      </c>
      <c r="AT115" s="202" t="s">
        <v>139</v>
      </c>
      <c r="AU115" s="202" t="s">
        <v>82</v>
      </c>
      <c r="AY115" s="16" t="s">
        <v>137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6" t="s">
        <v>79</v>
      </c>
      <c r="BK115" s="203">
        <f>ROUND(I115*H115,2)</f>
        <v>0</v>
      </c>
      <c r="BL115" s="16" t="s">
        <v>144</v>
      </c>
      <c r="BM115" s="202" t="s">
        <v>199</v>
      </c>
    </row>
    <row r="116" spans="1:65" s="2" customFormat="1" ht="19.2">
      <c r="A116" s="33"/>
      <c r="B116" s="34"/>
      <c r="C116" s="35"/>
      <c r="D116" s="204" t="s">
        <v>146</v>
      </c>
      <c r="E116" s="35"/>
      <c r="F116" s="205" t="s">
        <v>200</v>
      </c>
      <c r="G116" s="35"/>
      <c r="H116" s="35"/>
      <c r="I116" s="114"/>
      <c r="J116" s="35"/>
      <c r="K116" s="35"/>
      <c r="L116" s="38"/>
      <c r="M116" s="206"/>
      <c r="N116" s="207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146</v>
      </c>
      <c r="AU116" s="16" t="s">
        <v>82</v>
      </c>
    </row>
    <row r="117" spans="1:65" s="13" customFormat="1" ht="10.199999999999999">
      <c r="B117" s="208"/>
      <c r="C117" s="209"/>
      <c r="D117" s="204" t="s">
        <v>148</v>
      </c>
      <c r="E117" s="210" t="s">
        <v>19</v>
      </c>
      <c r="F117" s="211" t="s">
        <v>201</v>
      </c>
      <c r="G117" s="209"/>
      <c r="H117" s="212">
        <v>76.7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148</v>
      </c>
      <c r="AU117" s="218" t="s">
        <v>82</v>
      </c>
      <c r="AV117" s="13" t="s">
        <v>82</v>
      </c>
      <c r="AW117" s="13" t="s">
        <v>33</v>
      </c>
      <c r="AX117" s="13" t="s">
        <v>79</v>
      </c>
      <c r="AY117" s="218" t="s">
        <v>137</v>
      </c>
    </row>
    <row r="118" spans="1:65" s="2" customFormat="1" ht="14.4" customHeight="1">
      <c r="A118" s="33"/>
      <c r="B118" s="34"/>
      <c r="C118" s="191" t="s">
        <v>202</v>
      </c>
      <c r="D118" s="191" t="s">
        <v>139</v>
      </c>
      <c r="E118" s="192" t="s">
        <v>203</v>
      </c>
      <c r="F118" s="193" t="s">
        <v>204</v>
      </c>
      <c r="G118" s="194" t="s">
        <v>205</v>
      </c>
      <c r="H118" s="195">
        <v>138.06</v>
      </c>
      <c r="I118" s="196"/>
      <c r="J118" s="197">
        <f>ROUND(I118*H118,2)</f>
        <v>0</v>
      </c>
      <c r="K118" s="193" t="s">
        <v>143</v>
      </c>
      <c r="L118" s="38"/>
      <c r="M118" s="198" t="s">
        <v>19</v>
      </c>
      <c r="N118" s="199" t="s">
        <v>42</v>
      </c>
      <c r="O118" s="63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202" t="s">
        <v>144</v>
      </c>
      <c r="AT118" s="202" t="s">
        <v>139</v>
      </c>
      <c r="AU118" s="202" t="s">
        <v>82</v>
      </c>
      <c r="AY118" s="16" t="s">
        <v>137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6" t="s">
        <v>79</v>
      </c>
      <c r="BK118" s="203">
        <f>ROUND(I118*H118,2)</f>
        <v>0</v>
      </c>
      <c r="BL118" s="16" t="s">
        <v>144</v>
      </c>
      <c r="BM118" s="202" t="s">
        <v>206</v>
      </c>
    </row>
    <row r="119" spans="1:65" s="2" customFormat="1" ht="19.2">
      <c r="A119" s="33"/>
      <c r="B119" s="34"/>
      <c r="C119" s="35"/>
      <c r="D119" s="204" t="s">
        <v>146</v>
      </c>
      <c r="E119" s="35"/>
      <c r="F119" s="205" t="s">
        <v>207</v>
      </c>
      <c r="G119" s="35"/>
      <c r="H119" s="35"/>
      <c r="I119" s="114"/>
      <c r="J119" s="35"/>
      <c r="K119" s="35"/>
      <c r="L119" s="38"/>
      <c r="M119" s="206"/>
      <c r="N119" s="207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146</v>
      </c>
      <c r="AU119" s="16" t="s">
        <v>82</v>
      </c>
    </row>
    <row r="120" spans="1:65" s="13" customFormat="1" ht="10.199999999999999">
      <c r="B120" s="208"/>
      <c r="C120" s="209"/>
      <c r="D120" s="204" t="s">
        <v>148</v>
      </c>
      <c r="E120" s="210" t="s">
        <v>19</v>
      </c>
      <c r="F120" s="211" t="s">
        <v>208</v>
      </c>
      <c r="G120" s="209"/>
      <c r="H120" s="212">
        <v>138.06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148</v>
      </c>
      <c r="AU120" s="218" t="s">
        <v>82</v>
      </c>
      <c r="AV120" s="13" t="s">
        <v>82</v>
      </c>
      <c r="AW120" s="13" t="s">
        <v>33</v>
      </c>
      <c r="AX120" s="13" t="s">
        <v>71</v>
      </c>
      <c r="AY120" s="218" t="s">
        <v>137</v>
      </c>
    </row>
    <row r="121" spans="1:65" s="2" customFormat="1" ht="14.4" customHeight="1">
      <c r="A121" s="33"/>
      <c r="B121" s="34"/>
      <c r="C121" s="191" t="s">
        <v>209</v>
      </c>
      <c r="D121" s="191" t="s">
        <v>139</v>
      </c>
      <c r="E121" s="192" t="s">
        <v>210</v>
      </c>
      <c r="F121" s="193" t="s">
        <v>198</v>
      </c>
      <c r="G121" s="194" t="s">
        <v>168</v>
      </c>
      <c r="H121" s="195">
        <v>76.7</v>
      </c>
      <c r="I121" s="196"/>
      <c r="J121" s="197">
        <f>ROUND(I121*H121,2)</f>
        <v>0</v>
      </c>
      <c r="K121" s="193" t="s">
        <v>143</v>
      </c>
      <c r="L121" s="38"/>
      <c r="M121" s="198" t="s">
        <v>19</v>
      </c>
      <c r="N121" s="199" t="s">
        <v>42</v>
      </c>
      <c r="O121" s="63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02" t="s">
        <v>144</v>
      </c>
      <c r="AT121" s="202" t="s">
        <v>139</v>
      </c>
      <c r="AU121" s="202" t="s">
        <v>82</v>
      </c>
      <c r="AY121" s="16" t="s">
        <v>137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6" t="s">
        <v>79</v>
      </c>
      <c r="BK121" s="203">
        <f>ROUND(I121*H121,2)</f>
        <v>0</v>
      </c>
      <c r="BL121" s="16" t="s">
        <v>144</v>
      </c>
      <c r="BM121" s="202" t="s">
        <v>211</v>
      </c>
    </row>
    <row r="122" spans="1:65" s="2" customFormat="1" ht="19.2">
      <c r="A122" s="33"/>
      <c r="B122" s="34"/>
      <c r="C122" s="35"/>
      <c r="D122" s="204" t="s">
        <v>146</v>
      </c>
      <c r="E122" s="35"/>
      <c r="F122" s="205" t="s">
        <v>200</v>
      </c>
      <c r="G122" s="35"/>
      <c r="H122" s="35"/>
      <c r="I122" s="114"/>
      <c r="J122" s="35"/>
      <c r="K122" s="35"/>
      <c r="L122" s="38"/>
      <c r="M122" s="206"/>
      <c r="N122" s="207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146</v>
      </c>
      <c r="AU122" s="16" t="s">
        <v>82</v>
      </c>
    </row>
    <row r="123" spans="1:65" s="13" customFormat="1" ht="10.199999999999999">
      <c r="B123" s="208"/>
      <c r="C123" s="209"/>
      <c r="D123" s="204" t="s">
        <v>148</v>
      </c>
      <c r="E123" s="210" t="s">
        <v>19</v>
      </c>
      <c r="F123" s="211" t="s">
        <v>201</v>
      </c>
      <c r="G123" s="209"/>
      <c r="H123" s="212">
        <v>76.7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148</v>
      </c>
      <c r="AU123" s="218" t="s">
        <v>82</v>
      </c>
      <c r="AV123" s="13" t="s">
        <v>82</v>
      </c>
      <c r="AW123" s="13" t="s">
        <v>33</v>
      </c>
      <c r="AX123" s="13" t="s">
        <v>71</v>
      </c>
      <c r="AY123" s="218" t="s">
        <v>137</v>
      </c>
    </row>
    <row r="124" spans="1:65" s="2" customFormat="1" ht="14.4" customHeight="1">
      <c r="A124" s="33"/>
      <c r="B124" s="34"/>
      <c r="C124" s="191" t="s">
        <v>212</v>
      </c>
      <c r="D124" s="191" t="s">
        <v>139</v>
      </c>
      <c r="E124" s="192" t="s">
        <v>213</v>
      </c>
      <c r="F124" s="193" t="s">
        <v>214</v>
      </c>
      <c r="G124" s="194" t="s">
        <v>142</v>
      </c>
      <c r="H124" s="195">
        <v>20</v>
      </c>
      <c r="I124" s="196"/>
      <c r="J124" s="197">
        <f>ROUND(I124*H124,2)</f>
        <v>0</v>
      </c>
      <c r="K124" s="193" t="s">
        <v>143</v>
      </c>
      <c r="L124" s="38"/>
      <c r="M124" s="198" t="s">
        <v>19</v>
      </c>
      <c r="N124" s="199" t="s">
        <v>42</v>
      </c>
      <c r="O124" s="63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02" t="s">
        <v>144</v>
      </c>
      <c r="AT124" s="202" t="s">
        <v>139</v>
      </c>
      <c r="AU124" s="202" t="s">
        <v>82</v>
      </c>
      <c r="AY124" s="16" t="s">
        <v>137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79</v>
      </c>
      <c r="BK124" s="203">
        <f>ROUND(I124*H124,2)</f>
        <v>0</v>
      </c>
      <c r="BL124" s="16" t="s">
        <v>144</v>
      </c>
      <c r="BM124" s="202" t="s">
        <v>215</v>
      </c>
    </row>
    <row r="125" spans="1:65" s="2" customFormat="1" ht="19.2">
      <c r="A125" s="33"/>
      <c r="B125" s="34"/>
      <c r="C125" s="35"/>
      <c r="D125" s="204" t="s">
        <v>146</v>
      </c>
      <c r="E125" s="35"/>
      <c r="F125" s="205" t="s">
        <v>216</v>
      </c>
      <c r="G125" s="35"/>
      <c r="H125" s="35"/>
      <c r="I125" s="114"/>
      <c r="J125" s="35"/>
      <c r="K125" s="35"/>
      <c r="L125" s="38"/>
      <c r="M125" s="206"/>
      <c r="N125" s="207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146</v>
      </c>
      <c r="AU125" s="16" t="s">
        <v>82</v>
      </c>
    </row>
    <row r="126" spans="1:65" s="13" customFormat="1" ht="10.199999999999999">
      <c r="B126" s="208"/>
      <c r="C126" s="209"/>
      <c r="D126" s="204" t="s">
        <v>148</v>
      </c>
      <c r="E126" s="210" t="s">
        <v>19</v>
      </c>
      <c r="F126" s="211" t="s">
        <v>217</v>
      </c>
      <c r="G126" s="209"/>
      <c r="H126" s="212">
        <v>20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148</v>
      </c>
      <c r="AU126" s="218" t="s">
        <v>82</v>
      </c>
      <c r="AV126" s="13" t="s">
        <v>82</v>
      </c>
      <c r="AW126" s="13" t="s">
        <v>33</v>
      </c>
      <c r="AX126" s="13" t="s">
        <v>71</v>
      </c>
      <c r="AY126" s="218" t="s">
        <v>137</v>
      </c>
    </row>
    <row r="127" spans="1:65" s="2" customFormat="1" ht="14.4" customHeight="1">
      <c r="A127" s="33"/>
      <c r="B127" s="34"/>
      <c r="C127" s="191" t="s">
        <v>218</v>
      </c>
      <c r="D127" s="191" t="s">
        <v>139</v>
      </c>
      <c r="E127" s="192" t="s">
        <v>219</v>
      </c>
      <c r="F127" s="193" t="s">
        <v>220</v>
      </c>
      <c r="G127" s="194" t="s">
        <v>142</v>
      </c>
      <c r="H127" s="195">
        <v>20</v>
      </c>
      <c r="I127" s="196"/>
      <c r="J127" s="197">
        <f>ROUND(I127*H127,2)</f>
        <v>0</v>
      </c>
      <c r="K127" s="193" t="s">
        <v>143</v>
      </c>
      <c r="L127" s="38"/>
      <c r="M127" s="198" t="s">
        <v>19</v>
      </c>
      <c r="N127" s="199" t="s">
        <v>42</v>
      </c>
      <c r="O127" s="63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2" t="s">
        <v>144</v>
      </c>
      <c r="AT127" s="202" t="s">
        <v>139</v>
      </c>
      <c r="AU127" s="202" t="s">
        <v>82</v>
      </c>
      <c r="AY127" s="16" t="s">
        <v>137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79</v>
      </c>
      <c r="BK127" s="203">
        <f>ROUND(I127*H127,2)</f>
        <v>0</v>
      </c>
      <c r="BL127" s="16" t="s">
        <v>144</v>
      </c>
      <c r="BM127" s="202" t="s">
        <v>221</v>
      </c>
    </row>
    <row r="128" spans="1:65" s="2" customFormat="1" ht="19.2">
      <c r="A128" s="33"/>
      <c r="B128" s="34"/>
      <c r="C128" s="35"/>
      <c r="D128" s="204" t="s">
        <v>146</v>
      </c>
      <c r="E128" s="35"/>
      <c r="F128" s="205" t="s">
        <v>222</v>
      </c>
      <c r="G128" s="35"/>
      <c r="H128" s="35"/>
      <c r="I128" s="114"/>
      <c r="J128" s="35"/>
      <c r="K128" s="35"/>
      <c r="L128" s="38"/>
      <c r="M128" s="206"/>
      <c r="N128" s="207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146</v>
      </c>
      <c r="AU128" s="16" t="s">
        <v>82</v>
      </c>
    </row>
    <row r="129" spans="1:65" s="2" customFormat="1" ht="14.4" customHeight="1">
      <c r="A129" s="33"/>
      <c r="B129" s="34"/>
      <c r="C129" s="219" t="s">
        <v>8</v>
      </c>
      <c r="D129" s="219" t="s">
        <v>223</v>
      </c>
      <c r="E129" s="220" t="s">
        <v>224</v>
      </c>
      <c r="F129" s="221" t="s">
        <v>225</v>
      </c>
      <c r="G129" s="222" t="s">
        <v>226</v>
      </c>
      <c r="H129" s="223">
        <v>0.41199999999999998</v>
      </c>
      <c r="I129" s="224"/>
      <c r="J129" s="225">
        <f>ROUND(I129*H129,2)</f>
        <v>0</v>
      </c>
      <c r="K129" s="221" t="s">
        <v>143</v>
      </c>
      <c r="L129" s="226"/>
      <c r="M129" s="227" t="s">
        <v>19</v>
      </c>
      <c r="N129" s="228" t="s">
        <v>42</v>
      </c>
      <c r="O129" s="63"/>
      <c r="P129" s="200">
        <f>O129*H129</f>
        <v>0</v>
      </c>
      <c r="Q129" s="200">
        <v>1E-3</v>
      </c>
      <c r="R129" s="200">
        <f>Q129*H129</f>
        <v>4.1199999999999999E-4</v>
      </c>
      <c r="S129" s="200">
        <v>0</v>
      </c>
      <c r="T129" s="20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2" t="s">
        <v>184</v>
      </c>
      <c r="AT129" s="202" t="s">
        <v>223</v>
      </c>
      <c r="AU129" s="202" t="s">
        <v>82</v>
      </c>
      <c r="AY129" s="16" t="s">
        <v>137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79</v>
      </c>
      <c r="BK129" s="203">
        <f>ROUND(I129*H129,2)</f>
        <v>0</v>
      </c>
      <c r="BL129" s="16" t="s">
        <v>144</v>
      </c>
      <c r="BM129" s="202" t="s">
        <v>227</v>
      </c>
    </row>
    <row r="130" spans="1:65" s="2" customFormat="1" ht="10.199999999999999">
      <c r="A130" s="33"/>
      <c r="B130" s="34"/>
      <c r="C130" s="35"/>
      <c r="D130" s="204" t="s">
        <v>146</v>
      </c>
      <c r="E130" s="35"/>
      <c r="F130" s="205" t="s">
        <v>225</v>
      </c>
      <c r="G130" s="35"/>
      <c r="H130" s="35"/>
      <c r="I130" s="114"/>
      <c r="J130" s="35"/>
      <c r="K130" s="35"/>
      <c r="L130" s="38"/>
      <c r="M130" s="206"/>
      <c r="N130" s="207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146</v>
      </c>
      <c r="AU130" s="16" t="s">
        <v>82</v>
      </c>
    </row>
    <row r="131" spans="1:65" s="13" customFormat="1" ht="10.199999999999999">
      <c r="B131" s="208"/>
      <c r="C131" s="209"/>
      <c r="D131" s="204" t="s">
        <v>148</v>
      </c>
      <c r="E131" s="210" t="s">
        <v>19</v>
      </c>
      <c r="F131" s="211" t="s">
        <v>228</v>
      </c>
      <c r="G131" s="209"/>
      <c r="H131" s="212">
        <v>0.41199999999999998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148</v>
      </c>
      <c r="AU131" s="218" t="s">
        <v>82</v>
      </c>
      <c r="AV131" s="13" t="s">
        <v>82</v>
      </c>
      <c r="AW131" s="13" t="s">
        <v>33</v>
      </c>
      <c r="AX131" s="13" t="s">
        <v>71</v>
      </c>
      <c r="AY131" s="218" t="s">
        <v>137</v>
      </c>
    </row>
    <row r="132" spans="1:65" s="2" customFormat="1" ht="14.4" customHeight="1">
      <c r="A132" s="33"/>
      <c r="B132" s="34"/>
      <c r="C132" s="191" t="s">
        <v>229</v>
      </c>
      <c r="D132" s="191" t="s">
        <v>139</v>
      </c>
      <c r="E132" s="192" t="s">
        <v>230</v>
      </c>
      <c r="F132" s="193" t="s">
        <v>231</v>
      </c>
      <c r="G132" s="194" t="s">
        <v>142</v>
      </c>
      <c r="H132" s="195">
        <v>122.5</v>
      </c>
      <c r="I132" s="196"/>
      <c r="J132" s="197">
        <f>ROUND(I132*H132,2)</f>
        <v>0</v>
      </c>
      <c r="K132" s="193" t="s">
        <v>143</v>
      </c>
      <c r="L132" s="38"/>
      <c r="M132" s="198" t="s">
        <v>19</v>
      </c>
      <c r="N132" s="199" t="s">
        <v>42</v>
      </c>
      <c r="O132" s="63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2" t="s">
        <v>144</v>
      </c>
      <c r="AT132" s="202" t="s">
        <v>139</v>
      </c>
      <c r="AU132" s="202" t="s">
        <v>82</v>
      </c>
      <c r="AY132" s="16" t="s">
        <v>137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79</v>
      </c>
      <c r="BK132" s="203">
        <f>ROUND(I132*H132,2)</f>
        <v>0</v>
      </c>
      <c r="BL132" s="16" t="s">
        <v>144</v>
      </c>
      <c r="BM132" s="202" t="s">
        <v>232</v>
      </c>
    </row>
    <row r="133" spans="1:65" s="2" customFormat="1" ht="10.199999999999999">
      <c r="A133" s="33"/>
      <c r="B133" s="34"/>
      <c r="C133" s="35"/>
      <c r="D133" s="204" t="s">
        <v>146</v>
      </c>
      <c r="E133" s="35"/>
      <c r="F133" s="205" t="s">
        <v>233</v>
      </c>
      <c r="G133" s="35"/>
      <c r="H133" s="35"/>
      <c r="I133" s="114"/>
      <c r="J133" s="35"/>
      <c r="K133" s="35"/>
      <c r="L133" s="38"/>
      <c r="M133" s="206"/>
      <c r="N133" s="207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146</v>
      </c>
      <c r="AU133" s="16" t="s">
        <v>82</v>
      </c>
    </row>
    <row r="134" spans="1:65" s="13" customFormat="1" ht="10.199999999999999">
      <c r="B134" s="208"/>
      <c r="C134" s="209"/>
      <c r="D134" s="204" t="s">
        <v>148</v>
      </c>
      <c r="E134" s="210" t="s">
        <v>19</v>
      </c>
      <c r="F134" s="211" t="s">
        <v>234</v>
      </c>
      <c r="G134" s="209"/>
      <c r="H134" s="212">
        <v>122.5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148</v>
      </c>
      <c r="AU134" s="218" t="s">
        <v>82</v>
      </c>
      <c r="AV134" s="13" t="s">
        <v>82</v>
      </c>
      <c r="AW134" s="13" t="s">
        <v>33</v>
      </c>
      <c r="AX134" s="13" t="s">
        <v>71</v>
      </c>
      <c r="AY134" s="218" t="s">
        <v>137</v>
      </c>
    </row>
    <row r="135" spans="1:65" s="12" customFormat="1" ht="22.8" customHeight="1">
      <c r="B135" s="175"/>
      <c r="C135" s="176"/>
      <c r="D135" s="177" t="s">
        <v>70</v>
      </c>
      <c r="E135" s="189" t="s">
        <v>82</v>
      </c>
      <c r="F135" s="189" t="s">
        <v>235</v>
      </c>
      <c r="G135" s="176"/>
      <c r="H135" s="176"/>
      <c r="I135" s="179"/>
      <c r="J135" s="190">
        <f>BK135</f>
        <v>0</v>
      </c>
      <c r="K135" s="176"/>
      <c r="L135" s="181"/>
      <c r="M135" s="182"/>
      <c r="N135" s="183"/>
      <c r="O135" s="183"/>
      <c r="P135" s="184">
        <f>SUM(P136:P144)</f>
        <v>0</v>
      </c>
      <c r="Q135" s="183"/>
      <c r="R135" s="184">
        <f>SUM(R136:R144)</f>
        <v>1.2486710000000001</v>
      </c>
      <c r="S135" s="183"/>
      <c r="T135" s="185">
        <f>SUM(T136:T144)</f>
        <v>0</v>
      </c>
      <c r="AR135" s="186" t="s">
        <v>79</v>
      </c>
      <c r="AT135" s="187" t="s">
        <v>70</v>
      </c>
      <c r="AU135" s="187" t="s">
        <v>79</v>
      </c>
      <c r="AY135" s="186" t="s">
        <v>137</v>
      </c>
      <c r="BK135" s="188">
        <f>SUM(BK136:BK144)</f>
        <v>0</v>
      </c>
    </row>
    <row r="136" spans="1:65" s="2" customFormat="1" ht="22.8">
      <c r="A136" s="33"/>
      <c r="B136" s="34"/>
      <c r="C136" s="191" t="s">
        <v>236</v>
      </c>
      <c r="D136" s="191" t="s">
        <v>139</v>
      </c>
      <c r="E136" s="192" t="s">
        <v>237</v>
      </c>
      <c r="F136" s="193" t="s">
        <v>238</v>
      </c>
      <c r="G136" s="194" t="s">
        <v>142</v>
      </c>
      <c r="H136" s="195">
        <v>9.8000000000000007</v>
      </c>
      <c r="I136" s="196"/>
      <c r="J136" s="197">
        <f>ROUND(I136*H136,2)</f>
        <v>0</v>
      </c>
      <c r="K136" s="193" t="s">
        <v>143</v>
      </c>
      <c r="L136" s="38"/>
      <c r="M136" s="198" t="s">
        <v>19</v>
      </c>
      <c r="N136" s="199" t="s">
        <v>42</v>
      </c>
      <c r="O136" s="63"/>
      <c r="P136" s="200">
        <f>O136*H136</f>
        <v>0</v>
      </c>
      <c r="Q136" s="200">
        <v>3.1E-4</v>
      </c>
      <c r="R136" s="200">
        <f>Q136*H136</f>
        <v>3.0380000000000003E-3</v>
      </c>
      <c r="S136" s="200">
        <v>0</v>
      </c>
      <c r="T136" s="20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2" t="s">
        <v>144</v>
      </c>
      <c r="AT136" s="202" t="s">
        <v>139</v>
      </c>
      <c r="AU136" s="202" t="s">
        <v>82</v>
      </c>
      <c r="AY136" s="16" t="s">
        <v>137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79</v>
      </c>
      <c r="BK136" s="203">
        <f>ROUND(I136*H136,2)</f>
        <v>0</v>
      </c>
      <c r="BL136" s="16" t="s">
        <v>144</v>
      </c>
      <c r="BM136" s="202" t="s">
        <v>239</v>
      </c>
    </row>
    <row r="137" spans="1:65" s="2" customFormat="1" ht="19.2">
      <c r="A137" s="33"/>
      <c r="B137" s="34"/>
      <c r="C137" s="35"/>
      <c r="D137" s="204" t="s">
        <v>146</v>
      </c>
      <c r="E137" s="35"/>
      <c r="F137" s="205" t="s">
        <v>240</v>
      </c>
      <c r="G137" s="35"/>
      <c r="H137" s="35"/>
      <c r="I137" s="114"/>
      <c r="J137" s="35"/>
      <c r="K137" s="35"/>
      <c r="L137" s="38"/>
      <c r="M137" s="206"/>
      <c r="N137" s="207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146</v>
      </c>
      <c r="AU137" s="16" t="s">
        <v>82</v>
      </c>
    </row>
    <row r="138" spans="1:65" s="13" customFormat="1" ht="10.199999999999999">
      <c r="B138" s="208"/>
      <c r="C138" s="209"/>
      <c r="D138" s="204" t="s">
        <v>148</v>
      </c>
      <c r="E138" s="210" t="s">
        <v>19</v>
      </c>
      <c r="F138" s="211" t="s">
        <v>241</v>
      </c>
      <c r="G138" s="209"/>
      <c r="H138" s="212">
        <v>9.8000000000000007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148</v>
      </c>
      <c r="AU138" s="218" t="s">
        <v>82</v>
      </c>
      <c r="AV138" s="13" t="s">
        <v>82</v>
      </c>
      <c r="AW138" s="13" t="s">
        <v>33</v>
      </c>
      <c r="AX138" s="13" t="s">
        <v>79</v>
      </c>
      <c r="AY138" s="218" t="s">
        <v>137</v>
      </c>
    </row>
    <row r="139" spans="1:65" s="2" customFormat="1" ht="14.4" customHeight="1">
      <c r="A139" s="33"/>
      <c r="B139" s="34"/>
      <c r="C139" s="219" t="s">
        <v>242</v>
      </c>
      <c r="D139" s="219" t="s">
        <v>223</v>
      </c>
      <c r="E139" s="220" t="s">
        <v>243</v>
      </c>
      <c r="F139" s="221" t="s">
        <v>244</v>
      </c>
      <c r="G139" s="222" t="s">
        <v>142</v>
      </c>
      <c r="H139" s="223">
        <v>9.9960000000000004</v>
      </c>
      <c r="I139" s="224"/>
      <c r="J139" s="225">
        <f>ROUND(I139*H139,2)</f>
        <v>0</v>
      </c>
      <c r="K139" s="221" t="s">
        <v>19</v>
      </c>
      <c r="L139" s="226"/>
      <c r="M139" s="227" t="s">
        <v>19</v>
      </c>
      <c r="N139" s="228" t="s">
        <v>42</v>
      </c>
      <c r="O139" s="63"/>
      <c r="P139" s="200">
        <f>O139*H139</f>
        <v>0</v>
      </c>
      <c r="Q139" s="200">
        <v>1.75E-3</v>
      </c>
      <c r="R139" s="200">
        <f>Q139*H139</f>
        <v>1.7493000000000002E-2</v>
      </c>
      <c r="S139" s="200">
        <v>0</v>
      </c>
      <c r="T139" s="20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2" t="s">
        <v>184</v>
      </c>
      <c r="AT139" s="202" t="s">
        <v>223</v>
      </c>
      <c r="AU139" s="202" t="s">
        <v>82</v>
      </c>
      <c r="AY139" s="16" t="s">
        <v>137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79</v>
      </c>
      <c r="BK139" s="203">
        <f>ROUND(I139*H139,2)</f>
        <v>0</v>
      </c>
      <c r="BL139" s="16" t="s">
        <v>144</v>
      </c>
      <c r="BM139" s="202" t="s">
        <v>245</v>
      </c>
    </row>
    <row r="140" spans="1:65" s="2" customFormat="1" ht="10.199999999999999">
      <c r="A140" s="33"/>
      <c r="B140" s="34"/>
      <c r="C140" s="35"/>
      <c r="D140" s="204" t="s">
        <v>146</v>
      </c>
      <c r="E140" s="35"/>
      <c r="F140" s="205" t="s">
        <v>244</v>
      </c>
      <c r="G140" s="35"/>
      <c r="H140" s="35"/>
      <c r="I140" s="114"/>
      <c r="J140" s="35"/>
      <c r="K140" s="35"/>
      <c r="L140" s="38"/>
      <c r="M140" s="206"/>
      <c r="N140" s="207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146</v>
      </c>
      <c r="AU140" s="16" t="s">
        <v>82</v>
      </c>
    </row>
    <row r="141" spans="1:65" s="13" customFormat="1" ht="10.199999999999999">
      <c r="B141" s="208"/>
      <c r="C141" s="209"/>
      <c r="D141" s="204" t="s">
        <v>148</v>
      </c>
      <c r="E141" s="210" t="s">
        <v>19</v>
      </c>
      <c r="F141" s="211" t="s">
        <v>246</v>
      </c>
      <c r="G141" s="209"/>
      <c r="H141" s="212">
        <v>9.9960000000000004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148</v>
      </c>
      <c r="AU141" s="218" t="s">
        <v>82</v>
      </c>
      <c r="AV141" s="13" t="s">
        <v>82</v>
      </c>
      <c r="AW141" s="13" t="s">
        <v>33</v>
      </c>
      <c r="AX141" s="13" t="s">
        <v>79</v>
      </c>
      <c r="AY141" s="218" t="s">
        <v>137</v>
      </c>
    </row>
    <row r="142" spans="1:65" s="2" customFormat="1" ht="22.8">
      <c r="A142" s="33"/>
      <c r="B142" s="34"/>
      <c r="C142" s="191" t="s">
        <v>247</v>
      </c>
      <c r="D142" s="191" t="s">
        <v>139</v>
      </c>
      <c r="E142" s="192" t="s">
        <v>248</v>
      </c>
      <c r="F142" s="193" t="s">
        <v>249</v>
      </c>
      <c r="G142" s="194" t="s">
        <v>161</v>
      </c>
      <c r="H142" s="195">
        <v>6</v>
      </c>
      <c r="I142" s="196"/>
      <c r="J142" s="197">
        <f>ROUND(I142*H142,2)</f>
        <v>0</v>
      </c>
      <c r="K142" s="193" t="s">
        <v>143</v>
      </c>
      <c r="L142" s="38"/>
      <c r="M142" s="198" t="s">
        <v>19</v>
      </c>
      <c r="N142" s="199" t="s">
        <v>42</v>
      </c>
      <c r="O142" s="63"/>
      <c r="P142" s="200">
        <f>O142*H142</f>
        <v>0</v>
      </c>
      <c r="Q142" s="200">
        <v>0.20469000000000001</v>
      </c>
      <c r="R142" s="200">
        <f>Q142*H142</f>
        <v>1.22814</v>
      </c>
      <c r="S142" s="200">
        <v>0</v>
      </c>
      <c r="T142" s="20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2" t="s">
        <v>144</v>
      </c>
      <c r="AT142" s="202" t="s">
        <v>139</v>
      </c>
      <c r="AU142" s="202" t="s">
        <v>82</v>
      </c>
      <c r="AY142" s="16" t="s">
        <v>137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79</v>
      </c>
      <c r="BK142" s="203">
        <f>ROUND(I142*H142,2)</f>
        <v>0</v>
      </c>
      <c r="BL142" s="16" t="s">
        <v>144</v>
      </c>
      <c r="BM142" s="202" t="s">
        <v>250</v>
      </c>
    </row>
    <row r="143" spans="1:65" s="2" customFormat="1" ht="28.8">
      <c r="A143" s="33"/>
      <c r="B143" s="34"/>
      <c r="C143" s="35"/>
      <c r="D143" s="204" t="s">
        <v>146</v>
      </c>
      <c r="E143" s="35"/>
      <c r="F143" s="205" t="s">
        <v>251</v>
      </c>
      <c r="G143" s="35"/>
      <c r="H143" s="35"/>
      <c r="I143" s="114"/>
      <c r="J143" s="35"/>
      <c r="K143" s="35"/>
      <c r="L143" s="38"/>
      <c r="M143" s="206"/>
      <c r="N143" s="207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146</v>
      </c>
      <c r="AU143" s="16" t="s">
        <v>82</v>
      </c>
    </row>
    <row r="144" spans="1:65" s="13" customFormat="1" ht="10.199999999999999">
      <c r="B144" s="208"/>
      <c r="C144" s="209"/>
      <c r="D144" s="204" t="s">
        <v>148</v>
      </c>
      <c r="E144" s="210" t="s">
        <v>19</v>
      </c>
      <c r="F144" s="211" t="s">
        <v>252</v>
      </c>
      <c r="G144" s="209"/>
      <c r="H144" s="212">
        <v>6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148</v>
      </c>
      <c r="AU144" s="218" t="s">
        <v>82</v>
      </c>
      <c r="AV144" s="13" t="s">
        <v>82</v>
      </c>
      <c r="AW144" s="13" t="s">
        <v>4</v>
      </c>
      <c r="AX144" s="13" t="s">
        <v>79</v>
      </c>
      <c r="AY144" s="218" t="s">
        <v>137</v>
      </c>
    </row>
    <row r="145" spans="1:65" s="12" customFormat="1" ht="22.8" customHeight="1">
      <c r="B145" s="175"/>
      <c r="C145" s="176"/>
      <c r="D145" s="177" t="s">
        <v>70</v>
      </c>
      <c r="E145" s="189" t="s">
        <v>165</v>
      </c>
      <c r="F145" s="189" t="s">
        <v>253</v>
      </c>
      <c r="G145" s="176"/>
      <c r="H145" s="176"/>
      <c r="I145" s="179"/>
      <c r="J145" s="190">
        <f>BK145</f>
        <v>0</v>
      </c>
      <c r="K145" s="176"/>
      <c r="L145" s="181"/>
      <c r="M145" s="182"/>
      <c r="N145" s="183"/>
      <c r="O145" s="183"/>
      <c r="P145" s="184">
        <f>SUM(P146:P171)</f>
        <v>0</v>
      </c>
      <c r="Q145" s="183"/>
      <c r="R145" s="184">
        <f>SUM(R146:R171)</f>
        <v>151.93353022000005</v>
      </c>
      <c r="S145" s="183"/>
      <c r="T145" s="185">
        <f>SUM(T146:T171)</f>
        <v>0</v>
      </c>
      <c r="AR145" s="186" t="s">
        <v>79</v>
      </c>
      <c r="AT145" s="187" t="s">
        <v>70</v>
      </c>
      <c r="AU145" s="187" t="s">
        <v>79</v>
      </c>
      <c r="AY145" s="186" t="s">
        <v>137</v>
      </c>
      <c r="BK145" s="188">
        <f>SUM(BK146:BK171)</f>
        <v>0</v>
      </c>
    </row>
    <row r="146" spans="1:65" s="2" customFormat="1" ht="22.8">
      <c r="A146" s="33"/>
      <c r="B146" s="34"/>
      <c r="C146" s="191" t="s">
        <v>254</v>
      </c>
      <c r="D146" s="191" t="s">
        <v>139</v>
      </c>
      <c r="E146" s="192" t="s">
        <v>255</v>
      </c>
      <c r="F146" s="193" t="s">
        <v>256</v>
      </c>
      <c r="G146" s="194" t="s">
        <v>142</v>
      </c>
      <c r="H146" s="195">
        <v>122.5</v>
      </c>
      <c r="I146" s="196"/>
      <c r="J146" s="197">
        <f>ROUND(I146*H146,2)</f>
        <v>0</v>
      </c>
      <c r="K146" s="193" t="s">
        <v>143</v>
      </c>
      <c r="L146" s="38"/>
      <c r="M146" s="198" t="s">
        <v>19</v>
      </c>
      <c r="N146" s="199" t="s">
        <v>42</v>
      </c>
      <c r="O146" s="63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2" t="s">
        <v>144</v>
      </c>
      <c r="AT146" s="202" t="s">
        <v>139</v>
      </c>
      <c r="AU146" s="202" t="s">
        <v>82</v>
      </c>
      <c r="AY146" s="16" t="s">
        <v>137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79</v>
      </c>
      <c r="BK146" s="203">
        <f>ROUND(I146*H146,2)</f>
        <v>0</v>
      </c>
      <c r="BL146" s="16" t="s">
        <v>144</v>
      </c>
      <c r="BM146" s="202" t="s">
        <v>257</v>
      </c>
    </row>
    <row r="147" spans="1:65" s="2" customFormat="1" ht="28.8">
      <c r="A147" s="33"/>
      <c r="B147" s="34"/>
      <c r="C147" s="35"/>
      <c r="D147" s="204" t="s">
        <v>146</v>
      </c>
      <c r="E147" s="35"/>
      <c r="F147" s="205" t="s">
        <v>258</v>
      </c>
      <c r="G147" s="35"/>
      <c r="H147" s="35"/>
      <c r="I147" s="114"/>
      <c r="J147" s="35"/>
      <c r="K147" s="35"/>
      <c r="L147" s="38"/>
      <c r="M147" s="206"/>
      <c r="N147" s="207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146</v>
      </c>
      <c r="AU147" s="16" t="s">
        <v>82</v>
      </c>
    </row>
    <row r="148" spans="1:65" s="13" customFormat="1" ht="10.199999999999999">
      <c r="B148" s="208"/>
      <c r="C148" s="209"/>
      <c r="D148" s="204" t="s">
        <v>148</v>
      </c>
      <c r="E148" s="210" t="s">
        <v>19</v>
      </c>
      <c r="F148" s="211" t="s">
        <v>234</v>
      </c>
      <c r="G148" s="209"/>
      <c r="H148" s="212">
        <v>122.5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148</v>
      </c>
      <c r="AU148" s="218" t="s">
        <v>82</v>
      </c>
      <c r="AV148" s="13" t="s">
        <v>82</v>
      </c>
      <c r="AW148" s="13" t="s">
        <v>33</v>
      </c>
      <c r="AX148" s="13" t="s">
        <v>79</v>
      </c>
      <c r="AY148" s="218" t="s">
        <v>137</v>
      </c>
    </row>
    <row r="149" spans="1:65" s="2" customFormat="1" ht="14.4" customHeight="1">
      <c r="A149" s="33"/>
      <c r="B149" s="34"/>
      <c r="C149" s="219" t="s">
        <v>7</v>
      </c>
      <c r="D149" s="219" t="s">
        <v>223</v>
      </c>
      <c r="E149" s="220" t="s">
        <v>259</v>
      </c>
      <c r="F149" s="221" t="s">
        <v>260</v>
      </c>
      <c r="G149" s="222" t="s">
        <v>205</v>
      </c>
      <c r="H149" s="223">
        <v>1.948</v>
      </c>
      <c r="I149" s="224"/>
      <c r="J149" s="225">
        <f>ROUND(I149*H149,2)</f>
        <v>0</v>
      </c>
      <c r="K149" s="221" t="s">
        <v>143</v>
      </c>
      <c r="L149" s="226"/>
      <c r="M149" s="227" t="s">
        <v>19</v>
      </c>
      <c r="N149" s="228" t="s">
        <v>42</v>
      </c>
      <c r="O149" s="63"/>
      <c r="P149" s="200">
        <f>O149*H149</f>
        <v>0</v>
      </c>
      <c r="Q149" s="200">
        <v>1</v>
      </c>
      <c r="R149" s="200">
        <f>Q149*H149</f>
        <v>1.948</v>
      </c>
      <c r="S149" s="200">
        <v>0</v>
      </c>
      <c r="T149" s="20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2" t="s">
        <v>184</v>
      </c>
      <c r="AT149" s="202" t="s">
        <v>223</v>
      </c>
      <c r="AU149" s="202" t="s">
        <v>82</v>
      </c>
      <c r="AY149" s="16" t="s">
        <v>137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79</v>
      </c>
      <c r="BK149" s="203">
        <f>ROUND(I149*H149,2)</f>
        <v>0</v>
      </c>
      <c r="BL149" s="16" t="s">
        <v>144</v>
      </c>
      <c r="BM149" s="202" t="s">
        <v>261</v>
      </c>
    </row>
    <row r="150" spans="1:65" s="2" customFormat="1" ht="10.199999999999999">
      <c r="A150" s="33"/>
      <c r="B150" s="34"/>
      <c r="C150" s="35"/>
      <c r="D150" s="204" t="s">
        <v>146</v>
      </c>
      <c r="E150" s="35"/>
      <c r="F150" s="205" t="s">
        <v>260</v>
      </c>
      <c r="G150" s="35"/>
      <c r="H150" s="35"/>
      <c r="I150" s="114"/>
      <c r="J150" s="35"/>
      <c r="K150" s="35"/>
      <c r="L150" s="38"/>
      <c r="M150" s="206"/>
      <c r="N150" s="207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146</v>
      </c>
      <c r="AU150" s="16" t="s">
        <v>82</v>
      </c>
    </row>
    <row r="151" spans="1:65" s="13" customFormat="1" ht="10.199999999999999">
      <c r="B151" s="208"/>
      <c r="C151" s="209"/>
      <c r="D151" s="204" t="s">
        <v>148</v>
      </c>
      <c r="E151" s="210" t="s">
        <v>19</v>
      </c>
      <c r="F151" s="211" t="s">
        <v>262</v>
      </c>
      <c r="G151" s="209"/>
      <c r="H151" s="212">
        <v>1.948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148</v>
      </c>
      <c r="AU151" s="218" t="s">
        <v>82</v>
      </c>
      <c r="AV151" s="13" t="s">
        <v>82</v>
      </c>
      <c r="AW151" s="13" t="s">
        <v>4</v>
      </c>
      <c r="AX151" s="13" t="s">
        <v>79</v>
      </c>
      <c r="AY151" s="218" t="s">
        <v>137</v>
      </c>
    </row>
    <row r="152" spans="1:65" s="2" customFormat="1" ht="14.4" customHeight="1">
      <c r="A152" s="33"/>
      <c r="B152" s="34"/>
      <c r="C152" s="191" t="s">
        <v>263</v>
      </c>
      <c r="D152" s="191" t="s">
        <v>139</v>
      </c>
      <c r="E152" s="192" t="s">
        <v>264</v>
      </c>
      <c r="F152" s="193" t="s">
        <v>265</v>
      </c>
      <c r="G152" s="194" t="s">
        <v>142</v>
      </c>
      <c r="H152" s="195">
        <v>122.533</v>
      </c>
      <c r="I152" s="196"/>
      <c r="J152" s="197">
        <f>ROUND(I152*H152,2)</f>
        <v>0</v>
      </c>
      <c r="K152" s="193" t="s">
        <v>143</v>
      </c>
      <c r="L152" s="38"/>
      <c r="M152" s="198" t="s">
        <v>19</v>
      </c>
      <c r="N152" s="199" t="s">
        <v>42</v>
      </c>
      <c r="O152" s="63"/>
      <c r="P152" s="200">
        <f>O152*H152</f>
        <v>0</v>
      </c>
      <c r="Q152" s="200">
        <v>0.36834</v>
      </c>
      <c r="R152" s="200">
        <f>Q152*H152</f>
        <v>45.133805219999999</v>
      </c>
      <c r="S152" s="200">
        <v>0</v>
      </c>
      <c r="T152" s="20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2" t="s">
        <v>144</v>
      </c>
      <c r="AT152" s="202" t="s">
        <v>139</v>
      </c>
      <c r="AU152" s="202" t="s">
        <v>82</v>
      </c>
      <c r="AY152" s="16" t="s">
        <v>137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79</v>
      </c>
      <c r="BK152" s="203">
        <f>ROUND(I152*H152,2)</f>
        <v>0</v>
      </c>
      <c r="BL152" s="16" t="s">
        <v>144</v>
      </c>
      <c r="BM152" s="202" t="s">
        <v>266</v>
      </c>
    </row>
    <row r="153" spans="1:65" s="2" customFormat="1" ht="10.199999999999999">
      <c r="A153" s="33"/>
      <c r="B153" s="34"/>
      <c r="C153" s="35"/>
      <c r="D153" s="204" t="s">
        <v>146</v>
      </c>
      <c r="E153" s="35"/>
      <c r="F153" s="205" t="s">
        <v>267</v>
      </c>
      <c r="G153" s="35"/>
      <c r="H153" s="35"/>
      <c r="I153" s="114"/>
      <c r="J153" s="35"/>
      <c r="K153" s="35"/>
      <c r="L153" s="38"/>
      <c r="M153" s="206"/>
      <c r="N153" s="207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146</v>
      </c>
      <c r="AU153" s="16" t="s">
        <v>82</v>
      </c>
    </row>
    <row r="154" spans="1:65" s="13" customFormat="1" ht="10.199999999999999">
      <c r="B154" s="208"/>
      <c r="C154" s="209"/>
      <c r="D154" s="204" t="s">
        <v>148</v>
      </c>
      <c r="E154" s="210" t="s">
        <v>19</v>
      </c>
      <c r="F154" s="211" t="s">
        <v>268</v>
      </c>
      <c r="G154" s="209"/>
      <c r="H154" s="212">
        <v>122.533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148</v>
      </c>
      <c r="AU154" s="218" t="s">
        <v>82</v>
      </c>
      <c r="AV154" s="13" t="s">
        <v>82</v>
      </c>
      <c r="AW154" s="13" t="s">
        <v>33</v>
      </c>
      <c r="AX154" s="13" t="s">
        <v>79</v>
      </c>
      <c r="AY154" s="218" t="s">
        <v>137</v>
      </c>
    </row>
    <row r="155" spans="1:65" s="2" customFormat="1" ht="14.4" customHeight="1">
      <c r="A155" s="33"/>
      <c r="B155" s="34"/>
      <c r="C155" s="191" t="s">
        <v>269</v>
      </c>
      <c r="D155" s="191" t="s">
        <v>139</v>
      </c>
      <c r="E155" s="192" t="s">
        <v>270</v>
      </c>
      <c r="F155" s="193" t="s">
        <v>271</v>
      </c>
      <c r="G155" s="194" t="s">
        <v>142</v>
      </c>
      <c r="H155" s="195">
        <v>153.15</v>
      </c>
      <c r="I155" s="196"/>
      <c r="J155" s="197">
        <f>ROUND(I155*H155,2)</f>
        <v>0</v>
      </c>
      <c r="K155" s="193" t="s">
        <v>143</v>
      </c>
      <c r="L155" s="38"/>
      <c r="M155" s="198" t="s">
        <v>19</v>
      </c>
      <c r="N155" s="199" t="s">
        <v>42</v>
      </c>
      <c r="O155" s="63"/>
      <c r="P155" s="200">
        <f>O155*H155</f>
        <v>0</v>
      </c>
      <c r="Q155" s="200">
        <v>0.46</v>
      </c>
      <c r="R155" s="200">
        <f>Q155*H155</f>
        <v>70.449000000000012</v>
      </c>
      <c r="S155" s="200">
        <v>0</v>
      </c>
      <c r="T155" s="20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2" t="s">
        <v>144</v>
      </c>
      <c r="AT155" s="202" t="s">
        <v>139</v>
      </c>
      <c r="AU155" s="202" t="s">
        <v>82</v>
      </c>
      <c r="AY155" s="16" t="s">
        <v>137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79</v>
      </c>
      <c r="BK155" s="203">
        <f>ROUND(I155*H155,2)</f>
        <v>0</v>
      </c>
      <c r="BL155" s="16" t="s">
        <v>144</v>
      </c>
      <c r="BM155" s="202" t="s">
        <v>272</v>
      </c>
    </row>
    <row r="156" spans="1:65" s="2" customFormat="1" ht="10.199999999999999">
      <c r="A156" s="33"/>
      <c r="B156" s="34"/>
      <c r="C156" s="35"/>
      <c r="D156" s="204" t="s">
        <v>146</v>
      </c>
      <c r="E156" s="35"/>
      <c r="F156" s="205" t="s">
        <v>273</v>
      </c>
      <c r="G156" s="35"/>
      <c r="H156" s="35"/>
      <c r="I156" s="114"/>
      <c r="J156" s="35"/>
      <c r="K156" s="35"/>
      <c r="L156" s="38"/>
      <c r="M156" s="206"/>
      <c r="N156" s="207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146</v>
      </c>
      <c r="AU156" s="16" t="s">
        <v>82</v>
      </c>
    </row>
    <row r="157" spans="1:65" s="13" customFormat="1" ht="10.199999999999999">
      <c r="B157" s="208"/>
      <c r="C157" s="209"/>
      <c r="D157" s="204" t="s">
        <v>148</v>
      </c>
      <c r="E157" s="210" t="s">
        <v>19</v>
      </c>
      <c r="F157" s="211" t="s">
        <v>274</v>
      </c>
      <c r="G157" s="209"/>
      <c r="H157" s="212">
        <v>153.15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148</v>
      </c>
      <c r="AU157" s="218" t="s">
        <v>82</v>
      </c>
      <c r="AV157" s="13" t="s">
        <v>82</v>
      </c>
      <c r="AW157" s="13" t="s">
        <v>33</v>
      </c>
      <c r="AX157" s="13" t="s">
        <v>79</v>
      </c>
      <c r="AY157" s="218" t="s">
        <v>137</v>
      </c>
    </row>
    <row r="158" spans="1:65" s="2" customFormat="1" ht="14.4" customHeight="1">
      <c r="A158" s="33"/>
      <c r="B158" s="34"/>
      <c r="C158" s="191" t="s">
        <v>275</v>
      </c>
      <c r="D158" s="191" t="s">
        <v>139</v>
      </c>
      <c r="E158" s="192" t="s">
        <v>276</v>
      </c>
      <c r="F158" s="193" t="s">
        <v>277</v>
      </c>
      <c r="G158" s="194" t="s">
        <v>142</v>
      </c>
      <c r="H158" s="195">
        <v>122.5</v>
      </c>
      <c r="I158" s="196"/>
      <c r="J158" s="197">
        <f>ROUND(I158*H158,2)</f>
        <v>0</v>
      </c>
      <c r="K158" s="193" t="s">
        <v>143</v>
      </c>
      <c r="L158" s="38"/>
      <c r="M158" s="198" t="s">
        <v>19</v>
      </c>
      <c r="N158" s="199" t="s">
        <v>42</v>
      </c>
      <c r="O158" s="63"/>
      <c r="P158" s="200">
        <f>O158*H158</f>
        <v>0</v>
      </c>
      <c r="Q158" s="200">
        <v>0.15826000000000001</v>
      </c>
      <c r="R158" s="200">
        <f>Q158*H158</f>
        <v>19.386850000000003</v>
      </c>
      <c r="S158" s="200">
        <v>0</v>
      </c>
      <c r="T158" s="20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2" t="s">
        <v>144</v>
      </c>
      <c r="AT158" s="202" t="s">
        <v>139</v>
      </c>
      <c r="AU158" s="202" t="s">
        <v>82</v>
      </c>
      <c r="AY158" s="16" t="s">
        <v>137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79</v>
      </c>
      <c r="BK158" s="203">
        <f>ROUND(I158*H158,2)</f>
        <v>0</v>
      </c>
      <c r="BL158" s="16" t="s">
        <v>144</v>
      </c>
      <c r="BM158" s="202" t="s">
        <v>278</v>
      </c>
    </row>
    <row r="159" spans="1:65" s="2" customFormat="1" ht="19.2">
      <c r="A159" s="33"/>
      <c r="B159" s="34"/>
      <c r="C159" s="35"/>
      <c r="D159" s="204" t="s">
        <v>146</v>
      </c>
      <c r="E159" s="35"/>
      <c r="F159" s="205" t="s">
        <v>279</v>
      </c>
      <c r="G159" s="35"/>
      <c r="H159" s="35"/>
      <c r="I159" s="114"/>
      <c r="J159" s="35"/>
      <c r="K159" s="35"/>
      <c r="L159" s="38"/>
      <c r="M159" s="206"/>
      <c r="N159" s="207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146</v>
      </c>
      <c r="AU159" s="16" t="s">
        <v>82</v>
      </c>
    </row>
    <row r="160" spans="1:65" s="13" customFormat="1" ht="10.199999999999999">
      <c r="B160" s="208"/>
      <c r="C160" s="209"/>
      <c r="D160" s="204" t="s">
        <v>148</v>
      </c>
      <c r="E160" s="210" t="s">
        <v>19</v>
      </c>
      <c r="F160" s="211" t="s">
        <v>280</v>
      </c>
      <c r="G160" s="209"/>
      <c r="H160" s="212">
        <v>122.5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148</v>
      </c>
      <c r="AU160" s="218" t="s">
        <v>82</v>
      </c>
      <c r="AV160" s="13" t="s">
        <v>82</v>
      </c>
      <c r="AW160" s="13" t="s">
        <v>33</v>
      </c>
      <c r="AX160" s="13" t="s">
        <v>79</v>
      </c>
      <c r="AY160" s="218" t="s">
        <v>137</v>
      </c>
    </row>
    <row r="161" spans="1:65" s="2" customFormat="1" ht="14.4" customHeight="1">
      <c r="A161" s="33"/>
      <c r="B161" s="34"/>
      <c r="C161" s="191" t="s">
        <v>281</v>
      </c>
      <c r="D161" s="191" t="s">
        <v>139</v>
      </c>
      <c r="E161" s="192" t="s">
        <v>282</v>
      </c>
      <c r="F161" s="193" t="s">
        <v>283</v>
      </c>
      <c r="G161" s="194" t="s">
        <v>142</v>
      </c>
      <c r="H161" s="195">
        <v>7.3849999999999998</v>
      </c>
      <c r="I161" s="196"/>
      <c r="J161" s="197">
        <f>ROUND(I161*H161,2)</f>
        <v>0</v>
      </c>
      <c r="K161" s="193" t="s">
        <v>143</v>
      </c>
      <c r="L161" s="38"/>
      <c r="M161" s="198" t="s">
        <v>19</v>
      </c>
      <c r="N161" s="199" t="s">
        <v>42</v>
      </c>
      <c r="O161" s="63"/>
      <c r="P161" s="200">
        <f>O161*H161</f>
        <v>0</v>
      </c>
      <c r="Q161" s="200">
        <v>0.28000000000000003</v>
      </c>
      <c r="R161" s="200">
        <f>Q161*H161</f>
        <v>2.0678000000000001</v>
      </c>
      <c r="S161" s="200">
        <v>0</v>
      </c>
      <c r="T161" s="20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2" t="s">
        <v>144</v>
      </c>
      <c r="AT161" s="202" t="s">
        <v>139</v>
      </c>
      <c r="AU161" s="202" t="s">
        <v>82</v>
      </c>
      <c r="AY161" s="16" t="s">
        <v>137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79</v>
      </c>
      <c r="BK161" s="203">
        <f>ROUND(I161*H161,2)</f>
        <v>0</v>
      </c>
      <c r="BL161" s="16" t="s">
        <v>144</v>
      </c>
      <c r="BM161" s="202" t="s">
        <v>284</v>
      </c>
    </row>
    <row r="162" spans="1:65" s="2" customFormat="1" ht="19.2">
      <c r="A162" s="33"/>
      <c r="B162" s="34"/>
      <c r="C162" s="35"/>
      <c r="D162" s="204" t="s">
        <v>146</v>
      </c>
      <c r="E162" s="35"/>
      <c r="F162" s="205" t="s">
        <v>285</v>
      </c>
      <c r="G162" s="35"/>
      <c r="H162" s="35"/>
      <c r="I162" s="114"/>
      <c r="J162" s="35"/>
      <c r="K162" s="35"/>
      <c r="L162" s="38"/>
      <c r="M162" s="206"/>
      <c r="N162" s="207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146</v>
      </c>
      <c r="AU162" s="16" t="s">
        <v>82</v>
      </c>
    </row>
    <row r="163" spans="1:65" s="13" customFormat="1" ht="10.199999999999999">
      <c r="B163" s="208"/>
      <c r="C163" s="209"/>
      <c r="D163" s="204" t="s">
        <v>148</v>
      </c>
      <c r="E163" s="210" t="s">
        <v>19</v>
      </c>
      <c r="F163" s="211" t="s">
        <v>286</v>
      </c>
      <c r="G163" s="209"/>
      <c r="H163" s="212">
        <v>7.3849999999999998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148</v>
      </c>
      <c r="AU163" s="218" t="s">
        <v>82</v>
      </c>
      <c r="AV163" s="13" t="s">
        <v>82</v>
      </c>
      <c r="AW163" s="13" t="s">
        <v>33</v>
      </c>
      <c r="AX163" s="13" t="s">
        <v>79</v>
      </c>
      <c r="AY163" s="218" t="s">
        <v>137</v>
      </c>
    </row>
    <row r="164" spans="1:65" s="2" customFormat="1" ht="14.4" customHeight="1">
      <c r="A164" s="33"/>
      <c r="B164" s="34"/>
      <c r="C164" s="191" t="s">
        <v>287</v>
      </c>
      <c r="D164" s="191" t="s">
        <v>139</v>
      </c>
      <c r="E164" s="192" t="s">
        <v>288</v>
      </c>
      <c r="F164" s="193" t="s">
        <v>289</v>
      </c>
      <c r="G164" s="194" t="s">
        <v>142</v>
      </c>
      <c r="H164" s="195">
        <v>245</v>
      </c>
      <c r="I164" s="196"/>
      <c r="J164" s="197">
        <f>ROUND(I164*H164,2)</f>
        <v>0</v>
      </c>
      <c r="K164" s="193" t="s">
        <v>143</v>
      </c>
      <c r="L164" s="38"/>
      <c r="M164" s="198" t="s">
        <v>19</v>
      </c>
      <c r="N164" s="199" t="s">
        <v>42</v>
      </c>
      <c r="O164" s="63"/>
      <c r="P164" s="200">
        <f>O164*H164</f>
        <v>0</v>
      </c>
      <c r="Q164" s="200">
        <v>7.1000000000000002E-4</v>
      </c>
      <c r="R164" s="200">
        <f>Q164*H164</f>
        <v>0.17394999999999999</v>
      </c>
      <c r="S164" s="200">
        <v>0</v>
      </c>
      <c r="T164" s="20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02" t="s">
        <v>144</v>
      </c>
      <c r="AT164" s="202" t="s">
        <v>139</v>
      </c>
      <c r="AU164" s="202" t="s">
        <v>82</v>
      </c>
      <c r="AY164" s="16" t="s">
        <v>137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79</v>
      </c>
      <c r="BK164" s="203">
        <f>ROUND(I164*H164,2)</f>
        <v>0</v>
      </c>
      <c r="BL164" s="16" t="s">
        <v>144</v>
      </c>
      <c r="BM164" s="202" t="s">
        <v>290</v>
      </c>
    </row>
    <row r="165" spans="1:65" s="2" customFormat="1" ht="10.199999999999999">
      <c r="A165" s="33"/>
      <c r="B165" s="34"/>
      <c r="C165" s="35"/>
      <c r="D165" s="204" t="s">
        <v>146</v>
      </c>
      <c r="E165" s="35"/>
      <c r="F165" s="205" t="s">
        <v>291</v>
      </c>
      <c r="G165" s="35"/>
      <c r="H165" s="35"/>
      <c r="I165" s="114"/>
      <c r="J165" s="35"/>
      <c r="K165" s="35"/>
      <c r="L165" s="38"/>
      <c r="M165" s="206"/>
      <c r="N165" s="207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146</v>
      </c>
      <c r="AU165" s="16" t="s">
        <v>82</v>
      </c>
    </row>
    <row r="166" spans="1:65" s="13" customFormat="1" ht="10.199999999999999">
      <c r="B166" s="208"/>
      <c r="C166" s="209"/>
      <c r="D166" s="204" t="s">
        <v>148</v>
      </c>
      <c r="E166" s="210" t="s">
        <v>19</v>
      </c>
      <c r="F166" s="211" t="s">
        <v>292</v>
      </c>
      <c r="G166" s="209"/>
      <c r="H166" s="212">
        <v>245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148</v>
      </c>
      <c r="AU166" s="218" t="s">
        <v>82</v>
      </c>
      <c r="AV166" s="13" t="s">
        <v>82</v>
      </c>
      <c r="AW166" s="13" t="s">
        <v>33</v>
      </c>
      <c r="AX166" s="13" t="s">
        <v>79</v>
      </c>
      <c r="AY166" s="218" t="s">
        <v>137</v>
      </c>
    </row>
    <row r="167" spans="1:65" s="2" customFormat="1" ht="22.8">
      <c r="A167" s="33"/>
      <c r="B167" s="34"/>
      <c r="C167" s="191" t="s">
        <v>293</v>
      </c>
      <c r="D167" s="191" t="s">
        <v>139</v>
      </c>
      <c r="E167" s="192" t="s">
        <v>294</v>
      </c>
      <c r="F167" s="193" t="s">
        <v>295</v>
      </c>
      <c r="G167" s="194" t="s">
        <v>142</v>
      </c>
      <c r="H167" s="195">
        <v>122.5</v>
      </c>
      <c r="I167" s="196"/>
      <c r="J167" s="197">
        <f>ROUND(I167*H167,2)</f>
        <v>0</v>
      </c>
      <c r="K167" s="193" t="s">
        <v>143</v>
      </c>
      <c r="L167" s="38"/>
      <c r="M167" s="198" t="s">
        <v>19</v>
      </c>
      <c r="N167" s="199" t="s">
        <v>42</v>
      </c>
      <c r="O167" s="63"/>
      <c r="P167" s="200">
        <f>O167*H167</f>
        <v>0</v>
      </c>
      <c r="Q167" s="200">
        <v>0.10373</v>
      </c>
      <c r="R167" s="200">
        <f>Q167*H167</f>
        <v>12.706925</v>
      </c>
      <c r="S167" s="200">
        <v>0</v>
      </c>
      <c r="T167" s="20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2" t="s">
        <v>144</v>
      </c>
      <c r="AT167" s="202" t="s">
        <v>139</v>
      </c>
      <c r="AU167" s="202" t="s">
        <v>82</v>
      </c>
      <c r="AY167" s="16" t="s">
        <v>137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79</v>
      </c>
      <c r="BK167" s="203">
        <f>ROUND(I167*H167,2)</f>
        <v>0</v>
      </c>
      <c r="BL167" s="16" t="s">
        <v>144</v>
      </c>
      <c r="BM167" s="202" t="s">
        <v>296</v>
      </c>
    </row>
    <row r="168" spans="1:65" s="2" customFormat="1" ht="19.2">
      <c r="A168" s="33"/>
      <c r="B168" s="34"/>
      <c r="C168" s="35"/>
      <c r="D168" s="204" t="s">
        <v>146</v>
      </c>
      <c r="E168" s="35"/>
      <c r="F168" s="205" t="s">
        <v>297</v>
      </c>
      <c r="G168" s="35"/>
      <c r="H168" s="35"/>
      <c r="I168" s="114"/>
      <c r="J168" s="35"/>
      <c r="K168" s="35"/>
      <c r="L168" s="38"/>
      <c r="M168" s="206"/>
      <c r="N168" s="207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146</v>
      </c>
      <c r="AU168" s="16" t="s">
        <v>82</v>
      </c>
    </row>
    <row r="169" spans="1:65" s="13" customFormat="1" ht="10.199999999999999">
      <c r="B169" s="208"/>
      <c r="C169" s="209"/>
      <c r="D169" s="204" t="s">
        <v>148</v>
      </c>
      <c r="E169" s="210" t="s">
        <v>19</v>
      </c>
      <c r="F169" s="211" t="s">
        <v>298</v>
      </c>
      <c r="G169" s="209"/>
      <c r="H169" s="212">
        <v>122.5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148</v>
      </c>
      <c r="AU169" s="218" t="s">
        <v>82</v>
      </c>
      <c r="AV169" s="13" t="s">
        <v>82</v>
      </c>
      <c r="AW169" s="13" t="s">
        <v>33</v>
      </c>
      <c r="AX169" s="13" t="s">
        <v>79</v>
      </c>
      <c r="AY169" s="218" t="s">
        <v>137</v>
      </c>
    </row>
    <row r="170" spans="1:65" s="2" customFormat="1" ht="22.8">
      <c r="A170" s="33"/>
      <c r="B170" s="34"/>
      <c r="C170" s="191" t="s">
        <v>299</v>
      </c>
      <c r="D170" s="191" t="s">
        <v>139</v>
      </c>
      <c r="E170" s="192" t="s">
        <v>300</v>
      </c>
      <c r="F170" s="193" t="s">
        <v>301</v>
      </c>
      <c r="G170" s="194" t="s">
        <v>161</v>
      </c>
      <c r="H170" s="195">
        <v>30</v>
      </c>
      <c r="I170" s="196"/>
      <c r="J170" s="197">
        <f>ROUND(I170*H170,2)</f>
        <v>0</v>
      </c>
      <c r="K170" s="193" t="s">
        <v>143</v>
      </c>
      <c r="L170" s="38"/>
      <c r="M170" s="198" t="s">
        <v>19</v>
      </c>
      <c r="N170" s="199" t="s">
        <v>42</v>
      </c>
      <c r="O170" s="63"/>
      <c r="P170" s="200">
        <f>O170*H170</f>
        <v>0</v>
      </c>
      <c r="Q170" s="200">
        <v>2.2399999999999998E-3</v>
      </c>
      <c r="R170" s="200">
        <f>Q170*H170</f>
        <v>6.7199999999999996E-2</v>
      </c>
      <c r="S170" s="200">
        <v>0</v>
      </c>
      <c r="T170" s="20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2" t="s">
        <v>144</v>
      </c>
      <c r="AT170" s="202" t="s">
        <v>139</v>
      </c>
      <c r="AU170" s="202" t="s">
        <v>82</v>
      </c>
      <c r="AY170" s="16" t="s">
        <v>137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79</v>
      </c>
      <c r="BK170" s="203">
        <f>ROUND(I170*H170,2)</f>
        <v>0</v>
      </c>
      <c r="BL170" s="16" t="s">
        <v>144</v>
      </c>
      <c r="BM170" s="202" t="s">
        <v>302</v>
      </c>
    </row>
    <row r="171" spans="1:65" s="2" customFormat="1" ht="19.2">
      <c r="A171" s="33"/>
      <c r="B171" s="34"/>
      <c r="C171" s="35"/>
      <c r="D171" s="204" t="s">
        <v>146</v>
      </c>
      <c r="E171" s="35"/>
      <c r="F171" s="205" t="s">
        <v>303</v>
      </c>
      <c r="G171" s="35"/>
      <c r="H171" s="35"/>
      <c r="I171" s="114"/>
      <c r="J171" s="35"/>
      <c r="K171" s="35"/>
      <c r="L171" s="38"/>
      <c r="M171" s="206"/>
      <c r="N171" s="207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146</v>
      </c>
      <c r="AU171" s="16" t="s">
        <v>82</v>
      </c>
    </row>
    <row r="172" spans="1:65" s="12" customFormat="1" ht="22.8" customHeight="1">
      <c r="B172" s="175"/>
      <c r="C172" s="176"/>
      <c r="D172" s="177" t="s">
        <v>70</v>
      </c>
      <c r="E172" s="189" t="s">
        <v>184</v>
      </c>
      <c r="F172" s="189" t="s">
        <v>304</v>
      </c>
      <c r="G172" s="176"/>
      <c r="H172" s="176"/>
      <c r="I172" s="179"/>
      <c r="J172" s="190">
        <f>BK172</f>
        <v>0</v>
      </c>
      <c r="K172" s="176"/>
      <c r="L172" s="181"/>
      <c r="M172" s="182"/>
      <c r="N172" s="183"/>
      <c r="O172" s="183"/>
      <c r="P172" s="184">
        <f>SUM(P173:P175)</f>
        <v>0</v>
      </c>
      <c r="Q172" s="183"/>
      <c r="R172" s="184">
        <f>SUM(R173:R175)</f>
        <v>0</v>
      </c>
      <c r="S172" s="183"/>
      <c r="T172" s="185">
        <f>SUM(T173:T175)</f>
        <v>0</v>
      </c>
      <c r="AR172" s="186" t="s">
        <v>79</v>
      </c>
      <c r="AT172" s="187" t="s">
        <v>70</v>
      </c>
      <c r="AU172" s="187" t="s">
        <v>79</v>
      </c>
      <c r="AY172" s="186" t="s">
        <v>137</v>
      </c>
      <c r="BK172" s="188">
        <f>SUM(BK173:BK175)</f>
        <v>0</v>
      </c>
    </row>
    <row r="173" spans="1:65" s="2" customFormat="1" ht="14.4" customHeight="1">
      <c r="A173" s="33"/>
      <c r="B173" s="34"/>
      <c r="C173" s="191" t="s">
        <v>305</v>
      </c>
      <c r="D173" s="191" t="s">
        <v>139</v>
      </c>
      <c r="E173" s="192" t="s">
        <v>306</v>
      </c>
      <c r="F173" s="193" t="s">
        <v>307</v>
      </c>
      <c r="G173" s="194" t="s">
        <v>161</v>
      </c>
      <c r="H173" s="195">
        <v>12</v>
      </c>
      <c r="I173" s="196"/>
      <c r="J173" s="197">
        <f>ROUND(I173*H173,2)</f>
        <v>0</v>
      </c>
      <c r="K173" s="193" t="s">
        <v>19</v>
      </c>
      <c r="L173" s="38"/>
      <c r="M173" s="198" t="s">
        <v>19</v>
      </c>
      <c r="N173" s="199" t="s">
        <v>42</v>
      </c>
      <c r="O173" s="63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02" t="s">
        <v>144</v>
      </c>
      <c r="AT173" s="202" t="s">
        <v>139</v>
      </c>
      <c r="AU173" s="202" t="s">
        <v>82</v>
      </c>
      <c r="AY173" s="16" t="s">
        <v>137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79</v>
      </c>
      <c r="BK173" s="203">
        <f>ROUND(I173*H173,2)</f>
        <v>0</v>
      </c>
      <c r="BL173" s="16" t="s">
        <v>144</v>
      </c>
      <c r="BM173" s="202" t="s">
        <v>308</v>
      </c>
    </row>
    <row r="174" spans="1:65" s="2" customFormat="1" ht="10.199999999999999">
      <c r="A174" s="33"/>
      <c r="B174" s="34"/>
      <c r="C174" s="35"/>
      <c r="D174" s="204" t="s">
        <v>146</v>
      </c>
      <c r="E174" s="35"/>
      <c r="F174" s="205" t="s">
        <v>307</v>
      </c>
      <c r="G174" s="35"/>
      <c r="H174" s="35"/>
      <c r="I174" s="114"/>
      <c r="J174" s="35"/>
      <c r="K174" s="35"/>
      <c r="L174" s="38"/>
      <c r="M174" s="206"/>
      <c r="N174" s="207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146</v>
      </c>
      <c r="AU174" s="16" t="s">
        <v>82</v>
      </c>
    </row>
    <row r="175" spans="1:65" s="13" customFormat="1" ht="10.199999999999999">
      <c r="B175" s="208"/>
      <c r="C175" s="209"/>
      <c r="D175" s="204" t="s">
        <v>148</v>
      </c>
      <c r="E175" s="210" t="s">
        <v>19</v>
      </c>
      <c r="F175" s="211" t="s">
        <v>164</v>
      </c>
      <c r="G175" s="209"/>
      <c r="H175" s="212">
        <v>12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148</v>
      </c>
      <c r="AU175" s="218" t="s">
        <v>82</v>
      </c>
      <c r="AV175" s="13" t="s">
        <v>82</v>
      </c>
      <c r="AW175" s="13" t="s">
        <v>33</v>
      </c>
      <c r="AX175" s="13" t="s">
        <v>79</v>
      </c>
      <c r="AY175" s="218" t="s">
        <v>137</v>
      </c>
    </row>
    <row r="176" spans="1:65" s="12" customFormat="1" ht="22.8" customHeight="1">
      <c r="B176" s="175"/>
      <c r="C176" s="176"/>
      <c r="D176" s="177" t="s">
        <v>70</v>
      </c>
      <c r="E176" s="189" t="s">
        <v>190</v>
      </c>
      <c r="F176" s="189" t="s">
        <v>309</v>
      </c>
      <c r="G176" s="176"/>
      <c r="H176" s="176"/>
      <c r="I176" s="179"/>
      <c r="J176" s="190">
        <f>BK176</f>
        <v>0</v>
      </c>
      <c r="K176" s="176"/>
      <c r="L176" s="181"/>
      <c r="M176" s="182"/>
      <c r="N176" s="183"/>
      <c r="O176" s="183"/>
      <c r="P176" s="184">
        <f>SUM(P177:P194)</f>
        <v>0</v>
      </c>
      <c r="Q176" s="183"/>
      <c r="R176" s="184">
        <f>SUM(R177:R194)</f>
        <v>0.21027999999999999</v>
      </c>
      <c r="S176" s="183"/>
      <c r="T176" s="185">
        <f>SUM(T177:T194)</f>
        <v>0</v>
      </c>
      <c r="AR176" s="186" t="s">
        <v>79</v>
      </c>
      <c r="AT176" s="187" t="s">
        <v>70</v>
      </c>
      <c r="AU176" s="187" t="s">
        <v>79</v>
      </c>
      <c r="AY176" s="186" t="s">
        <v>137</v>
      </c>
      <c r="BK176" s="188">
        <f>SUM(BK177:BK194)</f>
        <v>0</v>
      </c>
    </row>
    <row r="177" spans="1:65" s="2" customFormat="1" ht="14.4" customHeight="1">
      <c r="A177" s="33"/>
      <c r="B177" s="34"/>
      <c r="C177" s="191" t="s">
        <v>310</v>
      </c>
      <c r="D177" s="191" t="s">
        <v>139</v>
      </c>
      <c r="E177" s="192" t="s">
        <v>311</v>
      </c>
      <c r="F177" s="193" t="s">
        <v>312</v>
      </c>
      <c r="G177" s="194" t="s">
        <v>313</v>
      </c>
      <c r="H177" s="195">
        <v>2</v>
      </c>
      <c r="I177" s="196"/>
      <c r="J177" s="197">
        <f>ROUND(I177*H177,2)</f>
        <v>0</v>
      </c>
      <c r="K177" s="193" t="s">
        <v>143</v>
      </c>
      <c r="L177" s="38"/>
      <c r="M177" s="198" t="s">
        <v>19</v>
      </c>
      <c r="N177" s="199" t="s">
        <v>42</v>
      </c>
      <c r="O177" s="63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2" t="s">
        <v>144</v>
      </c>
      <c r="AT177" s="202" t="s">
        <v>139</v>
      </c>
      <c r="AU177" s="202" t="s">
        <v>82</v>
      </c>
      <c r="AY177" s="16" t="s">
        <v>137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79</v>
      </c>
      <c r="BK177" s="203">
        <f>ROUND(I177*H177,2)</f>
        <v>0</v>
      </c>
      <c r="BL177" s="16" t="s">
        <v>144</v>
      </c>
      <c r="BM177" s="202" t="s">
        <v>314</v>
      </c>
    </row>
    <row r="178" spans="1:65" s="2" customFormat="1" ht="10.199999999999999">
      <c r="A178" s="33"/>
      <c r="B178" s="34"/>
      <c r="C178" s="35"/>
      <c r="D178" s="204" t="s">
        <v>146</v>
      </c>
      <c r="E178" s="35"/>
      <c r="F178" s="205" t="s">
        <v>315</v>
      </c>
      <c r="G178" s="35"/>
      <c r="H178" s="35"/>
      <c r="I178" s="114"/>
      <c r="J178" s="35"/>
      <c r="K178" s="35"/>
      <c r="L178" s="38"/>
      <c r="M178" s="206"/>
      <c r="N178" s="207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146</v>
      </c>
      <c r="AU178" s="16" t="s">
        <v>82</v>
      </c>
    </row>
    <row r="179" spans="1:65" s="13" customFormat="1" ht="10.199999999999999">
      <c r="B179" s="208"/>
      <c r="C179" s="209"/>
      <c r="D179" s="204" t="s">
        <v>148</v>
      </c>
      <c r="E179" s="210" t="s">
        <v>19</v>
      </c>
      <c r="F179" s="211" t="s">
        <v>316</v>
      </c>
      <c r="G179" s="209"/>
      <c r="H179" s="212">
        <v>2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148</v>
      </c>
      <c r="AU179" s="218" t="s">
        <v>82</v>
      </c>
      <c r="AV179" s="13" t="s">
        <v>82</v>
      </c>
      <c r="AW179" s="13" t="s">
        <v>33</v>
      </c>
      <c r="AX179" s="13" t="s">
        <v>79</v>
      </c>
      <c r="AY179" s="218" t="s">
        <v>137</v>
      </c>
    </row>
    <row r="180" spans="1:65" s="2" customFormat="1" ht="14.4" customHeight="1">
      <c r="A180" s="33"/>
      <c r="B180" s="34"/>
      <c r="C180" s="219" t="s">
        <v>317</v>
      </c>
      <c r="D180" s="219" t="s">
        <v>223</v>
      </c>
      <c r="E180" s="220" t="s">
        <v>318</v>
      </c>
      <c r="F180" s="221" t="s">
        <v>319</v>
      </c>
      <c r="G180" s="222" t="s">
        <v>313</v>
      </c>
      <c r="H180" s="223">
        <v>2</v>
      </c>
      <c r="I180" s="224"/>
      <c r="J180" s="225">
        <f>ROUND(I180*H180,2)</f>
        <v>0</v>
      </c>
      <c r="K180" s="221" t="s">
        <v>143</v>
      </c>
      <c r="L180" s="226"/>
      <c r="M180" s="227" t="s">
        <v>19</v>
      </c>
      <c r="N180" s="228" t="s">
        <v>42</v>
      </c>
      <c r="O180" s="63"/>
      <c r="P180" s="200">
        <f>O180*H180</f>
        <v>0</v>
      </c>
      <c r="Q180" s="200">
        <v>2.0999999999999999E-3</v>
      </c>
      <c r="R180" s="200">
        <f>Q180*H180</f>
        <v>4.1999999999999997E-3</v>
      </c>
      <c r="S180" s="200">
        <v>0</v>
      </c>
      <c r="T180" s="20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02" t="s">
        <v>184</v>
      </c>
      <c r="AT180" s="202" t="s">
        <v>223</v>
      </c>
      <c r="AU180" s="202" t="s">
        <v>82</v>
      </c>
      <c r="AY180" s="16" t="s">
        <v>137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79</v>
      </c>
      <c r="BK180" s="203">
        <f>ROUND(I180*H180,2)</f>
        <v>0</v>
      </c>
      <c r="BL180" s="16" t="s">
        <v>144</v>
      </c>
      <c r="BM180" s="202" t="s">
        <v>320</v>
      </c>
    </row>
    <row r="181" spans="1:65" s="2" customFormat="1" ht="10.199999999999999">
      <c r="A181" s="33"/>
      <c r="B181" s="34"/>
      <c r="C181" s="35"/>
      <c r="D181" s="204" t="s">
        <v>146</v>
      </c>
      <c r="E181" s="35"/>
      <c r="F181" s="205" t="s">
        <v>319</v>
      </c>
      <c r="G181" s="35"/>
      <c r="H181" s="35"/>
      <c r="I181" s="114"/>
      <c r="J181" s="35"/>
      <c r="K181" s="35"/>
      <c r="L181" s="38"/>
      <c r="M181" s="206"/>
      <c r="N181" s="207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146</v>
      </c>
      <c r="AU181" s="16" t="s">
        <v>82</v>
      </c>
    </row>
    <row r="182" spans="1:65" s="2" customFormat="1" ht="14.4" customHeight="1">
      <c r="A182" s="33"/>
      <c r="B182" s="34"/>
      <c r="C182" s="191" t="s">
        <v>321</v>
      </c>
      <c r="D182" s="191" t="s">
        <v>139</v>
      </c>
      <c r="E182" s="192" t="s">
        <v>322</v>
      </c>
      <c r="F182" s="193" t="s">
        <v>323</v>
      </c>
      <c r="G182" s="194" t="s">
        <v>313</v>
      </c>
      <c r="H182" s="195">
        <v>1</v>
      </c>
      <c r="I182" s="196"/>
      <c r="J182" s="197">
        <f>ROUND(I182*H182,2)</f>
        <v>0</v>
      </c>
      <c r="K182" s="193" t="s">
        <v>143</v>
      </c>
      <c r="L182" s="38"/>
      <c r="M182" s="198" t="s">
        <v>19</v>
      </c>
      <c r="N182" s="199" t="s">
        <v>42</v>
      </c>
      <c r="O182" s="63"/>
      <c r="P182" s="200">
        <f>O182*H182</f>
        <v>0</v>
      </c>
      <c r="Q182" s="200">
        <v>6.9999999999999999E-4</v>
      </c>
      <c r="R182" s="200">
        <f>Q182*H182</f>
        <v>6.9999999999999999E-4</v>
      </c>
      <c r="S182" s="200">
        <v>0</v>
      </c>
      <c r="T182" s="20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2" t="s">
        <v>144</v>
      </c>
      <c r="AT182" s="202" t="s">
        <v>139</v>
      </c>
      <c r="AU182" s="202" t="s">
        <v>82</v>
      </c>
      <c r="AY182" s="16" t="s">
        <v>137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79</v>
      </c>
      <c r="BK182" s="203">
        <f>ROUND(I182*H182,2)</f>
        <v>0</v>
      </c>
      <c r="BL182" s="16" t="s">
        <v>144</v>
      </c>
      <c r="BM182" s="202" t="s">
        <v>324</v>
      </c>
    </row>
    <row r="183" spans="1:65" s="2" customFormat="1" ht="10.199999999999999">
      <c r="A183" s="33"/>
      <c r="B183" s="34"/>
      <c r="C183" s="35"/>
      <c r="D183" s="204" t="s">
        <v>146</v>
      </c>
      <c r="E183" s="35"/>
      <c r="F183" s="205" t="s">
        <v>325</v>
      </c>
      <c r="G183" s="35"/>
      <c r="H183" s="35"/>
      <c r="I183" s="114"/>
      <c r="J183" s="35"/>
      <c r="K183" s="35"/>
      <c r="L183" s="38"/>
      <c r="M183" s="206"/>
      <c r="N183" s="207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146</v>
      </c>
      <c r="AU183" s="16" t="s">
        <v>82</v>
      </c>
    </row>
    <row r="184" spans="1:65" s="2" customFormat="1" ht="14.4" customHeight="1">
      <c r="A184" s="33"/>
      <c r="B184" s="34"/>
      <c r="C184" s="219" t="s">
        <v>326</v>
      </c>
      <c r="D184" s="219" t="s">
        <v>223</v>
      </c>
      <c r="E184" s="220" t="s">
        <v>327</v>
      </c>
      <c r="F184" s="221" t="s">
        <v>328</v>
      </c>
      <c r="G184" s="222" t="s">
        <v>313</v>
      </c>
      <c r="H184" s="223">
        <v>1</v>
      </c>
      <c r="I184" s="224"/>
      <c r="J184" s="225">
        <f>ROUND(I184*H184,2)</f>
        <v>0</v>
      </c>
      <c r="K184" s="221" t="s">
        <v>143</v>
      </c>
      <c r="L184" s="226"/>
      <c r="M184" s="227" t="s">
        <v>19</v>
      </c>
      <c r="N184" s="228" t="s">
        <v>42</v>
      </c>
      <c r="O184" s="63"/>
      <c r="P184" s="200">
        <f>O184*H184</f>
        <v>0</v>
      </c>
      <c r="Q184" s="200">
        <v>5.0000000000000001E-3</v>
      </c>
      <c r="R184" s="200">
        <f>Q184*H184</f>
        <v>5.0000000000000001E-3</v>
      </c>
      <c r="S184" s="200">
        <v>0</v>
      </c>
      <c r="T184" s="20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2" t="s">
        <v>184</v>
      </c>
      <c r="AT184" s="202" t="s">
        <v>223</v>
      </c>
      <c r="AU184" s="202" t="s">
        <v>82</v>
      </c>
      <c r="AY184" s="16" t="s">
        <v>137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79</v>
      </c>
      <c r="BK184" s="203">
        <f>ROUND(I184*H184,2)</f>
        <v>0</v>
      </c>
      <c r="BL184" s="16" t="s">
        <v>144</v>
      </c>
      <c r="BM184" s="202" t="s">
        <v>329</v>
      </c>
    </row>
    <row r="185" spans="1:65" s="2" customFormat="1" ht="10.199999999999999">
      <c r="A185" s="33"/>
      <c r="B185" s="34"/>
      <c r="C185" s="35"/>
      <c r="D185" s="204" t="s">
        <v>146</v>
      </c>
      <c r="E185" s="35"/>
      <c r="F185" s="205" t="s">
        <v>328</v>
      </c>
      <c r="G185" s="35"/>
      <c r="H185" s="35"/>
      <c r="I185" s="114"/>
      <c r="J185" s="35"/>
      <c r="K185" s="35"/>
      <c r="L185" s="38"/>
      <c r="M185" s="206"/>
      <c r="N185" s="207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146</v>
      </c>
      <c r="AU185" s="16" t="s">
        <v>82</v>
      </c>
    </row>
    <row r="186" spans="1:65" s="2" customFormat="1" ht="14.4" customHeight="1">
      <c r="A186" s="33"/>
      <c r="B186" s="34"/>
      <c r="C186" s="191" t="s">
        <v>330</v>
      </c>
      <c r="D186" s="191" t="s">
        <v>139</v>
      </c>
      <c r="E186" s="192" t="s">
        <v>331</v>
      </c>
      <c r="F186" s="193" t="s">
        <v>332</v>
      </c>
      <c r="G186" s="194" t="s">
        <v>313</v>
      </c>
      <c r="H186" s="195">
        <v>1</v>
      </c>
      <c r="I186" s="196"/>
      <c r="J186" s="197">
        <f>ROUND(I186*H186,2)</f>
        <v>0</v>
      </c>
      <c r="K186" s="193" t="s">
        <v>143</v>
      </c>
      <c r="L186" s="38"/>
      <c r="M186" s="198" t="s">
        <v>19</v>
      </c>
      <c r="N186" s="199" t="s">
        <v>42</v>
      </c>
      <c r="O186" s="63"/>
      <c r="P186" s="200">
        <f>O186*H186</f>
        <v>0</v>
      </c>
      <c r="Q186" s="200">
        <v>0.10940999999999999</v>
      </c>
      <c r="R186" s="200">
        <f>Q186*H186</f>
        <v>0.10940999999999999</v>
      </c>
      <c r="S186" s="200">
        <v>0</v>
      </c>
      <c r="T186" s="20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02" t="s">
        <v>144</v>
      </c>
      <c r="AT186" s="202" t="s">
        <v>139</v>
      </c>
      <c r="AU186" s="202" t="s">
        <v>82</v>
      </c>
      <c r="AY186" s="16" t="s">
        <v>137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79</v>
      </c>
      <c r="BK186" s="203">
        <f>ROUND(I186*H186,2)</f>
        <v>0</v>
      </c>
      <c r="BL186" s="16" t="s">
        <v>144</v>
      </c>
      <c r="BM186" s="202" t="s">
        <v>333</v>
      </c>
    </row>
    <row r="187" spans="1:65" s="2" customFormat="1" ht="10.199999999999999">
      <c r="A187" s="33"/>
      <c r="B187" s="34"/>
      <c r="C187" s="35"/>
      <c r="D187" s="204" t="s">
        <v>146</v>
      </c>
      <c r="E187" s="35"/>
      <c r="F187" s="205" t="s">
        <v>334</v>
      </c>
      <c r="G187" s="35"/>
      <c r="H187" s="35"/>
      <c r="I187" s="114"/>
      <c r="J187" s="35"/>
      <c r="K187" s="35"/>
      <c r="L187" s="38"/>
      <c r="M187" s="206"/>
      <c r="N187" s="207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146</v>
      </c>
      <c r="AU187" s="16" t="s">
        <v>82</v>
      </c>
    </row>
    <row r="188" spans="1:65" s="2" customFormat="1" ht="14.4" customHeight="1">
      <c r="A188" s="33"/>
      <c r="B188" s="34"/>
      <c r="C188" s="219" t="s">
        <v>335</v>
      </c>
      <c r="D188" s="219" t="s">
        <v>223</v>
      </c>
      <c r="E188" s="220" t="s">
        <v>336</v>
      </c>
      <c r="F188" s="221" t="s">
        <v>337</v>
      </c>
      <c r="G188" s="222" t="s">
        <v>313</v>
      </c>
      <c r="H188" s="223">
        <v>1</v>
      </c>
      <c r="I188" s="224"/>
      <c r="J188" s="225">
        <f>ROUND(I188*H188,2)</f>
        <v>0</v>
      </c>
      <c r="K188" s="221" t="s">
        <v>143</v>
      </c>
      <c r="L188" s="226"/>
      <c r="M188" s="227" t="s">
        <v>19</v>
      </c>
      <c r="N188" s="228" t="s">
        <v>42</v>
      </c>
      <c r="O188" s="63"/>
      <c r="P188" s="200">
        <f>O188*H188</f>
        <v>0</v>
      </c>
      <c r="Q188" s="200">
        <v>6.1000000000000004E-3</v>
      </c>
      <c r="R188" s="200">
        <f>Q188*H188</f>
        <v>6.1000000000000004E-3</v>
      </c>
      <c r="S188" s="200">
        <v>0</v>
      </c>
      <c r="T188" s="20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2" t="s">
        <v>184</v>
      </c>
      <c r="AT188" s="202" t="s">
        <v>223</v>
      </c>
      <c r="AU188" s="202" t="s">
        <v>82</v>
      </c>
      <c r="AY188" s="16" t="s">
        <v>137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79</v>
      </c>
      <c r="BK188" s="203">
        <f>ROUND(I188*H188,2)</f>
        <v>0</v>
      </c>
      <c r="BL188" s="16" t="s">
        <v>144</v>
      </c>
      <c r="BM188" s="202" t="s">
        <v>338</v>
      </c>
    </row>
    <row r="189" spans="1:65" s="2" customFormat="1" ht="10.199999999999999">
      <c r="A189" s="33"/>
      <c r="B189" s="34"/>
      <c r="C189" s="35"/>
      <c r="D189" s="204" t="s">
        <v>146</v>
      </c>
      <c r="E189" s="35"/>
      <c r="F189" s="205" t="s">
        <v>337</v>
      </c>
      <c r="G189" s="35"/>
      <c r="H189" s="35"/>
      <c r="I189" s="114"/>
      <c r="J189" s="35"/>
      <c r="K189" s="35"/>
      <c r="L189" s="38"/>
      <c r="M189" s="206"/>
      <c r="N189" s="207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146</v>
      </c>
      <c r="AU189" s="16" t="s">
        <v>82</v>
      </c>
    </row>
    <row r="190" spans="1:65" s="2" customFormat="1" ht="14.4" customHeight="1">
      <c r="A190" s="33"/>
      <c r="B190" s="34"/>
      <c r="C190" s="191" t="s">
        <v>339</v>
      </c>
      <c r="D190" s="191" t="s">
        <v>139</v>
      </c>
      <c r="E190" s="192" t="s">
        <v>340</v>
      </c>
      <c r="F190" s="193" t="s">
        <v>341</v>
      </c>
      <c r="G190" s="194" t="s">
        <v>142</v>
      </c>
      <c r="H190" s="195">
        <v>123</v>
      </c>
      <c r="I190" s="196"/>
      <c r="J190" s="197">
        <f>ROUND(I190*H190,2)</f>
        <v>0</v>
      </c>
      <c r="K190" s="193" t="s">
        <v>143</v>
      </c>
      <c r="L190" s="38"/>
      <c r="M190" s="198" t="s">
        <v>19</v>
      </c>
      <c r="N190" s="199" t="s">
        <v>42</v>
      </c>
      <c r="O190" s="63"/>
      <c r="P190" s="200">
        <f>O190*H190</f>
        <v>0</v>
      </c>
      <c r="Q190" s="200">
        <v>6.8999999999999997E-4</v>
      </c>
      <c r="R190" s="200">
        <f>Q190*H190</f>
        <v>8.4870000000000001E-2</v>
      </c>
      <c r="S190" s="200">
        <v>0</v>
      </c>
      <c r="T190" s="20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02" t="s">
        <v>144</v>
      </c>
      <c r="AT190" s="202" t="s">
        <v>139</v>
      </c>
      <c r="AU190" s="202" t="s">
        <v>82</v>
      </c>
      <c r="AY190" s="16" t="s">
        <v>137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6" t="s">
        <v>79</v>
      </c>
      <c r="BK190" s="203">
        <f>ROUND(I190*H190,2)</f>
        <v>0</v>
      </c>
      <c r="BL190" s="16" t="s">
        <v>144</v>
      </c>
      <c r="BM190" s="202" t="s">
        <v>342</v>
      </c>
    </row>
    <row r="191" spans="1:65" s="2" customFormat="1" ht="10.199999999999999">
      <c r="A191" s="33"/>
      <c r="B191" s="34"/>
      <c r="C191" s="35"/>
      <c r="D191" s="204" t="s">
        <v>146</v>
      </c>
      <c r="E191" s="35"/>
      <c r="F191" s="205" t="s">
        <v>343</v>
      </c>
      <c r="G191" s="35"/>
      <c r="H191" s="35"/>
      <c r="I191" s="114"/>
      <c r="J191" s="35"/>
      <c r="K191" s="35"/>
      <c r="L191" s="38"/>
      <c r="M191" s="206"/>
      <c r="N191" s="207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146</v>
      </c>
      <c r="AU191" s="16" t="s">
        <v>82</v>
      </c>
    </row>
    <row r="192" spans="1:65" s="13" customFormat="1" ht="10.199999999999999">
      <c r="B192" s="208"/>
      <c r="C192" s="209"/>
      <c r="D192" s="204" t="s">
        <v>148</v>
      </c>
      <c r="E192" s="210" t="s">
        <v>19</v>
      </c>
      <c r="F192" s="211" t="s">
        <v>344</v>
      </c>
      <c r="G192" s="209"/>
      <c r="H192" s="212">
        <v>123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148</v>
      </c>
      <c r="AU192" s="218" t="s">
        <v>82</v>
      </c>
      <c r="AV192" s="13" t="s">
        <v>82</v>
      </c>
      <c r="AW192" s="13" t="s">
        <v>33</v>
      </c>
      <c r="AX192" s="13" t="s">
        <v>79</v>
      </c>
      <c r="AY192" s="218" t="s">
        <v>137</v>
      </c>
    </row>
    <row r="193" spans="1:65" s="2" customFormat="1" ht="14.4" customHeight="1">
      <c r="A193" s="33"/>
      <c r="B193" s="34"/>
      <c r="C193" s="191" t="s">
        <v>345</v>
      </c>
      <c r="D193" s="191" t="s">
        <v>139</v>
      </c>
      <c r="E193" s="192" t="s">
        <v>346</v>
      </c>
      <c r="F193" s="193" t="s">
        <v>347</v>
      </c>
      <c r="G193" s="194" t="s">
        <v>161</v>
      </c>
      <c r="H193" s="195">
        <v>30</v>
      </c>
      <c r="I193" s="196"/>
      <c r="J193" s="197">
        <f>ROUND(I193*H193,2)</f>
        <v>0</v>
      </c>
      <c r="K193" s="193" t="s">
        <v>143</v>
      </c>
      <c r="L193" s="38"/>
      <c r="M193" s="198" t="s">
        <v>19</v>
      </c>
      <c r="N193" s="199" t="s">
        <v>42</v>
      </c>
      <c r="O193" s="63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02" t="s">
        <v>144</v>
      </c>
      <c r="AT193" s="202" t="s">
        <v>139</v>
      </c>
      <c r="AU193" s="202" t="s">
        <v>82</v>
      </c>
      <c r="AY193" s="16" t="s">
        <v>137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6" t="s">
        <v>79</v>
      </c>
      <c r="BK193" s="203">
        <f>ROUND(I193*H193,2)</f>
        <v>0</v>
      </c>
      <c r="BL193" s="16" t="s">
        <v>144</v>
      </c>
      <c r="BM193" s="202" t="s">
        <v>348</v>
      </c>
    </row>
    <row r="194" spans="1:65" s="2" customFormat="1" ht="10.199999999999999">
      <c r="A194" s="33"/>
      <c r="B194" s="34"/>
      <c r="C194" s="35"/>
      <c r="D194" s="204" t="s">
        <v>146</v>
      </c>
      <c r="E194" s="35"/>
      <c r="F194" s="205" t="s">
        <v>349</v>
      </c>
      <c r="G194" s="35"/>
      <c r="H194" s="35"/>
      <c r="I194" s="114"/>
      <c r="J194" s="35"/>
      <c r="K194" s="35"/>
      <c r="L194" s="38"/>
      <c r="M194" s="206"/>
      <c r="N194" s="207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146</v>
      </c>
      <c r="AU194" s="16" t="s">
        <v>82</v>
      </c>
    </row>
    <row r="195" spans="1:65" s="12" customFormat="1" ht="22.8" customHeight="1">
      <c r="B195" s="175"/>
      <c r="C195" s="176"/>
      <c r="D195" s="177" t="s">
        <v>70</v>
      </c>
      <c r="E195" s="189" t="s">
        <v>350</v>
      </c>
      <c r="F195" s="189" t="s">
        <v>351</v>
      </c>
      <c r="G195" s="176"/>
      <c r="H195" s="176"/>
      <c r="I195" s="179"/>
      <c r="J195" s="190">
        <f>BK195</f>
        <v>0</v>
      </c>
      <c r="K195" s="176"/>
      <c r="L195" s="181"/>
      <c r="M195" s="182"/>
      <c r="N195" s="183"/>
      <c r="O195" s="183"/>
      <c r="P195" s="184">
        <f>SUM(P196:P207)</f>
        <v>0</v>
      </c>
      <c r="Q195" s="183"/>
      <c r="R195" s="184">
        <f>SUM(R196:R207)</f>
        <v>0</v>
      </c>
      <c r="S195" s="183"/>
      <c r="T195" s="185">
        <f>SUM(T196:T207)</f>
        <v>0</v>
      </c>
      <c r="AR195" s="186" t="s">
        <v>79</v>
      </c>
      <c r="AT195" s="187" t="s">
        <v>70</v>
      </c>
      <c r="AU195" s="187" t="s">
        <v>79</v>
      </c>
      <c r="AY195" s="186" t="s">
        <v>137</v>
      </c>
      <c r="BK195" s="188">
        <f>SUM(BK196:BK207)</f>
        <v>0</v>
      </c>
    </row>
    <row r="196" spans="1:65" s="2" customFormat="1" ht="14.4" customHeight="1">
      <c r="A196" s="33"/>
      <c r="B196" s="34"/>
      <c r="C196" s="191" t="s">
        <v>352</v>
      </c>
      <c r="D196" s="191" t="s">
        <v>139</v>
      </c>
      <c r="E196" s="192" t="s">
        <v>353</v>
      </c>
      <c r="F196" s="193" t="s">
        <v>354</v>
      </c>
      <c r="G196" s="194" t="s">
        <v>205</v>
      </c>
      <c r="H196" s="195">
        <v>13.545</v>
      </c>
      <c r="I196" s="196"/>
      <c r="J196" s="197">
        <f>ROUND(I196*H196,2)</f>
        <v>0</v>
      </c>
      <c r="K196" s="193" t="s">
        <v>143</v>
      </c>
      <c r="L196" s="38"/>
      <c r="M196" s="198" t="s">
        <v>19</v>
      </c>
      <c r="N196" s="199" t="s">
        <v>42</v>
      </c>
      <c r="O196" s="63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02" t="s">
        <v>144</v>
      </c>
      <c r="AT196" s="202" t="s">
        <v>139</v>
      </c>
      <c r="AU196" s="202" t="s">
        <v>82</v>
      </c>
      <c r="AY196" s="16" t="s">
        <v>137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6" t="s">
        <v>79</v>
      </c>
      <c r="BK196" s="203">
        <f>ROUND(I196*H196,2)</f>
        <v>0</v>
      </c>
      <c r="BL196" s="16" t="s">
        <v>144</v>
      </c>
      <c r="BM196" s="202" t="s">
        <v>355</v>
      </c>
    </row>
    <row r="197" spans="1:65" s="2" customFormat="1" ht="19.2">
      <c r="A197" s="33"/>
      <c r="B197" s="34"/>
      <c r="C197" s="35"/>
      <c r="D197" s="204" t="s">
        <v>146</v>
      </c>
      <c r="E197" s="35"/>
      <c r="F197" s="205" t="s">
        <v>356</v>
      </c>
      <c r="G197" s="35"/>
      <c r="H197" s="35"/>
      <c r="I197" s="114"/>
      <c r="J197" s="35"/>
      <c r="K197" s="35"/>
      <c r="L197" s="38"/>
      <c r="M197" s="206"/>
      <c r="N197" s="207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146</v>
      </c>
      <c r="AU197" s="16" t="s">
        <v>82</v>
      </c>
    </row>
    <row r="198" spans="1:65" s="13" customFormat="1" ht="10.199999999999999">
      <c r="B198" s="208"/>
      <c r="C198" s="209"/>
      <c r="D198" s="204" t="s">
        <v>148</v>
      </c>
      <c r="E198" s="210" t="s">
        <v>19</v>
      </c>
      <c r="F198" s="211" t="s">
        <v>357</v>
      </c>
      <c r="G198" s="209"/>
      <c r="H198" s="212">
        <v>13.545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148</v>
      </c>
      <c r="AU198" s="218" t="s">
        <v>82</v>
      </c>
      <c r="AV198" s="13" t="s">
        <v>82</v>
      </c>
      <c r="AW198" s="13" t="s">
        <v>33</v>
      </c>
      <c r="AX198" s="13" t="s">
        <v>71</v>
      </c>
      <c r="AY198" s="218" t="s">
        <v>137</v>
      </c>
    </row>
    <row r="199" spans="1:65" s="2" customFormat="1" ht="14.4" customHeight="1">
      <c r="A199" s="33"/>
      <c r="B199" s="34"/>
      <c r="C199" s="191" t="s">
        <v>358</v>
      </c>
      <c r="D199" s="191" t="s">
        <v>139</v>
      </c>
      <c r="E199" s="192" t="s">
        <v>359</v>
      </c>
      <c r="F199" s="193" t="s">
        <v>360</v>
      </c>
      <c r="G199" s="194" t="s">
        <v>205</v>
      </c>
      <c r="H199" s="195">
        <v>121.905</v>
      </c>
      <c r="I199" s="196"/>
      <c r="J199" s="197">
        <f>ROUND(I199*H199,2)</f>
        <v>0</v>
      </c>
      <c r="K199" s="193" t="s">
        <v>143</v>
      </c>
      <c r="L199" s="38"/>
      <c r="M199" s="198" t="s">
        <v>19</v>
      </c>
      <c r="N199" s="199" t="s">
        <v>42</v>
      </c>
      <c r="O199" s="63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02" t="s">
        <v>144</v>
      </c>
      <c r="AT199" s="202" t="s">
        <v>139</v>
      </c>
      <c r="AU199" s="202" t="s">
        <v>82</v>
      </c>
      <c r="AY199" s="16" t="s">
        <v>137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6" t="s">
        <v>79</v>
      </c>
      <c r="BK199" s="203">
        <f>ROUND(I199*H199,2)</f>
        <v>0</v>
      </c>
      <c r="BL199" s="16" t="s">
        <v>144</v>
      </c>
      <c r="BM199" s="202" t="s">
        <v>361</v>
      </c>
    </row>
    <row r="200" spans="1:65" s="2" customFormat="1" ht="19.2">
      <c r="A200" s="33"/>
      <c r="B200" s="34"/>
      <c r="C200" s="35"/>
      <c r="D200" s="204" t="s">
        <v>146</v>
      </c>
      <c r="E200" s="35"/>
      <c r="F200" s="205" t="s">
        <v>362</v>
      </c>
      <c r="G200" s="35"/>
      <c r="H200" s="35"/>
      <c r="I200" s="114"/>
      <c r="J200" s="35"/>
      <c r="K200" s="35"/>
      <c r="L200" s="38"/>
      <c r="M200" s="206"/>
      <c r="N200" s="207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146</v>
      </c>
      <c r="AU200" s="16" t="s">
        <v>82</v>
      </c>
    </row>
    <row r="201" spans="1:65" s="13" customFormat="1" ht="10.199999999999999">
      <c r="B201" s="208"/>
      <c r="C201" s="209"/>
      <c r="D201" s="204" t="s">
        <v>148</v>
      </c>
      <c r="E201" s="210" t="s">
        <v>19</v>
      </c>
      <c r="F201" s="211" t="s">
        <v>363</v>
      </c>
      <c r="G201" s="209"/>
      <c r="H201" s="212">
        <v>121.905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148</v>
      </c>
      <c r="AU201" s="218" t="s">
        <v>82</v>
      </c>
      <c r="AV201" s="13" t="s">
        <v>82</v>
      </c>
      <c r="AW201" s="13" t="s">
        <v>33</v>
      </c>
      <c r="AX201" s="13" t="s">
        <v>79</v>
      </c>
      <c r="AY201" s="218" t="s">
        <v>137</v>
      </c>
    </row>
    <row r="202" spans="1:65" s="2" customFormat="1" ht="22.8">
      <c r="A202" s="33"/>
      <c r="B202" s="34"/>
      <c r="C202" s="191" t="s">
        <v>364</v>
      </c>
      <c r="D202" s="191" t="s">
        <v>139</v>
      </c>
      <c r="E202" s="192" t="s">
        <v>365</v>
      </c>
      <c r="F202" s="193" t="s">
        <v>366</v>
      </c>
      <c r="G202" s="194" t="s">
        <v>205</v>
      </c>
      <c r="H202" s="195">
        <v>4.8449999999999998</v>
      </c>
      <c r="I202" s="196"/>
      <c r="J202" s="197">
        <f>ROUND(I202*H202,2)</f>
        <v>0</v>
      </c>
      <c r="K202" s="193" t="s">
        <v>143</v>
      </c>
      <c r="L202" s="38"/>
      <c r="M202" s="198" t="s">
        <v>19</v>
      </c>
      <c r="N202" s="199" t="s">
        <v>42</v>
      </c>
      <c r="O202" s="63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02" t="s">
        <v>144</v>
      </c>
      <c r="AT202" s="202" t="s">
        <v>139</v>
      </c>
      <c r="AU202" s="202" t="s">
        <v>82</v>
      </c>
      <c r="AY202" s="16" t="s">
        <v>137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6" t="s">
        <v>79</v>
      </c>
      <c r="BK202" s="203">
        <f>ROUND(I202*H202,2)</f>
        <v>0</v>
      </c>
      <c r="BL202" s="16" t="s">
        <v>144</v>
      </c>
      <c r="BM202" s="202" t="s">
        <v>367</v>
      </c>
    </row>
    <row r="203" spans="1:65" s="2" customFormat="1" ht="19.2">
      <c r="A203" s="33"/>
      <c r="B203" s="34"/>
      <c r="C203" s="35"/>
      <c r="D203" s="204" t="s">
        <v>146</v>
      </c>
      <c r="E203" s="35"/>
      <c r="F203" s="205" t="s">
        <v>368</v>
      </c>
      <c r="G203" s="35"/>
      <c r="H203" s="35"/>
      <c r="I203" s="114"/>
      <c r="J203" s="35"/>
      <c r="K203" s="35"/>
      <c r="L203" s="38"/>
      <c r="M203" s="206"/>
      <c r="N203" s="207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146</v>
      </c>
      <c r="AU203" s="16" t="s">
        <v>82</v>
      </c>
    </row>
    <row r="204" spans="1:65" s="13" customFormat="1" ht="10.199999999999999">
      <c r="B204" s="208"/>
      <c r="C204" s="209"/>
      <c r="D204" s="204" t="s">
        <v>148</v>
      </c>
      <c r="E204" s="210" t="s">
        <v>19</v>
      </c>
      <c r="F204" s="211" t="s">
        <v>369</v>
      </c>
      <c r="G204" s="209"/>
      <c r="H204" s="212">
        <v>4.8449999999999998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148</v>
      </c>
      <c r="AU204" s="218" t="s">
        <v>82</v>
      </c>
      <c r="AV204" s="13" t="s">
        <v>82</v>
      </c>
      <c r="AW204" s="13" t="s">
        <v>33</v>
      </c>
      <c r="AX204" s="13" t="s">
        <v>71</v>
      </c>
      <c r="AY204" s="218" t="s">
        <v>137</v>
      </c>
    </row>
    <row r="205" spans="1:65" s="2" customFormat="1" ht="14.4" customHeight="1">
      <c r="A205" s="33"/>
      <c r="B205" s="34"/>
      <c r="C205" s="191" t="s">
        <v>370</v>
      </c>
      <c r="D205" s="191" t="s">
        <v>139</v>
      </c>
      <c r="E205" s="192" t="s">
        <v>371</v>
      </c>
      <c r="F205" s="193" t="s">
        <v>204</v>
      </c>
      <c r="G205" s="194" t="s">
        <v>205</v>
      </c>
      <c r="H205" s="195">
        <v>8.6999999999999993</v>
      </c>
      <c r="I205" s="196"/>
      <c r="J205" s="197">
        <f>ROUND(I205*H205,2)</f>
        <v>0</v>
      </c>
      <c r="K205" s="193" t="s">
        <v>143</v>
      </c>
      <c r="L205" s="38"/>
      <c r="M205" s="198" t="s">
        <v>19</v>
      </c>
      <c r="N205" s="199" t="s">
        <v>42</v>
      </c>
      <c r="O205" s="63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02" t="s">
        <v>144</v>
      </c>
      <c r="AT205" s="202" t="s">
        <v>139</v>
      </c>
      <c r="AU205" s="202" t="s">
        <v>82</v>
      </c>
      <c r="AY205" s="16" t="s">
        <v>137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6" t="s">
        <v>79</v>
      </c>
      <c r="BK205" s="203">
        <f>ROUND(I205*H205,2)</f>
        <v>0</v>
      </c>
      <c r="BL205" s="16" t="s">
        <v>144</v>
      </c>
      <c r="BM205" s="202" t="s">
        <v>372</v>
      </c>
    </row>
    <row r="206" spans="1:65" s="2" customFormat="1" ht="19.2">
      <c r="A206" s="33"/>
      <c r="B206" s="34"/>
      <c r="C206" s="35"/>
      <c r="D206" s="204" t="s">
        <v>146</v>
      </c>
      <c r="E206" s="35"/>
      <c r="F206" s="205" t="s">
        <v>207</v>
      </c>
      <c r="G206" s="35"/>
      <c r="H206" s="35"/>
      <c r="I206" s="114"/>
      <c r="J206" s="35"/>
      <c r="K206" s="35"/>
      <c r="L206" s="38"/>
      <c r="M206" s="206"/>
      <c r="N206" s="207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146</v>
      </c>
      <c r="AU206" s="16" t="s">
        <v>82</v>
      </c>
    </row>
    <row r="207" spans="1:65" s="13" customFormat="1" ht="10.199999999999999">
      <c r="B207" s="208"/>
      <c r="C207" s="209"/>
      <c r="D207" s="204" t="s">
        <v>148</v>
      </c>
      <c r="E207" s="210" t="s">
        <v>19</v>
      </c>
      <c r="F207" s="211" t="s">
        <v>373</v>
      </c>
      <c r="G207" s="209"/>
      <c r="H207" s="212">
        <v>8.6999999999999993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148</v>
      </c>
      <c r="AU207" s="218" t="s">
        <v>82</v>
      </c>
      <c r="AV207" s="13" t="s">
        <v>82</v>
      </c>
      <c r="AW207" s="13" t="s">
        <v>33</v>
      </c>
      <c r="AX207" s="13" t="s">
        <v>71</v>
      </c>
      <c r="AY207" s="218" t="s">
        <v>137</v>
      </c>
    </row>
    <row r="208" spans="1:65" s="12" customFormat="1" ht="22.8" customHeight="1">
      <c r="B208" s="175"/>
      <c r="C208" s="176"/>
      <c r="D208" s="177" t="s">
        <v>70</v>
      </c>
      <c r="E208" s="189" t="s">
        <v>374</v>
      </c>
      <c r="F208" s="189" t="s">
        <v>375</v>
      </c>
      <c r="G208" s="176"/>
      <c r="H208" s="176"/>
      <c r="I208" s="179"/>
      <c r="J208" s="190">
        <f>BK208</f>
        <v>0</v>
      </c>
      <c r="K208" s="176"/>
      <c r="L208" s="181"/>
      <c r="M208" s="182"/>
      <c r="N208" s="183"/>
      <c r="O208" s="183"/>
      <c r="P208" s="184">
        <f>SUM(P209:P210)</f>
        <v>0</v>
      </c>
      <c r="Q208" s="183"/>
      <c r="R208" s="184">
        <f>SUM(R209:R210)</f>
        <v>0</v>
      </c>
      <c r="S208" s="183"/>
      <c r="T208" s="185">
        <f>SUM(T209:T210)</f>
        <v>0</v>
      </c>
      <c r="AR208" s="186" t="s">
        <v>79</v>
      </c>
      <c r="AT208" s="187" t="s">
        <v>70</v>
      </c>
      <c r="AU208" s="187" t="s">
        <v>79</v>
      </c>
      <c r="AY208" s="186" t="s">
        <v>137</v>
      </c>
      <c r="BK208" s="188">
        <f>SUM(BK209:BK210)</f>
        <v>0</v>
      </c>
    </row>
    <row r="209" spans="1:65" s="2" customFormat="1" ht="22.8">
      <c r="A209" s="33"/>
      <c r="B209" s="34"/>
      <c r="C209" s="191" t="s">
        <v>376</v>
      </c>
      <c r="D209" s="191" t="s">
        <v>139</v>
      </c>
      <c r="E209" s="192" t="s">
        <v>377</v>
      </c>
      <c r="F209" s="193" t="s">
        <v>378</v>
      </c>
      <c r="G209" s="194" t="s">
        <v>205</v>
      </c>
      <c r="H209" s="195">
        <v>153.83600000000001</v>
      </c>
      <c r="I209" s="196"/>
      <c r="J209" s="197">
        <f>ROUND(I209*H209,2)</f>
        <v>0</v>
      </c>
      <c r="K209" s="193" t="s">
        <v>143</v>
      </c>
      <c r="L209" s="38"/>
      <c r="M209" s="198" t="s">
        <v>19</v>
      </c>
      <c r="N209" s="199" t="s">
        <v>42</v>
      </c>
      <c r="O209" s="63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02" t="s">
        <v>144</v>
      </c>
      <c r="AT209" s="202" t="s">
        <v>139</v>
      </c>
      <c r="AU209" s="202" t="s">
        <v>82</v>
      </c>
      <c r="AY209" s="16" t="s">
        <v>137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6" t="s">
        <v>79</v>
      </c>
      <c r="BK209" s="203">
        <f>ROUND(I209*H209,2)</f>
        <v>0</v>
      </c>
      <c r="BL209" s="16" t="s">
        <v>144</v>
      </c>
      <c r="BM209" s="202" t="s">
        <v>379</v>
      </c>
    </row>
    <row r="210" spans="1:65" s="2" customFormat="1" ht="19.2">
      <c r="A210" s="33"/>
      <c r="B210" s="34"/>
      <c r="C210" s="35"/>
      <c r="D210" s="204" t="s">
        <v>146</v>
      </c>
      <c r="E210" s="35"/>
      <c r="F210" s="205" t="s">
        <v>380</v>
      </c>
      <c r="G210" s="35"/>
      <c r="H210" s="35"/>
      <c r="I210" s="114"/>
      <c r="J210" s="35"/>
      <c r="K210" s="35"/>
      <c r="L210" s="38"/>
      <c r="M210" s="229"/>
      <c r="N210" s="230"/>
      <c r="O210" s="231"/>
      <c r="P210" s="231"/>
      <c r="Q210" s="231"/>
      <c r="R210" s="231"/>
      <c r="S210" s="231"/>
      <c r="T210" s="232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146</v>
      </c>
      <c r="AU210" s="16" t="s">
        <v>82</v>
      </c>
    </row>
    <row r="211" spans="1:65" s="2" customFormat="1" ht="6.9" customHeight="1">
      <c r="A211" s="33"/>
      <c r="B211" s="46"/>
      <c r="C211" s="47"/>
      <c r="D211" s="47"/>
      <c r="E211" s="47"/>
      <c r="F211" s="47"/>
      <c r="G211" s="47"/>
      <c r="H211" s="47"/>
      <c r="I211" s="141"/>
      <c r="J211" s="47"/>
      <c r="K211" s="47"/>
      <c r="L211" s="38"/>
      <c r="M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</row>
  </sheetData>
  <sheetProtection algorithmName="SHA-512" hashValue="lrgjhxF2lb9sx8ht0xB5WUh9Vdcn6WvbLS3Sw7gccAem64H6KMUGoKVde7J0u3ClPRROaeM3mycrnZAL/SIDdg==" saltValue="ly65VNCiIjTCU2Oao6Ic84yB5Xj/CTE1yXNtIIA32xG1+0Fu72RC39mHVn7LLS2l79DJjntZdr7JrTlewjIk0w==" spinCount="100000" sheet="1" objects="1" scenarios="1" formatColumns="0" formatRows="0" autoFilter="0"/>
  <autoFilter ref="C86:K210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12.71093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85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P3 v k.ú. Svojšice u Kouřimi</v>
      </c>
      <c r="F7" s="357"/>
      <c r="G7" s="357"/>
      <c r="H7" s="357"/>
      <c r="I7" s="107"/>
      <c r="L7" s="19"/>
    </row>
    <row r="8" spans="1:46" s="2" customFormat="1" ht="12" customHeight="1">
      <c r="A8" s="33"/>
      <c r="B8" s="38"/>
      <c r="C8" s="33"/>
      <c r="D8" s="113" t="s">
        <v>108</v>
      </c>
      <c r="E8" s="33"/>
      <c r="F8" s="33"/>
      <c r="G8" s="33"/>
      <c r="H8" s="33"/>
      <c r="I8" s="114"/>
      <c r="J8" s="33"/>
      <c r="K8" s="33"/>
      <c r="L8" s="11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8" t="s">
        <v>381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02" t="s">
        <v>81</v>
      </c>
      <c r="G11" s="33"/>
      <c r="H11" s="33"/>
      <c r="I11" s="116" t="s">
        <v>20</v>
      </c>
      <c r="J11" s="102" t="s">
        <v>19</v>
      </c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02" t="s">
        <v>22</v>
      </c>
      <c r="G12" s="33"/>
      <c r="H12" s="33"/>
      <c r="I12" s="116" t="s">
        <v>23</v>
      </c>
      <c r="J12" s="117" t="str">
        <f>'Rekapitulace stavby'!AN8</f>
        <v>2. 6. 2020</v>
      </c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02" t="s">
        <v>19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27</v>
      </c>
      <c r="F15" s="33"/>
      <c r="G15" s="33"/>
      <c r="H15" s="33"/>
      <c r="I15" s="116" t="s">
        <v>28</v>
      </c>
      <c r="J15" s="102" t="s">
        <v>19</v>
      </c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60" t="str">
        <f>'Rekapitulace stavby'!E14</f>
        <v>Vyplň údaj</v>
      </c>
      <c r="F18" s="361"/>
      <c r="G18" s="361"/>
      <c r="H18" s="361"/>
      <c r="I18" s="116" t="s">
        <v>28</v>
      </c>
      <c r="J18" s="29" t="str">
        <f>'Rekapitulace stavby'!AN14</f>
        <v>Vyplň údaj</v>
      </c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02" t="s">
        <v>19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16" t="s">
        <v>28</v>
      </c>
      <c r="J21" s="102" t="s">
        <v>19</v>
      </c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02" t="str">
        <f>IF('Rekapitulace stavby'!AN19="","",'Rekapitulace stavby'!AN19)</f>
        <v/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6" t="s">
        <v>28</v>
      </c>
      <c r="J24" s="102" t="str">
        <f>IF('Rekapitulace stavby'!AN20="","",'Rekapitulace stavby'!AN20)</f>
        <v/>
      </c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8"/>
      <c r="B27" s="119"/>
      <c r="C27" s="118"/>
      <c r="D27" s="118"/>
      <c r="E27" s="362" t="s">
        <v>19</v>
      </c>
      <c r="F27" s="362"/>
      <c r="G27" s="362"/>
      <c r="H27" s="362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11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ROUND(J85, 2)</f>
        <v>0</v>
      </c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ROUND((SUM(BE85:BE193)),  2)</f>
        <v>0</v>
      </c>
      <c r="G33" s="33"/>
      <c r="H33" s="33"/>
      <c r="I33" s="130">
        <v>0.21</v>
      </c>
      <c r="J33" s="129">
        <f>ROUND(((SUM(BE85:BE193))*I33),  2)</f>
        <v>0</v>
      </c>
      <c r="K33" s="33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ROUND((SUM(BF85:BF193)),  2)</f>
        <v>0</v>
      </c>
      <c r="G34" s="33"/>
      <c r="H34" s="33"/>
      <c r="I34" s="130">
        <v>0.15</v>
      </c>
      <c r="J34" s="129">
        <f>ROUND(((SUM(BF85:BF193))*I34),  2)</f>
        <v>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ROUND((SUM(BG85:BG193)),  2)</f>
        <v>0</v>
      </c>
      <c r="G35" s="33"/>
      <c r="H35" s="33"/>
      <c r="I35" s="130">
        <v>0.21</v>
      </c>
      <c r="J35" s="129">
        <f>0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ROUND((SUM(BH85:BH193)),  2)</f>
        <v>0</v>
      </c>
      <c r="G36" s="33"/>
      <c r="H36" s="33"/>
      <c r="I36" s="130">
        <v>0.15</v>
      </c>
      <c r="J36" s="129">
        <f>0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ROUND((SUM(BI85:BI193)),  2)</f>
        <v>0</v>
      </c>
      <c r="G37" s="33"/>
      <c r="H37" s="33"/>
      <c r="I37" s="130">
        <v>0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9"/>
      <c r="C40" s="140"/>
      <c r="D40" s="140"/>
      <c r="E40" s="140"/>
      <c r="F40" s="140"/>
      <c r="G40" s="140"/>
      <c r="H40" s="140"/>
      <c r="I40" s="141"/>
      <c r="J40" s="140"/>
      <c r="K40" s="140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42"/>
      <c r="C44" s="143"/>
      <c r="D44" s="143"/>
      <c r="E44" s="143"/>
      <c r="F44" s="143"/>
      <c r="G44" s="143"/>
      <c r="H44" s="143"/>
      <c r="I44" s="144"/>
      <c r="J44" s="143"/>
      <c r="K44" s="143"/>
      <c r="L44" s="11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110</v>
      </c>
      <c r="D45" s="35"/>
      <c r="E45" s="35"/>
      <c r="F45" s="35"/>
      <c r="G45" s="35"/>
      <c r="H45" s="35"/>
      <c r="I45" s="114"/>
      <c r="J45" s="35"/>
      <c r="K45" s="35"/>
      <c r="L45" s="11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14"/>
      <c r="J46" s="35"/>
      <c r="K46" s="35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63" t="str">
        <f>E7</f>
        <v>Polní cesta P3 v k.ú. Svojšice u Kouřimi</v>
      </c>
      <c r="F48" s="364"/>
      <c r="G48" s="364"/>
      <c r="H48" s="364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108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2" t="str">
        <f>E9</f>
        <v xml:space="preserve">SO-102 - Polní cesta P3 </v>
      </c>
      <c r="F50" s="365"/>
      <c r="G50" s="365"/>
      <c r="H50" s="365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14"/>
      <c r="J51" s="35"/>
      <c r="K51" s="35"/>
      <c r="L51" s="11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6" t="s">
        <v>23</v>
      </c>
      <c r="J52" s="58" t="str">
        <f>IF(J12="","",J12)</f>
        <v>2. 6. 2020</v>
      </c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6" t="s">
        <v>31</v>
      </c>
      <c r="J54" s="31" t="str">
        <f>E21</f>
        <v>AGRO-AQUA, s.r.o. Pardubice</v>
      </c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6" t="s">
        <v>34</v>
      </c>
      <c r="J55" s="31" t="str">
        <f>E24</f>
        <v xml:space="preserve"> </v>
      </c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14"/>
      <c r="J56" s="35"/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5" t="s">
        <v>111</v>
      </c>
      <c r="D57" s="146"/>
      <c r="E57" s="146"/>
      <c r="F57" s="146"/>
      <c r="G57" s="146"/>
      <c r="H57" s="146"/>
      <c r="I57" s="147"/>
      <c r="J57" s="148" t="s">
        <v>112</v>
      </c>
      <c r="K57" s="146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14"/>
      <c r="J58" s="35"/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9" t="s">
        <v>69</v>
      </c>
      <c r="D59" s="35"/>
      <c r="E59" s="35"/>
      <c r="F59" s="35"/>
      <c r="G59" s="35"/>
      <c r="H59" s="35"/>
      <c r="I59" s="114"/>
      <c r="J59" s="76">
        <f>J85</f>
        <v>0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113</v>
      </c>
    </row>
    <row r="60" spans="1:47" s="9" customFormat="1" ht="24.9" customHeight="1">
      <c r="B60" s="150"/>
      <c r="C60" s="151"/>
      <c r="D60" s="152" t="s">
        <v>114</v>
      </c>
      <c r="E60" s="153"/>
      <c r="F60" s="153"/>
      <c r="G60" s="153"/>
      <c r="H60" s="153"/>
      <c r="I60" s="154"/>
      <c r="J60" s="155">
        <f>J86</f>
        <v>0</v>
      </c>
      <c r="K60" s="151"/>
      <c r="L60" s="156"/>
    </row>
    <row r="61" spans="1:47" s="10" customFormat="1" ht="19.95" customHeight="1">
      <c r="B61" s="157"/>
      <c r="C61" s="96"/>
      <c r="D61" s="158" t="s">
        <v>115</v>
      </c>
      <c r="E61" s="159"/>
      <c r="F61" s="159"/>
      <c r="G61" s="159"/>
      <c r="H61" s="159"/>
      <c r="I61" s="160"/>
      <c r="J61" s="161">
        <f>J87</f>
        <v>0</v>
      </c>
      <c r="K61" s="96"/>
      <c r="L61" s="162"/>
    </row>
    <row r="62" spans="1:47" s="10" customFormat="1" ht="19.95" customHeight="1">
      <c r="B62" s="157"/>
      <c r="C62" s="96"/>
      <c r="D62" s="158" t="s">
        <v>116</v>
      </c>
      <c r="E62" s="159"/>
      <c r="F62" s="159"/>
      <c r="G62" s="159"/>
      <c r="H62" s="159"/>
      <c r="I62" s="160"/>
      <c r="J62" s="161">
        <f>J131</f>
        <v>0</v>
      </c>
      <c r="K62" s="96"/>
      <c r="L62" s="162"/>
    </row>
    <row r="63" spans="1:47" s="10" customFormat="1" ht="19.95" customHeight="1">
      <c r="B63" s="157"/>
      <c r="C63" s="96"/>
      <c r="D63" s="158" t="s">
        <v>117</v>
      </c>
      <c r="E63" s="159"/>
      <c r="F63" s="159"/>
      <c r="G63" s="159"/>
      <c r="H63" s="159"/>
      <c r="I63" s="160"/>
      <c r="J63" s="161">
        <f>J141</f>
        <v>0</v>
      </c>
      <c r="K63" s="96"/>
      <c r="L63" s="162"/>
    </row>
    <row r="64" spans="1:47" s="10" customFormat="1" ht="19.95" customHeight="1">
      <c r="B64" s="157"/>
      <c r="C64" s="96"/>
      <c r="D64" s="158" t="s">
        <v>119</v>
      </c>
      <c r="E64" s="159"/>
      <c r="F64" s="159"/>
      <c r="G64" s="159"/>
      <c r="H64" s="159"/>
      <c r="I64" s="160"/>
      <c r="J64" s="161">
        <f>J171</f>
        <v>0</v>
      </c>
      <c r="K64" s="96"/>
      <c r="L64" s="162"/>
    </row>
    <row r="65" spans="1:31" s="10" customFormat="1" ht="19.95" customHeight="1">
      <c r="B65" s="157"/>
      <c r="C65" s="96"/>
      <c r="D65" s="158" t="s">
        <v>121</v>
      </c>
      <c r="E65" s="159"/>
      <c r="F65" s="159"/>
      <c r="G65" s="159"/>
      <c r="H65" s="159"/>
      <c r="I65" s="160"/>
      <c r="J65" s="161">
        <f>J191</f>
        <v>0</v>
      </c>
      <c r="K65" s="96"/>
      <c r="L65" s="162"/>
    </row>
    <row r="66" spans="1:31" s="2" customFormat="1" ht="21.75" customHeight="1">
      <c r="A66" s="33"/>
      <c r="B66" s="34"/>
      <c r="C66" s="35"/>
      <c r="D66" s="35"/>
      <c r="E66" s="35"/>
      <c r="F66" s="35"/>
      <c r="G66" s="35"/>
      <c r="H66" s="35"/>
      <c r="I66" s="114"/>
      <c r="J66" s="35"/>
      <c r="K66" s="35"/>
      <c r="L66" s="115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" customHeight="1">
      <c r="A67" s="33"/>
      <c r="B67" s="46"/>
      <c r="C67" s="47"/>
      <c r="D67" s="47"/>
      <c r="E67" s="47"/>
      <c r="F67" s="47"/>
      <c r="G67" s="47"/>
      <c r="H67" s="47"/>
      <c r="I67" s="141"/>
      <c r="J67" s="47"/>
      <c r="K67" s="47"/>
      <c r="L67" s="11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pans="1:31" s="2" customFormat="1" ht="6.9" customHeight="1">
      <c r="A71" s="33"/>
      <c r="B71" s="48"/>
      <c r="C71" s="49"/>
      <c r="D71" s="49"/>
      <c r="E71" s="49"/>
      <c r="F71" s="49"/>
      <c r="G71" s="49"/>
      <c r="H71" s="49"/>
      <c r="I71" s="144"/>
      <c r="J71" s="49"/>
      <c r="K71" s="49"/>
      <c r="L71" s="11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" customHeight="1">
      <c r="A72" s="33"/>
      <c r="B72" s="34"/>
      <c r="C72" s="22" t="s">
        <v>122</v>
      </c>
      <c r="D72" s="35"/>
      <c r="E72" s="35"/>
      <c r="F72" s="35"/>
      <c r="G72" s="35"/>
      <c r="H72" s="35"/>
      <c r="I72" s="114"/>
      <c r="J72" s="35"/>
      <c r="K72" s="35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" customHeight="1">
      <c r="A73" s="33"/>
      <c r="B73" s="34"/>
      <c r="C73" s="35"/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4.4" customHeight="1">
      <c r="A75" s="33"/>
      <c r="B75" s="34"/>
      <c r="C75" s="35"/>
      <c r="D75" s="35"/>
      <c r="E75" s="363" t="str">
        <f>E7</f>
        <v>Polní cesta P3 v k.ú. Svojšice u Kouřimi</v>
      </c>
      <c r="F75" s="364"/>
      <c r="G75" s="364"/>
      <c r="H75" s="364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108</v>
      </c>
      <c r="D76" s="35"/>
      <c r="E76" s="35"/>
      <c r="F76" s="35"/>
      <c r="G76" s="35"/>
      <c r="H76" s="35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34"/>
      <c r="C77" s="35"/>
      <c r="D77" s="35"/>
      <c r="E77" s="312" t="str">
        <f>E9</f>
        <v xml:space="preserve">SO-102 - Polní cesta P3 </v>
      </c>
      <c r="F77" s="365"/>
      <c r="G77" s="365"/>
      <c r="H77" s="365"/>
      <c r="I77" s="114"/>
      <c r="J77" s="35"/>
      <c r="K77" s="35"/>
      <c r="L77" s="11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" customHeight="1">
      <c r="A78" s="33"/>
      <c r="B78" s="34"/>
      <c r="C78" s="35"/>
      <c r="D78" s="35"/>
      <c r="E78" s="35"/>
      <c r="F78" s="35"/>
      <c r="G78" s="35"/>
      <c r="H78" s="3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21</v>
      </c>
      <c r="D79" s="35"/>
      <c r="E79" s="35"/>
      <c r="F79" s="26" t="str">
        <f>F12</f>
        <v xml:space="preserve"> </v>
      </c>
      <c r="G79" s="35"/>
      <c r="H79" s="35"/>
      <c r="I79" s="116" t="s">
        <v>23</v>
      </c>
      <c r="J79" s="58" t="str">
        <f>IF(J12="","",J12)</f>
        <v>2. 6. 2020</v>
      </c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40.799999999999997" customHeight="1">
      <c r="A81" s="33"/>
      <c r="B81" s="34"/>
      <c r="C81" s="28" t="s">
        <v>25</v>
      </c>
      <c r="D81" s="35"/>
      <c r="E81" s="35"/>
      <c r="F81" s="26" t="str">
        <f>E15</f>
        <v>ČR-SPÚ, Pobočka Kolín</v>
      </c>
      <c r="G81" s="35"/>
      <c r="H81" s="35"/>
      <c r="I81" s="116" t="s">
        <v>31</v>
      </c>
      <c r="J81" s="31" t="str">
        <f>E21</f>
        <v>AGRO-AQUA, s.r.o. Pardubice</v>
      </c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6" customHeight="1">
      <c r="A82" s="33"/>
      <c r="B82" s="34"/>
      <c r="C82" s="28" t="s">
        <v>29</v>
      </c>
      <c r="D82" s="35"/>
      <c r="E82" s="35"/>
      <c r="F82" s="26" t="str">
        <f>IF(E18="","",E18)</f>
        <v>Vyplň údaj</v>
      </c>
      <c r="G82" s="35"/>
      <c r="H82" s="35"/>
      <c r="I82" s="116" t="s">
        <v>34</v>
      </c>
      <c r="J82" s="31" t="str">
        <f>E24</f>
        <v xml:space="preserve"> </v>
      </c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0.35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11" customFormat="1" ht="29.25" customHeight="1">
      <c r="A84" s="163"/>
      <c r="B84" s="164"/>
      <c r="C84" s="165" t="s">
        <v>123</v>
      </c>
      <c r="D84" s="166" t="s">
        <v>56</v>
      </c>
      <c r="E84" s="166" t="s">
        <v>52</v>
      </c>
      <c r="F84" s="166" t="s">
        <v>53</v>
      </c>
      <c r="G84" s="166" t="s">
        <v>124</v>
      </c>
      <c r="H84" s="166" t="s">
        <v>125</v>
      </c>
      <c r="I84" s="167" t="s">
        <v>126</v>
      </c>
      <c r="J84" s="166" t="s">
        <v>112</v>
      </c>
      <c r="K84" s="168" t="s">
        <v>127</v>
      </c>
      <c r="L84" s="169"/>
      <c r="M84" s="67" t="s">
        <v>19</v>
      </c>
      <c r="N84" s="68" t="s">
        <v>41</v>
      </c>
      <c r="O84" s="68" t="s">
        <v>128</v>
      </c>
      <c r="P84" s="68" t="s">
        <v>129</v>
      </c>
      <c r="Q84" s="68" t="s">
        <v>130</v>
      </c>
      <c r="R84" s="68" t="s">
        <v>131</v>
      </c>
      <c r="S84" s="68" t="s">
        <v>132</v>
      </c>
      <c r="T84" s="69" t="s">
        <v>133</v>
      </c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</row>
    <row r="85" spans="1:65" s="2" customFormat="1" ht="22.8" customHeight="1">
      <c r="A85" s="33"/>
      <c r="B85" s="34"/>
      <c r="C85" s="74" t="s">
        <v>134</v>
      </c>
      <c r="D85" s="35"/>
      <c r="E85" s="35"/>
      <c r="F85" s="35"/>
      <c r="G85" s="35"/>
      <c r="H85" s="35"/>
      <c r="I85" s="114"/>
      <c r="J85" s="170">
        <f>BK85</f>
        <v>0</v>
      </c>
      <c r="K85" s="35"/>
      <c r="L85" s="38"/>
      <c r="M85" s="70"/>
      <c r="N85" s="171"/>
      <c r="O85" s="71"/>
      <c r="P85" s="172">
        <f>P86</f>
        <v>0</v>
      </c>
      <c r="Q85" s="71"/>
      <c r="R85" s="172">
        <f>R86</f>
        <v>3420.4228621400002</v>
      </c>
      <c r="S85" s="71"/>
      <c r="T85" s="173">
        <f>T86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70</v>
      </c>
      <c r="AU85" s="16" t="s">
        <v>113</v>
      </c>
      <c r="BK85" s="174">
        <f>BK86</f>
        <v>0</v>
      </c>
    </row>
    <row r="86" spans="1:65" s="12" customFormat="1" ht="25.95" customHeight="1">
      <c r="B86" s="175"/>
      <c r="C86" s="176"/>
      <c r="D86" s="177" t="s">
        <v>70</v>
      </c>
      <c r="E86" s="178" t="s">
        <v>135</v>
      </c>
      <c r="F86" s="178" t="s">
        <v>136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P87+P131+P141+P171+P191</f>
        <v>0</v>
      </c>
      <c r="Q86" s="183"/>
      <c r="R86" s="184">
        <f>R87+R131+R141+R171+R191</f>
        <v>3420.4228621400002</v>
      </c>
      <c r="S86" s="183"/>
      <c r="T86" s="185">
        <f>T87+T131+T141+T171+T191</f>
        <v>0</v>
      </c>
      <c r="AR86" s="186" t="s">
        <v>79</v>
      </c>
      <c r="AT86" s="187" t="s">
        <v>70</v>
      </c>
      <c r="AU86" s="187" t="s">
        <v>71</v>
      </c>
      <c r="AY86" s="186" t="s">
        <v>137</v>
      </c>
      <c r="BK86" s="188">
        <f>BK87+BK131+BK141+BK171+BK191</f>
        <v>0</v>
      </c>
    </row>
    <row r="87" spans="1:65" s="12" customFormat="1" ht="22.8" customHeight="1">
      <c r="B87" s="175"/>
      <c r="C87" s="176"/>
      <c r="D87" s="177" t="s">
        <v>70</v>
      </c>
      <c r="E87" s="189" t="s">
        <v>79</v>
      </c>
      <c r="F87" s="189" t="s">
        <v>138</v>
      </c>
      <c r="G87" s="176"/>
      <c r="H87" s="176"/>
      <c r="I87" s="179"/>
      <c r="J87" s="190">
        <f>BK87</f>
        <v>0</v>
      </c>
      <c r="K87" s="176"/>
      <c r="L87" s="181"/>
      <c r="M87" s="182"/>
      <c r="N87" s="183"/>
      <c r="O87" s="183"/>
      <c r="P87" s="184">
        <f>SUM(P88:P130)</f>
        <v>0</v>
      </c>
      <c r="Q87" s="183"/>
      <c r="R87" s="184">
        <f>SUM(R88:R130)</f>
        <v>2.1361999999999999E-2</v>
      </c>
      <c r="S87" s="183"/>
      <c r="T87" s="185">
        <f>SUM(T88:T130)</f>
        <v>0</v>
      </c>
      <c r="AR87" s="186" t="s">
        <v>79</v>
      </c>
      <c r="AT87" s="187" t="s">
        <v>70</v>
      </c>
      <c r="AU87" s="187" t="s">
        <v>79</v>
      </c>
      <c r="AY87" s="186" t="s">
        <v>137</v>
      </c>
      <c r="BK87" s="188">
        <f>SUM(BK88:BK130)</f>
        <v>0</v>
      </c>
    </row>
    <row r="88" spans="1:65" s="2" customFormat="1" ht="14.4" customHeight="1">
      <c r="A88" s="33"/>
      <c r="B88" s="34"/>
      <c r="C88" s="191" t="s">
        <v>79</v>
      </c>
      <c r="D88" s="191" t="s">
        <v>139</v>
      </c>
      <c r="E88" s="192" t="s">
        <v>382</v>
      </c>
      <c r="F88" s="193" t="s">
        <v>383</v>
      </c>
      <c r="G88" s="194" t="s">
        <v>142</v>
      </c>
      <c r="H88" s="195">
        <v>1120.0999999999999</v>
      </c>
      <c r="I88" s="196"/>
      <c r="J88" s="197">
        <f>ROUND(I88*H88,2)</f>
        <v>0</v>
      </c>
      <c r="K88" s="193" t="s">
        <v>143</v>
      </c>
      <c r="L88" s="38"/>
      <c r="M88" s="198" t="s">
        <v>19</v>
      </c>
      <c r="N88" s="199" t="s">
        <v>42</v>
      </c>
      <c r="O88" s="63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202" t="s">
        <v>144</v>
      </c>
      <c r="AT88" s="202" t="s">
        <v>139</v>
      </c>
      <c r="AU88" s="202" t="s">
        <v>82</v>
      </c>
      <c r="AY88" s="16" t="s">
        <v>137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6" t="s">
        <v>79</v>
      </c>
      <c r="BK88" s="203">
        <f>ROUND(I88*H88,2)</f>
        <v>0</v>
      </c>
      <c r="BL88" s="16" t="s">
        <v>144</v>
      </c>
      <c r="BM88" s="202" t="s">
        <v>384</v>
      </c>
    </row>
    <row r="89" spans="1:65" s="2" customFormat="1" ht="10.199999999999999">
      <c r="A89" s="33"/>
      <c r="B89" s="34"/>
      <c r="C89" s="35"/>
      <c r="D89" s="204" t="s">
        <v>146</v>
      </c>
      <c r="E89" s="35"/>
      <c r="F89" s="205" t="s">
        <v>385</v>
      </c>
      <c r="G89" s="35"/>
      <c r="H89" s="35"/>
      <c r="I89" s="114"/>
      <c r="J89" s="35"/>
      <c r="K89" s="35"/>
      <c r="L89" s="38"/>
      <c r="M89" s="206"/>
      <c r="N89" s="207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146</v>
      </c>
      <c r="AU89" s="16" t="s">
        <v>82</v>
      </c>
    </row>
    <row r="90" spans="1:65" s="13" customFormat="1" ht="10.199999999999999">
      <c r="B90" s="208"/>
      <c r="C90" s="209"/>
      <c r="D90" s="204" t="s">
        <v>148</v>
      </c>
      <c r="E90" s="210" t="s">
        <v>19</v>
      </c>
      <c r="F90" s="211" t="s">
        <v>386</v>
      </c>
      <c r="G90" s="209"/>
      <c r="H90" s="212">
        <v>911.3</v>
      </c>
      <c r="I90" s="213"/>
      <c r="J90" s="209"/>
      <c r="K90" s="209"/>
      <c r="L90" s="214"/>
      <c r="M90" s="215"/>
      <c r="N90" s="216"/>
      <c r="O90" s="216"/>
      <c r="P90" s="216"/>
      <c r="Q90" s="216"/>
      <c r="R90" s="216"/>
      <c r="S90" s="216"/>
      <c r="T90" s="217"/>
      <c r="AT90" s="218" t="s">
        <v>148</v>
      </c>
      <c r="AU90" s="218" t="s">
        <v>82</v>
      </c>
      <c r="AV90" s="13" t="s">
        <v>82</v>
      </c>
      <c r="AW90" s="13" t="s">
        <v>33</v>
      </c>
      <c r="AX90" s="13" t="s">
        <v>71</v>
      </c>
      <c r="AY90" s="218" t="s">
        <v>137</v>
      </c>
    </row>
    <row r="91" spans="1:65" s="13" customFormat="1" ht="10.199999999999999">
      <c r="B91" s="208"/>
      <c r="C91" s="209"/>
      <c r="D91" s="204" t="s">
        <v>148</v>
      </c>
      <c r="E91" s="210" t="s">
        <v>19</v>
      </c>
      <c r="F91" s="211" t="s">
        <v>387</v>
      </c>
      <c r="G91" s="209"/>
      <c r="H91" s="212">
        <v>208.8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148</v>
      </c>
      <c r="AU91" s="218" t="s">
        <v>82</v>
      </c>
      <c r="AV91" s="13" t="s">
        <v>82</v>
      </c>
      <c r="AW91" s="13" t="s">
        <v>33</v>
      </c>
      <c r="AX91" s="13" t="s">
        <v>71</v>
      </c>
      <c r="AY91" s="218" t="s">
        <v>137</v>
      </c>
    </row>
    <row r="92" spans="1:65" s="2" customFormat="1" ht="22.8">
      <c r="A92" s="33"/>
      <c r="B92" s="34"/>
      <c r="C92" s="191" t="s">
        <v>82</v>
      </c>
      <c r="D92" s="191" t="s">
        <v>139</v>
      </c>
      <c r="E92" s="192" t="s">
        <v>166</v>
      </c>
      <c r="F92" s="193" t="s">
        <v>167</v>
      </c>
      <c r="G92" s="194" t="s">
        <v>168</v>
      </c>
      <c r="H92" s="195">
        <v>900.8</v>
      </c>
      <c r="I92" s="196"/>
      <c r="J92" s="197">
        <f>ROUND(I92*H92,2)</f>
        <v>0</v>
      </c>
      <c r="K92" s="193" t="s">
        <v>143</v>
      </c>
      <c r="L92" s="38"/>
      <c r="M92" s="198" t="s">
        <v>19</v>
      </c>
      <c r="N92" s="199" t="s">
        <v>42</v>
      </c>
      <c r="O92" s="63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202" t="s">
        <v>144</v>
      </c>
      <c r="AT92" s="202" t="s">
        <v>139</v>
      </c>
      <c r="AU92" s="202" t="s">
        <v>82</v>
      </c>
      <c r="AY92" s="16" t="s">
        <v>137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6" t="s">
        <v>79</v>
      </c>
      <c r="BK92" s="203">
        <f>ROUND(I92*H92,2)</f>
        <v>0</v>
      </c>
      <c r="BL92" s="16" t="s">
        <v>144</v>
      </c>
      <c r="BM92" s="202" t="s">
        <v>388</v>
      </c>
    </row>
    <row r="93" spans="1:65" s="2" customFormat="1" ht="19.2">
      <c r="A93" s="33"/>
      <c r="B93" s="34"/>
      <c r="C93" s="35"/>
      <c r="D93" s="204" t="s">
        <v>146</v>
      </c>
      <c r="E93" s="35"/>
      <c r="F93" s="205" t="s">
        <v>170</v>
      </c>
      <c r="G93" s="35"/>
      <c r="H93" s="35"/>
      <c r="I93" s="114"/>
      <c r="J93" s="35"/>
      <c r="K93" s="35"/>
      <c r="L93" s="38"/>
      <c r="M93" s="206"/>
      <c r="N93" s="207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146</v>
      </c>
      <c r="AU93" s="16" t="s">
        <v>82</v>
      </c>
    </row>
    <row r="94" spans="1:65" s="13" customFormat="1" ht="10.199999999999999">
      <c r="B94" s="208"/>
      <c r="C94" s="209"/>
      <c r="D94" s="204" t="s">
        <v>148</v>
      </c>
      <c r="E94" s="210" t="s">
        <v>19</v>
      </c>
      <c r="F94" s="211" t="s">
        <v>389</v>
      </c>
      <c r="G94" s="209"/>
      <c r="H94" s="212">
        <v>823.3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148</v>
      </c>
      <c r="AU94" s="218" t="s">
        <v>82</v>
      </c>
      <c r="AV94" s="13" t="s">
        <v>82</v>
      </c>
      <c r="AW94" s="13" t="s">
        <v>33</v>
      </c>
      <c r="AX94" s="13" t="s">
        <v>71</v>
      </c>
      <c r="AY94" s="218" t="s">
        <v>137</v>
      </c>
    </row>
    <row r="95" spans="1:65" s="13" customFormat="1" ht="10.199999999999999">
      <c r="B95" s="208"/>
      <c r="C95" s="209"/>
      <c r="D95" s="204" t="s">
        <v>148</v>
      </c>
      <c r="E95" s="210" t="s">
        <v>19</v>
      </c>
      <c r="F95" s="211" t="s">
        <v>390</v>
      </c>
      <c r="G95" s="209"/>
      <c r="H95" s="212">
        <v>77.5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148</v>
      </c>
      <c r="AU95" s="218" t="s">
        <v>82</v>
      </c>
      <c r="AV95" s="13" t="s">
        <v>82</v>
      </c>
      <c r="AW95" s="13" t="s">
        <v>33</v>
      </c>
      <c r="AX95" s="13" t="s">
        <v>71</v>
      </c>
      <c r="AY95" s="218" t="s">
        <v>137</v>
      </c>
    </row>
    <row r="96" spans="1:65" s="2" customFormat="1" ht="22.8">
      <c r="A96" s="33"/>
      <c r="B96" s="34"/>
      <c r="C96" s="191" t="s">
        <v>154</v>
      </c>
      <c r="D96" s="191" t="s">
        <v>139</v>
      </c>
      <c r="E96" s="192" t="s">
        <v>391</v>
      </c>
      <c r="F96" s="193" t="s">
        <v>392</v>
      </c>
      <c r="G96" s="194" t="s">
        <v>168</v>
      </c>
      <c r="H96" s="195">
        <v>102.6</v>
      </c>
      <c r="I96" s="196"/>
      <c r="J96" s="197">
        <f>ROUND(I96*H96,2)</f>
        <v>0</v>
      </c>
      <c r="K96" s="193" t="s">
        <v>143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144</v>
      </c>
      <c r="AT96" s="202" t="s">
        <v>139</v>
      </c>
      <c r="AU96" s="202" t="s">
        <v>82</v>
      </c>
      <c r="AY96" s="16" t="s">
        <v>137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144</v>
      </c>
      <c r="BM96" s="202" t="s">
        <v>393</v>
      </c>
    </row>
    <row r="97" spans="1:65" s="2" customFormat="1" ht="19.2">
      <c r="A97" s="33"/>
      <c r="B97" s="34"/>
      <c r="C97" s="35"/>
      <c r="D97" s="204" t="s">
        <v>146</v>
      </c>
      <c r="E97" s="35"/>
      <c r="F97" s="205" t="s">
        <v>394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146</v>
      </c>
      <c r="AU97" s="16" t="s">
        <v>82</v>
      </c>
    </row>
    <row r="98" spans="1:65" s="13" customFormat="1" ht="10.199999999999999">
      <c r="B98" s="208"/>
      <c r="C98" s="209"/>
      <c r="D98" s="204" t="s">
        <v>148</v>
      </c>
      <c r="E98" s="210" t="s">
        <v>19</v>
      </c>
      <c r="F98" s="211" t="s">
        <v>395</v>
      </c>
      <c r="G98" s="209"/>
      <c r="H98" s="212">
        <v>102.6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148</v>
      </c>
      <c r="AU98" s="218" t="s">
        <v>82</v>
      </c>
      <c r="AV98" s="13" t="s">
        <v>82</v>
      </c>
      <c r="AW98" s="13" t="s">
        <v>33</v>
      </c>
      <c r="AX98" s="13" t="s">
        <v>71</v>
      </c>
      <c r="AY98" s="218" t="s">
        <v>137</v>
      </c>
    </row>
    <row r="99" spans="1:65" s="2" customFormat="1" ht="22.8">
      <c r="A99" s="33"/>
      <c r="B99" s="34"/>
      <c r="C99" s="191" t="s">
        <v>144</v>
      </c>
      <c r="D99" s="191" t="s">
        <v>139</v>
      </c>
      <c r="E99" s="192" t="s">
        <v>191</v>
      </c>
      <c r="F99" s="193" t="s">
        <v>192</v>
      </c>
      <c r="G99" s="194" t="s">
        <v>168</v>
      </c>
      <c r="H99" s="195">
        <v>1003.4</v>
      </c>
      <c r="I99" s="196"/>
      <c r="J99" s="197">
        <f>ROUND(I99*H99,2)</f>
        <v>0</v>
      </c>
      <c r="K99" s="193" t="s">
        <v>143</v>
      </c>
      <c r="L99" s="38"/>
      <c r="M99" s="198" t="s">
        <v>19</v>
      </c>
      <c r="N99" s="199" t="s">
        <v>42</v>
      </c>
      <c r="O99" s="63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202" t="s">
        <v>144</v>
      </c>
      <c r="AT99" s="202" t="s">
        <v>139</v>
      </c>
      <c r="AU99" s="202" t="s">
        <v>82</v>
      </c>
      <c r="AY99" s="16" t="s">
        <v>137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6" t="s">
        <v>79</v>
      </c>
      <c r="BK99" s="203">
        <f>ROUND(I99*H99,2)</f>
        <v>0</v>
      </c>
      <c r="BL99" s="16" t="s">
        <v>144</v>
      </c>
      <c r="BM99" s="202" t="s">
        <v>396</v>
      </c>
    </row>
    <row r="100" spans="1:65" s="2" customFormat="1" ht="28.8">
      <c r="A100" s="33"/>
      <c r="B100" s="34"/>
      <c r="C100" s="35"/>
      <c r="D100" s="204" t="s">
        <v>146</v>
      </c>
      <c r="E100" s="35"/>
      <c r="F100" s="205" t="s">
        <v>194</v>
      </c>
      <c r="G100" s="35"/>
      <c r="H100" s="35"/>
      <c r="I100" s="114"/>
      <c r="J100" s="35"/>
      <c r="K100" s="35"/>
      <c r="L100" s="38"/>
      <c r="M100" s="206"/>
      <c r="N100" s="207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146</v>
      </c>
      <c r="AU100" s="16" t="s">
        <v>82</v>
      </c>
    </row>
    <row r="101" spans="1:65" s="13" customFormat="1" ht="10.199999999999999">
      <c r="B101" s="208"/>
      <c r="C101" s="209"/>
      <c r="D101" s="204" t="s">
        <v>148</v>
      </c>
      <c r="E101" s="210" t="s">
        <v>19</v>
      </c>
      <c r="F101" s="211" t="s">
        <v>397</v>
      </c>
      <c r="G101" s="209"/>
      <c r="H101" s="212">
        <v>1003.4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148</v>
      </c>
      <c r="AU101" s="218" t="s">
        <v>82</v>
      </c>
      <c r="AV101" s="13" t="s">
        <v>82</v>
      </c>
      <c r="AW101" s="13" t="s">
        <v>33</v>
      </c>
      <c r="AX101" s="13" t="s">
        <v>71</v>
      </c>
      <c r="AY101" s="218" t="s">
        <v>137</v>
      </c>
    </row>
    <row r="102" spans="1:65" s="2" customFormat="1" ht="14.4" customHeight="1">
      <c r="A102" s="33"/>
      <c r="B102" s="34"/>
      <c r="C102" s="191" t="s">
        <v>165</v>
      </c>
      <c r="D102" s="191" t="s">
        <v>139</v>
      </c>
      <c r="E102" s="192" t="s">
        <v>203</v>
      </c>
      <c r="F102" s="193" t="s">
        <v>204</v>
      </c>
      <c r="G102" s="194" t="s">
        <v>205</v>
      </c>
      <c r="H102" s="195">
        <v>1806.12</v>
      </c>
      <c r="I102" s="196"/>
      <c r="J102" s="197">
        <f>ROUND(I102*H102,2)</f>
        <v>0</v>
      </c>
      <c r="K102" s="193" t="s">
        <v>143</v>
      </c>
      <c r="L102" s="38"/>
      <c r="M102" s="198" t="s">
        <v>19</v>
      </c>
      <c r="N102" s="199" t="s">
        <v>42</v>
      </c>
      <c r="O102" s="63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202" t="s">
        <v>144</v>
      </c>
      <c r="AT102" s="202" t="s">
        <v>139</v>
      </c>
      <c r="AU102" s="202" t="s">
        <v>82</v>
      </c>
      <c r="AY102" s="16" t="s">
        <v>137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6" t="s">
        <v>79</v>
      </c>
      <c r="BK102" s="203">
        <f>ROUND(I102*H102,2)</f>
        <v>0</v>
      </c>
      <c r="BL102" s="16" t="s">
        <v>144</v>
      </c>
      <c r="BM102" s="202" t="s">
        <v>398</v>
      </c>
    </row>
    <row r="103" spans="1:65" s="2" customFormat="1" ht="19.2">
      <c r="A103" s="33"/>
      <c r="B103" s="34"/>
      <c r="C103" s="35"/>
      <c r="D103" s="204" t="s">
        <v>146</v>
      </c>
      <c r="E103" s="35"/>
      <c r="F103" s="205" t="s">
        <v>207</v>
      </c>
      <c r="G103" s="35"/>
      <c r="H103" s="35"/>
      <c r="I103" s="114"/>
      <c r="J103" s="35"/>
      <c r="K103" s="35"/>
      <c r="L103" s="38"/>
      <c r="M103" s="206"/>
      <c r="N103" s="207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146</v>
      </c>
      <c r="AU103" s="16" t="s">
        <v>82</v>
      </c>
    </row>
    <row r="104" spans="1:65" s="13" customFormat="1" ht="10.199999999999999">
      <c r="B104" s="208"/>
      <c r="C104" s="209"/>
      <c r="D104" s="204" t="s">
        <v>148</v>
      </c>
      <c r="E104" s="210" t="s">
        <v>19</v>
      </c>
      <c r="F104" s="211" t="s">
        <v>399</v>
      </c>
      <c r="G104" s="209"/>
      <c r="H104" s="212">
        <v>1806.12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148</v>
      </c>
      <c r="AU104" s="218" t="s">
        <v>82</v>
      </c>
      <c r="AV104" s="13" t="s">
        <v>82</v>
      </c>
      <c r="AW104" s="13" t="s">
        <v>33</v>
      </c>
      <c r="AX104" s="13" t="s">
        <v>71</v>
      </c>
      <c r="AY104" s="218" t="s">
        <v>137</v>
      </c>
    </row>
    <row r="105" spans="1:65" s="2" customFormat="1" ht="14.4" customHeight="1">
      <c r="A105" s="33"/>
      <c r="B105" s="34"/>
      <c r="C105" s="191" t="s">
        <v>172</v>
      </c>
      <c r="D105" s="191" t="s">
        <v>139</v>
      </c>
      <c r="E105" s="192" t="s">
        <v>210</v>
      </c>
      <c r="F105" s="193" t="s">
        <v>198</v>
      </c>
      <c r="G105" s="194" t="s">
        <v>168</v>
      </c>
      <c r="H105" s="195">
        <v>1003.4</v>
      </c>
      <c r="I105" s="196"/>
      <c r="J105" s="197">
        <f>ROUND(I105*H105,2)</f>
        <v>0</v>
      </c>
      <c r="K105" s="193" t="s">
        <v>143</v>
      </c>
      <c r="L105" s="38"/>
      <c r="M105" s="198" t="s">
        <v>19</v>
      </c>
      <c r="N105" s="199" t="s">
        <v>42</v>
      </c>
      <c r="O105" s="63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202" t="s">
        <v>144</v>
      </c>
      <c r="AT105" s="202" t="s">
        <v>139</v>
      </c>
      <c r="AU105" s="202" t="s">
        <v>82</v>
      </c>
      <c r="AY105" s="16" t="s">
        <v>137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6" t="s">
        <v>79</v>
      </c>
      <c r="BK105" s="203">
        <f>ROUND(I105*H105,2)</f>
        <v>0</v>
      </c>
      <c r="BL105" s="16" t="s">
        <v>144</v>
      </c>
      <c r="BM105" s="202" t="s">
        <v>400</v>
      </c>
    </row>
    <row r="106" spans="1:65" s="2" customFormat="1" ht="19.2">
      <c r="A106" s="33"/>
      <c r="B106" s="34"/>
      <c r="C106" s="35"/>
      <c r="D106" s="204" t="s">
        <v>146</v>
      </c>
      <c r="E106" s="35"/>
      <c r="F106" s="205" t="s">
        <v>200</v>
      </c>
      <c r="G106" s="35"/>
      <c r="H106" s="35"/>
      <c r="I106" s="114"/>
      <c r="J106" s="35"/>
      <c r="K106" s="35"/>
      <c r="L106" s="38"/>
      <c r="M106" s="206"/>
      <c r="N106" s="207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146</v>
      </c>
      <c r="AU106" s="16" t="s">
        <v>82</v>
      </c>
    </row>
    <row r="107" spans="1:65" s="13" customFormat="1" ht="10.199999999999999">
      <c r="B107" s="208"/>
      <c r="C107" s="209"/>
      <c r="D107" s="204" t="s">
        <v>148</v>
      </c>
      <c r="E107" s="210" t="s">
        <v>19</v>
      </c>
      <c r="F107" s="211" t="s">
        <v>401</v>
      </c>
      <c r="G107" s="209"/>
      <c r="H107" s="212">
        <v>1003.4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148</v>
      </c>
      <c r="AU107" s="218" t="s">
        <v>82</v>
      </c>
      <c r="AV107" s="13" t="s">
        <v>82</v>
      </c>
      <c r="AW107" s="13" t="s">
        <v>33</v>
      </c>
      <c r="AX107" s="13" t="s">
        <v>71</v>
      </c>
      <c r="AY107" s="218" t="s">
        <v>137</v>
      </c>
    </row>
    <row r="108" spans="1:65" s="2" customFormat="1" ht="22.8">
      <c r="A108" s="33"/>
      <c r="B108" s="34"/>
      <c r="C108" s="191" t="s">
        <v>178</v>
      </c>
      <c r="D108" s="191" t="s">
        <v>139</v>
      </c>
      <c r="E108" s="192" t="s">
        <v>402</v>
      </c>
      <c r="F108" s="193" t="s">
        <v>403</v>
      </c>
      <c r="G108" s="194" t="s">
        <v>142</v>
      </c>
      <c r="H108" s="195">
        <v>2588.6999999999998</v>
      </c>
      <c r="I108" s="196"/>
      <c r="J108" s="197">
        <f>ROUND(I108*H108,2)</f>
        <v>0</v>
      </c>
      <c r="K108" s="193" t="s">
        <v>143</v>
      </c>
      <c r="L108" s="38"/>
      <c r="M108" s="198" t="s">
        <v>19</v>
      </c>
      <c r="N108" s="199" t="s">
        <v>42</v>
      </c>
      <c r="O108" s="63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202" t="s">
        <v>144</v>
      </c>
      <c r="AT108" s="202" t="s">
        <v>139</v>
      </c>
      <c r="AU108" s="202" t="s">
        <v>82</v>
      </c>
      <c r="AY108" s="16" t="s">
        <v>137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6" t="s">
        <v>79</v>
      </c>
      <c r="BK108" s="203">
        <f>ROUND(I108*H108,2)</f>
        <v>0</v>
      </c>
      <c r="BL108" s="16" t="s">
        <v>144</v>
      </c>
      <c r="BM108" s="202" t="s">
        <v>404</v>
      </c>
    </row>
    <row r="109" spans="1:65" s="2" customFormat="1" ht="19.2">
      <c r="A109" s="33"/>
      <c r="B109" s="34"/>
      <c r="C109" s="35"/>
      <c r="D109" s="204" t="s">
        <v>146</v>
      </c>
      <c r="E109" s="35"/>
      <c r="F109" s="205" t="s">
        <v>405</v>
      </c>
      <c r="G109" s="35"/>
      <c r="H109" s="35"/>
      <c r="I109" s="114"/>
      <c r="J109" s="35"/>
      <c r="K109" s="35"/>
      <c r="L109" s="38"/>
      <c r="M109" s="206"/>
      <c r="N109" s="207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146</v>
      </c>
      <c r="AU109" s="16" t="s">
        <v>82</v>
      </c>
    </row>
    <row r="110" spans="1:65" s="2" customFormat="1" ht="48">
      <c r="A110" s="33"/>
      <c r="B110" s="34"/>
      <c r="C110" s="35"/>
      <c r="D110" s="204" t="s">
        <v>406</v>
      </c>
      <c r="E110" s="35"/>
      <c r="F110" s="233" t="s">
        <v>407</v>
      </c>
      <c r="G110" s="35"/>
      <c r="H110" s="35"/>
      <c r="I110" s="114"/>
      <c r="J110" s="35"/>
      <c r="K110" s="35"/>
      <c r="L110" s="38"/>
      <c r="M110" s="206"/>
      <c r="N110" s="207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406</v>
      </c>
      <c r="AU110" s="16" t="s">
        <v>82</v>
      </c>
    </row>
    <row r="111" spans="1:65" s="13" customFormat="1" ht="10.199999999999999">
      <c r="B111" s="208"/>
      <c r="C111" s="209"/>
      <c r="D111" s="204" t="s">
        <v>148</v>
      </c>
      <c r="E111" s="210" t="s">
        <v>19</v>
      </c>
      <c r="F111" s="211" t="s">
        <v>408</v>
      </c>
      <c r="G111" s="209"/>
      <c r="H111" s="212">
        <v>945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148</v>
      </c>
      <c r="AU111" s="218" t="s">
        <v>82</v>
      </c>
      <c r="AV111" s="13" t="s">
        <v>82</v>
      </c>
      <c r="AW111" s="13" t="s">
        <v>33</v>
      </c>
      <c r="AX111" s="13" t="s">
        <v>71</v>
      </c>
      <c r="AY111" s="218" t="s">
        <v>137</v>
      </c>
    </row>
    <row r="112" spans="1:65" s="13" customFormat="1" ht="10.199999999999999">
      <c r="B112" s="208"/>
      <c r="C112" s="209"/>
      <c r="D112" s="204" t="s">
        <v>148</v>
      </c>
      <c r="E112" s="210" t="s">
        <v>19</v>
      </c>
      <c r="F112" s="211" t="s">
        <v>409</v>
      </c>
      <c r="G112" s="209"/>
      <c r="H112" s="212">
        <v>1643.7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148</v>
      </c>
      <c r="AU112" s="218" t="s">
        <v>82</v>
      </c>
      <c r="AV112" s="13" t="s">
        <v>82</v>
      </c>
      <c r="AW112" s="13" t="s">
        <v>33</v>
      </c>
      <c r="AX112" s="13" t="s">
        <v>71</v>
      </c>
      <c r="AY112" s="218" t="s">
        <v>137</v>
      </c>
    </row>
    <row r="113" spans="1:65" s="2" customFormat="1" ht="14.4" customHeight="1">
      <c r="A113" s="33"/>
      <c r="B113" s="34"/>
      <c r="C113" s="191" t="s">
        <v>184</v>
      </c>
      <c r="D113" s="191" t="s">
        <v>139</v>
      </c>
      <c r="E113" s="192" t="s">
        <v>219</v>
      </c>
      <c r="F113" s="193" t="s">
        <v>220</v>
      </c>
      <c r="G113" s="194" t="s">
        <v>142</v>
      </c>
      <c r="H113" s="195">
        <v>945</v>
      </c>
      <c r="I113" s="196"/>
      <c r="J113" s="197">
        <f>ROUND(I113*H113,2)</f>
        <v>0</v>
      </c>
      <c r="K113" s="193" t="s">
        <v>143</v>
      </c>
      <c r="L113" s="38"/>
      <c r="M113" s="198" t="s">
        <v>19</v>
      </c>
      <c r="N113" s="199" t="s">
        <v>42</v>
      </c>
      <c r="O113" s="63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202" t="s">
        <v>144</v>
      </c>
      <c r="AT113" s="202" t="s">
        <v>139</v>
      </c>
      <c r="AU113" s="202" t="s">
        <v>82</v>
      </c>
      <c r="AY113" s="16" t="s">
        <v>137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6" t="s">
        <v>79</v>
      </c>
      <c r="BK113" s="203">
        <f>ROUND(I113*H113,2)</f>
        <v>0</v>
      </c>
      <c r="BL113" s="16" t="s">
        <v>144</v>
      </c>
      <c r="BM113" s="202" t="s">
        <v>410</v>
      </c>
    </row>
    <row r="114" spans="1:65" s="2" customFormat="1" ht="19.2">
      <c r="A114" s="33"/>
      <c r="B114" s="34"/>
      <c r="C114" s="35"/>
      <c r="D114" s="204" t="s">
        <v>146</v>
      </c>
      <c r="E114" s="35"/>
      <c r="F114" s="205" t="s">
        <v>222</v>
      </c>
      <c r="G114" s="35"/>
      <c r="H114" s="35"/>
      <c r="I114" s="114"/>
      <c r="J114" s="35"/>
      <c r="K114" s="35"/>
      <c r="L114" s="38"/>
      <c r="M114" s="206"/>
      <c r="N114" s="207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146</v>
      </c>
      <c r="AU114" s="16" t="s">
        <v>82</v>
      </c>
    </row>
    <row r="115" spans="1:65" s="13" customFormat="1" ht="10.199999999999999">
      <c r="B115" s="208"/>
      <c r="C115" s="209"/>
      <c r="D115" s="204" t="s">
        <v>148</v>
      </c>
      <c r="E115" s="210" t="s">
        <v>19</v>
      </c>
      <c r="F115" s="211" t="s">
        <v>408</v>
      </c>
      <c r="G115" s="209"/>
      <c r="H115" s="212">
        <v>945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148</v>
      </c>
      <c r="AU115" s="218" t="s">
        <v>82</v>
      </c>
      <c r="AV115" s="13" t="s">
        <v>82</v>
      </c>
      <c r="AW115" s="13" t="s">
        <v>33</v>
      </c>
      <c r="AX115" s="13" t="s">
        <v>79</v>
      </c>
      <c r="AY115" s="218" t="s">
        <v>137</v>
      </c>
    </row>
    <row r="116" spans="1:65" s="2" customFormat="1" ht="14.4" customHeight="1">
      <c r="A116" s="33"/>
      <c r="B116" s="34"/>
      <c r="C116" s="191" t="s">
        <v>190</v>
      </c>
      <c r="D116" s="191" t="s">
        <v>139</v>
      </c>
      <c r="E116" s="192" t="s">
        <v>411</v>
      </c>
      <c r="F116" s="193" t="s">
        <v>412</v>
      </c>
      <c r="G116" s="194" t="s">
        <v>142</v>
      </c>
      <c r="H116" s="195">
        <v>92</v>
      </c>
      <c r="I116" s="196"/>
      <c r="J116" s="197">
        <f>ROUND(I116*H116,2)</f>
        <v>0</v>
      </c>
      <c r="K116" s="193" t="s">
        <v>143</v>
      </c>
      <c r="L116" s="38"/>
      <c r="M116" s="198" t="s">
        <v>19</v>
      </c>
      <c r="N116" s="199" t="s">
        <v>42</v>
      </c>
      <c r="O116" s="63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202" t="s">
        <v>144</v>
      </c>
      <c r="AT116" s="202" t="s">
        <v>139</v>
      </c>
      <c r="AU116" s="202" t="s">
        <v>82</v>
      </c>
      <c r="AY116" s="16" t="s">
        <v>137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6" t="s">
        <v>79</v>
      </c>
      <c r="BK116" s="203">
        <f>ROUND(I116*H116,2)</f>
        <v>0</v>
      </c>
      <c r="BL116" s="16" t="s">
        <v>144</v>
      </c>
      <c r="BM116" s="202" t="s">
        <v>413</v>
      </c>
    </row>
    <row r="117" spans="1:65" s="2" customFormat="1" ht="19.2">
      <c r="A117" s="33"/>
      <c r="B117" s="34"/>
      <c r="C117" s="35"/>
      <c r="D117" s="204" t="s">
        <v>146</v>
      </c>
      <c r="E117" s="35"/>
      <c r="F117" s="205" t="s">
        <v>414</v>
      </c>
      <c r="G117" s="35"/>
      <c r="H117" s="35"/>
      <c r="I117" s="114"/>
      <c r="J117" s="35"/>
      <c r="K117" s="35"/>
      <c r="L117" s="38"/>
      <c r="M117" s="206"/>
      <c r="N117" s="207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146</v>
      </c>
      <c r="AU117" s="16" t="s">
        <v>82</v>
      </c>
    </row>
    <row r="118" spans="1:65" s="2" customFormat="1" ht="14.4" customHeight="1">
      <c r="A118" s="33"/>
      <c r="B118" s="34"/>
      <c r="C118" s="219" t="s">
        <v>196</v>
      </c>
      <c r="D118" s="219" t="s">
        <v>223</v>
      </c>
      <c r="E118" s="220" t="s">
        <v>224</v>
      </c>
      <c r="F118" s="221" t="s">
        <v>225</v>
      </c>
      <c r="G118" s="222" t="s">
        <v>226</v>
      </c>
      <c r="H118" s="223">
        <v>21.361999999999998</v>
      </c>
      <c r="I118" s="224"/>
      <c r="J118" s="225">
        <f>ROUND(I118*H118,2)</f>
        <v>0</v>
      </c>
      <c r="K118" s="221" t="s">
        <v>143</v>
      </c>
      <c r="L118" s="226"/>
      <c r="M118" s="227" t="s">
        <v>19</v>
      </c>
      <c r="N118" s="228" t="s">
        <v>42</v>
      </c>
      <c r="O118" s="63"/>
      <c r="P118" s="200">
        <f>O118*H118</f>
        <v>0</v>
      </c>
      <c r="Q118" s="200">
        <v>1E-3</v>
      </c>
      <c r="R118" s="200">
        <f>Q118*H118</f>
        <v>2.1361999999999999E-2</v>
      </c>
      <c r="S118" s="200">
        <v>0</v>
      </c>
      <c r="T118" s="20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202" t="s">
        <v>184</v>
      </c>
      <c r="AT118" s="202" t="s">
        <v>223</v>
      </c>
      <c r="AU118" s="202" t="s">
        <v>82</v>
      </c>
      <c r="AY118" s="16" t="s">
        <v>137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6" t="s">
        <v>79</v>
      </c>
      <c r="BK118" s="203">
        <f>ROUND(I118*H118,2)</f>
        <v>0</v>
      </c>
      <c r="BL118" s="16" t="s">
        <v>144</v>
      </c>
      <c r="BM118" s="202" t="s">
        <v>415</v>
      </c>
    </row>
    <row r="119" spans="1:65" s="2" customFormat="1" ht="10.199999999999999">
      <c r="A119" s="33"/>
      <c r="B119" s="34"/>
      <c r="C119" s="35"/>
      <c r="D119" s="204" t="s">
        <v>146</v>
      </c>
      <c r="E119" s="35"/>
      <c r="F119" s="205" t="s">
        <v>225</v>
      </c>
      <c r="G119" s="35"/>
      <c r="H119" s="35"/>
      <c r="I119" s="114"/>
      <c r="J119" s="35"/>
      <c r="K119" s="35"/>
      <c r="L119" s="38"/>
      <c r="M119" s="206"/>
      <c r="N119" s="207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146</v>
      </c>
      <c r="AU119" s="16" t="s">
        <v>82</v>
      </c>
    </row>
    <row r="120" spans="1:65" s="13" customFormat="1" ht="10.199999999999999">
      <c r="B120" s="208"/>
      <c r="C120" s="209"/>
      <c r="D120" s="204" t="s">
        <v>148</v>
      </c>
      <c r="E120" s="210" t="s">
        <v>19</v>
      </c>
      <c r="F120" s="211" t="s">
        <v>416</v>
      </c>
      <c r="G120" s="209"/>
      <c r="H120" s="212">
        <v>21.361999999999998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148</v>
      </c>
      <c r="AU120" s="218" t="s">
        <v>82</v>
      </c>
      <c r="AV120" s="13" t="s">
        <v>82</v>
      </c>
      <c r="AW120" s="13" t="s">
        <v>33</v>
      </c>
      <c r="AX120" s="13" t="s">
        <v>71</v>
      </c>
      <c r="AY120" s="218" t="s">
        <v>137</v>
      </c>
    </row>
    <row r="121" spans="1:65" s="2" customFormat="1" ht="14.4" customHeight="1">
      <c r="A121" s="33"/>
      <c r="B121" s="34"/>
      <c r="C121" s="191" t="s">
        <v>202</v>
      </c>
      <c r="D121" s="191" t="s">
        <v>139</v>
      </c>
      <c r="E121" s="192" t="s">
        <v>230</v>
      </c>
      <c r="F121" s="193" t="s">
        <v>231</v>
      </c>
      <c r="G121" s="194" t="s">
        <v>142</v>
      </c>
      <c r="H121" s="195">
        <v>2749</v>
      </c>
      <c r="I121" s="196"/>
      <c r="J121" s="197">
        <f>ROUND(I121*H121,2)</f>
        <v>0</v>
      </c>
      <c r="K121" s="193" t="s">
        <v>143</v>
      </c>
      <c r="L121" s="38"/>
      <c r="M121" s="198" t="s">
        <v>19</v>
      </c>
      <c r="N121" s="199" t="s">
        <v>42</v>
      </c>
      <c r="O121" s="63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02" t="s">
        <v>144</v>
      </c>
      <c r="AT121" s="202" t="s">
        <v>139</v>
      </c>
      <c r="AU121" s="202" t="s">
        <v>82</v>
      </c>
      <c r="AY121" s="16" t="s">
        <v>137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6" t="s">
        <v>79</v>
      </c>
      <c r="BK121" s="203">
        <f>ROUND(I121*H121,2)</f>
        <v>0</v>
      </c>
      <c r="BL121" s="16" t="s">
        <v>144</v>
      </c>
      <c r="BM121" s="202" t="s">
        <v>417</v>
      </c>
    </row>
    <row r="122" spans="1:65" s="2" customFormat="1" ht="10.199999999999999">
      <c r="A122" s="33"/>
      <c r="B122" s="34"/>
      <c r="C122" s="35"/>
      <c r="D122" s="204" t="s">
        <v>146</v>
      </c>
      <c r="E122" s="35"/>
      <c r="F122" s="205" t="s">
        <v>233</v>
      </c>
      <c r="G122" s="35"/>
      <c r="H122" s="35"/>
      <c r="I122" s="114"/>
      <c r="J122" s="35"/>
      <c r="K122" s="35"/>
      <c r="L122" s="38"/>
      <c r="M122" s="206"/>
      <c r="N122" s="207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146</v>
      </c>
      <c r="AU122" s="16" t="s">
        <v>82</v>
      </c>
    </row>
    <row r="123" spans="1:65" s="13" customFormat="1" ht="10.199999999999999">
      <c r="B123" s="208"/>
      <c r="C123" s="209"/>
      <c r="D123" s="204" t="s">
        <v>148</v>
      </c>
      <c r="E123" s="210" t="s">
        <v>19</v>
      </c>
      <c r="F123" s="211" t="s">
        <v>418</v>
      </c>
      <c r="G123" s="209"/>
      <c r="H123" s="212">
        <v>2749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148</v>
      </c>
      <c r="AU123" s="218" t="s">
        <v>82</v>
      </c>
      <c r="AV123" s="13" t="s">
        <v>82</v>
      </c>
      <c r="AW123" s="13" t="s">
        <v>33</v>
      </c>
      <c r="AX123" s="13" t="s">
        <v>71</v>
      </c>
      <c r="AY123" s="218" t="s">
        <v>137</v>
      </c>
    </row>
    <row r="124" spans="1:65" s="2" customFormat="1" ht="14.4" customHeight="1">
      <c r="A124" s="33"/>
      <c r="B124" s="34"/>
      <c r="C124" s="191" t="s">
        <v>209</v>
      </c>
      <c r="D124" s="191" t="s">
        <v>139</v>
      </c>
      <c r="E124" s="192" t="s">
        <v>419</v>
      </c>
      <c r="F124" s="193" t="s">
        <v>420</v>
      </c>
      <c r="G124" s="194" t="s">
        <v>142</v>
      </c>
      <c r="H124" s="195">
        <v>92</v>
      </c>
      <c r="I124" s="196"/>
      <c r="J124" s="197">
        <f>ROUND(I124*H124,2)</f>
        <v>0</v>
      </c>
      <c r="K124" s="193" t="s">
        <v>143</v>
      </c>
      <c r="L124" s="38"/>
      <c r="M124" s="198" t="s">
        <v>19</v>
      </c>
      <c r="N124" s="199" t="s">
        <v>42</v>
      </c>
      <c r="O124" s="63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02" t="s">
        <v>144</v>
      </c>
      <c r="AT124" s="202" t="s">
        <v>139</v>
      </c>
      <c r="AU124" s="202" t="s">
        <v>82</v>
      </c>
      <c r="AY124" s="16" t="s">
        <v>137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79</v>
      </c>
      <c r="BK124" s="203">
        <f>ROUND(I124*H124,2)</f>
        <v>0</v>
      </c>
      <c r="BL124" s="16" t="s">
        <v>144</v>
      </c>
      <c r="BM124" s="202" t="s">
        <v>421</v>
      </c>
    </row>
    <row r="125" spans="1:65" s="2" customFormat="1" ht="19.2">
      <c r="A125" s="33"/>
      <c r="B125" s="34"/>
      <c r="C125" s="35"/>
      <c r="D125" s="204" t="s">
        <v>146</v>
      </c>
      <c r="E125" s="35"/>
      <c r="F125" s="205" t="s">
        <v>422</v>
      </c>
      <c r="G125" s="35"/>
      <c r="H125" s="35"/>
      <c r="I125" s="114"/>
      <c r="J125" s="35"/>
      <c r="K125" s="35"/>
      <c r="L125" s="38"/>
      <c r="M125" s="206"/>
      <c r="N125" s="207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146</v>
      </c>
      <c r="AU125" s="16" t="s">
        <v>82</v>
      </c>
    </row>
    <row r="126" spans="1:65" s="13" customFormat="1" ht="10.199999999999999">
      <c r="B126" s="208"/>
      <c r="C126" s="209"/>
      <c r="D126" s="204" t="s">
        <v>148</v>
      </c>
      <c r="E126" s="210" t="s">
        <v>19</v>
      </c>
      <c r="F126" s="211" t="s">
        <v>423</v>
      </c>
      <c r="G126" s="209"/>
      <c r="H126" s="212">
        <v>88.4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148</v>
      </c>
      <c r="AU126" s="218" t="s">
        <v>82</v>
      </c>
      <c r="AV126" s="13" t="s">
        <v>82</v>
      </c>
      <c r="AW126" s="13" t="s">
        <v>33</v>
      </c>
      <c r="AX126" s="13" t="s">
        <v>71</v>
      </c>
      <c r="AY126" s="218" t="s">
        <v>137</v>
      </c>
    </row>
    <row r="127" spans="1:65" s="13" customFormat="1" ht="10.199999999999999">
      <c r="B127" s="208"/>
      <c r="C127" s="209"/>
      <c r="D127" s="204" t="s">
        <v>148</v>
      </c>
      <c r="E127" s="210" t="s">
        <v>19</v>
      </c>
      <c r="F127" s="211" t="s">
        <v>424</v>
      </c>
      <c r="G127" s="209"/>
      <c r="H127" s="212">
        <v>3.6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148</v>
      </c>
      <c r="AU127" s="218" t="s">
        <v>82</v>
      </c>
      <c r="AV127" s="13" t="s">
        <v>82</v>
      </c>
      <c r="AW127" s="13" t="s">
        <v>33</v>
      </c>
      <c r="AX127" s="13" t="s">
        <v>71</v>
      </c>
      <c r="AY127" s="218" t="s">
        <v>137</v>
      </c>
    </row>
    <row r="128" spans="1:65" s="2" customFormat="1" ht="14.4" customHeight="1">
      <c r="A128" s="33"/>
      <c r="B128" s="34"/>
      <c r="C128" s="191" t="s">
        <v>212</v>
      </c>
      <c r="D128" s="191" t="s">
        <v>139</v>
      </c>
      <c r="E128" s="192" t="s">
        <v>425</v>
      </c>
      <c r="F128" s="193" t="s">
        <v>426</v>
      </c>
      <c r="G128" s="194" t="s">
        <v>142</v>
      </c>
      <c r="H128" s="195">
        <v>92</v>
      </c>
      <c r="I128" s="196"/>
      <c r="J128" s="197">
        <f>ROUND(I128*H128,2)</f>
        <v>0</v>
      </c>
      <c r="K128" s="193" t="s">
        <v>143</v>
      </c>
      <c r="L128" s="38"/>
      <c r="M128" s="198" t="s">
        <v>19</v>
      </c>
      <c r="N128" s="199" t="s">
        <v>42</v>
      </c>
      <c r="O128" s="63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02" t="s">
        <v>144</v>
      </c>
      <c r="AT128" s="202" t="s">
        <v>139</v>
      </c>
      <c r="AU128" s="202" t="s">
        <v>82</v>
      </c>
      <c r="AY128" s="16" t="s">
        <v>137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6" t="s">
        <v>79</v>
      </c>
      <c r="BK128" s="203">
        <f>ROUND(I128*H128,2)</f>
        <v>0</v>
      </c>
      <c r="BL128" s="16" t="s">
        <v>144</v>
      </c>
      <c r="BM128" s="202" t="s">
        <v>427</v>
      </c>
    </row>
    <row r="129" spans="1:65" s="2" customFormat="1" ht="19.2">
      <c r="A129" s="33"/>
      <c r="B129" s="34"/>
      <c r="C129" s="35"/>
      <c r="D129" s="204" t="s">
        <v>146</v>
      </c>
      <c r="E129" s="35"/>
      <c r="F129" s="205" t="s">
        <v>428</v>
      </c>
      <c r="G129" s="35"/>
      <c r="H129" s="35"/>
      <c r="I129" s="114"/>
      <c r="J129" s="35"/>
      <c r="K129" s="35"/>
      <c r="L129" s="38"/>
      <c r="M129" s="206"/>
      <c r="N129" s="207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146</v>
      </c>
      <c r="AU129" s="16" t="s">
        <v>82</v>
      </c>
    </row>
    <row r="130" spans="1:65" s="13" customFormat="1" ht="10.199999999999999">
      <c r="B130" s="208"/>
      <c r="C130" s="209"/>
      <c r="D130" s="204" t="s">
        <v>148</v>
      </c>
      <c r="E130" s="210" t="s">
        <v>19</v>
      </c>
      <c r="F130" s="211" t="s">
        <v>429</v>
      </c>
      <c r="G130" s="209"/>
      <c r="H130" s="212">
        <v>92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148</v>
      </c>
      <c r="AU130" s="218" t="s">
        <v>82</v>
      </c>
      <c r="AV130" s="13" t="s">
        <v>82</v>
      </c>
      <c r="AW130" s="13" t="s">
        <v>33</v>
      </c>
      <c r="AX130" s="13" t="s">
        <v>71</v>
      </c>
      <c r="AY130" s="218" t="s">
        <v>137</v>
      </c>
    </row>
    <row r="131" spans="1:65" s="12" customFormat="1" ht="22.8" customHeight="1">
      <c r="B131" s="175"/>
      <c r="C131" s="176"/>
      <c r="D131" s="177" t="s">
        <v>70</v>
      </c>
      <c r="E131" s="189" t="s">
        <v>82</v>
      </c>
      <c r="F131" s="189" t="s">
        <v>235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SUM(P132:P140)</f>
        <v>0</v>
      </c>
      <c r="Q131" s="183"/>
      <c r="R131" s="184">
        <f>SUM(R132:R140)</f>
        <v>131.20200650000001</v>
      </c>
      <c r="S131" s="183"/>
      <c r="T131" s="185">
        <f>SUM(T132:T140)</f>
        <v>0</v>
      </c>
      <c r="AR131" s="186" t="s">
        <v>79</v>
      </c>
      <c r="AT131" s="187" t="s">
        <v>70</v>
      </c>
      <c r="AU131" s="187" t="s">
        <v>79</v>
      </c>
      <c r="AY131" s="186" t="s">
        <v>137</v>
      </c>
      <c r="BK131" s="188">
        <f>SUM(BK132:BK140)</f>
        <v>0</v>
      </c>
    </row>
    <row r="132" spans="1:65" s="2" customFormat="1" ht="22.8">
      <c r="A132" s="33"/>
      <c r="B132" s="34"/>
      <c r="C132" s="191" t="s">
        <v>218</v>
      </c>
      <c r="D132" s="191" t="s">
        <v>139</v>
      </c>
      <c r="E132" s="192" t="s">
        <v>237</v>
      </c>
      <c r="F132" s="193" t="s">
        <v>238</v>
      </c>
      <c r="G132" s="194" t="s">
        <v>142</v>
      </c>
      <c r="H132" s="195">
        <v>1072.7</v>
      </c>
      <c r="I132" s="196"/>
      <c r="J132" s="197">
        <f>ROUND(I132*H132,2)</f>
        <v>0</v>
      </c>
      <c r="K132" s="193" t="s">
        <v>143</v>
      </c>
      <c r="L132" s="38"/>
      <c r="M132" s="198" t="s">
        <v>19</v>
      </c>
      <c r="N132" s="199" t="s">
        <v>42</v>
      </c>
      <c r="O132" s="63"/>
      <c r="P132" s="200">
        <f>O132*H132</f>
        <v>0</v>
      </c>
      <c r="Q132" s="200">
        <v>3.1E-4</v>
      </c>
      <c r="R132" s="200">
        <f>Q132*H132</f>
        <v>0.33253700000000003</v>
      </c>
      <c r="S132" s="200">
        <v>0</v>
      </c>
      <c r="T132" s="20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2" t="s">
        <v>144</v>
      </c>
      <c r="AT132" s="202" t="s">
        <v>139</v>
      </c>
      <c r="AU132" s="202" t="s">
        <v>82</v>
      </c>
      <c r="AY132" s="16" t="s">
        <v>137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79</v>
      </c>
      <c r="BK132" s="203">
        <f>ROUND(I132*H132,2)</f>
        <v>0</v>
      </c>
      <c r="BL132" s="16" t="s">
        <v>144</v>
      </c>
      <c r="BM132" s="202" t="s">
        <v>430</v>
      </c>
    </row>
    <row r="133" spans="1:65" s="2" customFormat="1" ht="19.2">
      <c r="A133" s="33"/>
      <c r="B133" s="34"/>
      <c r="C133" s="35"/>
      <c r="D133" s="204" t="s">
        <v>146</v>
      </c>
      <c r="E133" s="35"/>
      <c r="F133" s="205" t="s">
        <v>240</v>
      </c>
      <c r="G133" s="35"/>
      <c r="H133" s="35"/>
      <c r="I133" s="114"/>
      <c r="J133" s="35"/>
      <c r="K133" s="35"/>
      <c r="L133" s="38"/>
      <c r="M133" s="206"/>
      <c r="N133" s="207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146</v>
      </c>
      <c r="AU133" s="16" t="s">
        <v>82</v>
      </c>
    </row>
    <row r="134" spans="1:65" s="13" customFormat="1" ht="10.199999999999999">
      <c r="B134" s="208"/>
      <c r="C134" s="209"/>
      <c r="D134" s="204" t="s">
        <v>148</v>
      </c>
      <c r="E134" s="210" t="s">
        <v>19</v>
      </c>
      <c r="F134" s="211" t="s">
        <v>431</v>
      </c>
      <c r="G134" s="209"/>
      <c r="H134" s="212">
        <v>1072.7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148</v>
      </c>
      <c r="AU134" s="218" t="s">
        <v>82</v>
      </c>
      <c r="AV134" s="13" t="s">
        <v>82</v>
      </c>
      <c r="AW134" s="13" t="s">
        <v>33</v>
      </c>
      <c r="AX134" s="13" t="s">
        <v>79</v>
      </c>
      <c r="AY134" s="218" t="s">
        <v>137</v>
      </c>
    </row>
    <row r="135" spans="1:65" s="2" customFormat="1" ht="14.4" customHeight="1">
      <c r="A135" s="33"/>
      <c r="B135" s="34"/>
      <c r="C135" s="219" t="s">
        <v>8</v>
      </c>
      <c r="D135" s="219" t="s">
        <v>223</v>
      </c>
      <c r="E135" s="220" t="s">
        <v>243</v>
      </c>
      <c r="F135" s="221" t="s">
        <v>244</v>
      </c>
      <c r="G135" s="222" t="s">
        <v>142</v>
      </c>
      <c r="H135" s="223">
        <v>1094.154</v>
      </c>
      <c r="I135" s="224"/>
      <c r="J135" s="225">
        <f>ROUND(I135*H135,2)</f>
        <v>0</v>
      </c>
      <c r="K135" s="221" t="s">
        <v>19</v>
      </c>
      <c r="L135" s="226"/>
      <c r="M135" s="227" t="s">
        <v>19</v>
      </c>
      <c r="N135" s="228" t="s">
        <v>42</v>
      </c>
      <c r="O135" s="63"/>
      <c r="P135" s="200">
        <f>O135*H135</f>
        <v>0</v>
      </c>
      <c r="Q135" s="200">
        <v>1.75E-3</v>
      </c>
      <c r="R135" s="200">
        <f>Q135*H135</f>
        <v>1.9147695</v>
      </c>
      <c r="S135" s="200">
        <v>0</v>
      </c>
      <c r="T135" s="20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2" t="s">
        <v>184</v>
      </c>
      <c r="AT135" s="202" t="s">
        <v>223</v>
      </c>
      <c r="AU135" s="202" t="s">
        <v>82</v>
      </c>
      <c r="AY135" s="16" t="s">
        <v>137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79</v>
      </c>
      <c r="BK135" s="203">
        <f>ROUND(I135*H135,2)</f>
        <v>0</v>
      </c>
      <c r="BL135" s="16" t="s">
        <v>144</v>
      </c>
      <c r="BM135" s="202" t="s">
        <v>432</v>
      </c>
    </row>
    <row r="136" spans="1:65" s="2" customFormat="1" ht="10.199999999999999">
      <c r="A136" s="33"/>
      <c r="B136" s="34"/>
      <c r="C136" s="35"/>
      <c r="D136" s="204" t="s">
        <v>146</v>
      </c>
      <c r="E136" s="35"/>
      <c r="F136" s="205" t="s">
        <v>244</v>
      </c>
      <c r="G136" s="35"/>
      <c r="H136" s="35"/>
      <c r="I136" s="114"/>
      <c r="J136" s="35"/>
      <c r="K136" s="35"/>
      <c r="L136" s="38"/>
      <c r="M136" s="206"/>
      <c r="N136" s="207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146</v>
      </c>
      <c r="AU136" s="16" t="s">
        <v>82</v>
      </c>
    </row>
    <row r="137" spans="1:65" s="13" customFormat="1" ht="10.199999999999999">
      <c r="B137" s="208"/>
      <c r="C137" s="209"/>
      <c r="D137" s="204" t="s">
        <v>148</v>
      </c>
      <c r="E137" s="210" t="s">
        <v>19</v>
      </c>
      <c r="F137" s="211" t="s">
        <v>433</v>
      </c>
      <c r="G137" s="209"/>
      <c r="H137" s="212">
        <v>1094.154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148</v>
      </c>
      <c r="AU137" s="218" t="s">
        <v>82</v>
      </c>
      <c r="AV137" s="13" t="s">
        <v>82</v>
      </c>
      <c r="AW137" s="13" t="s">
        <v>33</v>
      </c>
      <c r="AX137" s="13" t="s">
        <v>79</v>
      </c>
      <c r="AY137" s="218" t="s">
        <v>137</v>
      </c>
    </row>
    <row r="138" spans="1:65" s="2" customFormat="1" ht="22.8">
      <c r="A138" s="33"/>
      <c r="B138" s="34"/>
      <c r="C138" s="191" t="s">
        <v>229</v>
      </c>
      <c r="D138" s="191" t="s">
        <v>139</v>
      </c>
      <c r="E138" s="192" t="s">
        <v>248</v>
      </c>
      <c r="F138" s="193" t="s">
        <v>249</v>
      </c>
      <c r="G138" s="194" t="s">
        <v>161</v>
      </c>
      <c r="H138" s="195">
        <v>630</v>
      </c>
      <c r="I138" s="196"/>
      <c r="J138" s="197">
        <f>ROUND(I138*H138,2)</f>
        <v>0</v>
      </c>
      <c r="K138" s="193" t="s">
        <v>143</v>
      </c>
      <c r="L138" s="38"/>
      <c r="M138" s="198" t="s">
        <v>19</v>
      </c>
      <c r="N138" s="199" t="s">
        <v>42</v>
      </c>
      <c r="O138" s="63"/>
      <c r="P138" s="200">
        <f>O138*H138</f>
        <v>0</v>
      </c>
      <c r="Q138" s="200">
        <v>0.20469000000000001</v>
      </c>
      <c r="R138" s="200">
        <f>Q138*H138</f>
        <v>128.9547</v>
      </c>
      <c r="S138" s="200">
        <v>0</v>
      </c>
      <c r="T138" s="20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2" t="s">
        <v>144</v>
      </c>
      <c r="AT138" s="202" t="s">
        <v>139</v>
      </c>
      <c r="AU138" s="202" t="s">
        <v>82</v>
      </c>
      <c r="AY138" s="16" t="s">
        <v>137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79</v>
      </c>
      <c r="BK138" s="203">
        <f>ROUND(I138*H138,2)</f>
        <v>0</v>
      </c>
      <c r="BL138" s="16" t="s">
        <v>144</v>
      </c>
      <c r="BM138" s="202" t="s">
        <v>434</v>
      </c>
    </row>
    <row r="139" spans="1:65" s="2" customFormat="1" ht="28.8">
      <c r="A139" s="33"/>
      <c r="B139" s="34"/>
      <c r="C139" s="35"/>
      <c r="D139" s="204" t="s">
        <v>146</v>
      </c>
      <c r="E139" s="35"/>
      <c r="F139" s="205" t="s">
        <v>251</v>
      </c>
      <c r="G139" s="35"/>
      <c r="H139" s="35"/>
      <c r="I139" s="114"/>
      <c r="J139" s="35"/>
      <c r="K139" s="35"/>
      <c r="L139" s="38"/>
      <c r="M139" s="206"/>
      <c r="N139" s="207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146</v>
      </c>
      <c r="AU139" s="16" t="s">
        <v>82</v>
      </c>
    </row>
    <row r="140" spans="1:65" s="13" customFormat="1" ht="10.199999999999999">
      <c r="B140" s="208"/>
      <c r="C140" s="209"/>
      <c r="D140" s="204" t="s">
        <v>148</v>
      </c>
      <c r="E140" s="210" t="s">
        <v>19</v>
      </c>
      <c r="F140" s="211" t="s">
        <v>435</v>
      </c>
      <c r="G140" s="209"/>
      <c r="H140" s="212">
        <v>630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148</v>
      </c>
      <c r="AU140" s="218" t="s">
        <v>82</v>
      </c>
      <c r="AV140" s="13" t="s">
        <v>82</v>
      </c>
      <c r="AW140" s="13" t="s">
        <v>33</v>
      </c>
      <c r="AX140" s="13" t="s">
        <v>79</v>
      </c>
      <c r="AY140" s="218" t="s">
        <v>137</v>
      </c>
    </row>
    <row r="141" spans="1:65" s="12" customFormat="1" ht="22.8" customHeight="1">
      <c r="B141" s="175"/>
      <c r="C141" s="176"/>
      <c r="D141" s="177" t="s">
        <v>70</v>
      </c>
      <c r="E141" s="189" t="s">
        <v>165</v>
      </c>
      <c r="F141" s="189" t="s">
        <v>253</v>
      </c>
      <c r="G141" s="176"/>
      <c r="H141" s="176"/>
      <c r="I141" s="179"/>
      <c r="J141" s="190">
        <f>BK141</f>
        <v>0</v>
      </c>
      <c r="K141" s="176"/>
      <c r="L141" s="181"/>
      <c r="M141" s="182"/>
      <c r="N141" s="183"/>
      <c r="O141" s="183"/>
      <c r="P141" s="184">
        <f>SUM(P142:P170)</f>
        <v>0</v>
      </c>
      <c r="Q141" s="183"/>
      <c r="R141" s="184">
        <f>SUM(R142:R170)</f>
        <v>3286.9401536400001</v>
      </c>
      <c r="S141" s="183"/>
      <c r="T141" s="185">
        <f>SUM(T142:T170)</f>
        <v>0</v>
      </c>
      <c r="AR141" s="186" t="s">
        <v>79</v>
      </c>
      <c r="AT141" s="187" t="s">
        <v>70</v>
      </c>
      <c r="AU141" s="187" t="s">
        <v>79</v>
      </c>
      <c r="AY141" s="186" t="s">
        <v>137</v>
      </c>
      <c r="BK141" s="188">
        <f>SUM(BK142:BK170)</f>
        <v>0</v>
      </c>
    </row>
    <row r="142" spans="1:65" s="2" customFormat="1" ht="22.8">
      <c r="A142" s="33"/>
      <c r="B142" s="34"/>
      <c r="C142" s="191" t="s">
        <v>236</v>
      </c>
      <c r="D142" s="191" t="s">
        <v>139</v>
      </c>
      <c r="E142" s="192" t="s">
        <v>255</v>
      </c>
      <c r="F142" s="193" t="s">
        <v>256</v>
      </c>
      <c r="G142" s="194" t="s">
        <v>142</v>
      </c>
      <c r="H142" s="195">
        <v>2749</v>
      </c>
      <c r="I142" s="196"/>
      <c r="J142" s="197">
        <f>ROUND(I142*H142,2)</f>
        <v>0</v>
      </c>
      <c r="K142" s="193" t="s">
        <v>143</v>
      </c>
      <c r="L142" s="38"/>
      <c r="M142" s="198" t="s">
        <v>19</v>
      </c>
      <c r="N142" s="199" t="s">
        <v>42</v>
      </c>
      <c r="O142" s="63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2" t="s">
        <v>144</v>
      </c>
      <c r="AT142" s="202" t="s">
        <v>139</v>
      </c>
      <c r="AU142" s="202" t="s">
        <v>82</v>
      </c>
      <c r="AY142" s="16" t="s">
        <v>137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79</v>
      </c>
      <c r="BK142" s="203">
        <f>ROUND(I142*H142,2)</f>
        <v>0</v>
      </c>
      <c r="BL142" s="16" t="s">
        <v>144</v>
      </c>
      <c r="BM142" s="202" t="s">
        <v>436</v>
      </c>
    </row>
    <row r="143" spans="1:65" s="2" customFormat="1" ht="28.8">
      <c r="A143" s="33"/>
      <c r="B143" s="34"/>
      <c r="C143" s="35"/>
      <c r="D143" s="204" t="s">
        <v>146</v>
      </c>
      <c r="E143" s="35"/>
      <c r="F143" s="205" t="s">
        <v>258</v>
      </c>
      <c r="G143" s="35"/>
      <c r="H143" s="35"/>
      <c r="I143" s="114"/>
      <c r="J143" s="35"/>
      <c r="K143" s="35"/>
      <c r="L143" s="38"/>
      <c r="M143" s="206"/>
      <c r="N143" s="207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146</v>
      </c>
      <c r="AU143" s="16" t="s">
        <v>82</v>
      </c>
    </row>
    <row r="144" spans="1:65" s="13" customFormat="1" ht="10.199999999999999">
      <c r="B144" s="208"/>
      <c r="C144" s="209"/>
      <c r="D144" s="204" t="s">
        <v>148</v>
      </c>
      <c r="E144" s="210" t="s">
        <v>19</v>
      </c>
      <c r="F144" s="211" t="s">
        <v>437</v>
      </c>
      <c r="G144" s="209"/>
      <c r="H144" s="212">
        <v>2749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148</v>
      </c>
      <c r="AU144" s="218" t="s">
        <v>82</v>
      </c>
      <c r="AV144" s="13" t="s">
        <v>82</v>
      </c>
      <c r="AW144" s="13" t="s">
        <v>33</v>
      </c>
      <c r="AX144" s="13" t="s">
        <v>79</v>
      </c>
      <c r="AY144" s="218" t="s">
        <v>137</v>
      </c>
    </row>
    <row r="145" spans="1:65" s="2" customFormat="1" ht="14.4" customHeight="1">
      <c r="A145" s="33"/>
      <c r="B145" s="34"/>
      <c r="C145" s="219" t="s">
        <v>242</v>
      </c>
      <c r="D145" s="219" t="s">
        <v>223</v>
      </c>
      <c r="E145" s="220" t="s">
        <v>259</v>
      </c>
      <c r="F145" s="221" t="s">
        <v>260</v>
      </c>
      <c r="G145" s="222" t="s">
        <v>205</v>
      </c>
      <c r="H145" s="223">
        <v>43.709000000000003</v>
      </c>
      <c r="I145" s="224"/>
      <c r="J145" s="225">
        <f>ROUND(I145*H145,2)</f>
        <v>0</v>
      </c>
      <c r="K145" s="221" t="s">
        <v>143</v>
      </c>
      <c r="L145" s="226"/>
      <c r="M145" s="227" t="s">
        <v>19</v>
      </c>
      <c r="N145" s="228" t="s">
        <v>42</v>
      </c>
      <c r="O145" s="63"/>
      <c r="P145" s="200">
        <f>O145*H145</f>
        <v>0</v>
      </c>
      <c r="Q145" s="200">
        <v>1</v>
      </c>
      <c r="R145" s="200">
        <f>Q145*H145</f>
        <v>43.709000000000003</v>
      </c>
      <c r="S145" s="200">
        <v>0</v>
      </c>
      <c r="T145" s="20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2" t="s">
        <v>184</v>
      </c>
      <c r="AT145" s="202" t="s">
        <v>223</v>
      </c>
      <c r="AU145" s="202" t="s">
        <v>82</v>
      </c>
      <c r="AY145" s="16" t="s">
        <v>137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79</v>
      </c>
      <c r="BK145" s="203">
        <f>ROUND(I145*H145,2)</f>
        <v>0</v>
      </c>
      <c r="BL145" s="16" t="s">
        <v>144</v>
      </c>
      <c r="BM145" s="202" t="s">
        <v>438</v>
      </c>
    </row>
    <row r="146" spans="1:65" s="2" customFormat="1" ht="10.199999999999999">
      <c r="A146" s="33"/>
      <c r="B146" s="34"/>
      <c r="C146" s="35"/>
      <c r="D146" s="204" t="s">
        <v>146</v>
      </c>
      <c r="E146" s="35"/>
      <c r="F146" s="205" t="s">
        <v>260</v>
      </c>
      <c r="G146" s="35"/>
      <c r="H146" s="35"/>
      <c r="I146" s="114"/>
      <c r="J146" s="35"/>
      <c r="K146" s="35"/>
      <c r="L146" s="38"/>
      <c r="M146" s="206"/>
      <c r="N146" s="207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146</v>
      </c>
      <c r="AU146" s="16" t="s">
        <v>82</v>
      </c>
    </row>
    <row r="147" spans="1:65" s="13" customFormat="1" ht="10.199999999999999">
      <c r="B147" s="208"/>
      <c r="C147" s="209"/>
      <c r="D147" s="204" t="s">
        <v>148</v>
      </c>
      <c r="E147" s="210" t="s">
        <v>19</v>
      </c>
      <c r="F147" s="211" t="s">
        <v>439</v>
      </c>
      <c r="G147" s="209"/>
      <c r="H147" s="212">
        <v>43.709000000000003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148</v>
      </c>
      <c r="AU147" s="218" t="s">
        <v>82</v>
      </c>
      <c r="AV147" s="13" t="s">
        <v>82</v>
      </c>
      <c r="AW147" s="13" t="s">
        <v>33</v>
      </c>
      <c r="AX147" s="13" t="s">
        <v>79</v>
      </c>
      <c r="AY147" s="218" t="s">
        <v>137</v>
      </c>
    </row>
    <row r="148" spans="1:65" s="2" customFormat="1" ht="14.4" customHeight="1">
      <c r="A148" s="33"/>
      <c r="B148" s="34"/>
      <c r="C148" s="191" t="s">
        <v>247</v>
      </c>
      <c r="D148" s="191" t="s">
        <v>139</v>
      </c>
      <c r="E148" s="192" t="s">
        <v>264</v>
      </c>
      <c r="F148" s="193" t="s">
        <v>265</v>
      </c>
      <c r="G148" s="194" t="s">
        <v>142</v>
      </c>
      <c r="H148" s="195">
        <v>2787.3330000000001</v>
      </c>
      <c r="I148" s="196"/>
      <c r="J148" s="197">
        <f>ROUND(I148*H148,2)</f>
        <v>0</v>
      </c>
      <c r="K148" s="193" t="s">
        <v>143</v>
      </c>
      <c r="L148" s="38"/>
      <c r="M148" s="198" t="s">
        <v>19</v>
      </c>
      <c r="N148" s="199" t="s">
        <v>42</v>
      </c>
      <c r="O148" s="63"/>
      <c r="P148" s="200">
        <f>O148*H148</f>
        <v>0</v>
      </c>
      <c r="Q148" s="200">
        <v>0.36834</v>
      </c>
      <c r="R148" s="200">
        <f>Q148*H148</f>
        <v>1026.6862372200001</v>
      </c>
      <c r="S148" s="200">
        <v>0</v>
      </c>
      <c r="T148" s="20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02" t="s">
        <v>144</v>
      </c>
      <c r="AT148" s="202" t="s">
        <v>139</v>
      </c>
      <c r="AU148" s="202" t="s">
        <v>82</v>
      </c>
      <c r="AY148" s="16" t="s">
        <v>137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79</v>
      </c>
      <c r="BK148" s="203">
        <f>ROUND(I148*H148,2)</f>
        <v>0</v>
      </c>
      <c r="BL148" s="16" t="s">
        <v>144</v>
      </c>
      <c r="BM148" s="202" t="s">
        <v>440</v>
      </c>
    </row>
    <row r="149" spans="1:65" s="2" customFormat="1" ht="10.199999999999999">
      <c r="A149" s="33"/>
      <c r="B149" s="34"/>
      <c r="C149" s="35"/>
      <c r="D149" s="204" t="s">
        <v>146</v>
      </c>
      <c r="E149" s="35"/>
      <c r="F149" s="205" t="s">
        <v>267</v>
      </c>
      <c r="G149" s="35"/>
      <c r="H149" s="35"/>
      <c r="I149" s="114"/>
      <c r="J149" s="35"/>
      <c r="K149" s="35"/>
      <c r="L149" s="38"/>
      <c r="M149" s="206"/>
      <c r="N149" s="207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146</v>
      </c>
      <c r="AU149" s="16" t="s">
        <v>82</v>
      </c>
    </row>
    <row r="150" spans="1:65" s="13" customFormat="1" ht="10.199999999999999">
      <c r="B150" s="208"/>
      <c r="C150" s="209"/>
      <c r="D150" s="204" t="s">
        <v>148</v>
      </c>
      <c r="E150" s="210" t="s">
        <v>19</v>
      </c>
      <c r="F150" s="211" t="s">
        <v>441</v>
      </c>
      <c r="G150" s="209"/>
      <c r="H150" s="212">
        <v>2535.3330000000001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148</v>
      </c>
      <c r="AU150" s="218" t="s">
        <v>82</v>
      </c>
      <c r="AV150" s="13" t="s">
        <v>82</v>
      </c>
      <c r="AW150" s="13" t="s">
        <v>33</v>
      </c>
      <c r="AX150" s="13" t="s">
        <v>71</v>
      </c>
      <c r="AY150" s="218" t="s">
        <v>137</v>
      </c>
    </row>
    <row r="151" spans="1:65" s="13" customFormat="1" ht="10.199999999999999">
      <c r="B151" s="208"/>
      <c r="C151" s="209"/>
      <c r="D151" s="204" t="s">
        <v>148</v>
      </c>
      <c r="E151" s="210" t="s">
        <v>19</v>
      </c>
      <c r="F151" s="211" t="s">
        <v>442</v>
      </c>
      <c r="G151" s="209"/>
      <c r="H151" s="212">
        <v>252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148</v>
      </c>
      <c r="AU151" s="218" t="s">
        <v>82</v>
      </c>
      <c r="AV151" s="13" t="s">
        <v>82</v>
      </c>
      <c r="AW151" s="13" t="s">
        <v>33</v>
      </c>
      <c r="AX151" s="13" t="s">
        <v>71</v>
      </c>
      <c r="AY151" s="218" t="s">
        <v>137</v>
      </c>
    </row>
    <row r="152" spans="1:65" s="2" customFormat="1" ht="14.4" customHeight="1">
      <c r="A152" s="33"/>
      <c r="B152" s="34"/>
      <c r="C152" s="191" t="s">
        <v>254</v>
      </c>
      <c r="D152" s="191" t="s">
        <v>139</v>
      </c>
      <c r="E152" s="192" t="s">
        <v>270</v>
      </c>
      <c r="F152" s="193" t="s">
        <v>271</v>
      </c>
      <c r="G152" s="194" t="s">
        <v>142</v>
      </c>
      <c r="H152" s="195">
        <v>3021.75</v>
      </c>
      <c r="I152" s="196"/>
      <c r="J152" s="197">
        <f>ROUND(I152*H152,2)</f>
        <v>0</v>
      </c>
      <c r="K152" s="193" t="s">
        <v>143</v>
      </c>
      <c r="L152" s="38"/>
      <c r="M152" s="198" t="s">
        <v>19</v>
      </c>
      <c r="N152" s="199" t="s">
        <v>42</v>
      </c>
      <c r="O152" s="63"/>
      <c r="P152" s="200">
        <f>O152*H152</f>
        <v>0</v>
      </c>
      <c r="Q152" s="200">
        <v>0.46</v>
      </c>
      <c r="R152" s="200">
        <f>Q152*H152</f>
        <v>1390.0050000000001</v>
      </c>
      <c r="S152" s="200">
        <v>0</v>
      </c>
      <c r="T152" s="20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2" t="s">
        <v>144</v>
      </c>
      <c r="AT152" s="202" t="s">
        <v>139</v>
      </c>
      <c r="AU152" s="202" t="s">
        <v>82</v>
      </c>
      <c r="AY152" s="16" t="s">
        <v>137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79</v>
      </c>
      <c r="BK152" s="203">
        <f>ROUND(I152*H152,2)</f>
        <v>0</v>
      </c>
      <c r="BL152" s="16" t="s">
        <v>144</v>
      </c>
      <c r="BM152" s="202" t="s">
        <v>443</v>
      </c>
    </row>
    <row r="153" spans="1:65" s="2" customFormat="1" ht="10.199999999999999">
      <c r="A153" s="33"/>
      <c r="B153" s="34"/>
      <c r="C153" s="35"/>
      <c r="D153" s="204" t="s">
        <v>146</v>
      </c>
      <c r="E153" s="35"/>
      <c r="F153" s="205" t="s">
        <v>273</v>
      </c>
      <c r="G153" s="35"/>
      <c r="H153" s="35"/>
      <c r="I153" s="114"/>
      <c r="J153" s="35"/>
      <c r="K153" s="35"/>
      <c r="L153" s="38"/>
      <c r="M153" s="206"/>
      <c r="N153" s="207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146</v>
      </c>
      <c r="AU153" s="16" t="s">
        <v>82</v>
      </c>
    </row>
    <row r="154" spans="1:65" s="13" customFormat="1" ht="10.199999999999999">
      <c r="B154" s="208"/>
      <c r="C154" s="209"/>
      <c r="D154" s="204" t="s">
        <v>148</v>
      </c>
      <c r="E154" s="210" t="s">
        <v>19</v>
      </c>
      <c r="F154" s="211" t="s">
        <v>444</v>
      </c>
      <c r="G154" s="209"/>
      <c r="H154" s="212">
        <v>2769.75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148</v>
      </c>
      <c r="AU154" s="218" t="s">
        <v>82</v>
      </c>
      <c r="AV154" s="13" t="s">
        <v>82</v>
      </c>
      <c r="AW154" s="13" t="s">
        <v>33</v>
      </c>
      <c r="AX154" s="13" t="s">
        <v>71</v>
      </c>
      <c r="AY154" s="218" t="s">
        <v>137</v>
      </c>
    </row>
    <row r="155" spans="1:65" s="13" customFormat="1" ht="10.199999999999999">
      <c r="B155" s="208"/>
      <c r="C155" s="209"/>
      <c r="D155" s="204" t="s">
        <v>148</v>
      </c>
      <c r="E155" s="210" t="s">
        <v>19</v>
      </c>
      <c r="F155" s="211" t="s">
        <v>445</v>
      </c>
      <c r="G155" s="209"/>
      <c r="H155" s="212">
        <v>252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148</v>
      </c>
      <c r="AU155" s="218" t="s">
        <v>82</v>
      </c>
      <c r="AV155" s="13" t="s">
        <v>82</v>
      </c>
      <c r="AW155" s="13" t="s">
        <v>33</v>
      </c>
      <c r="AX155" s="13" t="s">
        <v>71</v>
      </c>
      <c r="AY155" s="218" t="s">
        <v>137</v>
      </c>
    </row>
    <row r="156" spans="1:65" s="2" customFormat="1" ht="14.4" customHeight="1">
      <c r="A156" s="33"/>
      <c r="B156" s="34"/>
      <c r="C156" s="191" t="s">
        <v>7</v>
      </c>
      <c r="D156" s="191" t="s">
        <v>139</v>
      </c>
      <c r="E156" s="192" t="s">
        <v>276</v>
      </c>
      <c r="F156" s="193" t="s">
        <v>277</v>
      </c>
      <c r="G156" s="194" t="s">
        <v>142</v>
      </c>
      <c r="H156" s="195">
        <v>2668.6669999999999</v>
      </c>
      <c r="I156" s="196"/>
      <c r="J156" s="197">
        <f>ROUND(I156*H156,2)</f>
        <v>0</v>
      </c>
      <c r="K156" s="193" t="s">
        <v>143</v>
      </c>
      <c r="L156" s="38"/>
      <c r="M156" s="198" t="s">
        <v>19</v>
      </c>
      <c r="N156" s="199" t="s">
        <v>42</v>
      </c>
      <c r="O156" s="63"/>
      <c r="P156" s="200">
        <f>O156*H156</f>
        <v>0</v>
      </c>
      <c r="Q156" s="200">
        <v>0.15826000000000001</v>
      </c>
      <c r="R156" s="200">
        <f>Q156*H156</f>
        <v>422.34323942000003</v>
      </c>
      <c r="S156" s="200">
        <v>0</v>
      </c>
      <c r="T156" s="20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2" t="s">
        <v>144</v>
      </c>
      <c r="AT156" s="202" t="s">
        <v>139</v>
      </c>
      <c r="AU156" s="202" t="s">
        <v>82</v>
      </c>
      <c r="AY156" s="16" t="s">
        <v>137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79</v>
      </c>
      <c r="BK156" s="203">
        <f>ROUND(I156*H156,2)</f>
        <v>0</v>
      </c>
      <c r="BL156" s="16" t="s">
        <v>144</v>
      </c>
      <c r="BM156" s="202" t="s">
        <v>446</v>
      </c>
    </row>
    <row r="157" spans="1:65" s="2" customFormat="1" ht="19.2">
      <c r="A157" s="33"/>
      <c r="B157" s="34"/>
      <c r="C157" s="35"/>
      <c r="D157" s="204" t="s">
        <v>146</v>
      </c>
      <c r="E157" s="35"/>
      <c r="F157" s="205" t="s">
        <v>279</v>
      </c>
      <c r="G157" s="35"/>
      <c r="H157" s="35"/>
      <c r="I157" s="114"/>
      <c r="J157" s="35"/>
      <c r="K157" s="35"/>
      <c r="L157" s="38"/>
      <c r="M157" s="206"/>
      <c r="N157" s="207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146</v>
      </c>
      <c r="AU157" s="16" t="s">
        <v>82</v>
      </c>
    </row>
    <row r="158" spans="1:65" s="13" customFormat="1" ht="10.199999999999999">
      <c r="B158" s="208"/>
      <c r="C158" s="209"/>
      <c r="D158" s="204" t="s">
        <v>148</v>
      </c>
      <c r="E158" s="210" t="s">
        <v>19</v>
      </c>
      <c r="F158" s="211" t="s">
        <v>447</v>
      </c>
      <c r="G158" s="209"/>
      <c r="H158" s="212">
        <v>2416.6669999999999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148</v>
      </c>
      <c r="AU158" s="218" t="s">
        <v>82</v>
      </c>
      <c r="AV158" s="13" t="s">
        <v>82</v>
      </c>
      <c r="AW158" s="13" t="s">
        <v>33</v>
      </c>
      <c r="AX158" s="13" t="s">
        <v>71</v>
      </c>
      <c r="AY158" s="218" t="s">
        <v>137</v>
      </c>
    </row>
    <row r="159" spans="1:65" s="13" customFormat="1" ht="10.199999999999999">
      <c r="B159" s="208"/>
      <c r="C159" s="209"/>
      <c r="D159" s="204" t="s">
        <v>148</v>
      </c>
      <c r="E159" s="210" t="s">
        <v>19</v>
      </c>
      <c r="F159" s="211" t="s">
        <v>448</v>
      </c>
      <c r="G159" s="209"/>
      <c r="H159" s="212">
        <v>252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148</v>
      </c>
      <c r="AU159" s="218" t="s">
        <v>82</v>
      </c>
      <c r="AV159" s="13" t="s">
        <v>82</v>
      </c>
      <c r="AW159" s="13" t="s">
        <v>33</v>
      </c>
      <c r="AX159" s="13" t="s">
        <v>71</v>
      </c>
      <c r="AY159" s="218" t="s">
        <v>137</v>
      </c>
    </row>
    <row r="160" spans="1:65" s="2" customFormat="1" ht="14.4" customHeight="1">
      <c r="A160" s="33"/>
      <c r="B160" s="34"/>
      <c r="C160" s="191" t="s">
        <v>263</v>
      </c>
      <c r="D160" s="191" t="s">
        <v>139</v>
      </c>
      <c r="E160" s="192" t="s">
        <v>282</v>
      </c>
      <c r="F160" s="193" t="s">
        <v>283</v>
      </c>
      <c r="G160" s="194" t="s">
        <v>142</v>
      </c>
      <c r="H160" s="195">
        <v>433.077</v>
      </c>
      <c r="I160" s="196"/>
      <c r="J160" s="197">
        <f>ROUND(I160*H160,2)</f>
        <v>0</v>
      </c>
      <c r="K160" s="193" t="s">
        <v>143</v>
      </c>
      <c r="L160" s="38"/>
      <c r="M160" s="198" t="s">
        <v>19</v>
      </c>
      <c r="N160" s="199" t="s">
        <v>42</v>
      </c>
      <c r="O160" s="63"/>
      <c r="P160" s="200">
        <f>O160*H160</f>
        <v>0</v>
      </c>
      <c r="Q160" s="200">
        <v>0.28000000000000003</v>
      </c>
      <c r="R160" s="200">
        <f>Q160*H160</f>
        <v>121.26156000000002</v>
      </c>
      <c r="S160" s="200">
        <v>0</v>
      </c>
      <c r="T160" s="20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2" t="s">
        <v>144</v>
      </c>
      <c r="AT160" s="202" t="s">
        <v>139</v>
      </c>
      <c r="AU160" s="202" t="s">
        <v>82</v>
      </c>
      <c r="AY160" s="16" t="s">
        <v>137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79</v>
      </c>
      <c r="BK160" s="203">
        <f>ROUND(I160*H160,2)</f>
        <v>0</v>
      </c>
      <c r="BL160" s="16" t="s">
        <v>144</v>
      </c>
      <c r="BM160" s="202" t="s">
        <v>449</v>
      </c>
    </row>
    <row r="161" spans="1:65" s="2" customFormat="1" ht="19.2">
      <c r="A161" s="33"/>
      <c r="B161" s="34"/>
      <c r="C161" s="35"/>
      <c r="D161" s="204" t="s">
        <v>146</v>
      </c>
      <c r="E161" s="35"/>
      <c r="F161" s="205" t="s">
        <v>285</v>
      </c>
      <c r="G161" s="35"/>
      <c r="H161" s="35"/>
      <c r="I161" s="114"/>
      <c r="J161" s="35"/>
      <c r="K161" s="35"/>
      <c r="L161" s="38"/>
      <c r="M161" s="206"/>
      <c r="N161" s="207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146</v>
      </c>
      <c r="AU161" s="16" t="s">
        <v>82</v>
      </c>
    </row>
    <row r="162" spans="1:65" s="13" customFormat="1" ht="10.199999999999999">
      <c r="B162" s="208"/>
      <c r="C162" s="209"/>
      <c r="D162" s="204" t="s">
        <v>148</v>
      </c>
      <c r="E162" s="210" t="s">
        <v>19</v>
      </c>
      <c r="F162" s="211" t="s">
        <v>450</v>
      </c>
      <c r="G162" s="209"/>
      <c r="H162" s="212">
        <v>433.077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148</v>
      </c>
      <c r="AU162" s="218" t="s">
        <v>82</v>
      </c>
      <c r="AV162" s="13" t="s">
        <v>82</v>
      </c>
      <c r="AW162" s="13" t="s">
        <v>33</v>
      </c>
      <c r="AX162" s="13" t="s">
        <v>79</v>
      </c>
      <c r="AY162" s="218" t="s">
        <v>137</v>
      </c>
    </row>
    <row r="163" spans="1:65" s="2" customFormat="1" ht="14.4" customHeight="1">
      <c r="A163" s="33"/>
      <c r="B163" s="34"/>
      <c r="C163" s="191" t="s">
        <v>269</v>
      </c>
      <c r="D163" s="191" t="s">
        <v>139</v>
      </c>
      <c r="E163" s="192" t="s">
        <v>288</v>
      </c>
      <c r="F163" s="193" t="s">
        <v>289</v>
      </c>
      <c r="G163" s="194" t="s">
        <v>142</v>
      </c>
      <c r="H163" s="195">
        <v>5860.2</v>
      </c>
      <c r="I163" s="196"/>
      <c r="J163" s="197">
        <f>ROUND(I163*H163,2)</f>
        <v>0</v>
      </c>
      <c r="K163" s="193" t="s">
        <v>143</v>
      </c>
      <c r="L163" s="38"/>
      <c r="M163" s="198" t="s">
        <v>19</v>
      </c>
      <c r="N163" s="199" t="s">
        <v>42</v>
      </c>
      <c r="O163" s="63"/>
      <c r="P163" s="200">
        <f>O163*H163</f>
        <v>0</v>
      </c>
      <c r="Q163" s="200">
        <v>7.1000000000000002E-4</v>
      </c>
      <c r="R163" s="200">
        <f>Q163*H163</f>
        <v>4.1607419999999999</v>
      </c>
      <c r="S163" s="200">
        <v>0</v>
      </c>
      <c r="T163" s="20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2" t="s">
        <v>144</v>
      </c>
      <c r="AT163" s="202" t="s">
        <v>139</v>
      </c>
      <c r="AU163" s="202" t="s">
        <v>82</v>
      </c>
      <c r="AY163" s="16" t="s">
        <v>137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79</v>
      </c>
      <c r="BK163" s="203">
        <f>ROUND(I163*H163,2)</f>
        <v>0</v>
      </c>
      <c r="BL163" s="16" t="s">
        <v>144</v>
      </c>
      <c r="BM163" s="202" t="s">
        <v>451</v>
      </c>
    </row>
    <row r="164" spans="1:65" s="2" customFormat="1" ht="10.199999999999999">
      <c r="A164" s="33"/>
      <c r="B164" s="34"/>
      <c r="C164" s="35"/>
      <c r="D164" s="204" t="s">
        <v>146</v>
      </c>
      <c r="E164" s="35"/>
      <c r="F164" s="205" t="s">
        <v>291</v>
      </c>
      <c r="G164" s="35"/>
      <c r="H164" s="35"/>
      <c r="I164" s="114"/>
      <c r="J164" s="35"/>
      <c r="K164" s="35"/>
      <c r="L164" s="38"/>
      <c r="M164" s="206"/>
      <c r="N164" s="207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146</v>
      </c>
      <c r="AU164" s="16" t="s">
        <v>82</v>
      </c>
    </row>
    <row r="165" spans="1:65" s="13" customFormat="1" ht="10.199999999999999">
      <c r="B165" s="208"/>
      <c r="C165" s="209"/>
      <c r="D165" s="204" t="s">
        <v>148</v>
      </c>
      <c r="E165" s="210" t="s">
        <v>19</v>
      </c>
      <c r="F165" s="211" t="s">
        <v>452</v>
      </c>
      <c r="G165" s="209"/>
      <c r="H165" s="212">
        <v>5356.2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148</v>
      </c>
      <c r="AU165" s="218" t="s">
        <v>82</v>
      </c>
      <c r="AV165" s="13" t="s">
        <v>82</v>
      </c>
      <c r="AW165" s="13" t="s">
        <v>33</v>
      </c>
      <c r="AX165" s="13" t="s">
        <v>71</v>
      </c>
      <c r="AY165" s="218" t="s">
        <v>137</v>
      </c>
    </row>
    <row r="166" spans="1:65" s="13" customFormat="1" ht="10.199999999999999">
      <c r="B166" s="208"/>
      <c r="C166" s="209"/>
      <c r="D166" s="204" t="s">
        <v>148</v>
      </c>
      <c r="E166" s="210" t="s">
        <v>19</v>
      </c>
      <c r="F166" s="211" t="s">
        <v>453</v>
      </c>
      <c r="G166" s="209"/>
      <c r="H166" s="212">
        <v>504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148</v>
      </c>
      <c r="AU166" s="218" t="s">
        <v>82</v>
      </c>
      <c r="AV166" s="13" t="s">
        <v>82</v>
      </c>
      <c r="AW166" s="13" t="s">
        <v>33</v>
      </c>
      <c r="AX166" s="13" t="s">
        <v>71</v>
      </c>
      <c r="AY166" s="218" t="s">
        <v>137</v>
      </c>
    </row>
    <row r="167" spans="1:65" s="2" customFormat="1" ht="22.8">
      <c r="A167" s="33"/>
      <c r="B167" s="34"/>
      <c r="C167" s="191" t="s">
        <v>275</v>
      </c>
      <c r="D167" s="191" t="s">
        <v>139</v>
      </c>
      <c r="E167" s="192" t="s">
        <v>294</v>
      </c>
      <c r="F167" s="193" t="s">
        <v>295</v>
      </c>
      <c r="G167" s="194" t="s">
        <v>142</v>
      </c>
      <c r="H167" s="195">
        <v>2687.5</v>
      </c>
      <c r="I167" s="196"/>
      <c r="J167" s="197">
        <f>ROUND(I167*H167,2)</f>
        <v>0</v>
      </c>
      <c r="K167" s="193" t="s">
        <v>143</v>
      </c>
      <c r="L167" s="38"/>
      <c r="M167" s="198" t="s">
        <v>19</v>
      </c>
      <c r="N167" s="199" t="s">
        <v>42</v>
      </c>
      <c r="O167" s="63"/>
      <c r="P167" s="200">
        <f>O167*H167</f>
        <v>0</v>
      </c>
      <c r="Q167" s="200">
        <v>0.10373</v>
      </c>
      <c r="R167" s="200">
        <f>Q167*H167</f>
        <v>278.77437500000002</v>
      </c>
      <c r="S167" s="200">
        <v>0</v>
      </c>
      <c r="T167" s="20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2" t="s">
        <v>144</v>
      </c>
      <c r="AT167" s="202" t="s">
        <v>139</v>
      </c>
      <c r="AU167" s="202" t="s">
        <v>82</v>
      </c>
      <c r="AY167" s="16" t="s">
        <v>137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79</v>
      </c>
      <c r="BK167" s="203">
        <f>ROUND(I167*H167,2)</f>
        <v>0</v>
      </c>
      <c r="BL167" s="16" t="s">
        <v>144</v>
      </c>
      <c r="BM167" s="202" t="s">
        <v>454</v>
      </c>
    </row>
    <row r="168" spans="1:65" s="2" customFormat="1" ht="19.2">
      <c r="A168" s="33"/>
      <c r="B168" s="34"/>
      <c r="C168" s="35"/>
      <c r="D168" s="204" t="s">
        <v>146</v>
      </c>
      <c r="E168" s="35"/>
      <c r="F168" s="205" t="s">
        <v>297</v>
      </c>
      <c r="G168" s="35"/>
      <c r="H168" s="35"/>
      <c r="I168" s="114"/>
      <c r="J168" s="35"/>
      <c r="K168" s="35"/>
      <c r="L168" s="38"/>
      <c r="M168" s="206"/>
      <c r="N168" s="207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146</v>
      </c>
      <c r="AU168" s="16" t="s">
        <v>82</v>
      </c>
    </row>
    <row r="169" spans="1:65" s="13" customFormat="1" ht="10.199999999999999">
      <c r="B169" s="208"/>
      <c r="C169" s="209"/>
      <c r="D169" s="204" t="s">
        <v>148</v>
      </c>
      <c r="E169" s="210" t="s">
        <v>19</v>
      </c>
      <c r="F169" s="211" t="s">
        <v>455</v>
      </c>
      <c r="G169" s="209"/>
      <c r="H169" s="212">
        <v>2435.5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148</v>
      </c>
      <c r="AU169" s="218" t="s">
        <v>82</v>
      </c>
      <c r="AV169" s="13" t="s">
        <v>82</v>
      </c>
      <c r="AW169" s="13" t="s">
        <v>33</v>
      </c>
      <c r="AX169" s="13" t="s">
        <v>71</v>
      </c>
      <c r="AY169" s="218" t="s">
        <v>137</v>
      </c>
    </row>
    <row r="170" spans="1:65" s="13" customFormat="1" ht="10.199999999999999">
      <c r="B170" s="208"/>
      <c r="C170" s="209"/>
      <c r="D170" s="204" t="s">
        <v>148</v>
      </c>
      <c r="E170" s="210" t="s">
        <v>19</v>
      </c>
      <c r="F170" s="211" t="s">
        <v>456</v>
      </c>
      <c r="G170" s="209"/>
      <c r="H170" s="212">
        <v>252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148</v>
      </c>
      <c r="AU170" s="218" t="s">
        <v>82</v>
      </c>
      <c r="AV170" s="13" t="s">
        <v>82</v>
      </c>
      <c r="AW170" s="13" t="s">
        <v>33</v>
      </c>
      <c r="AX170" s="13" t="s">
        <v>71</v>
      </c>
      <c r="AY170" s="218" t="s">
        <v>137</v>
      </c>
    </row>
    <row r="171" spans="1:65" s="12" customFormat="1" ht="22.8" customHeight="1">
      <c r="B171" s="175"/>
      <c r="C171" s="176"/>
      <c r="D171" s="177" t="s">
        <v>70</v>
      </c>
      <c r="E171" s="189" t="s">
        <v>190</v>
      </c>
      <c r="F171" s="189" t="s">
        <v>309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SUM(P172:P190)</f>
        <v>0</v>
      </c>
      <c r="Q171" s="183"/>
      <c r="R171" s="184">
        <f>SUM(R172:R190)</f>
        <v>2.2593399999999999</v>
      </c>
      <c r="S171" s="183"/>
      <c r="T171" s="185">
        <f>SUM(T172:T190)</f>
        <v>0</v>
      </c>
      <c r="AR171" s="186" t="s">
        <v>79</v>
      </c>
      <c r="AT171" s="187" t="s">
        <v>70</v>
      </c>
      <c r="AU171" s="187" t="s">
        <v>79</v>
      </c>
      <c r="AY171" s="186" t="s">
        <v>137</v>
      </c>
      <c r="BK171" s="188">
        <f>SUM(BK172:BK190)</f>
        <v>0</v>
      </c>
    </row>
    <row r="172" spans="1:65" s="2" customFormat="1" ht="14.4" customHeight="1">
      <c r="A172" s="33"/>
      <c r="B172" s="34"/>
      <c r="C172" s="191" t="s">
        <v>281</v>
      </c>
      <c r="D172" s="191" t="s">
        <v>139</v>
      </c>
      <c r="E172" s="192" t="s">
        <v>322</v>
      </c>
      <c r="F172" s="193" t="s">
        <v>323</v>
      </c>
      <c r="G172" s="194" t="s">
        <v>313</v>
      </c>
      <c r="H172" s="195">
        <v>5</v>
      </c>
      <c r="I172" s="196"/>
      <c r="J172" s="197">
        <f>ROUND(I172*H172,2)</f>
        <v>0</v>
      </c>
      <c r="K172" s="193" t="s">
        <v>143</v>
      </c>
      <c r="L172" s="38"/>
      <c r="M172" s="198" t="s">
        <v>19</v>
      </c>
      <c r="N172" s="199" t="s">
        <v>42</v>
      </c>
      <c r="O172" s="63"/>
      <c r="P172" s="200">
        <f>O172*H172</f>
        <v>0</v>
      </c>
      <c r="Q172" s="200">
        <v>6.9999999999999999E-4</v>
      </c>
      <c r="R172" s="200">
        <f>Q172*H172</f>
        <v>3.5000000000000001E-3</v>
      </c>
      <c r="S172" s="200">
        <v>0</v>
      </c>
      <c r="T172" s="20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2" t="s">
        <v>144</v>
      </c>
      <c r="AT172" s="202" t="s">
        <v>139</v>
      </c>
      <c r="AU172" s="202" t="s">
        <v>82</v>
      </c>
      <c r="AY172" s="16" t="s">
        <v>137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79</v>
      </c>
      <c r="BK172" s="203">
        <f>ROUND(I172*H172,2)</f>
        <v>0</v>
      </c>
      <c r="BL172" s="16" t="s">
        <v>144</v>
      </c>
      <c r="BM172" s="202" t="s">
        <v>457</v>
      </c>
    </row>
    <row r="173" spans="1:65" s="2" customFormat="1" ht="10.199999999999999">
      <c r="A173" s="33"/>
      <c r="B173" s="34"/>
      <c r="C173" s="35"/>
      <c r="D173" s="204" t="s">
        <v>146</v>
      </c>
      <c r="E173" s="35"/>
      <c r="F173" s="205" t="s">
        <v>325</v>
      </c>
      <c r="G173" s="35"/>
      <c r="H173" s="35"/>
      <c r="I173" s="114"/>
      <c r="J173" s="35"/>
      <c r="K173" s="35"/>
      <c r="L173" s="38"/>
      <c r="M173" s="206"/>
      <c r="N173" s="207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146</v>
      </c>
      <c r="AU173" s="16" t="s">
        <v>82</v>
      </c>
    </row>
    <row r="174" spans="1:65" s="13" customFormat="1" ht="10.199999999999999">
      <c r="B174" s="208"/>
      <c r="C174" s="209"/>
      <c r="D174" s="204" t="s">
        <v>148</v>
      </c>
      <c r="E174" s="210" t="s">
        <v>19</v>
      </c>
      <c r="F174" s="211" t="s">
        <v>458</v>
      </c>
      <c r="G174" s="209"/>
      <c r="H174" s="212">
        <v>5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148</v>
      </c>
      <c r="AU174" s="218" t="s">
        <v>82</v>
      </c>
      <c r="AV174" s="13" t="s">
        <v>82</v>
      </c>
      <c r="AW174" s="13" t="s">
        <v>33</v>
      </c>
      <c r="AX174" s="13" t="s">
        <v>79</v>
      </c>
      <c r="AY174" s="218" t="s">
        <v>137</v>
      </c>
    </row>
    <row r="175" spans="1:65" s="2" customFormat="1" ht="14.4" customHeight="1">
      <c r="A175" s="33"/>
      <c r="B175" s="34"/>
      <c r="C175" s="219" t="s">
        <v>287</v>
      </c>
      <c r="D175" s="219" t="s">
        <v>223</v>
      </c>
      <c r="E175" s="220" t="s">
        <v>459</v>
      </c>
      <c r="F175" s="221" t="s">
        <v>460</v>
      </c>
      <c r="G175" s="222" t="s">
        <v>313</v>
      </c>
      <c r="H175" s="223">
        <v>1</v>
      </c>
      <c r="I175" s="224"/>
      <c r="J175" s="225">
        <f>ROUND(I175*H175,2)</f>
        <v>0</v>
      </c>
      <c r="K175" s="221" t="s">
        <v>143</v>
      </c>
      <c r="L175" s="226"/>
      <c r="M175" s="227" t="s">
        <v>19</v>
      </c>
      <c r="N175" s="228" t="s">
        <v>42</v>
      </c>
      <c r="O175" s="63"/>
      <c r="P175" s="200">
        <f>O175*H175</f>
        <v>0</v>
      </c>
      <c r="Q175" s="200">
        <v>2.5000000000000001E-3</v>
      </c>
      <c r="R175" s="200">
        <f>Q175*H175</f>
        <v>2.5000000000000001E-3</v>
      </c>
      <c r="S175" s="200">
        <v>0</v>
      </c>
      <c r="T175" s="20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02" t="s">
        <v>184</v>
      </c>
      <c r="AT175" s="202" t="s">
        <v>223</v>
      </c>
      <c r="AU175" s="202" t="s">
        <v>82</v>
      </c>
      <c r="AY175" s="16" t="s">
        <v>137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6" t="s">
        <v>79</v>
      </c>
      <c r="BK175" s="203">
        <f>ROUND(I175*H175,2)</f>
        <v>0</v>
      </c>
      <c r="BL175" s="16" t="s">
        <v>144</v>
      </c>
      <c r="BM175" s="202" t="s">
        <v>461</v>
      </c>
    </row>
    <row r="176" spans="1:65" s="2" customFormat="1" ht="10.199999999999999">
      <c r="A176" s="33"/>
      <c r="B176" s="34"/>
      <c r="C176" s="35"/>
      <c r="D176" s="204" t="s">
        <v>146</v>
      </c>
      <c r="E176" s="35"/>
      <c r="F176" s="205" t="s">
        <v>460</v>
      </c>
      <c r="G176" s="35"/>
      <c r="H176" s="35"/>
      <c r="I176" s="114"/>
      <c r="J176" s="35"/>
      <c r="K176" s="35"/>
      <c r="L176" s="38"/>
      <c r="M176" s="206"/>
      <c r="N176" s="207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146</v>
      </c>
      <c r="AU176" s="16" t="s">
        <v>82</v>
      </c>
    </row>
    <row r="177" spans="1:65" s="13" customFormat="1" ht="10.199999999999999">
      <c r="B177" s="208"/>
      <c r="C177" s="209"/>
      <c r="D177" s="204" t="s">
        <v>148</v>
      </c>
      <c r="E177" s="210" t="s">
        <v>19</v>
      </c>
      <c r="F177" s="211" t="s">
        <v>462</v>
      </c>
      <c r="G177" s="209"/>
      <c r="H177" s="212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148</v>
      </c>
      <c r="AU177" s="218" t="s">
        <v>82</v>
      </c>
      <c r="AV177" s="13" t="s">
        <v>82</v>
      </c>
      <c r="AW177" s="13" t="s">
        <v>33</v>
      </c>
      <c r="AX177" s="13" t="s">
        <v>71</v>
      </c>
      <c r="AY177" s="218" t="s">
        <v>137</v>
      </c>
    </row>
    <row r="178" spans="1:65" s="2" customFormat="1" ht="14.4" customHeight="1">
      <c r="A178" s="33"/>
      <c r="B178" s="34"/>
      <c r="C178" s="219" t="s">
        <v>293</v>
      </c>
      <c r="D178" s="219" t="s">
        <v>223</v>
      </c>
      <c r="E178" s="220" t="s">
        <v>463</v>
      </c>
      <c r="F178" s="221" t="s">
        <v>464</v>
      </c>
      <c r="G178" s="222" t="s">
        <v>313</v>
      </c>
      <c r="H178" s="223">
        <v>2</v>
      </c>
      <c r="I178" s="224"/>
      <c r="J178" s="225">
        <f>ROUND(I178*H178,2)</f>
        <v>0</v>
      </c>
      <c r="K178" s="221" t="s">
        <v>143</v>
      </c>
      <c r="L178" s="226"/>
      <c r="M178" s="227" t="s">
        <v>19</v>
      </c>
      <c r="N178" s="228" t="s">
        <v>42</v>
      </c>
      <c r="O178" s="63"/>
      <c r="P178" s="200">
        <f>O178*H178</f>
        <v>0</v>
      </c>
      <c r="Q178" s="200">
        <v>2.5000000000000001E-3</v>
      </c>
      <c r="R178" s="200">
        <f>Q178*H178</f>
        <v>5.0000000000000001E-3</v>
      </c>
      <c r="S178" s="200">
        <v>0</v>
      </c>
      <c r="T178" s="20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02" t="s">
        <v>184</v>
      </c>
      <c r="AT178" s="202" t="s">
        <v>223</v>
      </c>
      <c r="AU178" s="202" t="s">
        <v>82</v>
      </c>
      <c r="AY178" s="16" t="s">
        <v>137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79</v>
      </c>
      <c r="BK178" s="203">
        <f>ROUND(I178*H178,2)</f>
        <v>0</v>
      </c>
      <c r="BL178" s="16" t="s">
        <v>144</v>
      </c>
      <c r="BM178" s="202" t="s">
        <v>465</v>
      </c>
    </row>
    <row r="179" spans="1:65" s="2" customFormat="1" ht="10.199999999999999">
      <c r="A179" s="33"/>
      <c r="B179" s="34"/>
      <c r="C179" s="35"/>
      <c r="D179" s="204" t="s">
        <v>146</v>
      </c>
      <c r="E179" s="35"/>
      <c r="F179" s="205" t="s">
        <v>464</v>
      </c>
      <c r="G179" s="35"/>
      <c r="H179" s="35"/>
      <c r="I179" s="114"/>
      <c r="J179" s="35"/>
      <c r="K179" s="35"/>
      <c r="L179" s="38"/>
      <c r="M179" s="206"/>
      <c r="N179" s="207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146</v>
      </c>
      <c r="AU179" s="16" t="s">
        <v>82</v>
      </c>
    </row>
    <row r="180" spans="1:65" s="13" customFormat="1" ht="10.199999999999999">
      <c r="B180" s="208"/>
      <c r="C180" s="209"/>
      <c r="D180" s="204" t="s">
        <v>148</v>
      </c>
      <c r="E180" s="210" t="s">
        <v>19</v>
      </c>
      <c r="F180" s="211" t="s">
        <v>466</v>
      </c>
      <c r="G180" s="209"/>
      <c r="H180" s="212">
        <v>2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148</v>
      </c>
      <c r="AU180" s="218" t="s">
        <v>82</v>
      </c>
      <c r="AV180" s="13" t="s">
        <v>82</v>
      </c>
      <c r="AW180" s="13" t="s">
        <v>33</v>
      </c>
      <c r="AX180" s="13" t="s">
        <v>71</v>
      </c>
      <c r="AY180" s="218" t="s">
        <v>137</v>
      </c>
    </row>
    <row r="181" spans="1:65" s="2" customFormat="1" ht="14.4" customHeight="1">
      <c r="A181" s="33"/>
      <c r="B181" s="34"/>
      <c r="C181" s="219" t="s">
        <v>299</v>
      </c>
      <c r="D181" s="219" t="s">
        <v>223</v>
      </c>
      <c r="E181" s="220" t="s">
        <v>467</v>
      </c>
      <c r="F181" s="221" t="s">
        <v>468</v>
      </c>
      <c r="G181" s="222" t="s">
        <v>313</v>
      </c>
      <c r="H181" s="223">
        <v>2</v>
      </c>
      <c r="I181" s="224"/>
      <c r="J181" s="225">
        <f>ROUND(I181*H181,2)</f>
        <v>0</v>
      </c>
      <c r="K181" s="221" t="s">
        <v>143</v>
      </c>
      <c r="L181" s="226"/>
      <c r="M181" s="227" t="s">
        <v>19</v>
      </c>
      <c r="N181" s="228" t="s">
        <v>42</v>
      </c>
      <c r="O181" s="63"/>
      <c r="P181" s="200">
        <f>O181*H181</f>
        <v>0</v>
      </c>
      <c r="Q181" s="200">
        <v>2.5000000000000001E-3</v>
      </c>
      <c r="R181" s="200">
        <f>Q181*H181</f>
        <v>5.0000000000000001E-3</v>
      </c>
      <c r="S181" s="200">
        <v>0</v>
      </c>
      <c r="T181" s="20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2" t="s">
        <v>184</v>
      </c>
      <c r="AT181" s="202" t="s">
        <v>223</v>
      </c>
      <c r="AU181" s="202" t="s">
        <v>82</v>
      </c>
      <c r="AY181" s="16" t="s">
        <v>137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79</v>
      </c>
      <c r="BK181" s="203">
        <f>ROUND(I181*H181,2)</f>
        <v>0</v>
      </c>
      <c r="BL181" s="16" t="s">
        <v>144</v>
      </c>
      <c r="BM181" s="202" t="s">
        <v>469</v>
      </c>
    </row>
    <row r="182" spans="1:65" s="2" customFormat="1" ht="10.199999999999999">
      <c r="A182" s="33"/>
      <c r="B182" s="34"/>
      <c r="C182" s="35"/>
      <c r="D182" s="204" t="s">
        <v>146</v>
      </c>
      <c r="E182" s="35"/>
      <c r="F182" s="205" t="s">
        <v>468</v>
      </c>
      <c r="G182" s="35"/>
      <c r="H182" s="35"/>
      <c r="I182" s="114"/>
      <c r="J182" s="35"/>
      <c r="K182" s="35"/>
      <c r="L182" s="38"/>
      <c r="M182" s="206"/>
      <c r="N182" s="207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146</v>
      </c>
      <c r="AU182" s="16" t="s">
        <v>82</v>
      </c>
    </row>
    <row r="183" spans="1:65" s="13" customFormat="1" ht="10.199999999999999">
      <c r="B183" s="208"/>
      <c r="C183" s="209"/>
      <c r="D183" s="204" t="s">
        <v>148</v>
      </c>
      <c r="E183" s="210" t="s">
        <v>19</v>
      </c>
      <c r="F183" s="211" t="s">
        <v>470</v>
      </c>
      <c r="G183" s="209"/>
      <c r="H183" s="212">
        <v>2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148</v>
      </c>
      <c r="AU183" s="218" t="s">
        <v>82</v>
      </c>
      <c r="AV183" s="13" t="s">
        <v>82</v>
      </c>
      <c r="AW183" s="13" t="s">
        <v>33</v>
      </c>
      <c r="AX183" s="13" t="s">
        <v>71</v>
      </c>
      <c r="AY183" s="218" t="s">
        <v>137</v>
      </c>
    </row>
    <row r="184" spans="1:65" s="2" customFormat="1" ht="14.4" customHeight="1">
      <c r="A184" s="33"/>
      <c r="B184" s="34"/>
      <c r="C184" s="191" t="s">
        <v>305</v>
      </c>
      <c r="D184" s="191" t="s">
        <v>139</v>
      </c>
      <c r="E184" s="192" t="s">
        <v>331</v>
      </c>
      <c r="F184" s="193" t="s">
        <v>332</v>
      </c>
      <c r="G184" s="194" t="s">
        <v>313</v>
      </c>
      <c r="H184" s="195">
        <v>3</v>
      </c>
      <c r="I184" s="196"/>
      <c r="J184" s="197">
        <f>ROUND(I184*H184,2)</f>
        <v>0</v>
      </c>
      <c r="K184" s="193" t="s">
        <v>143</v>
      </c>
      <c r="L184" s="38"/>
      <c r="M184" s="198" t="s">
        <v>19</v>
      </c>
      <c r="N184" s="199" t="s">
        <v>42</v>
      </c>
      <c r="O184" s="63"/>
      <c r="P184" s="200">
        <f>O184*H184</f>
        <v>0</v>
      </c>
      <c r="Q184" s="200">
        <v>0.10940999999999999</v>
      </c>
      <c r="R184" s="200">
        <f>Q184*H184</f>
        <v>0.32822999999999997</v>
      </c>
      <c r="S184" s="200">
        <v>0</v>
      </c>
      <c r="T184" s="20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2" t="s">
        <v>144</v>
      </c>
      <c r="AT184" s="202" t="s">
        <v>139</v>
      </c>
      <c r="AU184" s="202" t="s">
        <v>82</v>
      </c>
      <c r="AY184" s="16" t="s">
        <v>137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79</v>
      </c>
      <c r="BK184" s="203">
        <f>ROUND(I184*H184,2)</f>
        <v>0</v>
      </c>
      <c r="BL184" s="16" t="s">
        <v>144</v>
      </c>
      <c r="BM184" s="202" t="s">
        <v>471</v>
      </c>
    </row>
    <row r="185" spans="1:65" s="2" customFormat="1" ht="10.199999999999999">
      <c r="A185" s="33"/>
      <c r="B185" s="34"/>
      <c r="C185" s="35"/>
      <c r="D185" s="204" t="s">
        <v>146</v>
      </c>
      <c r="E185" s="35"/>
      <c r="F185" s="205" t="s">
        <v>334</v>
      </c>
      <c r="G185" s="35"/>
      <c r="H185" s="35"/>
      <c r="I185" s="114"/>
      <c r="J185" s="35"/>
      <c r="K185" s="35"/>
      <c r="L185" s="38"/>
      <c r="M185" s="206"/>
      <c r="N185" s="207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146</v>
      </c>
      <c r="AU185" s="16" t="s">
        <v>82</v>
      </c>
    </row>
    <row r="186" spans="1:65" s="2" customFormat="1" ht="14.4" customHeight="1">
      <c r="A186" s="33"/>
      <c r="B186" s="34"/>
      <c r="C186" s="219" t="s">
        <v>310</v>
      </c>
      <c r="D186" s="219" t="s">
        <v>223</v>
      </c>
      <c r="E186" s="220" t="s">
        <v>336</v>
      </c>
      <c r="F186" s="221" t="s">
        <v>337</v>
      </c>
      <c r="G186" s="222" t="s">
        <v>313</v>
      </c>
      <c r="H186" s="223">
        <v>3</v>
      </c>
      <c r="I186" s="224"/>
      <c r="J186" s="225">
        <f>ROUND(I186*H186,2)</f>
        <v>0</v>
      </c>
      <c r="K186" s="221" t="s">
        <v>143</v>
      </c>
      <c r="L186" s="226"/>
      <c r="M186" s="227" t="s">
        <v>19</v>
      </c>
      <c r="N186" s="228" t="s">
        <v>42</v>
      </c>
      <c r="O186" s="63"/>
      <c r="P186" s="200">
        <f>O186*H186</f>
        <v>0</v>
      </c>
      <c r="Q186" s="200">
        <v>6.1000000000000004E-3</v>
      </c>
      <c r="R186" s="200">
        <f>Q186*H186</f>
        <v>1.83E-2</v>
      </c>
      <c r="S186" s="200">
        <v>0</v>
      </c>
      <c r="T186" s="20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02" t="s">
        <v>184</v>
      </c>
      <c r="AT186" s="202" t="s">
        <v>223</v>
      </c>
      <c r="AU186" s="202" t="s">
        <v>82</v>
      </c>
      <c r="AY186" s="16" t="s">
        <v>137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79</v>
      </c>
      <c r="BK186" s="203">
        <f>ROUND(I186*H186,2)</f>
        <v>0</v>
      </c>
      <c r="BL186" s="16" t="s">
        <v>144</v>
      </c>
      <c r="BM186" s="202" t="s">
        <v>472</v>
      </c>
    </row>
    <row r="187" spans="1:65" s="2" customFormat="1" ht="10.199999999999999">
      <c r="A187" s="33"/>
      <c r="B187" s="34"/>
      <c r="C187" s="35"/>
      <c r="D187" s="204" t="s">
        <v>146</v>
      </c>
      <c r="E187" s="35"/>
      <c r="F187" s="205" t="s">
        <v>337</v>
      </c>
      <c r="G187" s="35"/>
      <c r="H187" s="35"/>
      <c r="I187" s="114"/>
      <c r="J187" s="35"/>
      <c r="K187" s="35"/>
      <c r="L187" s="38"/>
      <c r="M187" s="206"/>
      <c r="N187" s="207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146</v>
      </c>
      <c r="AU187" s="16" t="s">
        <v>82</v>
      </c>
    </row>
    <row r="188" spans="1:65" s="2" customFormat="1" ht="14.4" customHeight="1">
      <c r="A188" s="33"/>
      <c r="B188" s="34"/>
      <c r="C188" s="191" t="s">
        <v>317</v>
      </c>
      <c r="D188" s="191" t="s">
        <v>139</v>
      </c>
      <c r="E188" s="192" t="s">
        <v>340</v>
      </c>
      <c r="F188" s="193" t="s">
        <v>341</v>
      </c>
      <c r="G188" s="194" t="s">
        <v>142</v>
      </c>
      <c r="H188" s="195">
        <v>2749</v>
      </c>
      <c r="I188" s="196"/>
      <c r="J188" s="197">
        <f>ROUND(I188*H188,2)</f>
        <v>0</v>
      </c>
      <c r="K188" s="193" t="s">
        <v>143</v>
      </c>
      <c r="L188" s="38"/>
      <c r="M188" s="198" t="s">
        <v>19</v>
      </c>
      <c r="N188" s="199" t="s">
        <v>42</v>
      </c>
      <c r="O188" s="63"/>
      <c r="P188" s="200">
        <f>O188*H188</f>
        <v>0</v>
      </c>
      <c r="Q188" s="200">
        <v>6.8999999999999997E-4</v>
      </c>
      <c r="R188" s="200">
        <f>Q188*H188</f>
        <v>1.8968099999999999</v>
      </c>
      <c r="S188" s="200">
        <v>0</v>
      </c>
      <c r="T188" s="20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2" t="s">
        <v>144</v>
      </c>
      <c r="AT188" s="202" t="s">
        <v>139</v>
      </c>
      <c r="AU188" s="202" t="s">
        <v>82</v>
      </c>
      <c r="AY188" s="16" t="s">
        <v>137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79</v>
      </c>
      <c r="BK188" s="203">
        <f>ROUND(I188*H188,2)</f>
        <v>0</v>
      </c>
      <c r="BL188" s="16" t="s">
        <v>144</v>
      </c>
      <c r="BM188" s="202" t="s">
        <v>473</v>
      </c>
    </row>
    <row r="189" spans="1:65" s="2" customFormat="1" ht="10.199999999999999">
      <c r="A189" s="33"/>
      <c r="B189" s="34"/>
      <c r="C189" s="35"/>
      <c r="D189" s="204" t="s">
        <v>146</v>
      </c>
      <c r="E189" s="35"/>
      <c r="F189" s="205" t="s">
        <v>343</v>
      </c>
      <c r="G189" s="35"/>
      <c r="H189" s="35"/>
      <c r="I189" s="114"/>
      <c r="J189" s="35"/>
      <c r="K189" s="35"/>
      <c r="L189" s="38"/>
      <c r="M189" s="206"/>
      <c r="N189" s="207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146</v>
      </c>
      <c r="AU189" s="16" t="s">
        <v>82</v>
      </c>
    </row>
    <row r="190" spans="1:65" s="13" customFormat="1" ht="10.199999999999999">
      <c r="B190" s="208"/>
      <c r="C190" s="209"/>
      <c r="D190" s="204" t="s">
        <v>148</v>
      </c>
      <c r="E190" s="210" t="s">
        <v>19</v>
      </c>
      <c r="F190" s="211" t="s">
        <v>474</v>
      </c>
      <c r="G190" s="209"/>
      <c r="H190" s="212">
        <v>2749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148</v>
      </c>
      <c r="AU190" s="218" t="s">
        <v>82</v>
      </c>
      <c r="AV190" s="13" t="s">
        <v>82</v>
      </c>
      <c r="AW190" s="13" t="s">
        <v>33</v>
      </c>
      <c r="AX190" s="13" t="s">
        <v>79</v>
      </c>
      <c r="AY190" s="218" t="s">
        <v>137</v>
      </c>
    </row>
    <row r="191" spans="1:65" s="12" customFormat="1" ht="22.8" customHeight="1">
      <c r="B191" s="175"/>
      <c r="C191" s="176"/>
      <c r="D191" s="177" t="s">
        <v>70</v>
      </c>
      <c r="E191" s="189" t="s">
        <v>374</v>
      </c>
      <c r="F191" s="189" t="s">
        <v>375</v>
      </c>
      <c r="G191" s="176"/>
      <c r="H191" s="176"/>
      <c r="I191" s="179"/>
      <c r="J191" s="190">
        <f>BK191</f>
        <v>0</v>
      </c>
      <c r="K191" s="176"/>
      <c r="L191" s="181"/>
      <c r="M191" s="182"/>
      <c r="N191" s="183"/>
      <c r="O191" s="183"/>
      <c r="P191" s="184">
        <f>SUM(P192:P193)</f>
        <v>0</v>
      </c>
      <c r="Q191" s="183"/>
      <c r="R191" s="184">
        <f>SUM(R192:R193)</f>
        <v>0</v>
      </c>
      <c r="S191" s="183"/>
      <c r="T191" s="185">
        <f>SUM(T192:T193)</f>
        <v>0</v>
      </c>
      <c r="AR191" s="186" t="s">
        <v>79</v>
      </c>
      <c r="AT191" s="187" t="s">
        <v>70</v>
      </c>
      <c r="AU191" s="187" t="s">
        <v>79</v>
      </c>
      <c r="AY191" s="186" t="s">
        <v>137</v>
      </c>
      <c r="BK191" s="188">
        <f>SUM(BK192:BK193)</f>
        <v>0</v>
      </c>
    </row>
    <row r="192" spans="1:65" s="2" customFormat="1" ht="22.8">
      <c r="A192" s="33"/>
      <c r="B192" s="34"/>
      <c r="C192" s="191" t="s">
        <v>321</v>
      </c>
      <c r="D192" s="191" t="s">
        <v>139</v>
      </c>
      <c r="E192" s="192" t="s">
        <v>377</v>
      </c>
      <c r="F192" s="193" t="s">
        <v>378</v>
      </c>
      <c r="G192" s="194" t="s">
        <v>205</v>
      </c>
      <c r="H192" s="195">
        <v>3420.4229999999998</v>
      </c>
      <c r="I192" s="196"/>
      <c r="J192" s="197">
        <f>ROUND(I192*H192,2)</f>
        <v>0</v>
      </c>
      <c r="K192" s="193" t="s">
        <v>143</v>
      </c>
      <c r="L192" s="38"/>
      <c r="M192" s="198" t="s">
        <v>19</v>
      </c>
      <c r="N192" s="199" t="s">
        <v>42</v>
      </c>
      <c r="O192" s="63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02" t="s">
        <v>144</v>
      </c>
      <c r="AT192" s="202" t="s">
        <v>139</v>
      </c>
      <c r="AU192" s="202" t="s">
        <v>82</v>
      </c>
      <c r="AY192" s="16" t="s">
        <v>137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6" t="s">
        <v>79</v>
      </c>
      <c r="BK192" s="203">
        <f>ROUND(I192*H192,2)</f>
        <v>0</v>
      </c>
      <c r="BL192" s="16" t="s">
        <v>144</v>
      </c>
      <c r="BM192" s="202" t="s">
        <v>475</v>
      </c>
    </row>
    <row r="193" spans="1:47" s="2" customFormat="1" ht="19.2">
      <c r="A193" s="33"/>
      <c r="B193" s="34"/>
      <c r="C193" s="35"/>
      <c r="D193" s="204" t="s">
        <v>146</v>
      </c>
      <c r="E193" s="35"/>
      <c r="F193" s="205" t="s">
        <v>380</v>
      </c>
      <c r="G193" s="35"/>
      <c r="H193" s="35"/>
      <c r="I193" s="114"/>
      <c r="J193" s="35"/>
      <c r="K193" s="35"/>
      <c r="L193" s="38"/>
      <c r="M193" s="229"/>
      <c r="N193" s="230"/>
      <c r="O193" s="231"/>
      <c r="P193" s="231"/>
      <c r="Q193" s="231"/>
      <c r="R193" s="231"/>
      <c r="S193" s="231"/>
      <c r="T193" s="232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146</v>
      </c>
      <c r="AU193" s="16" t="s">
        <v>82</v>
      </c>
    </row>
    <row r="194" spans="1:47" s="2" customFormat="1" ht="6.9" customHeight="1">
      <c r="A194" s="33"/>
      <c r="B194" s="46"/>
      <c r="C194" s="47"/>
      <c r="D194" s="47"/>
      <c r="E194" s="47"/>
      <c r="F194" s="47"/>
      <c r="G194" s="47"/>
      <c r="H194" s="47"/>
      <c r="I194" s="141"/>
      <c r="J194" s="47"/>
      <c r="K194" s="47"/>
      <c r="L194" s="38"/>
      <c r="M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</row>
  </sheetData>
  <sheetProtection algorithmName="SHA-512" hashValue="KSQbNeIHyddYKUueRkNGNCuWj6Xv5I4Jfy3Beq5ccEzxe6q25kBkK8DxuACEPSEActJUB9j9+Ismh0Upu78JQA==" saltValue="1Oag3Gpt1yg9cQu5vRTOSy+DumHeSQHxuS156fxIjdEQ+ktGTjxdUtV1dpK3crTb7ZaNCNKL7EQzLQ8FFmPFTA==" spinCount="100000" sheet="1" objects="1" scenarios="1" formatColumns="0" formatRows="0" autoFilter="0"/>
  <autoFilter ref="C84:K19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88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P3 v k.ú. Svojšice u Kouřimi</v>
      </c>
      <c r="F7" s="357"/>
      <c r="G7" s="357"/>
      <c r="H7" s="357"/>
      <c r="I7" s="107"/>
      <c r="L7" s="19"/>
    </row>
    <row r="8" spans="1:46" s="2" customFormat="1" ht="12" customHeight="1">
      <c r="A8" s="33"/>
      <c r="B8" s="38"/>
      <c r="C8" s="33"/>
      <c r="D8" s="113" t="s">
        <v>108</v>
      </c>
      <c r="E8" s="33"/>
      <c r="F8" s="33"/>
      <c r="G8" s="33"/>
      <c r="H8" s="33"/>
      <c r="I8" s="114"/>
      <c r="J8" s="33"/>
      <c r="K8" s="33"/>
      <c r="L8" s="11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8" t="s">
        <v>476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02" t="s">
        <v>81</v>
      </c>
      <c r="G11" s="33"/>
      <c r="H11" s="33"/>
      <c r="I11" s="116" t="s">
        <v>20</v>
      </c>
      <c r="J11" s="102" t="s">
        <v>19</v>
      </c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02" t="s">
        <v>22</v>
      </c>
      <c r="G12" s="33"/>
      <c r="H12" s="33"/>
      <c r="I12" s="116" t="s">
        <v>23</v>
      </c>
      <c r="J12" s="117" t="str">
        <f>'Rekapitulace stavby'!AN8</f>
        <v>2. 6. 2020</v>
      </c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02" t="s">
        <v>19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27</v>
      </c>
      <c r="F15" s="33"/>
      <c r="G15" s="33"/>
      <c r="H15" s="33"/>
      <c r="I15" s="116" t="s">
        <v>28</v>
      </c>
      <c r="J15" s="102" t="s">
        <v>19</v>
      </c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60" t="str">
        <f>'Rekapitulace stavby'!E14</f>
        <v>Vyplň údaj</v>
      </c>
      <c r="F18" s="361"/>
      <c r="G18" s="361"/>
      <c r="H18" s="361"/>
      <c r="I18" s="116" t="s">
        <v>28</v>
      </c>
      <c r="J18" s="29" t="str">
        <f>'Rekapitulace stavby'!AN14</f>
        <v>Vyplň údaj</v>
      </c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02" t="s">
        <v>19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16" t="s">
        <v>28</v>
      </c>
      <c r="J21" s="102" t="s">
        <v>19</v>
      </c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02" t="str">
        <f>IF('Rekapitulace stavby'!AN19="","",'Rekapitulace stavby'!AN19)</f>
        <v/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6" t="s">
        <v>28</v>
      </c>
      <c r="J24" s="102" t="str">
        <f>IF('Rekapitulace stavby'!AN20="","",'Rekapitulace stavby'!AN20)</f>
        <v/>
      </c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8"/>
      <c r="B27" s="119"/>
      <c r="C27" s="118"/>
      <c r="D27" s="118"/>
      <c r="E27" s="362" t="s">
        <v>19</v>
      </c>
      <c r="F27" s="362"/>
      <c r="G27" s="362"/>
      <c r="H27" s="362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11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ROUND(J84, 2)</f>
        <v>0</v>
      </c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ROUND((SUM(BE84:BE150)),  2)</f>
        <v>0</v>
      </c>
      <c r="G33" s="33"/>
      <c r="H33" s="33"/>
      <c r="I33" s="130">
        <v>0.21</v>
      </c>
      <c r="J33" s="129">
        <f>ROUND(((SUM(BE84:BE150))*I33),  2)</f>
        <v>0</v>
      </c>
      <c r="K33" s="33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ROUND((SUM(BF84:BF150)),  2)</f>
        <v>0</v>
      </c>
      <c r="G34" s="33"/>
      <c r="H34" s="33"/>
      <c r="I34" s="130">
        <v>0.15</v>
      </c>
      <c r="J34" s="129">
        <f>ROUND(((SUM(BF84:BF150))*I34),  2)</f>
        <v>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ROUND((SUM(BG84:BG150)),  2)</f>
        <v>0</v>
      </c>
      <c r="G35" s="33"/>
      <c r="H35" s="33"/>
      <c r="I35" s="130">
        <v>0.21</v>
      </c>
      <c r="J35" s="129">
        <f>0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ROUND((SUM(BH84:BH150)),  2)</f>
        <v>0</v>
      </c>
      <c r="G36" s="33"/>
      <c r="H36" s="33"/>
      <c r="I36" s="130">
        <v>0.15</v>
      </c>
      <c r="J36" s="129">
        <f>0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ROUND((SUM(BI84:BI150)),  2)</f>
        <v>0</v>
      </c>
      <c r="G37" s="33"/>
      <c r="H37" s="33"/>
      <c r="I37" s="130">
        <v>0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9"/>
      <c r="C40" s="140"/>
      <c r="D40" s="140"/>
      <c r="E40" s="140"/>
      <c r="F40" s="140"/>
      <c r="G40" s="140"/>
      <c r="H40" s="140"/>
      <c r="I40" s="141"/>
      <c r="J40" s="140"/>
      <c r="K40" s="140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42"/>
      <c r="C44" s="143"/>
      <c r="D44" s="143"/>
      <c r="E44" s="143"/>
      <c r="F44" s="143"/>
      <c r="G44" s="143"/>
      <c r="H44" s="143"/>
      <c r="I44" s="144"/>
      <c r="J44" s="143"/>
      <c r="K44" s="143"/>
      <c r="L44" s="11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110</v>
      </c>
      <c r="D45" s="35"/>
      <c r="E45" s="35"/>
      <c r="F45" s="35"/>
      <c r="G45" s="35"/>
      <c r="H45" s="35"/>
      <c r="I45" s="114"/>
      <c r="J45" s="35"/>
      <c r="K45" s="35"/>
      <c r="L45" s="11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14"/>
      <c r="J46" s="35"/>
      <c r="K46" s="35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63" t="str">
        <f>E7</f>
        <v>Polní cesta P3 v k.ú. Svojšice u Kouřimi</v>
      </c>
      <c r="F48" s="364"/>
      <c r="G48" s="364"/>
      <c r="H48" s="364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108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2" t="str">
        <f>E9</f>
        <v>SO-103 - Polní cesta P3 - napojení v k.ú. Krychnov</v>
      </c>
      <c r="F50" s="365"/>
      <c r="G50" s="365"/>
      <c r="H50" s="365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14"/>
      <c r="J51" s="35"/>
      <c r="K51" s="35"/>
      <c r="L51" s="11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6" t="s">
        <v>23</v>
      </c>
      <c r="J52" s="58" t="str">
        <f>IF(J12="","",J12)</f>
        <v>2. 6. 2020</v>
      </c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6" t="s">
        <v>31</v>
      </c>
      <c r="J54" s="31" t="str">
        <f>E21</f>
        <v>AGRO-AQUA, s.r.o. Pardubice</v>
      </c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6" t="s">
        <v>34</v>
      </c>
      <c r="J55" s="31" t="str">
        <f>E24</f>
        <v xml:space="preserve"> </v>
      </c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14"/>
      <c r="J56" s="35"/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5" t="s">
        <v>111</v>
      </c>
      <c r="D57" s="146"/>
      <c r="E57" s="146"/>
      <c r="F57" s="146"/>
      <c r="G57" s="146"/>
      <c r="H57" s="146"/>
      <c r="I57" s="147"/>
      <c r="J57" s="148" t="s">
        <v>112</v>
      </c>
      <c r="K57" s="146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14"/>
      <c r="J58" s="35"/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9" t="s">
        <v>69</v>
      </c>
      <c r="D59" s="35"/>
      <c r="E59" s="35"/>
      <c r="F59" s="35"/>
      <c r="G59" s="35"/>
      <c r="H59" s="35"/>
      <c r="I59" s="114"/>
      <c r="J59" s="76">
        <f>J84</f>
        <v>0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113</v>
      </c>
    </row>
    <row r="60" spans="1:47" s="9" customFormat="1" ht="24.9" customHeight="1">
      <c r="B60" s="150"/>
      <c r="C60" s="151"/>
      <c r="D60" s="152" t="s">
        <v>114</v>
      </c>
      <c r="E60" s="153"/>
      <c r="F60" s="153"/>
      <c r="G60" s="153"/>
      <c r="H60" s="153"/>
      <c r="I60" s="154"/>
      <c r="J60" s="155">
        <f>J85</f>
        <v>0</v>
      </c>
      <c r="K60" s="151"/>
      <c r="L60" s="156"/>
    </row>
    <row r="61" spans="1:47" s="10" customFormat="1" ht="19.95" customHeight="1">
      <c r="B61" s="157"/>
      <c r="C61" s="96"/>
      <c r="D61" s="158" t="s">
        <v>115</v>
      </c>
      <c r="E61" s="159"/>
      <c r="F61" s="159"/>
      <c r="G61" s="159"/>
      <c r="H61" s="159"/>
      <c r="I61" s="160"/>
      <c r="J61" s="161">
        <f>J86</f>
        <v>0</v>
      </c>
      <c r="K61" s="96"/>
      <c r="L61" s="162"/>
    </row>
    <row r="62" spans="1:47" s="10" customFormat="1" ht="19.95" customHeight="1">
      <c r="B62" s="157"/>
      <c r="C62" s="96"/>
      <c r="D62" s="158" t="s">
        <v>117</v>
      </c>
      <c r="E62" s="159"/>
      <c r="F62" s="159"/>
      <c r="G62" s="159"/>
      <c r="H62" s="159"/>
      <c r="I62" s="160"/>
      <c r="J62" s="161">
        <f>J119</f>
        <v>0</v>
      </c>
      <c r="K62" s="96"/>
      <c r="L62" s="162"/>
    </row>
    <row r="63" spans="1:47" s="10" customFormat="1" ht="19.95" customHeight="1">
      <c r="B63" s="157"/>
      <c r="C63" s="96"/>
      <c r="D63" s="158" t="s">
        <v>119</v>
      </c>
      <c r="E63" s="159"/>
      <c r="F63" s="159"/>
      <c r="G63" s="159"/>
      <c r="H63" s="159"/>
      <c r="I63" s="160"/>
      <c r="J63" s="161">
        <f>J144</f>
        <v>0</v>
      </c>
      <c r="K63" s="96"/>
      <c r="L63" s="162"/>
    </row>
    <row r="64" spans="1:47" s="10" customFormat="1" ht="19.95" customHeight="1">
      <c r="B64" s="157"/>
      <c r="C64" s="96"/>
      <c r="D64" s="158" t="s">
        <v>121</v>
      </c>
      <c r="E64" s="159"/>
      <c r="F64" s="159"/>
      <c r="G64" s="159"/>
      <c r="H64" s="159"/>
      <c r="I64" s="160"/>
      <c r="J64" s="161">
        <f>J148</f>
        <v>0</v>
      </c>
      <c r="K64" s="96"/>
      <c r="L64" s="162"/>
    </row>
    <row r="65" spans="1:31" s="2" customFormat="1" ht="21.75" customHeight="1">
      <c r="A65" s="33"/>
      <c r="B65" s="34"/>
      <c r="C65" s="35"/>
      <c r="D65" s="35"/>
      <c r="E65" s="35"/>
      <c r="F65" s="35"/>
      <c r="G65" s="35"/>
      <c r="H65" s="35"/>
      <c r="I65" s="114"/>
      <c r="J65" s="35"/>
      <c r="K65" s="35"/>
      <c r="L65" s="11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2" customFormat="1" ht="6.9" customHeight="1">
      <c r="A66" s="33"/>
      <c r="B66" s="46"/>
      <c r="C66" s="47"/>
      <c r="D66" s="47"/>
      <c r="E66" s="47"/>
      <c r="F66" s="47"/>
      <c r="G66" s="47"/>
      <c r="H66" s="47"/>
      <c r="I66" s="141"/>
      <c r="J66" s="47"/>
      <c r="K66" s="47"/>
      <c r="L66" s="115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pans="1:31" s="2" customFormat="1" ht="6.9" customHeight="1">
      <c r="A70" s="33"/>
      <c r="B70" s="48"/>
      <c r="C70" s="49"/>
      <c r="D70" s="49"/>
      <c r="E70" s="49"/>
      <c r="F70" s="49"/>
      <c r="G70" s="49"/>
      <c r="H70" s="49"/>
      <c r="I70" s="144"/>
      <c r="J70" s="49"/>
      <c r="K70" s="49"/>
      <c r="L70" s="11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24.9" customHeight="1">
      <c r="A71" s="33"/>
      <c r="B71" s="34"/>
      <c r="C71" s="22" t="s">
        <v>122</v>
      </c>
      <c r="D71" s="35"/>
      <c r="E71" s="35"/>
      <c r="F71" s="35"/>
      <c r="G71" s="35"/>
      <c r="H71" s="35"/>
      <c r="I71" s="114"/>
      <c r="J71" s="35"/>
      <c r="K71" s="35"/>
      <c r="L71" s="11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" customHeight="1">
      <c r="A72" s="33"/>
      <c r="B72" s="34"/>
      <c r="C72" s="35"/>
      <c r="D72" s="35"/>
      <c r="E72" s="35"/>
      <c r="F72" s="35"/>
      <c r="G72" s="35"/>
      <c r="H72" s="35"/>
      <c r="I72" s="114"/>
      <c r="J72" s="35"/>
      <c r="K72" s="35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16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4.4" customHeight="1">
      <c r="A74" s="33"/>
      <c r="B74" s="34"/>
      <c r="C74" s="35"/>
      <c r="D74" s="35"/>
      <c r="E74" s="363" t="str">
        <f>E7</f>
        <v>Polní cesta P3 v k.ú. Svojšice u Kouřimi</v>
      </c>
      <c r="F74" s="364"/>
      <c r="G74" s="364"/>
      <c r="H74" s="364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108</v>
      </c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12" t="str">
        <f>E9</f>
        <v>SO-103 - Polní cesta P3 - napojení v k.ú. Krychnov</v>
      </c>
      <c r="F76" s="365"/>
      <c r="G76" s="365"/>
      <c r="H76" s="365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" customHeight="1">
      <c r="A77" s="33"/>
      <c r="B77" s="34"/>
      <c r="C77" s="35"/>
      <c r="D77" s="35"/>
      <c r="E77" s="35"/>
      <c r="F77" s="35"/>
      <c r="G77" s="35"/>
      <c r="H77" s="35"/>
      <c r="I77" s="114"/>
      <c r="J77" s="35"/>
      <c r="K77" s="35"/>
      <c r="L77" s="11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21</v>
      </c>
      <c r="D78" s="35"/>
      <c r="E78" s="35"/>
      <c r="F78" s="26" t="str">
        <f>F12</f>
        <v xml:space="preserve"> </v>
      </c>
      <c r="G78" s="35"/>
      <c r="H78" s="35"/>
      <c r="I78" s="116" t="s">
        <v>23</v>
      </c>
      <c r="J78" s="58" t="str">
        <f>IF(J12="","",J12)</f>
        <v>2. 6. 2020</v>
      </c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" customHeight="1">
      <c r="A79" s="33"/>
      <c r="B79" s="34"/>
      <c r="C79" s="35"/>
      <c r="D79" s="35"/>
      <c r="E79" s="35"/>
      <c r="F79" s="35"/>
      <c r="G79" s="35"/>
      <c r="H79" s="3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40.799999999999997" customHeight="1">
      <c r="A80" s="33"/>
      <c r="B80" s="34"/>
      <c r="C80" s="28" t="s">
        <v>25</v>
      </c>
      <c r="D80" s="35"/>
      <c r="E80" s="35"/>
      <c r="F80" s="26" t="str">
        <f>E15</f>
        <v>ČR-SPÚ, Pobočka Kolín</v>
      </c>
      <c r="G80" s="35"/>
      <c r="H80" s="35"/>
      <c r="I80" s="116" t="s">
        <v>31</v>
      </c>
      <c r="J80" s="31" t="str">
        <f>E21</f>
        <v>AGRO-AQUA, s.r.o. Pardubice</v>
      </c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6" customHeight="1">
      <c r="A81" s="33"/>
      <c r="B81" s="34"/>
      <c r="C81" s="28" t="s">
        <v>29</v>
      </c>
      <c r="D81" s="35"/>
      <c r="E81" s="35"/>
      <c r="F81" s="26" t="str">
        <f>IF(E18="","",E18)</f>
        <v>Vyplň údaj</v>
      </c>
      <c r="G81" s="35"/>
      <c r="H81" s="35"/>
      <c r="I81" s="116" t="s">
        <v>34</v>
      </c>
      <c r="J81" s="31" t="str">
        <f>E24</f>
        <v xml:space="preserve"> </v>
      </c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0.35" customHeight="1">
      <c r="A82" s="33"/>
      <c r="B82" s="34"/>
      <c r="C82" s="35"/>
      <c r="D82" s="35"/>
      <c r="E82" s="35"/>
      <c r="F82" s="35"/>
      <c r="G82" s="35"/>
      <c r="H82" s="35"/>
      <c r="I82" s="114"/>
      <c r="J82" s="35"/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1" customFormat="1" ht="29.25" customHeight="1">
      <c r="A83" s="163"/>
      <c r="B83" s="164"/>
      <c r="C83" s="165" t="s">
        <v>123</v>
      </c>
      <c r="D83" s="166" t="s">
        <v>56</v>
      </c>
      <c r="E83" s="166" t="s">
        <v>52</v>
      </c>
      <c r="F83" s="166" t="s">
        <v>53</v>
      </c>
      <c r="G83" s="166" t="s">
        <v>124</v>
      </c>
      <c r="H83" s="166" t="s">
        <v>125</v>
      </c>
      <c r="I83" s="167" t="s">
        <v>126</v>
      </c>
      <c r="J83" s="166" t="s">
        <v>112</v>
      </c>
      <c r="K83" s="168" t="s">
        <v>127</v>
      </c>
      <c r="L83" s="169"/>
      <c r="M83" s="67" t="s">
        <v>19</v>
      </c>
      <c r="N83" s="68" t="s">
        <v>41</v>
      </c>
      <c r="O83" s="68" t="s">
        <v>128</v>
      </c>
      <c r="P83" s="68" t="s">
        <v>129</v>
      </c>
      <c r="Q83" s="68" t="s">
        <v>130</v>
      </c>
      <c r="R83" s="68" t="s">
        <v>131</v>
      </c>
      <c r="S83" s="68" t="s">
        <v>132</v>
      </c>
      <c r="T83" s="69" t="s">
        <v>133</v>
      </c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</row>
    <row r="84" spans="1:65" s="2" customFormat="1" ht="22.8" customHeight="1">
      <c r="A84" s="33"/>
      <c r="B84" s="34"/>
      <c r="C84" s="74" t="s">
        <v>134</v>
      </c>
      <c r="D84" s="35"/>
      <c r="E84" s="35"/>
      <c r="F84" s="35"/>
      <c r="G84" s="35"/>
      <c r="H84" s="35"/>
      <c r="I84" s="114"/>
      <c r="J84" s="170">
        <f>BK84</f>
        <v>0</v>
      </c>
      <c r="K84" s="35"/>
      <c r="L84" s="38"/>
      <c r="M84" s="70"/>
      <c r="N84" s="171"/>
      <c r="O84" s="71"/>
      <c r="P84" s="172">
        <f>P85</f>
        <v>0</v>
      </c>
      <c r="Q84" s="71"/>
      <c r="R84" s="172">
        <f>R85</f>
        <v>9.4001701600000018</v>
      </c>
      <c r="S84" s="71"/>
      <c r="T84" s="173">
        <f>T85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70</v>
      </c>
      <c r="AU84" s="16" t="s">
        <v>113</v>
      </c>
      <c r="BK84" s="174">
        <f>BK85</f>
        <v>0</v>
      </c>
    </row>
    <row r="85" spans="1:65" s="12" customFormat="1" ht="25.95" customHeight="1">
      <c r="B85" s="175"/>
      <c r="C85" s="176"/>
      <c r="D85" s="177" t="s">
        <v>70</v>
      </c>
      <c r="E85" s="178" t="s">
        <v>135</v>
      </c>
      <c r="F85" s="178" t="s">
        <v>136</v>
      </c>
      <c r="G85" s="176"/>
      <c r="H85" s="176"/>
      <c r="I85" s="179"/>
      <c r="J85" s="180">
        <f>BK85</f>
        <v>0</v>
      </c>
      <c r="K85" s="176"/>
      <c r="L85" s="181"/>
      <c r="M85" s="182"/>
      <c r="N85" s="183"/>
      <c r="O85" s="183"/>
      <c r="P85" s="184">
        <f>P86+P119+P144+P148</f>
        <v>0</v>
      </c>
      <c r="Q85" s="183"/>
      <c r="R85" s="184">
        <f>R86+R119+R144+R148</f>
        <v>9.4001701600000018</v>
      </c>
      <c r="S85" s="183"/>
      <c r="T85" s="185">
        <f>T86+T119+T144+T148</f>
        <v>0</v>
      </c>
      <c r="AR85" s="186" t="s">
        <v>79</v>
      </c>
      <c r="AT85" s="187" t="s">
        <v>70</v>
      </c>
      <c r="AU85" s="187" t="s">
        <v>71</v>
      </c>
      <c r="AY85" s="186" t="s">
        <v>137</v>
      </c>
      <c r="BK85" s="188">
        <f>BK86+BK119+BK144+BK148</f>
        <v>0</v>
      </c>
    </row>
    <row r="86" spans="1:65" s="12" customFormat="1" ht="22.8" customHeight="1">
      <c r="B86" s="175"/>
      <c r="C86" s="176"/>
      <c r="D86" s="177" t="s">
        <v>70</v>
      </c>
      <c r="E86" s="189" t="s">
        <v>79</v>
      </c>
      <c r="F86" s="189" t="s">
        <v>138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SUM(P87:P118)</f>
        <v>0</v>
      </c>
      <c r="Q86" s="183"/>
      <c r="R86" s="184">
        <f>SUM(R87:R118)</f>
        <v>2.0599999999999999E-4</v>
      </c>
      <c r="S86" s="183"/>
      <c r="T86" s="185">
        <f>SUM(T87:T118)</f>
        <v>0</v>
      </c>
      <c r="AR86" s="186" t="s">
        <v>79</v>
      </c>
      <c r="AT86" s="187" t="s">
        <v>70</v>
      </c>
      <c r="AU86" s="187" t="s">
        <v>79</v>
      </c>
      <c r="AY86" s="186" t="s">
        <v>137</v>
      </c>
      <c r="BK86" s="188">
        <f>SUM(BK87:BK118)</f>
        <v>0</v>
      </c>
    </row>
    <row r="87" spans="1:65" s="2" customFormat="1" ht="14.4" customHeight="1">
      <c r="A87" s="33"/>
      <c r="B87" s="34"/>
      <c r="C87" s="191" t="s">
        <v>79</v>
      </c>
      <c r="D87" s="191" t="s">
        <v>139</v>
      </c>
      <c r="E87" s="192" t="s">
        <v>382</v>
      </c>
      <c r="F87" s="193" t="s">
        <v>383</v>
      </c>
      <c r="G87" s="194" t="s">
        <v>142</v>
      </c>
      <c r="H87" s="195">
        <v>8.25</v>
      </c>
      <c r="I87" s="196"/>
      <c r="J87" s="197">
        <f>ROUND(I87*H87,2)</f>
        <v>0</v>
      </c>
      <c r="K87" s="193" t="s">
        <v>143</v>
      </c>
      <c r="L87" s="38"/>
      <c r="M87" s="198" t="s">
        <v>19</v>
      </c>
      <c r="N87" s="199" t="s">
        <v>42</v>
      </c>
      <c r="O87" s="63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202" t="s">
        <v>144</v>
      </c>
      <c r="AT87" s="202" t="s">
        <v>139</v>
      </c>
      <c r="AU87" s="202" t="s">
        <v>82</v>
      </c>
      <c r="AY87" s="16" t="s">
        <v>137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6" t="s">
        <v>79</v>
      </c>
      <c r="BK87" s="203">
        <f>ROUND(I87*H87,2)</f>
        <v>0</v>
      </c>
      <c r="BL87" s="16" t="s">
        <v>144</v>
      </c>
      <c r="BM87" s="202" t="s">
        <v>477</v>
      </c>
    </row>
    <row r="88" spans="1:65" s="2" customFormat="1" ht="10.199999999999999">
      <c r="A88" s="33"/>
      <c r="B88" s="34"/>
      <c r="C88" s="35"/>
      <c r="D88" s="204" t="s">
        <v>146</v>
      </c>
      <c r="E88" s="35"/>
      <c r="F88" s="205" t="s">
        <v>385</v>
      </c>
      <c r="G88" s="35"/>
      <c r="H88" s="35"/>
      <c r="I88" s="114"/>
      <c r="J88" s="35"/>
      <c r="K88" s="35"/>
      <c r="L88" s="38"/>
      <c r="M88" s="206"/>
      <c r="N88" s="207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146</v>
      </c>
      <c r="AU88" s="16" t="s">
        <v>82</v>
      </c>
    </row>
    <row r="89" spans="1:65" s="13" customFormat="1" ht="10.199999999999999">
      <c r="B89" s="208"/>
      <c r="C89" s="209"/>
      <c r="D89" s="204" t="s">
        <v>148</v>
      </c>
      <c r="E89" s="210" t="s">
        <v>19</v>
      </c>
      <c r="F89" s="211" t="s">
        <v>478</v>
      </c>
      <c r="G89" s="209"/>
      <c r="H89" s="212">
        <v>8.25</v>
      </c>
      <c r="I89" s="213"/>
      <c r="J89" s="209"/>
      <c r="K89" s="209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148</v>
      </c>
      <c r="AU89" s="218" t="s">
        <v>82</v>
      </c>
      <c r="AV89" s="13" t="s">
        <v>82</v>
      </c>
      <c r="AW89" s="13" t="s">
        <v>33</v>
      </c>
      <c r="AX89" s="13" t="s">
        <v>71</v>
      </c>
      <c r="AY89" s="218" t="s">
        <v>137</v>
      </c>
    </row>
    <row r="90" spans="1:65" s="2" customFormat="1" ht="22.8">
      <c r="A90" s="33"/>
      <c r="B90" s="34"/>
      <c r="C90" s="191" t="s">
        <v>82</v>
      </c>
      <c r="D90" s="191" t="s">
        <v>139</v>
      </c>
      <c r="E90" s="192" t="s">
        <v>166</v>
      </c>
      <c r="F90" s="193" t="s">
        <v>167</v>
      </c>
      <c r="G90" s="194" t="s">
        <v>168</v>
      </c>
      <c r="H90" s="195">
        <v>3.88</v>
      </c>
      <c r="I90" s="196"/>
      <c r="J90" s="197">
        <f>ROUND(I90*H90,2)</f>
        <v>0</v>
      </c>
      <c r="K90" s="193" t="s">
        <v>143</v>
      </c>
      <c r="L90" s="38"/>
      <c r="M90" s="198" t="s">
        <v>19</v>
      </c>
      <c r="N90" s="199" t="s">
        <v>42</v>
      </c>
      <c r="O90" s="63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202" t="s">
        <v>144</v>
      </c>
      <c r="AT90" s="202" t="s">
        <v>139</v>
      </c>
      <c r="AU90" s="202" t="s">
        <v>82</v>
      </c>
      <c r="AY90" s="16" t="s">
        <v>137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6" t="s">
        <v>79</v>
      </c>
      <c r="BK90" s="203">
        <f>ROUND(I90*H90,2)</f>
        <v>0</v>
      </c>
      <c r="BL90" s="16" t="s">
        <v>144</v>
      </c>
      <c r="BM90" s="202" t="s">
        <v>479</v>
      </c>
    </row>
    <row r="91" spans="1:65" s="2" customFormat="1" ht="19.2">
      <c r="A91" s="33"/>
      <c r="B91" s="34"/>
      <c r="C91" s="35"/>
      <c r="D91" s="204" t="s">
        <v>146</v>
      </c>
      <c r="E91" s="35"/>
      <c r="F91" s="205" t="s">
        <v>170</v>
      </c>
      <c r="G91" s="35"/>
      <c r="H91" s="35"/>
      <c r="I91" s="114"/>
      <c r="J91" s="35"/>
      <c r="K91" s="35"/>
      <c r="L91" s="38"/>
      <c r="M91" s="206"/>
      <c r="N91" s="207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146</v>
      </c>
      <c r="AU91" s="16" t="s">
        <v>82</v>
      </c>
    </row>
    <row r="92" spans="1:65" s="13" customFormat="1" ht="10.199999999999999">
      <c r="B92" s="208"/>
      <c r="C92" s="209"/>
      <c r="D92" s="204" t="s">
        <v>148</v>
      </c>
      <c r="E92" s="210" t="s">
        <v>19</v>
      </c>
      <c r="F92" s="211" t="s">
        <v>480</v>
      </c>
      <c r="G92" s="209"/>
      <c r="H92" s="212">
        <v>3.88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148</v>
      </c>
      <c r="AU92" s="218" t="s">
        <v>82</v>
      </c>
      <c r="AV92" s="13" t="s">
        <v>82</v>
      </c>
      <c r="AW92" s="13" t="s">
        <v>33</v>
      </c>
      <c r="AX92" s="13" t="s">
        <v>71</v>
      </c>
      <c r="AY92" s="218" t="s">
        <v>137</v>
      </c>
    </row>
    <row r="93" spans="1:65" s="2" customFormat="1" ht="22.8">
      <c r="A93" s="33"/>
      <c r="B93" s="34"/>
      <c r="C93" s="191" t="s">
        <v>154</v>
      </c>
      <c r="D93" s="191" t="s">
        <v>139</v>
      </c>
      <c r="E93" s="192" t="s">
        <v>191</v>
      </c>
      <c r="F93" s="193" t="s">
        <v>192</v>
      </c>
      <c r="G93" s="194" t="s">
        <v>168</v>
      </c>
      <c r="H93" s="195">
        <v>3.88</v>
      </c>
      <c r="I93" s="196"/>
      <c r="J93" s="197">
        <f>ROUND(I93*H93,2)</f>
        <v>0</v>
      </c>
      <c r="K93" s="193" t="s">
        <v>143</v>
      </c>
      <c r="L93" s="38"/>
      <c r="M93" s="198" t="s">
        <v>19</v>
      </c>
      <c r="N93" s="199" t="s">
        <v>42</v>
      </c>
      <c r="O93" s="63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202" t="s">
        <v>144</v>
      </c>
      <c r="AT93" s="202" t="s">
        <v>139</v>
      </c>
      <c r="AU93" s="202" t="s">
        <v>82</v>
      </c>
      <c r="AY93" s="16" t="s">
        <v>137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6" t="s">
        <v>79</v>
      </c>
      <c r="BK93" s="203">
        <f>ROUND(I93*H93,2)</f>
        <v>0</v>
      </c>
      <c r="BL93" s="16" t="s">
        <v>144</v>
      </c>
      <c r="BM93" s="202" t="s">
        <v>481</v>
      </c>
    </row>
    <row r="94" spans="1:65" s="2" customFormat="1" ht="28.8">
      <c r="A94" s="33"/>
      <c r="B94" s="34"/>
      <c r="C94" s="35"/>
      <c r="D94" s="204" t="s">
        <v>146</v>
      </c>
      <c r="E94" s="35"/>
      <c r="F94" s="205" t="s">
        <v>194</v>
      </c>
      <c r="G94" s="35"/>
      <c r="H94" s="35"/>
      <c r="I94" s="114"/>
      <c r="J94" s="35"/>
      <c r="K94" s="35"/>
      <c r="L94" s="38"/>
      <c r="M94" s="206"/>
      <c r="N94" s="207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146</v>
      </c>
      <c r="AU94" s="16" t="s">
        <v>82</v>
      </c>
    </row>
    <row r="95" spans="1:65" s="13" customFormat="1" ht="10.199999999999999">
      <c r="B95" s="208"/>
      <c r="C95" s="209"/>
      <c r="D95" s="204" t="s">
        <v>148</v>
      </c>
      <c r="E95" s="210" t="s">
        <v>19</v>
      </c>
      <c r="F95" s="211" t="s">
        <v>482</v>
      </c>
      <c r="G95" s="209"/>
      <c r="H95" s="212">
        <v>3.88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148</v>
      </c>
      <c r="AU95" s="218" t="s">
        <v>82</v>
      </c>
      <c r="AV95" s="13" t="s">
        <v>82</v>
      </c>
      <c r="AW95" s="13" t="s">
        <v>33</v>
      </c>
      <c r="AX95" s="13" t="s">
        <v>71</v>
      </c>
      <c r="AY95" s="218" t="s">
        <v>137</v>
      </c>
    </row>
    <row r="96" spans="1:65" s="2" customFormat="1" ht="14.4" customHeight="1">
      <c r="A96" s="33"/>
      <c r="B96" s="34"/>
      <c r="C96" s="191" t="s">
        <v>144</v>
      </c>
      <c r="D96" s="191" t="s">
        <v>139</v>
      </c>
      <c r="E96" s="192" t="s">
        <v>203</v>
      </c>
      <c r="F96" s="193" t="s">
        <v>204</v>
      </c>
      <c r="G96" s="194" t="s">
        <v>205</v>
      </c>
      <c r="H96" s="195">
        <v>6.984</v>
      </c>
      <c r="I96" s="196"/>
      <c r="J96" s="197">
        <f>ROUND(I96*H96,2)</f>
        <v>0</v>
      </c>
      <c r="K96" s="193" t="s">
        <v>143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144</v>
      </c>
      <c r="AT96" s="202" t="s">
        <v>139</v>
      </c>
      <c r="AU96" s="202" t="s">
        <v>82</v>
      </c>
      <c r="AY96" s="16" t="s">
        <v>137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144</v>
      </c>
      <c r="BM96" s="202" t="s">
        <v>483</v>
      </c>
    </row>
    <row r="97" spans="1:65" s="2" customFormat="1" ht="19.2">
      <c r="A97" s="33"/>
      <c r="B97" s="34"/>
      <c r="C97" s="35"/>
      <c r="D97" s="204" t="s">
        <v>146</v>
      </c>
      <c r="E97" s="35"/>
      <c r="F97" s="205" t="s">
        <v>207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146</v>
      </c>
      <c r="AU97" s="16" t="s">
        <v>82</v>
      </c>
    </row>
    <row r="98" spans="1:65" s="13" customFormat="1" ht="10.199999999999999">
      <c r="B98" s="208"/>
      <c r="C98" s="209"/>
      <c r="D98" s="204" t="s">
        <v>148</v>
      </c>
      <c r="E98" s="210" t="s">
        <v>19</v>
      </c>
      <c r="F98" s="211" t="s">
        <v>484</v>
      </c>
      <c r="G98" s="209"/>
      <c r="H98" s="212">
        <v>6.984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148</v>
      </c>
      <c r="AU98" s="218" t="s">
        <v>82</v>
      </c>
      <c r="AV98" s="13" t="s">
        <v>82</v>
      </c>
      <c r="AW98" s="13" t="s">
        <v>33</v>
      </c>
      <c r="AX98" s="13" t="s">
        <v>71</v>
      </c>
      <c r="AY98" s="218" t="s">
        <v>137</v>
      </c>
    </row>
    <row r="99" spans="1:65" s="2" customFormat="1" ht="14.4" customHeight="1">
      <c r="A99" s="33"/>
      <c r="B99" s="34"/>
      <c r="C99" s="191" t="s">
        <v>165</v>
      </c>
      <c r="D99" s="191" t="s">
        <v>139</v>
      </c>
      <c r="E99" s="192" t="s">
        <v>210</v>
      </c>
      <c r="F99" s="193" t="s">
        <v>198</v>
      </c>
      <c r="G99" s="194" t="s">
        <v>168</v>
      </c>
      <c r="H99" s="195">
        <v>3.88</v>
      </c>
      <c r="I99" s="196"/>
      <c r="J99" s="197">
        <f>ROUND(I99*H99,2)</f>
        <v>0</v>
      </c>
      <c r="K99" s="193" t="s">
        <v>143</v>
      </c>
      <c r="L99" s="38"/>
      <c r="M99" s="198" t="s">
        <v>19</v>
      </c>
      <c r="N99" s="199" t="s">
        <v>42</v>
      </c>
      <c r="O99" s="63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202" t="s">
        <v>144</v>
      </c>
      <c r="AT99" s="202" t="s">
        <v>139</v>
      </c>
      <c r="AU99" s="202" t="s">
        <v>82</v>
      </c>
      <c r="AY99" s="16" t="s">
        <v>137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6" t="s">
        <v>79</v>
      </c>
      <c r="BK99" s="203">
        <f>ROUND(I99*H99,2)</f>
        <v>0</v>
      </c>
      <c r="BL99" s="16" t="s">
        <v>144</v>
      </c>
      <c r="BM99" s="202" t="s">
        <v>485</v>
      </c>
    </row>
    <row r="100" spans="1:65" s="2" customFormat="1" ht="19.2">
      <c r="A100" s="33"/>
      <c r="B100" s="34"/>
      <c r="C100" s="35"/>
      <c r="D100" s="204" t="s">
        <v>146</v>
      </c>
      <c r="E100" s="35"/>
      <c r="F100" s="205" t="s">
        <v>200</v>
      </c>
      <c r="G100" s="35"/>
      <c r="H100" s="35"/>
      <c r="I100" s="114"/>
      <c r="J100" s="35"/>
      <c r="K100" s="35"/>
      <c r="L100" s="38"/>
      <c r="M100" s="206"/>
      <c r="N100" s="207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146</v>
      </c>
      <c r="AU100" s="16" t="s">
        <v>82</v>
      </c>
    </row>
    <row r="101" spans="1:65" s="13" customFormat="1" ht="10.199999999999999">
      <c r="B101" s="208"/>
      <c r="C101" s="209"/>
      <c r="D101" s="204" t="s">
        <v>148</v>
      </c>
      <c r="E101" s="210" t="s">
        <v>19</v>
      </c>
      <c r="F101" s="211" t="s">
        <v>482</v>
      </c>
      <c r="G101" s="209"/>
      <c r="H101" s="212">
        <v>3.88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148</v>
      </c>
      <c r="AU101" s="218" t="s">
        <v>82</v>
      </c>
      <c r="AV101" s="13" t="s">
        <v>82</v>
      </c>
      <c r="AW101" s="13" t="s">
        <v>33</v>
      </c>
      <c r="AX101" s="13" t="s">
        <v>71</v>
      </c>
      <c r="AY101" s="218" t="s">
        <v>137</v>
      </c>
    </row>
    <row r="102" spans="1:65" s="2" customFormat="1" ht="22.8">
      <c r="A102" s="33"/>
      <c r="B102" s="34"/>
      <c r="C102" s="191" t="s">
        <v>172</v>
      </c>
      <c r="D102" s="191" t="s">
        <v>139</v>
      </c>
      <c r="E102" s="192" t="s">
        <v>402</v>
      </c>
      <c r="F102" s="193" t="s">
        <v>403</v>
      </c>
      <c r="G102" s="194" t="s">
        <v>142</v>
      </c>
      <c r="H102" s="195">
        <v>6.5</v>
      </c>
      <c r="I102" s="196"/>
      <c r="J102" s="197">
        <f>ROUND(I102*H102,2)</f>
        <v>0</v>
      </c>
      <c r="K102" s="193" t="s">
        <v>143</v>
      </c>
      <c r="L102" s="38"/>
      <c r="M102" s="198" t="s">
        <v>19</v>
      </c>
      <c r="N102" s="199" t="s">
        <v>42</v>
      </c>
      <c r="O102" s="63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202" t="s">
        <v>144</v>
      </c>
      <c r="AT102" s="202" t="s">
        <v>139</v>
      </c>
      <c r="AU102" s="202" t="s">
        <v>82</v>
      </c>
      <c r="AY102" s="16" t="s">
        <v>137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6" t="s">
        <v>79</v>
      </c>
      <c r="BK102" s="203">
        <f>ROUND(I102*H102,2)</f>
        <v>0</v>
      </c>
      <c r="BL102" s="16" t="s">
        <v>144</v>
      </c>
      <c r="BM102" s="202" t="s">
        <v>486</v>
      </c>
    </row>
    <row r="103" spans="1:65" s="2" customFormat="1" ht="19.2">
      <c r="A103" s="33"/>
      <c r="B103" s="34"/>
      <c r="C103" s="35"/>
      <c r="D103" s="204" t="s">
        <v>146</v>
      </c>
      <c r="E103" s="35"/>
      <c r="F103" s="205" t="s">
        <v>405</v>
      </c>
      <c r="G103" s="35"/>
      <c r="H103" s="35"/>
      <c r="I103" s="114"/>
      <c r="J103" s="35"/>
      <c r="K103" s="35"/>
      <c r="L103" s="38"/>
      <c r="M103" s="206"/>
      <c r="N103" s="207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146</v>
      </c>
      <c r="AU103" s="16" t="s">
        <v>82</v>
      </c>
    </row>
    <row r="104" spans="1:65" s="13" customFormat="1" ht="10.199999999999999">
      <c r="B104" s="208"/>
      <c r="C104" s="209"/>
      <c r="D104" s="204" t="s">
        <v>148</v>
      </c>
      <c r="E104" s="210" t="s">
        <v>19</v>
      </c>
      <c r="F104" s="211" t="s">
        <v>487</v>
      </c>
      <c r="G104" s="209"/>
      <c r="H104" s="212">
        <v>6.5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148</v>
      </c>
      <c r="AU104" s="218" t="s">
        <v>82</v>
      </c>
      <c r="AV104" s="13" t="s">
        <v>82</v>
      </c>
      <c r="AW104" s="13" t="s">
        <v>33</v>
      </c>
      <c r="AX104" s="13" t="s">
        <v>71</v>
      </c>
      <c r="AY104" s="218" t="s">
        <v>137</v>
      </c>
    </row>
    <row r="105" spans="1:65" s="2" customFormat="1" ht="14.4" customHeight="1">
      <c r="A105" s="33"/>
      <c r="B105" s="34"/>
      <c r="C105" s="191" t="s">
        <v>178</v>
      </c>
      <c r="D105" s="191" t="s">
        <v>139</v>
      </c>
      <c r="E105" s="192" t="s">
        <v>411</v>
      </c>
      <c r="F105" s="193" t="s">
        <v>412</v>
      </c>
      <c r="G105" s="194" t="s">
        <v>142</v>
      </c>
      <c r="H105" s="195">
        <v>10</v>
      </c>
      <c r="I105" s="196"/>
      <c r="J105" s="197">
        <f>ROUND(I105*H105,2)</f>
        <v>0</v>
      </c>
      <c r="K105" s="193" t="s">
        <v>143</v>
      </c>
      <c r="L105" s="38"/>
      <c r="M105" s="198" t="s">
        <v>19</v>
      </c>
      <c r="N105" s="199" t="s">
        <v>42</v>
      </c>
      <c r="O105" s="63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202" t="s">
        <v>144</v>
      </c>
      <c r="AT105" s="202" t="s">
        <v>139</v>
      </c>
      <c r="AU105" s="202" t="s">
        <v>82</v>
      </c>
      <c r="AY105" s="16" t="s">
        <v>137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6" t="s">
        <v>79</v>
      </c>
      <c r="BK105" s="203">
        <f>ROUND(I105*H105,2)</f>
        <v>0</v>
      </c>
      <c r="BL105" s="16" t="s">
        <v>144</v>
      </c>
      <c r="BM105" s="202" t="s">
        <v>488</v>
      </c>
    </row>
    <row r="106" spans="1:65" s="2" customFormat="1" ht="19.2">
      <c r="A106" s="33"/>
      <c r="B106" s="34"/>
      <c r="C106" s="35"/>
      <c r="D106" s="204" t="s">
        <v>146</v>
      </c>
      <c r="E106" s="35"/>
      <c r="F106" s="205" t="s">
        <v>414</v>
      </c>
      <c r="G106" s="35"/>
      <c r="H106" s="35"/>
      <c r="I106" s="114"/>
      <c r="J106" s="35"/>
      <c r="K106" s="35"/>
      <c r="L106" s="38"/>
      <c r="M106" s="206"/>
      <c r="N106" s="207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146</v>
      </c>
      <c r="AU106" s="16" t="s">
        <v>82</v>
      </c>
    </row>
    <row r="107" spans="1:65" s="2" customFormat="1" ht="14.4" customHeight="1">
      <c r="A107" s="33"/>
      <c r="B107" s="34"/>
      <c r="C107" s="219" t="s">
        <v>184</v>
      </c>
      <c r="D107" s="219" t="s">
        <v>223</v>
      </c>
      <c r="E107" s="220" t="s">
        <v>224</v>
      </c>
      <c r="F107" s="221" t="s">
        <v>225</v>
      </c>
      <c r="G107" s="222" t="s">
        <v>226</v>
      </c>
      <c r="H107" s="223">
        <v>0.20599999999999999</v>
      </c>
      <c r="I107" s="224"/>
      <c r="J107" s="225">
        <f>ROUND(I107*H107,2)</f>
        <v>0</v>
      </c>
      <c r="K107" s="221" t="s">
        <v>143</v>
      </c>
      <c r="L107" s="226"/>
      <c r="M107" s="227" t="s">
        <v>19</v>
      </c>
      <c r="N107" s="228" t="s">
        <v>42</v>
      </c>
      <c r="O107" s="63"/>
      <c r="P107" s="200">
        <f>O107*H107</f>
        <v>0</v>
      </c>
      <c r="Q107" s="200">
        <v>1E-3</v>
      </c>
      <c r="R107" s="200">
        <f>Q107*H107</f>
        <v>2.0599999999999999E-4</v>
      </c>
      <c r="S107" s="200">
        <v>0</v>
      </c>
      <c r="T107" s="201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202" t="s">
        <v>184</v>
      </c>
      <c r="AT107" s="202" t="s">
        <v>223</v>
      </c>
      <c r="AU107" s="202" t="s">
        <v>82</v>
      </c>
      <c r="AY107" s="16" t="s">
        <v>137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6" t="s">
        <v>79</v>
      </c>
      <c r="BK107" s="203">
        <f>ROUND(I107*H107,2)</f>
        <v>0</v>
      </c>
      <c r="BL107" s="16" t="s">
        <v>144</v>
      </c>
      <c r="BM107" s="202" t="s">
        <v>489</v>
      </c>
    </row>
    <row r="108" spans="1:65" s="2" customFormat="1" ht="10.199999999999999">
      <c r="A108" s="33"/>
      <c r="B108" s="34"/>
      <c r="C108" s="35"/>
      <c r="D108" s="204" t="s">
        <v>146</v>
      </c>
      <c r="E108" s="35"/>
      <c r="F108" s="205" t="s">
        <v>225</v>
      </c>
      <c r="G108" s="35"/>
      <c r="H108" s="35"/>
      <c r="I108" s="114"/>
      <c r="J108" s="35"/>
      <c r="K108" s="35"/>
      <c r="L108" s="38"/>
      <c r="M108" s="206"/>
      <c r="N108" s="207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146</v>
      </c>
      <c r="AU108" s="16" t="s">
        <v>82</v>
      </c>
    </row>
    <row r="109" spans="1:65" s="13" customFormat="1" ht="10.199999999999999">
      <c r="B109" s="208"/>
      <c r="C109" s="209"/>
      <c r="D109" s="204" t="s">
        <v>148</v>
      </c>
      <c r="E109" s="210" t="s">
        <v>19</v>
      </c>
      <c r="F109" s="211" t="s">
        <v>490</v>
      </c>
      <c r="G109" s="209"/>
      <c r="H109" s="212">
        <v>0.20599999999999999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148</v>
      </c>
      <c r="AU109" s="218" t="s">
        <v>82</v>
      </c>
      <c r="AV109" s="13" t="s">
        <v>82</v>
      </c>
      <c r="AW109" s="13" t="s">
        <v>33</v>
      </c>
      <c r="AX109" s="13" t="s">
        <v>71</v>
      </c>
      <c r="AY109" s="218" t="s">
        <v>137</v>
      </c>
    </row>
    <row r="110" spans="1:65" s="2" customFormat="1" ht="14.4" customHeight="1">
      <c r="A110" s="33"/>
      <c r="B110" s="34"/>
      <c r="C110" s="191" t="s">
        <v>190</v>
      </c>
      <c r="D110" s="191" t="s">
        <v>139</v>
      </c>
      <c r="E110" s="192" t="s">
        <v>230</v>
      </c>
      <c r="F110" s="193" t="s">
        <v>231</v>
      </c>
      <c r="G110" s="194" t="s">
        <v>142</v>
      </c>
      <c r="H110" s="195">
        <v>8.25</v>
      </c>
      <c r="I110" s="196"/>
      <c r="J110" s="197">
        <f>ROUND(I110*H110,2)</f>
        <v>0</v>
      </c>
      <c r="K110" s="193" t="s">
        <v>143</v>
      </c>
      <c r="L110" s="38"/>
      <c r="M110" s="198" t="s">
        <v>19</v>
      </c>
      <c r="N110" s="199" t="s">
        <v>42</v>
      </c>
      <c r="O110" s="63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202" t="s">
        <v>144</v>
      </c>
      <c r="AT110" s="202" t="s">
        <v>139</v>
      </c>
      <c r="AU110" s="202" t="s">
        <v>82</v>
      </c>
      <c r="AY110" s="16" t="s">
        <v>137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6" t="s">
        <v>79</v>
      </c>
      <c r="BK110" s="203">
        <f>ROUND(I110*H110,2)</f>
        <v>0</v>
      </c>
      <c r="BL110" s="16" t="s">
        <v>144</v>
      </c>
      <c r="BM110" s="202" t="s">
        <v>491</v>
      </c>
    </row>
    <row r="111" spans="1:65" s="2" customFormat="1" ht="10.199999999999999">
      <c r="A111" s="33"/>
      <c r="B111" s="34"/>
      <c r="C111" s="35"/>
      <c r="D111" s="204" t="s">
        <v>146</v>
      </c>
      <c r="E111" s="35"/>
      <c r="F111" s="205" t="s">
        <v>233</v>
      </c>
      <c r="G111" s="35"/>
      <c r="H111" s="35"/>
      <c r="I111" s="114"/>
      <c r="J111" s="35"/>
      <c r="K111" s="35"/>
      <c r="L111" s="38"/>
      <c r="M111" s="206"/>
      <c r="N111" s="207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146</v>
      </c>
      <c r="AU111" s="16" t="s">
        <v>82</v>
      </c>
    </row>
    <row r="112" spans="1:65" s="13" customFormat="1" ht="10.199999999999999">
      <c r="B112" s="208"/>
      <c r="C112" s="209"/>
      <c r="D112" s="204" t="s">
        <v>148</v>
      </c>
      <c r="E112" s="210" t="s">
        <v>19</v>
      </c>
      <c r="F112" s="211" t="s">
        <v>478</v>
      </c>
      <c r="G112" s="209"/>
      <c r="H112" s="212">
        <v>8.25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148</v>
      </c>
      <c r="AU112" s="218" t="s">
        <v>82</v>
      </c>
      <c r="AV112" s="13" t="s">
        <v>82</v>
      </c>
      <c r="AW112" s="13" t="s">
        <v>33</v>
      </c>
      <c r="AX112" s="13" t="s">
        <v>71</v>
      </c>
      <c r="AY112" s="218" t="s">
        <v>137</v>
      </c>
    </row>
    <row r="113" spans="1:65" s="2" customFormat="1" ht="14.4" customHeight="1">
      <c r="A113" s="33"/>
      <c r="B113" s="34"/>
      <c r="C113" s="191" t="s">
        <v>196</v>
      </c>
      <c r="D113" s="191" t="s">
        <v>139</v>
      </c>
      <c r="E113" s="192" t="s">
        <v>419</v>
      </c>
      <c r="F113" s="193" t="s">
        <v>420</v>
      </c>
      <c r="G113" s="194" t="s">
        <v>142</v>
      </c>
      <c r="H113" s="195">
        <v>10</v>
      </c>
      <c r="I113" s="196"/>
      <c r="J113" s="197">
        <f>ROUND(I113*H113,2)</f>
        <v>0</v>
      </c>
      <c r="K113" s="193" t="s">
        <v>143</v>
      </c>
      <c r="L113" s="38"/>
      <c r="M113" s="198" t="s">
        <v>19</v>
      </c>
      <c r="N113" s="199" t="s">
        <v>42</v>
      </c>
      <c r="O113" s="63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202" t="s">
        <v>144</v>
      </c>
      <c r="AT113" s="202" t="s">
        <v>139</v>
      </c>
      <c r="AU113" s="202" t="s">
        <v>82</v>
      </c>
      <c r="AY113" s="16" t="s">
        <v>137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6" t="s">
        <v>79</v>
      </c>
      <c r="BK113" s="203">
        <f>ROUND(I113*H113,2)</f>
        <v>0</v>
      </c>
      <c r="BL113" s="16" t="s">
        <v>144</v>
      </c>
      <c r="BM113" s="202" t="s">
        <v>492</v>
      </c>
    </row>
    <row r="114" spans="1:65" s="2" customFormat="1" ht="19.2">
      <c r="A114" s="33"/>
      <c r="B114" s="34"/>
      <c r="C114" s="35"/>
      <c r="D114" s="204" t="s">
        <v>146</v>
      </c>
      <c r="E114" s="35"/>
      <c r="F114" s="205" t="s">
        <v>422</v>
      </c>
      <c r="G114" s="35"/>
      <c r="H114" s="35"/>
      <c r="I114" s="114"/>
      <c r="J114" s="35"/>
      <c r="K114" s="35"/>
      <c r="L114" s="38"/>
      <c r="M114" s="206"/>
      <c r="N114" s="207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146</v>
      </c>
      <c r="AU114" s="16" t="s">
        <v>82</v>
      </c>
    </row>
    <row r="115" spans="1:65" s="2" customFormat="1" ht="14.4" customHeight="1">
      <c r="A115" s="33"/>
      <c r="B115" s="34"/>
      <c r="C115" s="191" t="s">
        <v>202</v>
      </c>
      <c r="D115" s="191" t="s">
        <v>139</v>
      </c>
      <c r="E115" s="192" t="s">
        <v>425</v>
      </c>
      <c r="F115" s="193" t="s">
        <v>426</v>
      </c>
      <c r="G115" s="194" t="s">
        <v>142</v>
      </c>
      <c r="H115" s="195">
        <v>10</v>
      </c>
      <c r="I115" s="196"/>
      <c r="J115" s="197">
        <f>ROUND(I115*H115,2)</f>
        <v>0</v>
      </c>
      <c r="K115" s="193" t="s">
        <v>143</v>
      </c>
      <c r="L115" s="38"/>
      <c r="M115" s="198" t="s">
        <v>19</v>
      </c>
      <c r="N115" s="199" t="s">
        <v>42</v>
      </c>
      <c r="O115" s="63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202" t="s">
        <v>144</v>
      </c>
      <c r="AT115" s="202" t="s">
        <v>139</v>
      </c>
      <c r="AU115" s="202" t="s">
        <v>82</v>
      </c>
      <c r="AY115" s="16" t="s">
        <v>137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6" t="s">
        <v>79</v>
      </c>
      <c r="BK115" s="203">
        <f>ROUND(I115*H115,2)</f>
        <v>0</v>
      </c>
      <c r="BL115" s="16" t="s">
        <v>144</v>
      </c>
      <c r="BM115" s="202" t="s">
        <v>493</v>
      </c>
    </row>
    <row r="116" spans="1:65" s="2" customFormat="1" ht="19.2">
      <c r="A116" s="33"/>
      <c r="B116" s="34"/>
      <c r="C116" s="35"/>
      <c r="D116" s="204" t="s">
        <v>146</v>
      </c>
      <c r="E116" s="35"/>
      <c r="F116" s="205" t="s">
        <v>428</v>
      </c>
      <c r="G116" s="35"/>
      <c r="H116" s="35"/>
      <c r="I116" s="114"/>
      <c r="J116" s="35"/>
      <c r="K116" s="35"/>
      <c r="L116" s="38"/>
      <c r="M116" s="206"/>
      <c r="N116" s="207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146</v>
      </c>
      <c r="AU116" s="16" t="s">
        <v>82</v>
      </c>
    </row>
    <row r="117" spans="1:65" s="2" customFormat="1" ht="38.4">
      <c r="A117" s="33"/>
      <c r="B117" s="34"/>
      <c r="C117" s="35"/>
      <c r="D117" s="204" t="s">
        <v>406</v>
      </c>
      <c r="E117" s="35"/>
      <c r="F117" s="233" t="s">
        <v>494</v>
      </c>
      <c r="G117" s="35"/>
      <c r="H117" s="35"/>
      <c r="I117" s="114"/>
      <c r="J117" s="35"/>
      <c r="K117" s="35"/>
      <c r="L117" s="38"/>
      <c r="M117" s="206"/>
      <c r="N117" s="207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406</v>
      </c>
      <c r="AU117" s="16" t="s">
        <v>82</v>
      </c>
    </row>
    <row r="118" spans="1:65" s="13" customFormat="1" ht="10.199999999999999">
      <c r="B118" s="208"/>
      <c r="C118" s="209"/>
      <c r="D118" s="204" t="s">
        <v>148</v>
      </c>
      <c r="E118" s="210" t="s">
        <v>19</v>
      </c>
      <c r="F118" s="211" t="s">
        <v>495</v>
      </c>
      <c r="G118" s="209"/>
      <c r="H118" s="212">
        <v>10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148</v>
      </c>
      <c r="AU118" s="218" t="s">
        <v>82</v>
      </c>
      <c r="AV118" s="13" t="s">
        <v>82</v>
      </c>
      <c r="AW118" s="13" t="s">
        <v>33</v>
      </c>
      <c r="AX118" s="13" t="s">
        <v>71</v>
      </c>
      <c r="AY118" s="218" t="s">
        <v>137</v>
      </c>
    </row>
    <row r="119" spans="1:65" s="12" customFormat="1" ht="22.8" customHeight="1">
      <c r="B119" s="175"/>
      <c r="C119" s="176"/>
      <c r="D119" s="177" t="s">
        <v>70</v>
      </c>
      <c r="E119" s="189" t="s">
        <v>165</v>
      </c>
      <c r="F119" s="189" t="s">
        <v>253</v>
      </c>
      <c r="G119" s="176"/>
      <c r="H119" s="176"/>
      <c r="I119" s="179"/>
      <c r="J119" s="190">
        <f>BK119</f>
        <v>0</v>
      </c>
      <c r="K119" s="176"/>
      <c r="L119" s="181"/>
      <c r="M119" s="182"/>
      <c r="N119" s="183"/>
      <c r="O119" s="183"/>
      <c r="P119" s="184">
        <f>SUM(P120:P143)</f>
        <v>0</v>
      </c>
      <c r="Q119" s="183"/>
      <c r="R119" s="184">
        <f>SUM(R120:R143)</f>
        <v>9.3942716600000011</v>
      </c>
      <c r="S119" s="183"/>
      <c r="T119" s="185">
        <f>SUM(T120:T143)</f>
        <v>0</v>
      </c>
      <c r="AR119" s="186" t="s">
        <v>79</v>
      </c>
      <c r="AT119" s="187" t="s">
        <v>70</v>
      </c>
      <c r="AU119" s="187" t="s">
        <v>79</v>
      </c>
      <c r="AY119" s="186" t="s">
        <v>137</v>
      </c>
      <c r="BK119" s="188">
        <f>SUM(BK120:BK143)</f>
        <v>0</v>
      </c>
    </row>
    <row r="120" spans="1:65" s="2" customFormat="1" ht="22.8">
      <c r="A120" s="33"/>
      <c r="B120" s="34"/>
      <c r="C120" s="191" t="s">
        <v>209</v>
      </c>
      <c r="D120" s="191" t="s">
        <v>139</v>
      </c>
      <c r="E120" s="192" t="s">
        <v>255</v>
      </c>
      <c r="F120" s="193" t="s">
        <v>256</v>
      </c>
      <c r="G120" s="194" t="s">
        <v>142</v>
      </c>
      <c r="H120" s="195">
        <v>8.25</v>
      </c>
      <c r="I120" s="196"/>
      <c r="J120" s="197">
        <f>ROUND(I120*H120,2)</f>
        <v>0</v>
      </c>
      <c r="K120" s="193" t="s">
        <v>143</v>
      </c>
      <c r="L120" s="38"/>
      <c r="M120" s="198" t="s">
        <v>19</v>
      </c>
      <c r="N120" s="199" t="s">
        <v>42</v>
      </c>
      <c r="O120" s="63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202" t="s">
        <v>144</v>
      </c>
      <c r="AT120" s="202" t="s">
        <v>139</v>
      </c>
      <c r="AU120" s="202" t="s">
        <v>82</v>
      </c>
      <c r="AY120" s="16" t="s">
        <v>137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6" t="s">
        <v>79</v>
      </c>
      <c r="BK120" s="203">
        <f>ROUND(I120*H120,2)</f>
        <v>0</v>
      </c>
      <c r="BL120" s="16" t="s">
        <v>144</v>
      </c>
      <c r="BM120" s="202" t="s">
        <v>496</v>
      </c>
    </row>
    <row r="121" spans="1:65" s="2" customFormat="1" ht="28.8">
      <c r="A121" s="33"/>
      <c r="B121" s="34"/>
      <c r="C121" s="35"/>
      <c r="D121" s="204" t="s">
        <v>146</v>
      </c>
      <c r="E121" s="35"/>
      <c r="F121" s="205" t="s">
        <v>258</v>
      </c>
      <c r="G121" s="35"/>
      <c r="H121" s="35"/>
      <c r="I121" s="114"/>
      <c r="J121" s="35"/>
      <c r="K121" s="35"/>
      <c r="L121" s="38"/>
      <c r="M121" s="206"/>
      <c r="N121" s="207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146</v>
      </c>
      <c r="AU121" s="16" t="s">
        <v>82</v>
      </c>
    </row>
    <row r="122" spans="1:65" s="13" customFormat="1" ht="10.199999999999999">
      <c r="B122" s="208"/>
      <c r="C122" s="209"/>
      <c r="D122" s="204" t="s">
        <v>148</v>
      </c>
      <c r="E122" s="210" t="s">
        <v>19</v>
      </c>
      <c r="F122" s="211" t="s">
        <v>478</v>
      </c>
      <c r="G122" s="209"/>
      <c r="H122" s="212">
        <v>8.25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148</v>
      </c>
      <c r="AU122" s="218" t="s">
        <v>82</v>
      </c>
      <c r="AV122" s="13" t="s">
        <v>82</v>
      </c>
      <c r="AW122" s="13" t="s">
        <v>33</v>
      </c>
      <c r="AX122" s="13" t="s">
        <v>79</v>
      </c>
      <c r="AY122" s="218" t="s">
        <v>137</v>
      </c>
    </row>
    <row r="123" spans="1:65" s="2" customFormat="1" ht="14.4" customHeight="1">
      <c r="A123" s="33"/>
      <c r="B123" s="34"/>
      <c r="C123" s="219" t="s">
        <v>212</v>
      </c>
      <c r="D123" s="219" t="s">
        <v>223</v>
      </c>
      <c r="E123" s="220" t="s">
        <v>259</v>
      </c>
      <c r="F123" s="221" t="s">
        <v>260</v>
      </c>
      <c r="G123" s="222" t="s">
        <v>205</v>
      </c>
      <c r="H123" s="223">
        <v>0.13100000000000001</v>
      </c>
      <c r="I123" s="224"/>
      <c r="J123" s="225">
        <f>ROUND(I123*H123,2)</f>
        <v>0</v>
      </c>
      <c r="K123" s="221" t="s">
        <v>143</v>
      </c>
      <c r="L123" s="226"/>
      <c r="M123" s="227" t="s">
        <v>19</v>
      </c>
      <c r="N123" s="228" t="s">
        <v>42</v>
      </c>
      <c r="O123" s="63"/>
      <c r="P123" s="200">
        <f>O123*H123</f>
        <v>0</v>
      </c>
      <c r="Q123" s="200">
        <v>1</v>
      </c>
      <c r="R123" s="200">
        <f>Q123*H123</f>
        <v>0.13100000000000001</v>
      </c>
      <c r="S123" s="200">
        <v>0</v>
      </c>
      <c r="T123" s="20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02" t="s">
        <v>184</v>
      </c>
      <c r="AT123" s="202" t="s">
        <v>223</v>
      </c>
      <c r="AU123" s="202" t="s">
        <v>82</v>
      </c>
      <c r="AY123" s="16" t="s">
        <v>137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6" t="s">
        <v>79</v>
      </c>
      <c r="BK123" s="203">
        <f>ROUND(I123*H123,2)</f>
        <v>0</v>
      </c>
      <c r="BL123" s="16" t="s">
        <v>144</v>
      </c>
      <c r="BM123" s="202" t="s">
        <v>497</v>
      </c>
    </row>
    <row r="124" spans="1:65" s="2" customFormat="1" ht="10.199999999999999">
      <c r="A124" s="33"/>
      <c r="B124" s="34"/>
      <c r="C124" s="35"/>
      <c r="D124" s="204" t="s">
        <v>146</v>
      </c>
      <c r="E124" s="35"/>
      <c r="F124" s="205" t="s">
        <v>260</v>
      </c>
      <c r="G124" s="35"/>
      <c r="H124" s="35"/>
      <c r="I124" s="114"/>
      <c r="J124" s="35"/>
      <c r="K124" s="35"/>
      <c r="L124" s="38"/>
      <c r="M124" s="206"/>
      <c r="N124" s="207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146</v>
      </c>
      <c r="AU124" s="16" t="s">
        <v>82</v>
      </c>
    </row>
    <row r="125" spans="1:65" s="13" customFormat="1" ht="10.199999999999999">
      <c r="B125" s="208"/>
      <c r="C125" s="209"/>
      <c r="D125" s="204" t="s">
        <v>148</v>
      </c>
      <c r="E125" s="210" t="s">
        <v>19</v>
      </c>
      <c r="F125" s="211" t="s">
        <v>498</v>
      </c>
      <c r="G125" s="209"/>
      <c r="H125" s="212">
        <v>0.13100000000000001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148</v>
      </c>
      <c r="AU125" s="218" t="s">
        <v>82</v>
      </c>
      <c r="AV125" s="13" t="s">
        <v>82</v>
      </c>
      <c r="AW125" s="13" t="s">
        <v>33</v>
      </c>
      <c r="AX125" s="13" t="s">
        <v>79</v>
      </c>
      <c r="AY125" s="218" t="s">
        <v>137</v>
      </c>
    </row>
    <row r="126" spans="1:65" s="2" customFormat="1" ht="14.4" customHeight="1">
      <c r="A126" s="33"/>
      <c r="B126" s="34"/>
      <c r="C126" s="191" t="s">
        <v>218</v>
      </c>
      <c r="D126" s="191" t="s">
        <v>139</v>
      </c>
      <c r="E126" s="192" t="s">
        <v>264</v>
      </c>
      <c r="F126" s="193" t="s">
        <v>265</v>
      </c>
      <c r="G126" s="194" t="s">
        <v>142</v>
      </c>
      <c r="H126" s="195">
        <v>8.2669999999999995</v>
      </c>
      <c r="I126" s="196"/>
      <c r="J126" s="197">
        <f>ROUND(I126*H126,2)</f>
        <v>0</v>
      </c>
      <c r="K126" s="193" t="s">
        <v>143</v>
      </c>
      <c r="L126" s="38"/>
      <c r="M126" s="198" t="s">
        <v>19</v>
      </c>
      <c r="N126" s="199" t="s">
        <v>42</v>
      </c>
      <c r="O126" s="63"/>
      <c r="P126" s="200">
        <f>O126*H126</f>
        <v>0</v>
      </c>
      <c r="Q126" s="200">
        <v>0.36834</v>
      </c>
      <c r="R126" s="200">
        <f>Q126*H126</f>
        <v>3.04506678</v>
      </c>
      <c r="S126" s="200">
        <v>0</v>
      </c>
      <c r="T126" s="20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02" t="s">
        <v>144</v>
      </c>
      <c r="AT126" s="202" t="s">
        <v>139</v>
      </c>
      <c r="AU126" s="202" t="s">
        <v>82</v>
      </c>
      <c r="AY126" s="16" t="s">
        <v>137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79</v>
      </c>
      <c r="BK126" s="203">
        <f>ROUND(I126*H126,2)</f>
        <v>0</v>
      </c>
      <c r="BL126" s="16" t="s">
        <v>144</v>
      </c>
      <c r="BM126" s="202" t="s">
        <v>499</v>
      </c>
    </row>
    <row r="127" spans="1:65" s="2" customFormat="1" ht="10.199999999999999">
      <c r="A127" s="33"/>
      <c r="B127" s="34"/>
      <c r="C127" s="35"/>
      <c r="D127" s="204" t="s">
        <v>146</v>
      </c>
      <c r="E127" s="35"/>
      <c r="F127" s="205" t="s">
        <v>267</v>
      </c>
      <c r="G127" s="35"/>
      <c r="H127" s="35"/>
      <c r="I127" s="114"/>
      <c r="J127" s="35"/>
      <c r="K127" s="35"/>
      <c r="L127" s="38"/>
      <c r="M127" s="206"/>
      <c r="N127" s="207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146</v>
      </c>
      <c r="AU127" s="16" t="s">
        <v>82</v>
      </c>
    </row>
    <row r="128" spans="1:65" s="13" customFormat="1" ht="10.199999999999999">
      <c r="B128" s="208"/>
      <c r="C128" s="209"/>
      <c r="D128" s="204" t="s">
        <v>148</v>
      </c>
      <c r="E128" s="210" t="s">
        <v>19</v>
      </c>
      <c r="F128" s="211" t="s">
        <v>500</v>
      </c>
      <c r="G128" s="209"/>
      <c r="H128" s="212">
        <v>8.2669999999999995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148</v>
      </c>
      <c r="AU128" s="218" t="s">
        <v>82</v>
      </c>
      <c r="AV128" s="13" t="s">
        <v>82</v>
      </c>
      <c r="AW128" s="13" t="s">
        <v>33</v>
      </c>
      <c r="AX128" s="13" t="s">
        <v>79</v>
      </c>
      <c r="AY128" s="218" t="s">
        <v>137</v>
      </c>
    </row>
    <row r="129" spans="1:65" s="2" customFormat="1" ht="14.4" customHeight="1">
      <c r="A129" s="33"/>
      <c r="B129" s="34"/>
      <c r="C129" s="191" t="s">
        <v>8</v>
      </c>
      <c r="D129" s="191" t="s">
        <v>139</v>
      </c>
      <c r="E129" s="192" t="s">
        <v>270</v>
      </c>
      <c r="F129" s="193" t="s">
        <v>271</v>
      </c>
      <c r="G129" s="194" t="s">
        <v>142</v>
      </c>
      <c r="H129" s="195">
        <v>8.25</v>
      </c>
      <c r="I129" s="196"/>
      <c r="J129" s="197">
        <f>ROUND(I129*H129,2)</f>
        <v>0</v>
      </c>
      <c r="K129" s="193" t="s">
        <v>143</v>
      </c>
      <c r="L129" s="38"/>
      <c r="M129" s="198" t="s">
        <v>19</v>
      </c>
      <c r="N129" s="199" t="s">
        <v>42</v>
      </c>
      <c r="O129" s="63"/>
      <c r="P129" s="200">
        <f>O129*H129</f>
        <v>0</v>
      </c>
      <c r="Q129" s="200">
        <v>0.46</v>
      </c>
      <c r="R129" s="200">
        <f>Q129*H129</f>
        <v>3.7950000000000004</v>
      </c>
      <c r="S129" s="200">
        <v>0</v>
      </c>
      <c r="T129" s="20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2" t="s">
        <v>144</v>
      </c>
      <c r="AT129" s="202" t="s">
        <v>139</v>
      </c>
      <c r="AU129" s="202" t="s">
        <v>82</v>
      </c>
      <c r="AY129" s="16" t="s">
        <v>137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79</v>
      </c>
      <c r="BK129" s="203">
        <f>ROUND(I129*H129,2)</f>
        <v>0</v>
      </c>
      <c r="BL129" s="16" t="s">
        <v>144</v>
      </c>
      <c r="BM129" s="202" t="s">
        <v>501</v>
      </c>
    </row>
    <row r="130" spans="1:65" s="2" customFormat="1" ht="10.199999999999999">
      <c r="A130" s="33"/>
      <c r="B130" s="34"/>
      <c r="C130" s="35"/>
      <c r="D130" s="204" t="s">
        <v>146</v>
      </c>
      <c r="E130" s="35"/>
      <c r="F130" s="205" t="s">
        <v>273</v>
      </c>
      <c r="G130" s="35"/>
      <c r="H130" s="35"/>
      <c r="I130" s="114"/>
      <c r="J130" s="35"/>
      <c r="K130" s="35"/>
      <c r="L130" s="38"/>
      <c r="M130" s="206"/>
      <c r="N130" s="207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146</v>
      </c>
      <c r="AU130" s="16" t="s">
        <v>82</v>
      </c>
    </row>
    <row r="131" spans="1:65" s="13" customFormat="1" ht="10.199999999999999">
      <c r="B131" s="208"/>
      <c r="C131" s="209"/>
      <c r="D131" s="204" t="s">
        <v>148</v>
      </c>
      <c r="E131" s="210" t="s">
        <v>19</v>
      </c>
      <c r="F131" s="211" t="s">
        <v>502</v>
      </c>
      <c r="G131" s="209"/>
      <c r="H131" s="212">
        <v>8.25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148</v>
      </c>
      <c r="AU131" s="218" t="s">
        <v>82</v>
      </c>
      <c r="AV131" s="13" t="s">
        <v>82</v>
      </c>
      <c r="AW131" s="13" t="s">
        <v>33</v>
      </c>
      <c r="AX131" s="13" t="s">
        <v>79</v>
      </c>
      <c r="AY131" s="218" t="s">
        <v>137</v>
      </c>
    </row>
    <row r="132" spans="1:65" s="2" customFormat="1" ht="14.4" customHeight="1">
      <c r="A132" s="33"/>
      <c r="B132" s="34"/>
      <c r="C132" s="191" t="s">
        <v>229</v>
      </c>
      <c r="D132" s="191" t="s">
        <v>139</v>
      </c>
      <c r="E132" s="192" t="s">
        <v>276</v>
      </c>
      <c r="F132" s="193" t="s">
        <v>277</v>
      </c>
      <c r="G132" s="194" t="s">
        <v>142</v>
      </c>
      <c r="H132" s="195">
        <v>8.3330000000000002</v>
      </c>
      <c r="I132" s="196"/>
      <c r="J132" s="197">
        <f>ROUND(I132*H132,2)</f>
        <v>0</v>
      </c>
      <c r="K132" s="193" t="s">
        <v>143</v>
      </c>
      <c r="L132" s="38"/>
      <c r="M132" s="198" t="s">
        <v>19</v>
      </c>
      <c r="N132" s="199" t="s">
        <v>42</v>
      </c>
      <c r="O132" s="63"/>
      <c r="P132" s="200">
        <f>O132*H132</f>
        <v>0</v>
      </c>
      <c r="Q132" s="200">
        <v>0.15826000000000001</v>
      </c>
      <c r="R132" s="200">
        <f>Q132*H132</f>
        <v>1.3187805800000001</v>
      </c>
      <c r="S132" s="200">
        <v>0</v>
      </c>
      <c r="T132" s="20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2" t="s">
        <v>144</v>
      </c>
      <c r="AT132" s="202" t="s">
        <v>139</v>
      </c>
      <c r="AU132" s="202" t="s">
        <v>82</v>
      </c>
      <c r="AY132" s="16" t="s">
        <v>137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79</v>
      </c>
      <c r="BK132" s="203">
        <f>ROUND(I132*H132,2)</f>
        <v>0</v>
      </c>
      <c r="BL132" s="16" t="s">
        <v>144</v>
      </c>
      <c r="BM132" s="202" t="s">
        <v>503</v>
      </c>
    </row>
    <row r="133" spans="1:65" s="2" customFormat="1" ht="19.2">
      <c r="A133" s="33"/>
      <c r="B133" s="34"/>
      <c r="C133" s="35"/>
      <c r="D133" s="204" t="s">
        <v>146</v>
      </c>
      <c r="E133" s="35"/>
      <c r="F133" s="205" t="s">
        <v>279</v>
      </c>
      <c r="G133" s="35"/>
      <c r="H133" s="35"/>
      <c r="I133" s="114"/>
      <c r="J133" s="35"/>
      <c r="K133" s="35"/>
      <c r="L133" s="38"/>
      <c r="M133" s="206"/>
      <c r="N133" s="207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146</v>
      </c>
      <c r="AU133" s="16" t="s">
        <v>82</v>
      </c>
    </row>
    <row r="134" spans="1:65" s="13" customFormat="1" ht="10.199999999999999">
      <c r="B134" s="208"/>
      <c r="C134" s="209"/>
      <c r="D134" s="204" t="s">
        <v>148</v>
      </c>
      <c r="E134" s="210" t="s">
        <v>19</v>
      </c>
      <c r="F134" s="211" t="s">
        <v>504</v>
      </c>
      <c r="G134" s="209"/>
      <c r="H134" s="212">
        <v>8.3330000000000002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148</v>
      </c>
      <c r="AU134" s="218" t="s">
        <v>82</v>
      </c>
      <c r="AV134" s="13" t="s">
        <v>82</v>
      </c>
      <c r="AW134" s="13" t="s">
        <v>33</v>
      </c>
      <c r="AX134" s="13" t="s">
        <v>79</v>
      </c>
      <c r="AY134" s="218" t="s">
        <v>137</v>
      </c>
    </row>
    <row r="135" spans="1:65" s="2" customFormat="1" ht="14.4" customHeight="1">
      <c r="A135" s="33"/>
      <c r="B135" s="34"/>
      <c r="C135" s="191" t="s">
        <v>236</v>
      </c>
      <c r="D135" s="191" t="s">
        <v>139</v>
      </c>
      <c r="E135" s="192" t="s">
        <v>282</v>
      </c>
      <c r="F135" s="193" t="s">
        <v>283</v>
      </c>
      <c r="G135" s="194" t="s">
        <v>142</v>
      </c>
      <c r="H135" s="195">
        <v>0.84599999999999997</v>
      </c>
      <c r="I135" s="196"/>
      <c r="J135" s="197">
        <f>ROUND(I135*H135,2)</f>
        <v>0</v>
      </c>
      <c r="K135" s="193" t="s">
        <v>143</v>
      </c>
      <c r="L135" s="38"/>
      <c r="M135" s="198" t="s">
        <v>19</v>
      </c>
      <c r="N135" s="199" t="s">
        <v>42</v>
      </c>
      <c r="O135" s="63"/>
      <c r="P135" s="200">
        <f>O135*H135</f>
        <v>0</v>
      </c>
      <c r="Q135" s="200">
        <v>0.28000000000000003</v>
      </c>
      <c r="R135" s="200">
        <f>Q135*H135</f>
        <v>0.23688000000000001</v>
      </c>
      <c r="S135" s="200">
        <v>0</v>
      </c>
      <c r="T135" s="20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2" t="s">
        <v>144</v>
      </c>
      <c r="AT135" s="202" t="s">
        <v>139</v>
      </c>
      <c r="AU135" s="202" t="s">
        <v>82</v>
      </c>
      <c r="AY135" s="16" t="s">
        <v>137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79</v>
      </c>
      <c r="BK135" s="203">
        <f>ROUND(I135*H135,2)</f>
        <v>0</v>
      </c>
      <c r="BL135" s="16" t="s">
        <v>144</v>
      </c>
      <c r="BM135" s="202" t="s">
        <v>505</v>
      </c>
    </row>
    <row r="136" spans="1:65" s="2" customFormat="1" ht="19.2">
      <c r="A136" s="33"/>
      <c r="B136" s="34"/>
      <c r="C136" s="35"/>
      <c r="D136" s="204" t="s">
        <v>146</v>
      </c>
      <c r="E136" s="35"/>
      <c r="F136" s="205" t="s">
        <v>285</v>
      </c>
      <c r="G136" s="35"/>
      <c r="H136" s="35"/>
      <c r="I136" s="114"/>
      <c r="J136" s="35"/>
      <c r="K136" s="35"/>
      <c r="L136" s="38"/>
      <c r="M136" s="206"/>
      <c r="N136" s="207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146</v>
      </c>
      <c r="AU136" s="16" t="s">
        <v>82</v>
      </c>
    </row>
    <row r="137" spans="1:65" s="13" customFormat="1" ht="10.199999999999999">
      <c r="B137" s="208"/>
      <c r="C137" s="209"/>
      <c r="D137" s="204" t="s">
        <v>148</v>
      </c>
      <c r="E137" s="210" t="s">
        <v>19</v>
      </c>
      <c r="F137" s="211" t="s">
        <v>506</v>
      </c>
      <c r="G137" s="209"/>
      <c r="H137" s="212">
        <v>0.84599999999999997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148</v>
      </c>
      <c r="AU137" s="218" t="s">
        <v>82</v>
      </c>
      <c r="AV137" s="13" t="s">
        <v>82</v>
      </c>
      <c r="AW137" s="13" t="s">
        <v>33</v>
      </c>
      <c r="AX137" s="13" t="s">
        <v>79</v>
      </c>
      <c r="AY137" s="218" t="s">
        <v>137</v>
      </c>
    </row>
    <row r="138" spans="1:65" s="2" customFormat="1" ht="14.4" customHeight="1">
      <c r="A138" s="33"/>
      <c r="B138" s="34"/>
      <c r="C138" s="191" t="s">
        <v>242</v>
      </c>
      <c r="D138" s="191" t="s">
        <v>139</v>
      </c>
      <c r="E138" s="192" t="s">
        <v>288</v>
      </c>
      <c r="F138" s="193" t="s">
        <v>289</v>
      </c>
      <c r="G138" s="194" t="s">
        <v>142</v>
      </c>
      <c r="H138" s="195">
        <v>16.579999999999998</v>
      </c>
      <c r="I138" s="196"/>
      <c r="J138" s="197">
        <f>ROUND(I138*H138,2)</f>
        <v>0</v>
      </c>
      <c r="K138" s="193" t="s">
        <v>143</v>
      </c>
      <c r="L138" s="38"/>
      <c r="M138" s="198" t="s">
        <v>19</v>
      </c>
      <c r="N138" s="199" t="s">
        <v>42</v>
      </c>
      <c r="O138" s="63"/>
      <c r="P138" s="200">
        <f>O138*H138</f>
        <v>0</v>
      </c>
      <c r="Q138" s="200">
        <v>7.1000000000000002E-4</v>
      </c>
      <c r="R138" s="200">
        <f>Q138*H138</f>
        <v>1.1771799999999999E-2</v>
      </c>
      <c r="S138" s="200">
        <v>0</v>
      </c>
      <c r="T138" s="20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2" t="s">
        <v>144</v>
      </c>
      <c r="AT138" s="202" t="s">
        <v>139</v>
      </c>
      <c r="AU138" s="202" t="s">
        <v>82</v>
      </c>
      <c r="AY138" s="16" t="s">
        <v>137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79</v>
      </c>
      <c r="BK138" s="203">
        <f>ROUND(I138*H138,2)</f>
        <v>0</v>
      </c>
      <c r="BL138" s="16" t="s">
        <v>144</v>
      </c>
      <c r="BM138" s="202" t="s">
        <v>507</v>
      </c>
    </row>
    <row r="139" spans="1:65" s="2" customFormat="1" ht="10.199999999999999">
      <c r="A139" s="33"/>
      <c r="B139" s="34"/>
      <c r="C139" s="35"/>
      <c r="D139" s="204" t="s">
        <v>146</v>
      </c>
      <c r="E139" s="35"/>
      <c r="F139" s="205" t="s">
        <v>291</v>
      </c>
      <c r="G139" s="35"/>
      <c r="H139" s="35"/>
      <c r="I139" s="114"/>
      <c r="J139" s="35"/>
      <c r="K139" s="35"/>
      <c r="L139" s="38"/>
      <c r="M139" s="206"/>
      <c r="N139" s="207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146</v>
      </c>
      <c r="AU139" s="16" t="s">
        <v>82</v>
      </c>
    </row>
    <row r="140" spans="1:65" s="13" customFormat="1" ht="10.199999999999999">
      <c r="B140" s="208"/>
      <c r="C140" s="209"/>
      <c r="D140" s="204" t="s">
        <v>148</v>
      </c>
      <c r="E140" s="210" t="s">
        <v>19</v>
      </c>
      <c r="F140" s="211" t="s">
        <v>508</v>
      </c>
      <c r="G140" s="209"/>
      <c r="H140" s="212">
        <v>16.579999999999998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148</v>
      </c>
      <c r="AU140" s="218" t="s">
        <v>82</v>
      </c>
      <c r="AV140" s="13" t="s">
        <v>82</v>
      </c>
      <c r="AW140" s="13" t="s">
        <v>33</v>
      </c>
      <c r="AX140" s="13" t="s">
        <v>79</v>
      </c>
      <c r="AY140" s="218" t="s">
        <v>137</v>
      </c>
    </row>
    <row r="141" spans="1:65" s="2" customFormat="1" ht="22.8">
      <c r="A141" s="33"/>
      <c r="B141" s="34"/>
      <c r="C141" s="191" t="s">
        <v>247</v>
      </c>
      <c r="D141" s="191" t="s">
        <v>139</v>
      </c>
      <c r="E141" s="192" t="s">
        <v>294</v>
      </c>
      <c r="F141" s="193" t="s">
        <v>295</v>
      </c>
      <c r="G141" s="194" t="s">
        <v>142</v>
      </c>
      <c r="H141" s="195">
        <v>8.25</v>
      </c>
      <c r="I141" s="196"/>
      <c r="J141" s="197">
        <f>ROUND(I141*H141,2)</f>
        <v>0</v>
      </c>
      <c r="K141" s="193" t="s">
        <v>143</v>
      </c>
      <c r="L141" s="38"/>
      <c r="M141" s="198" t="s">
        <v>19</v>
      </c>
      <c r="N141" s="199" t="s">
        <v>42</v>
      </c>
      <c r="O141" s="63"/>
      <c r="P141" s="200">
        <f>O141*H141</f>
        <v>0</v>
      </c>
      <c r="Q141" s="200">
        <v>0.10373</v>
      </c>
      <c r="R141" s="200">
        <f>Q141*H141</f>
        <v>0.85577250000000005</v>
      </c>
      <c r="S141" s="200">
        <v>0</v>
      </c>
      <c r="T141" s="20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2" t="s">
        <v>144</v>
      </c>
      <c r="AT141" s="202" t="s">
        <v>139</v>
      </c>
      <c r="AU141" s="202" t="s">
        <v>82</v>
      </c>
      <c r="AY141" s="16" t="s">
        <v>137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79</v>
      </c>
      <c r="BK141" s="203">
        <f>ROUND(I141*H141,2)</f>
        <v>0</v>
      </c>
      <c r="BL141" s="16" t="s">
        <v>144</v>
      </c>
      <c r="BM141" s="202" t="s">
        <v>509</v>
      </c>
    </row>
    <row r="142" spans="1:65" s="2" customFormat="1" ht="19.2">
      <c r="A142" s="33"/>
      <c r="B142" s="34"/>
      <c r="C142" s="35"/>
      <c r="D142" s="204" t="s">
        <v>146</v>
      </c>
      <c r="E142" s="35"/>
      <c r="F142" s="205" t="s">
        <v>297</v>
      </c>
      <c r="G142" s="35"/>
      <c r="H142" s="35"/>
      <c r="I142" s="114"/>
      <c r="J142" s="35"/>
      <c r="K142" s="35"/>
      <c r="L142" s="38"/>
      <c r="M142" s="206"/>
      <c r="N142" s="207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146</v>
      </c>
      <c r="AU142" s="16" t="s">
        <v>82</v>
      </c>
    </row>
    <row r="143" spans="1:65" s="13" customFormat="1" ht="10.199999999999999">
      <c r="B143" s="208"/>
      <c r="C143" s="209"/>
      <c r="D143" s="204" t="s">
        <v>148</v>
      </c>
      <c r="E143" s="210" t="s">
        <v>19</v>
      </c>
      <c r="F143" s="211" t="s">
        <v>510</v>
      </c>
      <c r="G143" s="209"/>
      <c r="H143" s="212">
        <v>8.25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148</v>
      </c>
      <c r="AU143" s="218" t="s">
        <v>82</v>
      </c>
      <c r="AV143" s="13" t="s">
        <v>82</v>
      </c>
      <c r="AW143" s="13" t="s">
        <v>33</v>
      </c>
      <c r="AX143" s="13" t="s">
        <v>79</v>
      </c>
      <c r="AY143" s="218" t="s">
        <v>137</v>
      </c>
    </row>
    <row r="144" spans="1:65" s="12" customFormat="1" ht="22.8" customHeight="1">
      <c r="B144" s="175"/>
      <c r="C144" s="176"/>
      <c r="D144" s="177" t="s">
        <v>70</v>
      </c>
      <c r="E144" s="189" t="s">
        <v>190</v>
      </c>
      <c r="F144" s="189" t="s">
        <v>309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SUM(P145:P147)</f>
        <v>0</v>
      </c>
      <c r="Q144" s="183"/>
      <c r="R144" s="184">
        <f>SUM(R145:R147)</f>
        <v>5.6924999999999996E-3</v>
      </c>
      <c r="S144" s="183"/>
      <c r="T144" s="185">
        <f>SUM(T145:T147)</f>
        <v>0</v>
      </c>
      <c r="AR144" s="186" t="s">
        <v>79</v>
      </c>
      <c r="AT144" s="187" t="s">
        <v>70</v>
      </c>
      <c r="AU144" s="187" t="s">
        <v>79</v>
      </c>
      <c r="AY144" s="186" t="s">
        <v>137</v>
      </c>
      <c r="BK144" s="188">
        <f>SUM(BK145:BK147)</f>
        <v>0</v>
      </c>
    </row>
    <row r="145" spans="1:65" s="2" customFormat="1" ht="14.4" customHeight="1">
      <c r="A145" s="33"/>
      <c r="B145" s="34"/>
      <c r="C145" s="191" t="s">
        <v>254</v>
      </c>
      <c r="D145" s="191" t="s">
        <v>139</v>
      </c>
      <c r="E145" s="192" t="s">
        <v>340</v>
      </c>
      <c r="F145" s="193" t="s">
        <v>341</v>
      </c>
      <c r="G145" s="194" t="s">
        <v>142</v>
      </c>
      <c r="H145" s="195">
        <v>8.25</v>
      </c>
      <c r="I145" s="196"/>
      <c r="J145" s="197">
        <f>ROUND(I145*H145,2)</f>
        <v>0</v>
      </c>
      <c r="K145" s="193" t="s">
        <v>143</v>
      </c>
      <c r="L145" s="38"/>
      <c r="M145" s="198" t="s">
        <v>19</v>
      </c>
      <c r="N145" s="199" t="s">
        <v>42</v>
      </c>
      <c r="O145" s="63"/>
      <c r="P145" s="200">
        <f>O145*H145</f>
        <v>0</v>
      </c>
      <c r="Q145" s="200">
        <v>6.8999999999999997E-4</v>
      </c>
      <c r="R145" s="200">
        <f>Q145*H145</f>
        <v>5.6924999999999996E-3</v>
      </c>
      <c r="S145" s="200">
        <v>0</v>
      </c>
      <c r="T145" s="20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2" t="s">
        <v>144</v>
      </c>
      <c r="AT145" s="202" t="s">
        <v>139</v>
      </c>
      <c r="AU145" s="202" t="s">
        <v>82</v>
      </c>
      <c r="AY145" s="16" t="s">
        <v>137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79</v>
      </c>
      <c r="BK145" s="203">
        <f>ROUND(I145*H145,2)</f>
        <v>0</v>
      </c>
      <c r="BL145" s="16" t="s">
        <v>144</v>
      </c>
      <c r="BM145" s="202" t="s">
        <v>511</v>
      </c>
    </row>
    <row r="146" spans="1:65" s="2" customFormat="1" ht="10.199999999999999">
      <c r="A146" s="33"/>
      <c r="B146" s="34"/>
      <c r="C146" s="35"/>
      <c r="D146" s="204" t="s">
        <v>146</v>
      </c>
      <c r="E146" s="35"/>
      <c r="F146" s="205" t="s">
        <v>343</v>
      </c>
      <c r="G146" s="35"/>
      <c r="H146" s="35"/>
      <c r="I146" s="114"/>
      <c r="J146" s="35"/>
      <c r="K146" s="35"/>
      <c r="L146" s="38"/>
      <c r="M146" s="206"/>
      <c r="N146" s="207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146</v>
      </c>
      <c r="AU146" s="16" t="s">
        <v>82</v>
      </c>
    </row>
    <row r="147" spans="1:65" s="13" customFormat="1" ht="10.199999999999999">
      <c r="B147" s="208"/>
      <c r="C147" s="209"/>
      <c r="D147" s="204" t="s">
        <v>148</v>
      </c>
      <c r="E147" s="210" t="s">
        <v>19</v>
      </c>
      <c r="F147" s="211" t="s">
        <v>512</v>
      </c>
      <c r="G147" s="209"/>
      <c r="H147" s="212">
        <v>8.25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148</v>
      </c>
      <c r="AU147" s="218" t="s">
        <v>82</v>
      </c>
      <c r="AV147" s="13" t="s">
        <v>82</v>
      </c>
      <c r="AW147" s="13" t="s">
        <v>33</v>
      </c>
      <c r="AX147" s="13" t="s">
        <v>79</v>
      </c>
      <c r="AY147" s="218" t="s">
        <v>137</v>
      </c>
    </row>
    <row r="148" spans="1:65" s="12" customFormat="1" ht="22.8" customHeight="1">
      <c r="B148" s="175"/>
      <c r="C148" s="176"/>
      <c r="D148" s="177" t="s">
        <v>70</v>
      </c>
      <c r="E148" s="189" t="s">
        <v>374</v>
      </c>
      <c r="F148" s="189" t="s">
        <v>375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SUM(P149:P150)</f>
        <v>0</v>
      </c>
      <c r="Q148" s="183"/>
      <c r="R148" s="184">
        <f>SUM(R149:R150)</f>
        <v>0</v>
      </c>
      <c r="S148" s="183"/>
      <c r="T148" s="185">
        <f>SUM(T149:T150)</f>
        <v>0</v>
      </c>
      <c r="AR148" s="186" t="s">
        <v>79</v>
      </c>
      <c r="AT148" s="187" t="s">
        <v>70</v>
      </c>
      <c r="AU148" s="187" t="s">
        <v>79</v>
      </c>
      <c r="AY148" s="186" t="s">
        <v>137</v>
      </c>
      <c r="BK148" s="188">
        <f>SUM(BK149:BK150)</f>
        <v>0</v>
      </c>
    </row>
    <row r="149" spans="1:65" s="2" customFormat="1" ht="22.8">
      <c r="A149" s="33"/>
      <c r="B149" s="34"/>
      <c r="C149" s="191" t="s">
        <v>7</v>
      </c>
      <c r="D149" s="191" t="s">
        <v>139</v>
      </c>
      <c r="E149" s="192" t="s">
        <v>377</v>
      </c>
      <c r="F149" s="193" t="s">
        <v>378</v>
      </c>
      <c r="G149" s="194" t="s">
        <v>205</v>
      </c>
      <c r="H149" s="195">
        <v>9.4</v>
      </c>
      <c r="I149" s="196"/>
      <c r="J149" s="197">
        <f>ROUND(I149*H149,2)</f>
        <v>0</v>
      </c>
      <c r="K149" s="193" t="s">
        <v>143</v>
      </c>
      <c r="L149" s="38"/>
      <c r="M149" s="198" t="s">
        <v>19</v>
      </c>
      <c r="N149" s="199" t="s">
        <v>42</v>
      </c>
      <c r="O149" s="63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2" t="s">
        <v>144</v>
      </c>
      <c r="AT149" s="202" t="s">
        <v>139</v>
      </c>
      <c r="AU149" s="202" t="s">
        <v>82</v>
      </c>
      <c r="AY149" s="16" t="s">
        <v>137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79</v>
      </c>
      <c r="BK149" s="203">
        <f>ROUND(I149*H149,2)</f>
        <v>0</v>
      </c>
      <c r="BL149" s="16" t="s">
        <v>144</v>
      </c>
      <c r="BM149" s="202" t="s">
        <v>513</v>
      </c>
    </row>
    <row r="150" spans="1:65" s="2" customFormat="1" ht="19.2">
      <c r="A150" s="33"/>
      <c r="B150" s="34"/>
      <c r="C150" s="35"/>
      <c r="D150" s="204" t="s">
        <v>146</v>
      </c>
      <c r="E150" s="35"/>
      <c r="F150" s="205" t="s">
        <v>380</v>
      </c>
      <c r="G150" s="35"/>
      <c r="H150" s="35"/>
      <c r="I150" s="114"/>
      <c r="J150" s="35"/>
      <c r="K150" s="35"/>
      <c r="L150" s="38"/>
      <c r="M150" s="229"/>
      <c r="N150" s="230"/>
      <c r="O150" s="231"/>
      <c r="P150" s="231"/>
      <c r="Q150" s="231"/>
      <c r="R150" s="231"/>
      <c r="S150" s="231"/>
      <c r="T150" s="232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146</v>
      </c>
      <c r="AU150" s="16" t="s">
        <v>82</v>
      </c>
    </row>
    <row r="151" spans="1:65" s="2" customFormat="1" ht="6.9" customHeight="1">
      <c r="A151" s="33"/>
      <c r="B151" s="46"/>
      <c r="C151" s="47"/>
      <c r="D151" s="47"/>
      <c r="E151" s="47"/>
      <c r="F151" s="47"/>
      <c r="G151" s="47"/>
      <c r="H151" s="47"/>
      <c r="I151" s="141"/>
      <c r="J151" s="47"/>
      <c r="K151" s="47"/>
      <c r="L151" s="38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sheetProtection algorithmName="SHA-512" hashValue="P9SeaAstG8Yok+HJsBtXcmaEHHTabFXgx5idBuCQr1nuG8lW4WXqD3AW8H0l4Lmv+lKz1p/yMRHe+szeTP3a5Q==" saltValue="gTov0hwhtM0bFtylYcJG6vuR5cnNl2ykChMFzht9IO6Kw23bxQfc7HkPVdBUp+aQE+3izgisqjRVuKaBIppZvA==" spinCount="100000" sheet="1" objects="1" scenarios="1" formatColumns="0" formatRows="0" autoFilter="0"/>
  <autoFilter ref="C83:K15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2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91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P3 v k.ú. Svojšice u Kouřimi</v>
      </c>
      <c r="F7" s="357"/>
      <c r="G7" s="357"/>
      <c r="H7" s="357"/>
      <c r="I7" s="107"/>
      <c r="L7" s="19"/>
    </row>
    <row r="8" spans="1:46" s="2" customFormat="1" ht="12" customHeight="1">
      <c r="A8" s="33"/>
      <c r="B8" s="38"/>
      <c r="C8" s="33"/>
      <c r="D8" s="113" t="s">
        <v>108</v>
      </c>
      <c r="E8" s="33"/>
      <c r="F8" s="33"/>
      <c r="G8" s="33"/>
      <c r="H8" s="33"/>
      <c r="I8" s="114"/>
      <c r="J8" s="33"/>
      <c r="K8" s="33"/>
      <c r="L8" s="11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8" t="s">
        <v>514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02" t="s">
        <v>92</v>
      </c>
      <c r="G11" s="33"/>
      <c r="H11" s="33"/>
      <c r="I11" s="116" t="s">
        <v>20</v>
      </c>
      <c r="J11" s="102" t="s">
        <v>19</v>
      </c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02" t="s">
        <v>22</v>
      </c>
      <c r="G12" s="33"/>
      <c r="H12" s="33"/>
      <c r="I12" s="116" t="s">
        <v>23</v>
      </c>
      <c r="J12" s="117" t="str">
        <f>'Rekapitulace stavby'!AN8</f>
        <v>2. 6. 2020</v>
      </c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02" t="s">
        <v>19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27</v>
      </c>
      <c r="F15" s="33"/>
      <c r="G15" s="33"/>
      <c r="H15" s="33"/>
      <c r="I15" s="116" t="s">
        <v>28</v>
      </c>
      <c r="J15" s="102" t="s">
        <v>19</v>
      </c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60" t="str">
        <f>'Rekapitulace stavby'!E14</f>
        <v>Vyplň údaj</v>
      </c>
      <c r="F18" s="361"/>
      <c r="G18" s="361"/>
      <c r="H18" s="361"/>
      <c r="I18" s="116" t="s">
        <v>28</v>
      </c>
      <c r="J18" s="29" t="str">
        <f>'Rekapitulace stavby'!AN14</f>
        <v>Vyplň údaj</v>
      </c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02" t="s">
        <v>19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16" t="s">
        <v>28</v>
      </c>
      <c r="J21" s="102" t="s">
        <v>19</v>
      </c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02" t="str">
        <f>IF('Rekapitulace stavby'!AN19="","",'Rekapitulace stavby'!AN19)</f>
        <v/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6" t="s">
        <v>28</v>
      </c>
      <c r="J24" s="102" t="str">
        <f>IF('Rekapitulace stavby'!AN20="","",'Rekapitulace stavby'!AN20)</f>
        <v/>
      </c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8"/>
      <c r="B27" s="119"/>
      <c r="C27" s="118"/>
      <c r="D27" s="118"/>
      <c r="E27" s="362" t="s">
        <v>19</v>
      </c>
      <c r="F27" s="362"/>
      <c r="G27" s="362"/>
      <c r="H27" s="362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11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ROUND(J84, 2)</f>
        <v>0</v>
      </c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ROUND((SUM(BE84:BE171)),  2)</f>
        <v>0</v>
      </c>
      <c r="G33" s="33"/>
      <c r="H33" s="33"/>
      <c r="I33" s="130">
        <v>0.21</v>
      </c>
      <c r="J33" s="129">
        <f>ROUND(((SUM(BE84:BE171))*I33),  2)</f>
        <v>0</v>
      </c>
      <c r="K33" s="33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ROUND((SUM(BF84:BF171)),  2)</f>
        <v>0</v>
      </c>
      <c r="G34" s="33"/>
      <c r="H34" s="33"/>
      <c r="I34" s="130">
        <v>0.15</v>
      </c>
      <c r="J34" s="129">
        <f>ROUND(((SUM(BF84:BF171))*I34),  2)</f>
        <v>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ROUND((SUM(BG84:BG171)),  2)</f>
        <v>0</v>
      </c>
      <c r="G35" s="33"/>
      <c r="H35" s="33"/>
      <c r="I35" s="130">
        <v>0.21</v>
      </c>
      <c r="J35" s="129">
        <f>0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ROUND((SUM(BH84:BH171)),  2)</f>
        <v>0</v>
      </c>
      <c r="G36" s="33"/>
      <c r="H36" s="33"/>
      <c r="I36" s="130">
        <v>0.15</v>
      </c>
      <c r="J36" s="129">
        <f>0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ROUND((SUM(BI84:BI171)),  2)</f>
        <v>0</v>
      </c>
      <c r="G37" s="33"/>
      <c r="H37" s="33"/>
      <c r="I37" s="130">
        <v>0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9"/>
      <c r="C40" s="140"/>
      <c r="D40" s="140"/>
      <c r="E40" s="140"/>
      <c r="F40" s="140"/>
      <c r="G40" s="140"/>
      <c r="H40" s="140"/>
      <c r="I40" s="141"/>
      <c r="J40" s="140"/>
      <c r="K40" s="140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42"/>
      <c r="C44" s="143"/>
      <c r="D44" s="143"/>
      <c r="E44" s="143"/>
      <c r="F44" s="143"/>
      <c r="G44" s="143"/>
      <c r="H44" s="143"/>
      <c r="I44" s="144"/>
      <c r="J44" s="143"/>
      <c r="K44" s="143"/>
      <c r="L44" s="11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110</v>
      </c>
      <c r="D45" s="35"/>
      <c r="E45" s="35"/>
      <c r="F45" s="35"/>
      <c r="G45" s="35"/>
      <c r="H45" s="35"/>
      <c r="I45" s="114"/>
      <c r="J45" s="35"/>
      <c r="K45" s="35"/>
      <c r="L45" s="11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14"/>
      <c r="J46" s="35"/>
      <c r="K46" s="35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63" t="str">
        <f>E7</f>
        <v>Polní cesta P3 v k.ú. Svojšice u Kouřimi</v>
      </c>
      <c r="F48" s="364"/>
      <c r="G48" s="364"/>
      <c r="H48" s="364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108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2" t="str">
        <f>E9</f>
        <v>SO-104 - Odvodnění a ozelenění</v>
      </c>
      <c r="F50" s="365"/>
      <c r="G50" s="365"/>
      <c r="H50" s="365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14"/>
      <c r="J51" s="35"/>
      <c r="K51" s="35"/>
      <c r="L51" s="11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6" t="s">
        <v>23</v>
      </c>
      <c r="J52" s="58" t="str">
        <f>IF(J12="","",J12)</f>
        <v>2. 6. 2020</v>
      </c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6" t="s">
        <v>31</v>
      </c>
      <c r="J54" s="31" t="str">
        <f>E21</f>
        <v>AGRO-AQUA, s.r.o. Pardubice</v>
      </c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6" t="s">
        <v>34</v>
      </c>
      <c r="J55" s="31" t="str">
        <f>E24</f>
        <v xml:space="preserve"> </v>
      </c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14"/>
      <c r="J56" s="35"/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5" t="s">
        <v>111</v>
      </c>
      <c r="D57" s="146"/>
      <c r="E57" s="146"/>
      <c r="F57" s="146"/>
      <c r="G57" s="146"/>
      <c r="H57" s="146"/>
      <c r="I57" s="147"/>
      <c r="J57" s="148" t="s">
        <v>112</v>
      </c>
      <c r="K57" s="146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14"/>
      <c r="J58" s="35"/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9" t="s">
        <v>69</v>
      </c>
      <c r="D59" s="35"/>
      <c r="E59" s="35"/>
      <c r="F59" s="35"/>
      <c r="G59" s="35"/>
      <c r="H59" s="35"/>
      <c r="I59" s="114"/>
      <c r="J59" s="76">
        <f>J84</f>
        <v>0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113</v>
      </c>
    </row>
    <row r="60" spans="1:47" s="9" customFormat="1" ht="24.9" customHeight="1">
      <c r="B60" s="150"/>
      <c r="C60" s="151"/>
      <c r="D60" s="152" t="s">
        <v>114</v>
      </c>
      <c r="E60" s="153"/>
      <c r="F60" s="153"/>
      <c r="G60" s="153"/>
      <c r="H60" s="153"/>
      <c r="I60" s="154"/>
      <c r="J60" s="155">
        <f>J85</f>
        <v>0</v>
      </c>
      <c r="K60" s="151"/>
      <c r="L60" s="156"/>
    </row>
    <row r="61" spans="1:47" s="10" customFormat="1" ht="19.95" customHeight="1">
      <c r="B61" s="157"/>
      <c r="C61" s="96"/>
      <c r="D61" s="158" t="s">
        <v>115</v>
      </c>
      <c r="E61" s="159"/>
      <c r="F61" s="159"/>
      <c r="G61" s="159"/>
      <c r="H61" s="159"/>
      <c r="I61" s="160"/>
      <c r="J61" s="161">
        <f>J86</f>
        <v>0</v>
      </c>
      <c r="K61" s="96"/>
      <c r="L61" s="162"/>
    </row>
    <row r="62" spans="1:47" s="10" customFormat="1" ht="19.95" customHeight="1">
      <c r="B62" s="157"/>
      <c r="C62" s="96"/>
      <c r="D62" s="158" t="s">
        <v>515</v>
      </c>
      <c r="E62" s="159"/>
      <c r="F62" s="159"/>
      <c r="G62" s="159"/>
      <c r="H62" s="159"/>
      <c r="I62" s="160"/>
      <c r="J62" s="161">
        <f>J157</f>
        <v>0</v>
      </c>
      <c r="K62" s="96"/>
      <c r="L62" s="162"/>
    </row>
    <row r="63" spans="1:47" s="10" customFormat="1" ht="19.95" customHeight="1">
      <c r="B63" s="157"/>
      <c r="C63" s="96"/>
      <c r="D63" s="158" t="s">
        <v>118</v>
      </c>
      <c r="E63" s="159"/>
      <c r="F63" s="159"/>
      <c r="G63" s="159"/>
      <c r="H63" s="159"/>
      <c r="I63" s="160"/>
      <c r="J63" s="161">
        <f>J164</f>
        <v>0</v>
      </c>
      <c r="K63" s="96"/>
      <c r="L63" s="162"/>
    </row>
    <row r="64" spans="1:47" s="10" customFormat="1" ht="19.95" customHeight="1">
      <c r="B64" s="157"/>
      <c r="C64" s="96"/>
      <c r="D64" s="158" t="s">
        <v>121</v>
      </c>
      <c r="E64" s="159"/>
      <c r="F64" s="159"/>
      <c r="G64" s="159"/>
      <c r="H64" s="159"/>
      <c r="I64" s="160"/>
      <c r="J64" s="161">
        <f>J169</f>
        <v>0</v>
      </c>
      <c r="K64" s="96"/>
      <c r="L64" s="162"/>
    </row>
    <row r="65" spans="1:31" s="2" customFormat="1" ht="21.75" customHeight="1">
      <c r="A65" s="33"/>
      <c r="B65" s="34"/>
      <c r="C65" s="35"/>
      <c r="D65" s="35"/>
      <c r="E65" s="35"/>
      <c r="F65" s="35"/>
      <c r="G65" s="35"/>
      <c r="H65" s="35"/>
      <c r="I65" s="114"/>
      <c r="J65" s="35"/>
      <c r="K65" s="35"/>
      <c r="L65" s="11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2" customFormat="1" ht="6.9" customHeight="1">
      <c r="A66" s="33"/>
      <c r="B66" s="46"/>
      <c r="C66" s="47"/>
      <c r="D66" s="47"/>
      <c r="E66" s="47"/>
      <c r="F66" s="47"/>
      <c r="G66" s="47"/>
      <c r="H66" s="47"/>
      <c r="I66" s="141"/>
      <c r="J66" s="47"/>
      <c r="K66" s="47"/>
      <c r="L66" s="115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pans="1:31" s="2" customFormat="1" ht="6.9" customHeight="1">
      <c r="A70" s="33"/>
      <c r="B70" s="48"/>
      <c r="C70" s="49"/>
      <c r="D70" s="49"/>
      <c r="E70" s="49"/>
      <c r="F70" s="49"/>
      <c r="G70" s="49"/>
      <c r="H70" s="49"/>
      <c r="I70" s="144"/>
      <c r="J70" s="49"/>
      <c r="K70" s="49"/>
      <c r="L70" s="11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24.9" customHeight="1">
      <c r="A71" s="33"/>
      <c r="B71" s="34"/>
      <c r="C71" s="22" t="s">
        <v>122</v>
      </c>
      <c r="D71" s="35"/>
      <c r="E71" s="35"/>
      <c r="F71" s="35"/>
      <c r="G71" s="35"/>
      <c r="H71" s="35"/>
      <c r="I71" s="114"/>
      <c r="J71" s="35"/>
      <c r="K71" s="35"/>
      <c r="L71" s="11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" customHeight="1">
      <c r="A72" s="33"/>
      <c r="B72" s="34"/>
      <c r="C72" s="35"/>
      <c r="D72" s="35"/>
      <c r="E72" s="35"/>
      <c r="F72" s="35"/>
      <c r="G72" s="35"/>
      <c r="H72" s="35"/>
      <c r="I72" s="114"/>
      <c r="J72" s="35"/>
      <c r="K72" s="35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16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4.4" customHeight="1">
      <c r="A74" s="33"/>
      <c r="B74" s="34"/>
      <c r="C74" s="35"/>
      <c r="D74" s="35"/>
      <c r="E74" s="363" t="str">
        <f>E7</f>
        <v>Polní cesta P3 v k.ú. Svojšice u Kouřimi</v>
      </c>
      <c r="F74" s="364"/>
      <c r="G74" s="364"/>
      <c r="H74" s="364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108</v>
      </c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12" t="str">
        <f>E9</f>
        <v>SO-104 - Odvodnění a ozelenění</v>
      </c>
      <c r="F76" s="365"/>
      <c r="G76" s="365"/>
      <c r="H76" s="365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" customHeight="1">
      <c r="A77" s="33"/>
      <c r="B77" s="34"/>
      <c r="C77" s="35"/>
      <c r="D77" s="35"/>
      <c r="E77" s="35"/>
      <c r="F77" s="35"/>
      <c r="G77" s="35"/>
      <c r="H77" s="35"/>
      <c r="I77" s="114"/>
      <c r="J77" s="35"/>
      <c r="K77" s="35"/>
      <c r="L77" s="11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21</v>
      </c>
      <c r="D78" s="35"/>
      <c r="E78" s="35"/>
      <c r="F78" s="26" t="str">
        <f>F12</f>
        <v xml:space="preserve"> </v>
      </c>
      <c r="G78" s="35"/>
      <c r="H78" s="35"/>
      <c r="I78" s="116" t="s">
        <v>23</v>
      </c>
      <c r="J78" s="58" t="str">
        <f>IF(J12="","",J12)</f>
        <v>2. 6. 2020</v>
      </c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" customHeight="1">
      <c r="A79" s="33"/>
      <c r="B79" s="34"/>
      <c r="C79" s="35"/>
      <c r="D79" s="35"/>
      <c r="E79" s="35"/>
      <c r="F79" s="35"/>
      <c r="G79" s="35"/>
      <c r="H79" s="3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40.799999999999997" customHeight="1">
      <c r="A80" s="33"/>
      <c r="B80" s="34"/>
      <c r="C80" s="28" t="s">
        <v>25</v>
      </c>
      <c r="D80" s="35"/>
      <c r="E80" s="35"/>
      <c r="F80" s="26" t="str">
        <f>E15</f>
        <v>ČR-SPÚ, Pobočka Kolín</v>
      </c>
      <c r="G80" s="35"/>
      <c r="H80" s="35"/>
      <c r="I80" s="116" t="s">
        <v>31</v>
      </c>
      <c r="J80" s="31" t="str">
        <f>E21</f>
        <v>AGRO-AQUA, s.r.o. Pardubice</v>
      </c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6" customHeight="1">
      <c r="A81" s="33"/>
      <c r="B81" s="34"/>
      <c r="C81" s="28" t="s">
        <v>29</v>
      </c>
      <c r="D81" s="35"/>
      <c r="E81" s="35"/>
      <c r="F81" s="26" t="str">
        <f>IF(E18="","",E18)</f>
        <v>Vyplň údaj</v>
      </c>
      <c r="G81" s="35"/>
      <c r="H81" s="35"/>
      <c r="I81" s="116" t="s">
        <v>34</v>
      </c>
      <c r="J81" s="31" t="str">
        <f>E24</f>
        <v xml:space="preserve"> </v>
      </c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0.35" customHeight="1">
      <c r="A82" s="33"/>
      <c r="B82" s="34"/>
      <c r="C82" s="35"/>
      <c r="D82" s="35"/>
      <c r="E82" s="35"/>
      <c r="F82" s="35"/>
      <c r="G82" s="35"/>
      <c r="H82" s="35"/>
      <c r="I82" s="114"/>
      <c r="J82" s="35"/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1" customFormat="1" ht="29.25" customHeight="1">
      <c r="A83" s="163"/>
      <c r="B83" s="164"/>
      <c r="C83" s="165" t="s">
        <v>123</v>
      </c>
      <c r="D83" s="166" t="s">
        <v>56</v>
      </c>
      <c r="E83" s="166" t="s">
        <v>52</v>
      </c>
      <c r="F83" s="166" t="s">
        <v>53</v>
      </c>
      <c r="G83" s="166" t="s">
        <v>124</v>
      </c>
      <c r="H83" s="166" t="s">
        <v>125</v>
      </c>
      <c r="I83" s="167" t="s">
        <v>126</v>
      </c>
      <c r="J83" s="166" t="s">
        <v>112</v>
      </c>
      <c r="K83" s="168" t="s">
        <v>127</v>
      </c>
      <c r="L83" s="169"/>
      <c r="M83" s="67" t="s">
        <v>19</v>
      </c>
      <c r="N83" s="68" t="s">
        <v>41</v>
      </c>
      <c r="O83" s="68" t="s">
        <v>128</v>
      </c>
      <c r="P83" s="68" t="s">
        <v>129</v>
      </c>
      <c r="Q83" s="68" t="s">
        <v>130</v>
      </c>
      <c r="R83" s="68" t="s">
        <v>131</v>
      </c>
      <c r="S83" s="68" t="s">
        <v>132</v>
      </c>
      <c r="T83" s="69" t="s">
        <v>133</v>
      </c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</row>
    <row r="84" spans="1:65" s="2" customFormat="1" ht="22.8" customHeight="1">
      <c r="A84" s="33"/>
      <c r="B84" s="34"/>
      <c r="C84" s="74" t="s">
        <v>134</v>
      </c>
      <c r="D84" s="35"/>
      <c r="E84" s="35"/>
      <c r="F84" s="35"/>
      <c r="G84" s="35"/>
      <c r="H84" s="35"/>
      <c r="I84" s="114"/>
      <c r="J84" s="170">
        <f>BK84</f>
        <v>0</v>
      </c>
      <c r="K84" s="35"/>
      <c r="L84" s="38"/>
      <c r="M84" s="70"/>
      <c r="N84" s="171"/>
      <c r="O84" s="71"/>
      <c r="P84" s="172">
        <f>P85</f>
        <v>0</v>
      </c>
      <c r="Q84" s="71"/>
      <c r="R84" s="172">
        <f>R85</f>
        <v>15.205655999999998</v>
      </c>
      <c r="S84" s="71"/>
      <c r="T84" s="173">
        <f>T85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70</v>
      </c>
      <c r="AU84" s="16" t="s">
        <v>113</v>
      </c>
      <c r="BK84" s="174">
        <f>BK85</f>
        <v>0</v>
      </c>
    </row>
    <row r="85" spans="1:65" s="12" customFormat="1" ht="25.95" customHeight="1">
      <c r="B85" s="175"/>
      <c r="C85" s="176"/>
      <c r="D85" s="177" t="s">
        <v>70</v>
      </c>
      <c r="E85" s="178" t="s">
        <v>135</v>
      </c>
      <c r="F85" s="178" t="s">
        <v>136</v>
      </c>
      <c r="G85" s="176"/>
      <c r="H85" s="176"/>
      <c r="I85" s="179"/>
      <c r="J85" s="180">
        <f>BK85</f>
        <v>0</v>
      </c>
      <c r="K85" s="176"/>
      <c r="L85" s="181"/>
      <c r="M85" s="182"/>
      <c r="N85" s="183"/>
      <c r="O85" s="183"/>
      <c r="P85" s="184">
        <f>P86+P157+P164+P169</f>
        <v>0</v>
      </c>
      <c r="Q85" s="183"/>
      <c r="R85" s="184">
        <f>R86+R157+R164+R169</f>
        <v>15.205655999999998</v>
      </c>
      <c r="S85" s="183"/>
      <c r="T85" s="185">
        <f>T86+T157+T164+T169</f>
        <v>0</v>
      </c>
      <c r="AR85" s="186" t="s">
        <v>79</v>
      </c>
      <c r="AT85" s="187" t="s">
        <v>70</v>
      </c>
      <c r="AU85" s="187" t="s">
        <v>71</v>
      </c>
      <c r="AY85" s="186" t="s">
        <v>137</v>
      </c>
      <c r="BK85" s="188">
        <f>BK86+BK157+BK164+BK169</f>
        <v>0</v>
      </c>
    </row>
    <row r="86" spans="1:65" s="12" customFormat="1" ht="22.8" customHeight="1">
      <c r="B86" s="175"/>
      <c r="C86" s="176"/>
      <c r="D86" s="177" t="s">
        <v>70</v>
      </c>
      <c r="E86" s="189" t="s">
        <v>79</v>
      </c>
      <c r="F86" s="189" t="s">
        <v>138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SUM(P87:P156)</f>
        <v>0</v>
      </c>
      <c r="Q86" s="183"/>
      <c r="R86" s="184">
        <f>SUM(R87:R156)</f>
        <v>0.21409800000000001</v>
      </c>
      <c r="S86" s="183"/>
      <c r="T86" s="185">
        <f>SUM(T87:T156)</f>
        <v>0</v>
      </c>
      <c r="AR86" s="186" t="s">
        <v>79</v>
      </c>
      <c r="AT86" s="187" t="s">
        <v>70</v>
      </c>
      <c r="AU86" s="187" t="s">
        <v>79</v>
      </c>
      <c r="AY86" s="186" t="s">
        <v>137</v>
      </c>
      <c r="BK86" s="188">
        <f>SUM(BK87:BK156)</f>
        <v>0</v>
      </c>
    </row>
    <row r="87" spans="1:65" s="2" customFormat="1" ht="14.4" customHeight="1">
      <c r="A87" s="33"/>
      <c r="B87" s="34"/>
      <c r="C87" s="191" t="s">
        <v>79</v>
      </c>
      <c r="D87" s="191" t="s">
        <v>139</v>
      </c>
      <c r="E87" s="192" t="s">
        <v>516</v>
      </c>
      <c r="F87" s="193" t="s">
        <v>517</v>
      </c>
      <c r="G87" s="194" t="s">
        <v>142</v>
      </c>
      <c r="H87" s="195">
        <v>36</v>
      </c>
      <c r="I87" s="196"/>
      <c r="J87" s="197">
        <f>ROUND(I87*H87,2)</f>
        <v>0</v>
      </c>
      <c r="K87" s="193" t="s">
        <v>143</v>
      </c>
      <c r="L87" s="38"/>
      <c r="M87" s="198" t="s">
        <v>19</v>
      </c>
      <c r="N87" s="199" t="s">
        <v>42</v>
      </c>
      <c r="O87" s="63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202" t="s">
        <v>144</v>
      </c>
      <c r="AT87" s="202" t="s">
        <v>139</v>
      </c>
      <c r="AU87" s="202" t="s">
        <v>82</v>
      </c>
      <c r="AY87" s="16" t="s">
        <v>137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6" t="s">
        <v>79</v>
      </c>
      <c r="BK87" s="203">
        <f>ROUND(I87*H87,2)</f>
        <v>0</v>
      </c>
      <c r="BL87" s="16" t="s">
        <v>144</v>
      </c>
      <c r="BM87" s="202" t="s">
        <v>518</v>
      </c>
    </row>
    <row r="88" spans="1:65" s="2" customFormat="1" ht="10.199999999999999">
      <c r="A88" s="33"/>
      <c r="B88" s="34"/>
      <c r="C88" s="35"/>
      <c r="D88" s="204" t="s">
        <v>146</v>
      </c>
      <c r="E88" s="35"/>
      <c r="F88" s="205" t="s">
        <v>519</v>
      </c>
      <c r="G88" s="35"/>
      <c r="H88" s="35"/>
      <c r="I88" s="114"/>
      <c r="J88" s="35"/>
      <c r="K88" s="35"/>
      <c r="L88" s="38"/>
      <c r="M88" s="206"/>
      <c r="N88" s="207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146</v>
      </c>
      <c r="AU88" s="16" t="s">
        <v>82</v>
      </c>
    </row>
    <row r="89" spans="1:65" s="13" customFormat="1" ht="10.199999999999999">
      <c r="B89" s="208"/>
      <c r="C89" s="209"/>
      <c r="D89" s="204" t="s">
        <v>148</v>
      </c>
      <c r="E89" s="210" t="s">
        <v>19</v>
      </c>
      <c r="F89" s="211" t="s">
        <v>520</v>
      </c>
      <c r="G89" s="209"/>
      <c r="H89" s="212">
        <v>36</v>
      </c>
      <c r="I89" s="213"/>
      <c r="J89" s="209"/>
      <c r="K89" s="209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148</v>
      </c>
      <c r="AU89" s="218" t="s">
        <v>82</v>
      </c>
      <c r="AV89" s="13" t="s">
        <v>82</v>
      </c>
      <c r="AW89" s="13" t="s">
        <v>33</v>
      </c>
      <c r="AX89" s="13" t="s">
        <v>71</v>
      </c>
      <c r="AY89" s="218" t="s">
        <v>137</v>
      </c>
    </row>
    <row r="90" spans="1:65" s="2" customFormat="1" ht="14.4" customHeight="1">
      <c r="A90" s="33"/>
      <c r="B90" s="34"/>
      <c r="C90" s="191" t="s">
        <v>82</v>
      </c>
      <c r="D90" s="191" t="s">
        <v>139</v>
      </c>
      <c r="E90" s="192" t="s">
        <v>521</v>
      </c>
      <c r="F90" s="193" t="s">
        <v>522</v>
      </c>
      <c r="G90" s="194" t="s">
        <v>168</v>
      </c>
      <c r="H90" s="195">
        <v>15.56</v>
      </c>
      <c r="I90" s="196"/>
      <c r="J90" s="197">
        <f>ROUND(I90*H90,2)</f>
        <v>0</v>
      </c>
      <c r="K90" s="193" t="s">
        <v>143</v>
      </c>
      <c r="L90" s="38"/>
      <c r="M90" s="198" t="s">
        <v>19</v>
      </c>
      <c r="N90" s="199" t="s">
        <v>42</v>
      </c>
      <c r="O90" s="63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202" t="s">
        <v>144</v>
      </c>
      <c r="AT90" s="202" t="s">
        <v>139</v>
      </c>
      <c r="AU90" s="202" t="s">
        <v>82</v>
      </c>
      <c r="AY90" s="16" t="s">
        <v>137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6" t="s">
        <v>79</v>
      </c>
      <c r="BK90" s="203">
        <f>ROUND(I90*H90,2)</f>
        <v>0</v>
      </c>
      <c r="BL90" s="16" t="s">
        <v>144</v>
      </c>
      <c r="BM90" s="202" t="s">
        <v>523</v>
      </c>
    </row>
    <row r="91" spans="1:65" s="2" customFormat="1" ht="19.2">
      <c r="A91" s="33"/>
      <c r="B91" s="34"/>
      <c r="C91" s="35"/>
      <c r="D91" s="204" t="s">
        <v>146</v>
      </c>
      <c r="E91" s="35"/>
      <c r="F91" s="205" t="s">
        <v>524</v>
      </c>
      <c r="G91" s="35"/>
      <c r="H91" s="35"/>
      <c r="I91" s="114"/>
      <c r="J91" s="35"/>
      <c r="K91" s="35"/>
      <c r="L91" s="38"/>
      <c r="M91" s="206"/>
      <c r="N91" s="207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146</v>
      </c>
      <c r="AU91" s="16" t="s">
        <v>82</v>
      </c>
    </row>
    <row r="92" spans="1:65" s="13" customFormat="1" ht="10.199999999999999">
      <c r="B92" s="208"/>
      <c r="C92" s="209"/>
      <c r="D92" s="204" t="s">
        <v>148</v>
      </c>
      <c r="E92" s="210" t="s">
        <v>19</v>
      </c>
      <c r="F92" s="211" t="s">
        <v>525</v>
      </c>
      <c r="G92" s="209"/>
      <c r="H92" s="212">
        <v>15.56</v>
      </c>
      <c r="I92" s="213"/>
      <c r="J92" s="209"/>
      <c r="K92" s="209"/>
      <c r="L92" s="214"/>
      <c r="M92" s="215"/>
      <c r="N92" s="216"/>
      <c r="O92" s="216"/>
      <c r="P92" s="216"/>
      <c r="Q92" s="216"/>
      <c r="R92" s="216"/>
      <c r="S92" s="216"/>
      <c r="T92" s="217"/>
      <c r="AT92" s="218" t="s">
        <v>148</v>
      </c>
      <c r="AU92" s="218" t="s">
        <v>82</v>
      </c>
      <c r="AV92" s="13" t="s">
        <v>82</v>
      </c>
      <c r="AW92" s="13" t="s">
        <v>33</v>
      </c>
      <c r="AX92" s="13" t="s">
        <v>71</v>
      </c>
      <c r="AY92" s="218" t="s">
        <v>137</v>
      </c>
    </row>
    <row r="93" spans="1:65" s="2" customFormat="1" ht="22.8">
      <c r="A93" s="33"/>
      <c r="B93" s="34"/>
      <c r="C93" s="191" t="s">
        <v>154</v>
      </c>
      <c r="D93" s="191" t="s">
        <v>139</v>
      </c>
      <c r="E93" s="192" t="s">
        <v>191</v>
      </c>
      <c r="F93" s="193" t="s">
        <v>192</v>
      </c>
      <c r="G93" s="194" t="s">
        <v>168</v>
      </c>
      <c r="H93" s="195">
        <v>15.6</v>
      </c>
      <c r="I93" s="196"/>
      <c r="J93" s="197">
        <f>ROUND(I93*H93,2)</f>
        <v>0</v>
      </c>
      <c r="K93" s="193" t="s">
        <v>143</v>
      </c>
      <c r="L93" s="38"/>
      <c r="M93" s="198" t="s">
        <v>19</v>
      </c>
      <c r="N93" s="199" t="s">
        <v>42</v>
      </c>
      <c r="O93" s="63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202" t="s">
        <v>144</v>
      </c>
      <c r="AT93" s="202" t="s">
        <v>139</v>
      </c>
      <c r="AU93" s="202" t="s">
        <v>82</v>
      </c>
      <c r="AY93" s="16" t="s">
        <v>137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6" t="s">
        <v>79</v>
      </c>
      <c r="BK93" s="203">
        <f>ROUND(I93*H93,2)</f>
        <v>0</v>
      </c>
      <c r="BL93" s="16" t="s">
        <v>144</v>
      </c>
      <c r="BM93" s="202" t="s">
        <v>526</v>
      </c>
    </row>
    <row r="94" spans="1:65" s="2" customFormat="1" ht="28.8">
      <c r="A94" s="33"/>
      <c r="B94" s="34"/>
      <c r="C94" s="35"/>
      <c r="D94" s="204" t="s">
        <v>146</v>
      </c>
      <c r="E94" s="35"/>
      <c r="F94" s="205" t="s">
        <v>194</v>
      </c>
      <c r="G94" s="35"/>
      <c r="H94" s="35"/>
      <c r="I94" s="114"/>
      <c r="J94" s="35"/>
      <c r="K94" s="35"/>
      <c r="L94" s="38"/>
      <c r="M94" s="206"/>
      <c r="N94" s="207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146</v>
      </c>
      <c r="AU94" s="16" t="s">
        <v>82</v>
      </c>
    </row>
    <row r="95" spans="1:65" s="13" customFormat="1" ht="10.199999999999999">
      <c r="B95" s="208"/>
      <c r="C95" s="209"/>
      <c r="D95" s="204" t="s">
        <v>148</v>
      </c>
      <c r="E95" s="210" t="s">
        <v>19</v>
      </c>
      <c r="F95" s="211" t="s">
        <v>527</v>
      </c>
      <c r="G95" s="209"/>
      <c r="H95" s="212">
        <v>15.6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148</v>
      </c>
      <c r="AU95" s="218" t="s">
        <v>82</v>
      </c>
      <c r="AV95" s="13" t="s">
        <v>82</v>
      </c>
      <c r="AW95" s="13" t="s">
        <v>33</v>
      </c>
      <c r="AX95" s="13" t="s">
        <v>79</v>
      </c>
      <c r="AY95" s="218" t="s">
        <v>137</v>
      </c>
    </row>
    <row r="96" spans="1:65" s="2" customFormat="1" ht="14.4" customHeight="1">
      <c r="A96" s="33"/>
      <c r="B96" s="34"/>
      <c r="C96" s="191" t="s">
        <v>144</v>
      </c>
      <c r="D96" s="191" t="s">
        <v>139</v>
      </c>
      <c r="E96" s="192" t="s">
        <v>203</v>
      </c>
      <c r="F96" s="193" t="s">
        <v>204</v>
      </c>
      <c r="G96" s="194" t="s">
        <v>205</v>
      </c>
      <c r="H96" s="195">
        <v>28.08</v>
      </c>
      <c r="I96" s="196"/>
      <c r="J96" s="197">
        <f>ROUND(I96*H96,2)</f>
        <v>0</v>
      </c>
      <c r="K96" s="193" t="s">
        <v>143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144</v>
      </c>
      <c r="AT96" s="202" t="s">
        <v>139</v>
      </c>
      <c r="AU96" s="202" t="s">
        <v>82</v>
      </c>
      <c r="AY96" s="16" t="s">
        <v>137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144</v>
      </c>
      <c r="BM96" s="202" t="s">
        <v>528</v>
      </c>
    </row>
    <row r="97" spans="1:65" s="2" customFormat="1" ht="19.2">
      <c r="A97" s="33"/>
      <c r="B97" s="34"/>
      <c r="C97" s="35"/>
      <c r="D97" s="204" t="s">
        <v>146</v>
      </c>
      <c r="E97" s="35"/>
      <c r="F97" s="205" t="s">
        <v>207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146</v>
      </c>
      <c r="AU97" s="16" t="s">
        <v>82</v>
      </c>
    </row>
    <row r="98" spans="1:65" s="13" customFormat="1" ht="10.199999999999999">
      <c r="B98" s="208"/>
      <c r="C98" s="209"/>
      <c r="D98" s="204" t="s">
        <v>148</v>
      </c>
      <c r="E98" s="210" t="s">
        <v>19</v>
      </c>
      <c r="F98" s="211" t="s">
        <v>529</v>
      </c>
      <c r="G98" s="209"/>
      <c r="H98" s="212">
        <v>28.08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148</v>
      </c>
      <c r="AU98" s="218" t="s">
        <v>82</v>
      </c>
      <c r="AV98" s="13" t="s">
        <v>82</v>
      </c>
      <c r="AW98" s="13" t="s">
        <v>33</v>
      </c>
      <c r="AX98" s="13" t="s">
        <v>71</v>
      </c>
      <c r="AY98" s="218" t="s">
        <v>137</v>
      </c>
    </row>
    <row r="99" spans="1:65" s="2" customFormat="1" ht="14.4" customHeight="1">
      <c r="A99" s="33"/>
      <c r="B99" s="34"/>
      <c r="C99" s="191" t="s">
        <v>165</v>
      </c>
      <c r="D99" s="191" t="s">
        <v>139</v>
      </c>
      <c r="E99" s="192" t="s">
        <v>210</v>
      </c>
      <c r="F99" s="193" t="s">
        <v>198</v>
      </c>
      <c r="G99" s="194" t="s">
        <v>168</v>
      </c>
      <c r="H99" s="195">
        <v>15.6</v>
      </c>
      <c r="I99" s="196"/>
      <c r="J99" s="197">
        <f>ROUND(I99*H99,2)</f>
        <v>0</v>
      </c>
      <c r="K99" s="193" t="s">
        <v>143</v>
      </c>
      <c r="L99" s="38"/>
      <c r="M99" s="198" t="s">
        <v>19</v>
      </c>
      <c r="N99" s="199" t="s">
        <v>42</v>
      </c>
      <c r="O99" s="63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202" t="s">
        <v>144</v>
      </c>
      <c r="AT99" s="202" t="s">
        <v>139</v>
      </c>
      <c r="AU99" s="202" t="s">
        <v>82</v>
      </c>
      <c r="AY99" s="16" t="s">
        <v>137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6" t="s">
        <v>79</v>
      </c>
      <c r="BK99" s="203">
        <f>ROUND(I99*H99,2)</f>
        <v>0</v>
      </c>
      <c r="BL99" s="16" t="s">
        <v>144</v>
      </c>
      <c r="BM99" s="202" t="s">
        <v>530</v>
      </c>
    </row>
    <row r="100" spans="1:65" s="2" customFormat="1" ht="19.2">
      <c r="A100" s="33"/>
      <c r="B100" s="34"/>
      <c r="C100" s="35"/>
      <c r="D100" s="204" t="s">
        <v>146</v>
      </c>
      <c r="E100" s="35"/>
      <c r="F100" s="205" t="s">
        <v>200</v>
      </c>
      <c r="G100" s="35"/>
      <c r="H100" s="35"/>
      <c r="I100" s="114"/>
      <c r="J100" s="35"/>
      <c r="K100" s="35"/>
      <c r="L100" s="38"/>
      <c r="M100" s="206"/>
      <c r="N100" s="207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146</v>
      </c>
      <c r="AU100" s="16" t="s">
        <v>82</v>
      </c>
    </row>
    <row r="101" spans="1:65" s="13" customFormat="1" ht="10.199999999999999">
      <c r="B101" s="208"/>
      <c r="C101" s="209"/>
      <c r="D101" s="204" t="s">
        <v>148</v>
      </c>
      <c r="E101" s="210" t="s">
        <v>19</v>
      </c>
      <c r="F101" s="211" t="s">
        <v>527</v>
      </c>
      <c r="G101" s="209"/>
      <c r="H101" s="212">
        <v>15.6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148</v>
      </c>
      <c r="AU101" s="218" t="s">
        <v>82</v>
      </c>
      <c r="AV101" s="13" t="s">
        <v>82</v>
      </c>
      <c r="AW101" s="13" t="s">
        <v>33</v>
      </c>
      <c r="AX101" s="13" t="s">
        <v>79</v>
      </c>
      <c r="AY101" s="218" t="s">
        <v>137</v>
      </c>
    </row>
    <row r="102" spans="1:65" s="2" customFormat="1" ht="14.4" customHeight="1">
      <c r="A102" s="33"/>
      <c r="B102" s="34"/>
      <c r="C102" s="191" t="s">
        <v>172</v>
      </c>
      <c r="D102" s="191" t="s">
        <v>139</v>
      </c>
      <c r="E102" s="192" t="s">
        <v>213</v>
      </c>
      <c r="F102" s="193" t="s">
        <v>214</v>
      </c>
      <c r="G102" s="194" t="s">
        <v>142</v>
      </c>
      <c r="H102" s="195">
        <v>34.75</v>
      </c>
      <c r="I102" s="196"/>
      <c r="J102" s="197">
        <f>ROUND(I102*H102,2)</f>
        <v>0</v>
      </c>
      <c r="K102" s="193" t="s">
        <v>143</v>
      </c>
      <c r="L102" s="38"/>
      <c r="M102" s="198" t="s">
        <v>19</v>
      </c>
      <c r="N102" s="199" t="s">
        <v>42</v>
      </c>
      <c r="O102" s="63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202" t="s">
        <v>144</v>
      </c>
      <c r="AT102" s="202" t="s">
        <v>139</v>
      </c>
      <c r="AU102" s="202" t="s">
        <v>82</v>
      </c>
      <c r="AY102" s="16" t="s">
        <v>137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6" t="s">
        <v>79</v>
      </c>
      <c r="BK102" s="203">
        <f>ROUND(I102*H102,2)</f>
        <v>0</v>
      </c>
      <c r="BL102" s="16" t="s">
        <v>144</v>
      </c>
      <c r="BM102" s="202" t="s">
        <v>531</v>
      </c>
    </row>
    <row r="103" spans="1:65" s="2" customFormat="1" ht="19.2">
      <c r="A103" s="33"/>
      <c r="B103" s="34"/>
      <c r="C103" s="35"/>
      <c r="D103" s="204" t="s">
        <v>146</v>
      </c>
      <c r="E103" s="35"/>
      <c r="F103" s="205" t="s">
        <v>216</v>
      </c>
      <c r="G103" s="35"/>
      <c r="H103" s="35"/>
      <c r="I103" s="114"/>
      <c r="J103" s="35"/>
      <c r="K103" s="35"/>
      <c r="L103" s="38"/>
      <c r="M103" s="206"/>
      <c r="N103" s="207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146</v>
      </c>
      <c r="AU103" s="16" t="s">
        <v>82</v>
      </c>
    </row>
    <row r="104" spans="1:65" s="2" customFormat="1" ht="38.4">
      <c r="A104" s="33"/>
      <c r="B104" s="34"/>
      <c r="C104" s="35"/>
      <c r="D104" s="204" t="s">
        <v>406</v>
      </c>
      <c r="E104" s="35"/>
      <c r="F104" s="233" t="s">
        <v>532</v>
      </c>
      <c r="G104" s="35"/>
      <c r="H104" s="35"/>
      <c r="I104" s="114"/>
      <c r="J104" s="35"/>
      <c r="K104" s="35"/>
      <c r="L104" s="38"/>
      <c r="M104" s="206"/>
      <c r="N104" s="207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406</v>
      </c>
      <c r="AU104" s="16" t="s">
        <v>82</v>
      </c>
    </row>
    <row r="105" spans="1:65" s="13" customFormat="1" ht="10.199999999999999">
      <c r="B105" s="208"/>
      <c r="C105" s="209"/>
      <c r="D105" s="204" t="s">
        <v>148</v>
      </c>
      <c r="E105" s="210" t="s">
        <v>19</v>
      </c>
      <c r="F105" s="211" t="s">
        <v>533</v>
      </c>
      <c r="G105" s="209"/>
      <c r="H105" s="212">
        <v>34.75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148</v>
      </c>
      <c r="AU105" s="218" t="s">
        <v>82</v>
      </c>
      <c r="AV105" s="13" t="s">
        <v>82</v>
      </c>
      <c r="AW105" s="13" t="s">
        <v>33</v>
      </c>
      <c r="AX105" s="13" t="s">
        <v>79</v>
      </c>
      <c r="AY105" s="218" t="s">
        <v>137</v>
      </c>
    </row>
    <row r="106" spans="1:65" s="2" customFormat="1" ht="14.4" customHeight="1">
      <c r="A106" s="33"/>
      <c r="B106" s="34"/>
      <c r="C106" s="191" t="s">
        <v>178</v>
      </c>
      <c r="D106" s="191" t="s">
        <v>139</v>
      </c>
      <c r="E106" s="192" t="s">
        <v>219</v>
      </c>
      <c r="F106" s="193" t="s">
        <v>220</v>
      </c>
      <c r="G106" s="194" t="s">
        <v>142</v>
      </c>
      <c r="H106" s="195">
        <v>34.75</v>
      </c>
      <c r="I106" s="196"/>
      <c r="J106" s="197">
        <f>ROUND(I106*H106,2)</f>
        <v>0</v>
      </c>
      <c r="K106" s="193" t="s">
        <v>143</v>
      </c>
      <c r="L106" s="38"/>
      <c r="M106" s="198" t="s">
        <v>19</v>
      </c>
      <c r="N106" s="199" t="s">
        <v>42</v>
      </c>
      <c r="O106" s="63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202" t="s">
        <v>144</v>
      </c>
      <c r="AT106" s="202" t="s">
        <v>139</v>
      </c>
      <c r="AU106" s="202" t="s">
        <v>82</v>
      </c>
      <c r="AY106" s="16" t="s">
        <v>137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6" t="s">
        <v>79</v>
      </c>
      <c r="BK106" s="203">
        <f>ROUND(I106*H106,2)</f>
        <v>0</v>
      </c>
      <c r="BL106" s="16" t="s">
        <v>144</v>
      </c>
      <c r="BM106" s="202" t="s">
        <v>534</v>
      </c>
    </row>
    <row r="107" spans="1:65" s="2" customFormat="1" ht="19.2">
      <c r="A107" s="33"/>
      <c r="B107" s="34"/>
      <c r="C107" s="35"/>
      <c r="D107" s="204" t="s">
        <v>146</v>
      </c>
      <c r="E107" s="35"/>
      <c r="F107" s="205" t="s">
        <v>222</v>
      </c>
      <c r="G107" s="35"/>
      <c r="H107" s="35"/>
      <c r="I107" s="114"/>
      <c r="J107" s="35"/>
      <c r="K107" s="35"/>
      <c r="L107" s="38"/>
      <c r="M107" s="206"/>
      <c r="N107" s="207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146</v>
      </c>
      <c r="AU107" s="16" t="s">
        <v>82</v>
      </c>
    </row>
    <row r="108" spans="1:65" s="2" customFormat="1" ht="14.4" customHeight="1">
      <c r="A108" s="33"/>
      <c r="B108" s="34"/>
      <c r="C108" s="191" t="s">
        <v>184</v>
      </c>
      <c r="D108" s="191" t="s">
        <v>139</v>
      </c>
      <c r="E108" s="192" t="s">
        <v>411</v>
      </c>
      <c r="F108" s="193" t="s">
        <v>412</v>
      </c>
      <c r="G108" s="194" t="s">
        <v>142</v>
      </c>
      <c r="H108" s="195">
        <v>42.2</v>
      </c>
      <c r="I108" s="196"/>
      <c r="J108" s="197">
        <f>ROUND(I108*H108,2)</f>
        <v>0</v>
      </c>
      <c r="K108" s="193" t="s">
        <v>143</v>
      </c>
      <c r="L108" s="38"/>
      <c r="M108" s="198" t="s">
        <v>19</v>
      </c>
      <c r="N108" s="199" t="s">
        <v>42</v>
      </c>
      <c r="O108" s="63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202" t="s">
        <v>144</v>
      </c>
      <c r="AT108" s="202" t="s">
        <v>139</v>
      </c>
      <c r="AU108" s="202" t="s">
        <v>82</v>
      </c>
      <c r="AY108" s="16" t="s">
        <v>137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6" t="s">
        <v>79</v>
      </c>
      <c r="BK108" s="203">
        <f>ROUND(I108*H108,2)</f>
        <v>0</v>
      </c>
      <c r="BL108" s="16" t="s">
        <v>144</v>
      </c>
      <c r="BM108" s="202" t="s">
        <v>535</v>
      </c>
    </row>
    <row r="109" spans="1:65" s="2" customFormat="1" ht="19.2">
      <c r="A109" s="33"/>
      <c r="B109" s="34"/>
      <c r="C109" s="35"/>
      <c r="D109" s="204" t="s">
        <v>146</v>
      </c>
      <c r="E109" s="35"/>
      <c r="F109" s="205" t="s">
        <v>414</v>
      </c>
      <c r="G109" s="35"/>
      <c r="H109" s="35"/>
      <c r="I109" s="114"/>
      <c r="J109" s="35"/>
      <c r="K109" s="35"/>
      <c r="L109" s="38"/>
      <c r="M109" s="206"/>
      <c r="N109" s="207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146</v>
      </c>
      <c r="AU109" s="16" t="s">
        <v>82</v>
      </c>
    </row>
    <row r="110" spans="1:65" s="2" customFormat="1" ht="14.4" customHeight="1">
      <c r="A110" s="33"/>
      <c r="B110" s="34"/>
      <c r="C110" s="219" t="s">
        <v>190</v>
      </c>
      <c r="D110" s="219" t="s">
        <v>223</v>
      </c>
      <c r="E110" s="220" t="s">
        <v>224</v>
      </c>
      <c r="F110" s="221" t="s">
        <v>225</v>
      </c>
      <c r="G110" s="222" t="s">
        <v>226</v>
      </c>
      <c r="H110" s="223">
        <v>1.585</v>
      </c>
      <c r="I110" s="224"/>
      <c r="J110" s="225">
        <f>ROUND(I110*H110,2)</f>
        <v>0</v>
      </c>
      <c r="K110" s="221" t="s">
        <v>143</v>
      </c>
      <c r="L110" s="226"/>
      <c r="M110" s="227" t="s">
        <v>19</v>
      </c>
      <c r="N110" s="228" t="s">
        <v>42</v>
      </c>
      <c r="O110" s="63"/>
      <c r="P110" s="200">
        <f>O110*H110</f>
        <v>0</v>
      </c>
      <c r="Q110" s="200">
        <v>1E-3</v>
      </c>
      <c r="R110" s="200">
        <f>Q110*H110</f>
        <v>1.585E-3</v>
      </c>
      <c r="S110" s="200">
        <v>0</v>
      </c>
      <c r="T110" s="201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202" t="s">
        <v>184</v>
      </c>
      <c r="AT110" s="202" t="s">
        <v>223</v>
      </c>
      <c r="AU110" s="202" t="s">
        <v>82</v>
      </c>
      <c r="AY110" s="16" t="s">
        <v>137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6" t="s">
        <v>79</v>
      </c>
      <c r="BK110" s="203">
        <f>ROUND(I110*H110,2)</f>
        <v>0</v>
      </c>
      <c r="BL110" s="16" t="s">
        <v>144</v>
      </c>
      <c r="BM110" s="202" t="s">
        <v>536</v>
      </c>
    </row>
    <row r="111" spans="1:65" s="2" customFormat="1" ht="10.199999999999999">
      <c r="A111" s="33"/>
      <c r="B111" s="34"/>
      <c r="C111" s="35"/>
      <c r="D111" s="204" t="s">
        <v>146</v>
      </c>
      <c r="E111" s="35"/>
      <c r="F111" s="205" t="s">
        <v>225</v>
      </c>
      <c r="G111" s="35"/>
      <c r="H111" s="35"/>
      <c r="I111" s="114"/>
      <c r="J111" s="35"/>
      <c r="K111" s="35"/>
      <c r="L111" s="38"/>
      <c r="M111" s="206"/>
      <c r="N111" s="207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146</v>
      </c>
      <c r="AU111" s="16" t="s">
        <v>82</v>
      </c>
    </row>
    <row r="112" spans="1:65" s="13" customFormat="1" ht="10.199999999999999">
      <c r="B112" s="208"/>
      <c r="C112" s="209"/>
      <c r="D112" s="204" t="s">
        <v>148</v>
      </c>
      <c r="E112" s="210" t="s">
        <v>19</v>
      </c>
      <c r="F112" s="211" t="s">
        <v>537</v>
      </c>
      <c r="G112" s="209"/>
      <c r="H112" s="212">
        <v>1.585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148</v>
      </c>
      <c r="AU112" s="218" t="s">
        <v>82</v>
      </c>
      <c r="AV112" s="13" t="s">
        <v>82</v>
      </c>
      <c r="AW112" s="13" t="s">
        <v>33</v>
      </c>
      <c r="AX112" s="13" t="s">
        <v>79</v>
      </c>
      <c r="AY112" s="218" t="s">
        <v>137</v>
      </c>
    </row>
    <row r="113" spans="1:65" s="2" customFormat="1" ht="14.4" customHeight="1">
      <c r="A113" s="33"/>
      <c r="B113" s="34"/>
      <c r="C113" s="191" t="s">
        <v>196</v>
      </c>
      <c r="D113" s="191" t="s">
        <v>139</v>
      </c>
      <c r="E113" s="192" t="s">
        <v>538</v>
      </c>
      <c r="F113" s="193" t="s">
        <v>539</v>
      </c>
      <c r="G113" s="194" t="s">
        <v>142</v>
      </c>
      <c r="H113" s="195">
        <v>42.2</v>
      </c>
      <c r="I113" s="196"/>
      <c r="J113" s="197">
        <f>ROUND(I113*H113,2)</f>
        <v>0</v>
      </c>
      <c r="K113" s="193" t="s">
        <v>143</v>
      </c>
      <c r="L113" s="38"/>
      <c r="M113" s="198" t="s">
        <v>19</v>
      </c>
      <c r="N113" s="199" t="s">
        <v>42</v>
      </c>
      <c r="O113" s="63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202" t="s">
        <v>144</v>
      </c>
      <c r="AT113" s="202" t="s">
        <v>139</v>
      </c>
      <c r="AU113" s="202" t="s">
        <v>82</v>
      </c>
      <c r="AY113" s="16" t="s">
        <v>137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6" t="s">
        <v>79</v>
      </c>
      <c r="BK113" s="203">
        <f>ROUND(I113*H113,2)</f>
        <v>0</v>
      </c>
      <c r="BL113" s="16" t="s">
        <v>144</v>
      </c>
      <c r="BM113" s="202" t="s">
        <v>540</v>
      </c>
    </row>
    <row r="114" spans="1:65" s="2" customFormat="1" ht="19.2">
      <c r="A114" s="33"/>
      <c r="B114" s="34"/>
      <c r="C114" s="35"/>
      <c r="D114" s="204" t="s">
        <v>146</v>
      </c>
      <c r="E114" s="35"/>
      <c r="F114" s="205" t="s">
        <v>541</v>
      </c>
      <c r="G114" s="35"/>
      <c r="H114" s="35"/>
      <c r="I114" s="114"/>
      <c r="J114" s="35"/>
      <c r="K114" s="35"/>
      <c r="L114" s="38"/>
      <c r="M114" s="206"/>
      <c r="N114" s="207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146</v>
      </c>
      <c r="AU114" s="16" t="s">
        <v>82</v>
      </c>
    </row>
    <row r="115" spans="1:65" s="2" customFormat="1" ht="28.8">
      <c r="A115" s="33"/>
      <c r="B115" s="34"/>
      <c r="C115" s="35"/>
      <c r="D115" s="204" t="s">
        <v>406</v>
      </c>
      <c r="E115" s="35"/>
      <c r="F115" s="233" t="s">
        <v>542</v>
      </c>
      <c r="G115" s="35"/>
      <c r="H115" s="35"/>
      <c r="I115" s="114"/>
      <c r="J115" s="35"/>
      <c r="K115" s="35"/>
      <c r="L115" s="38"/>
      <c r="M115" s="206"/>
      <c r="N115" s="207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406</v>
      </c>
      <c r="AU115" s="16" t="s">
        <v>82</v>
      </c>
    </row>
    <row r="116" spans="1:65" s="13" customFormat="1" ht="10.199999999999999">
      <c r="B116" s="208"/>
      <c r="C116" s="209"/>
      <c r="D116" s="204" t="s">
        <v>148</v>
      </c>
      <c r="E116" s="210" t="s">
        <v>19</v>
      </c>
      <c r="F116" s="211" t="s">
        <v>543</v>
      </c>
      <c r="G116" s="209"/>
      <c r="H116" s="212">
        <v>42.2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148</v>
      </c>
      <c r="AU116" s="218" t="s">
        <v>82</v>
      </c>
      <c r="AV116" s="13" t="s">
        <v>82</v>
      </c>
      <c r="AW116" s="13" t="s">
        <v>33</v>
      </c>
      <c r="AX116" s="13" t="s">
        <v>79</v>
      </c>
      <c r="AY116" s="218" t="s">
        <v>137</v>
      </c>
    </row>
    <row r="117" spans="1:65" s="2" customFormat="1" ht="22.8">
      <c r="A117" s="33"/>
      <c r="B117" s="34"/>
      <c r="C117" s="191" t="s">
        <v>202</v>
      </c>
      <c r="D117" s="191" t="s">
        <v>139</v>
      </c>
      <c r="E117" s="192" t="s">
        <v>544</v>
      </c>
      <c r="F117" s="193" t="s">
        <v>545</v>
      </c>
      <c r="G117" s="194" t="s">
        <v>313</v>
      </c>
      <c r="H117" s="195">
        <v>9</v>
      </c>
      <c r="I117" s="196"/>
      <c r="J117" s="197">
        <f>ROUND(I117*H117,2)</f>
        <v>0</v>
      </c>
      <c r="K117" s="193" t="s">
        <v>143</v>
      </c>
      <c r="L117" s="38"/>
      <c r="M117" s="198" t="s">
        <v>19</v>
      </c>
      <c r="N117" s="199" t="s">
        <v>42</v>
      </c>
      <c r="O117" s="63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202" t="s">
        <v>144</v>
      </c>
      <c r="AT117" s="202" t="s">
        <v>139</v>
      </c>
      <c r="AU117" s="202" t="s">
        <v>82</v>
      </c>
      <c r="AY117" s="16" t="s">
        <v>137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6" t="s">
        <v>79</v>
      </c>
      <c r="BK117" s="203">
        <f>ROUND(I117*H117,2)</f>
        <v>0</v>
      </c>
      <c r="BL117" s="16" t="s">
        <v>144</v>
      </c>
      <c r="BM117" s="202" t="s">
        <v>546</v>
      </c>
    </row>
    <row r="118" spans="1:65" s="2" customFormat="1" ht="19.2">
      <c r="A118" s="33"/>
      <c r="B118" s="34"/>
      <c r="C118" s="35"/>
      <c r="D118" s="204" t="s">
        <v>146</v>
      </c>
      <c r="E118" s="35"/>
      <c r="F118" s="205" t="s">
        <v>547</v>
      </c>
      <c r="G118" s="35"/>
      <c r="H118" s="35"/>
      <c r="I118" s="114"/>
      <c r="J118" s="35"/>
      <c r="K118" s="35"/>
      <c r="L118" s="38"/>
      <c r="M118" s="206"/>
      <c r="N118" s="207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146</v>
      </c>
      <c r="AU118" s="16" t="s">
        <v>82</v>
      </c>
    </row>
    <row r="119" spans="1:65" s="2" customFormat="1" ht="19.2">
      <c r="A119" s="33"/>
      <c r="B119" s="34"/>
      <c r="C119" s="35"/>
      <c r="D119" s="204" t="s">
        <v>406</v>
      </c>
      <c r="E119" s="35"/>
      <c r="F119" s="233" t="s">
        <v>548</v>
      </c>
      <c r="G119" s="35"/>
      <c r="H119" s="35"/>
      <c r="I119" s="114"/>
      <c r="J119" s="35"/>
      <c r="K119" s="35"/>
      <c r="L119" s="38"/>
      <c r="M119" s="206"/>
      <c r="N119" s="207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406</v>
      </c>
      <c r="AU119" s="16" t="s">
        <v>82</v>
      </c>
    </row>
    <row r="120" spans="1:65" s="13" customFormat="1" ht="10.199999999999999">
      <c r="B120" s="208"/>
      <c r="C120" s="209"/>
      <c r="D120" s="204" t="s">
        <v>148</v>
      </c>
      <c r="E120" s="210" t="s">
        <v>19</v>
      </c>
      <c r="F120" s="211" t="s">
        <v>549</v>
      </c>
      <c r="G120" s="209"/>
      <c r="H120" s="212">
        <v>9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148</v>
      </c>
      <c r="AU120" s="218" t="s">
        <v>82</v>
      </c>
      <c r="AV120" s="13" t="s">
        <v>82</v>
      </c>
      <c r="AW120" s="13" t="s">
        <v>33</v>
      </c>
      <c r="AX120" s="13" t="s">
        <v>79</v>
      </c>
      <c r="AY120" s="218" t="s">
        <v>137</v>
      </c>
    </row>
    <row r="121" spans="1:65" s="2" customFormat="1" ht="14.4" customHeight="1">
      <c r="A121" s="33"/>
      <c r="B121" s="34"/>
      <c r="C121" s="191" t="s">
        <v>209</v>
      </c>
      <c r="D121" s="191" t="s">
        <v>139</v>
      </c>
      <c r="E121" s="192" t="s">
        <v>550</v>
      </c>
      <c r="F121" s="193" t="s">
        <v>551</v>
      </c>
      <c r="G121" s="194" t="s">
        <v>313</v>
      </c>
      <c r="H121" s="195">
        <v>9</v>
      </c>
      <c r="I121" s="196"/>
      <c r="J121" s="197">
        <f>ROUND(I121*H121,2)</f>
        <v>0</v>
      </c>
      <c r="K121" s="193" t="s">
        <v>143</v>
      </c>
      <c r="L121" s="38"/>
      <c r="M121" s="198" t="s">
        <v>19</v>
      </c>
      <c r="N121" s="199" t="s">
        <v>42</v>
      </c>
      <c r="O121" s="63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02" t="s">
        <v>144</v>
      </c>
      <c r="AT121" s="202" t="s">
        <v>139</v>
      </c>
      <c r="AU121" s="202" t="s">
        <v>82</v>
      </c>
      <c r="AY121" s="16" t="s">
        <v>137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6" t="s">
        <v>79</v>
      </c>
      <c r="BK121" s="203">
        <f>ROUND(I121*H121,2)</f>
        <v>0</v>
      </c>
      <c r="BL121" s="16" t="s">
        <v>144</v>
      </c>
      <c r="BM121" s="202" t="s">
        <v>552</v>
      </c>
    </row>
    <row r="122" spans="1:65" s="2" customFormat="1" ht="19.2">
      <c r="A122" s="33"/>
      <c r="B122" s="34"/>
      <c r="C122" s="35"/>
      <c r="D122" s="204" t="s">
        <v>146</v>
      </c>
      <c r="E122" s="35"/>
      <c r="F122" s="205" t="s">
        <v>553</v>
      </c>
      <c r="G122" s="35"/>
      <c r="H122" s="35"/>
      <c r="I122" s="114"/>
      <c r="J122" s="35"/>
      <c r="K122" s="35"/>
      <c r="L122" s="38"/>
      <c r="M122" s="206"/>
      <c r="N122" s="207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146</v>
      </c>
      <c r="AU122" s="16" t="s">
        <v>82</v>
      </c>
    </row>
    <row r="123" spans="1:65" s="2" customFormat="1" ht="14.4" customHeight="1">
      <c r="A123" s="33"/>
      <c r="B123" s="34"/>
      <c r="C123" s="219" t="s">
        <v>212</v>
      </c>
      <c r="D123" s="219" t="s">
        <v>223</v>
      </c>
      <c r="E123" s="220" t="s">
        <v>554</v>
      </c>
      <c r="F123" s="221" t="s">
        <v>555</v>
      </c>
      <c r="G123" s="222" t="s">
        <v>556</v>
      </c>
      <c r="H123" s="223">
        <v>9</v>
      </c>
      <c r="I123" s="224"/>
      <c r="J123" s="225">
        <f>ROUND(I123*H123,2)</f>
        <v>0</v>
      </c>
      <c r="K123" s="221" t="s">
        <v>19</v>
      </c>
      <c r="L123" s="226"/>
      <c r="M123" s="227" t="s">
        <v>19</v>
      </c>
      <c r="N123" s="228" t="s">
        <v>42</v>
      </c>
      <c r="O123" s="63"/>
      <c r="P123" s="200">
        <f>O123*H123</f>
        <v>0</v>
      </c>
      <c r="Q123" s="200">
        <v>3.0000000000000001E-3</v>
      </c>
      <c r="R123" s="200">
        <f>Q123*H123</f>
        <v>2.7E-2</v>
      </c>
      <c r="S123" s="200">
        <v>0</v>
      </c>
      <c r="T123" s="20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02" t="s">
        <v>184</v>
      </c>
      <c r="AT123" s="202" t="s">
        <v>223</v>
      </c>
      <c r="AU123" s="202" t="s">
        <v>82</v>
      </c>
      <c r="AY123" s="16" t="s">
        <v>137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6" t="s">
        <v>79</v>
      </c>
      <c r="BK123" s="203">
        <f>ROUND(I123*H123,2)</f>
        <v>0</v>
      </c>
      <c r="BL123" s="16" t="s">
        <v>144</v>
      </c>
      <c r="BM123" s="202" t="s">
        <v>557</v>
      </c>
    </row>
    <row r="124" spans="1:65" s="2" customFormat="1" ht="10.199999999999999">
      <c r="A124" s="33"/>
      <c r="B124" s="34"/>
      <c r="C124" s="35"/>
      <c r="D124" s="204" t="s">
        <v>146</v>
      </c>
      <c r="E124" s="35"/>
      <c r="F124" s="205" t="s">
        <v>555</v>
      </c>
      <c r="G124" s="35"/>
      <c r="H124" s="35"/>
      <c r="I124" s="114"/>
      <c r="J124" s="35"/>
      <c r="K124" s="35"/>
      <c r="L124" s="38"/>
      <c r="M124" s="206"/>
      <c r="N124" s="207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146</v>
      </c>
      <c r="AU124" s="16" t="s">
        <v>82</v>
      </c>
    </row>
    <row r="125" spans="1:65" s="2" customFormat="1" ht="14.4" customHeight="1">
      <c r="A125" s="33"/>
      <c r="B125" s="34"/>
      <c r="C125" s="191" t="s">
        <v>218</v>
      </c>
      <c r="D125" s="191" t="s">
        <v>139</v>
      </c>
      <c r="E125" s="192" t="s">
        <v>558</v>
      </c>
      <c r="F125" s="193" t="s">
        <v>559</v>
      </c>
      <c r="G125" s="194" t="s">
        <v>313</v>
      </c>
      <c r="H125" s="195">
        <v>9</v>
      </c>
      <c r="I125" s="196"/>
      <c r="J125" s="197">
        <f>ROUND(I125*H125,2)</f>
        <v>0</v>
      </c>
      <c r="K125" s="193" t="s">
        <v>143</v>
      </c>
      <c r="L125" s="38"/>
      <c r="M125" s="198" t="s">
        <v>19</v>
      </c>
      <c r="N125" s="199" t="s">
        <v>42</v>
      </c>
      <c r="O125" s="63"/>
      <c r="P125" s="200">
        <f>O125*H125</f>
        <v>0</v>
      </c>
      <c r="Q125" s="200">
        <v>5.0000000000000002E-5</v>
      </c>
      <c r="R125" s="200">
        <f>Q125*H125</f>
        <v>4.5000000000000004E-4</v>
      </c>
      <c r="S125" s="200">
        <v>0</v>
      </c>
      <c r="T125" s="20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02" t="s">
        <v>144</v>
      </c>
      <c r="AT125" s="202" t="s">
        <v>139</v>
      </c>
      <c r="AU125" s="202" t="s">
        <v>82</v>
      </c>
      <c r="AY125" s="16" t="s">
        <v>137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6" t="s">
        <v>79</v>
      </c>
      <c r="BK125" s="203">
        <f>ROUND(I125*H125,2)</f>
        <v>0</v>
      </c>
      <c r="BL125" s="16" t="s">
        <v>144</v>
      </c>
      <c r="BM125" s="202" t="s">
        <v>560</v>
      </c>
    </row>
    <row r="126" spans="1:65" s="2" customFormat="1" ht="10.199999999999999">
      <c r="A126" s="33"/>
      <c r="B126" s="34"/>
      <c r="C126" s="35"/>
      <c r="D126" s="204" t="s">
        <v>146</v>
      </c>
      <c r="E126" s="35"/>
      <c r="F126" s="205" t="s">
        <v>561</v>
      </c>
      <c r="G126" s="35"/>
      <c r="H126" s="35"/>
      <c r="I126" s="114"/>
      <c r="J126" s="35"/>
      <c r="K126" s="35"/>
      <c r="L126" s="38"/>
      <c r="M126" s="206"/>
      <c r="N126" s="207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146</v>
      </c>
      <c r="AU126" s="16" t="s">
        <v>82</v>
      </c>
    </row>
    <row r="127" spans="1:65" s="2" customFormat="1" ht="22.8">
      <c r="A127" s="33"/>
      <c r="B127" s="34"/>
      <c r="C127" s="219" t="s">
        <v>8</v>
      </c>
      <c r="D127" s="219" t="s">
        <v>223</v>
      </c>
      <c r="E127" s="220" t="s">
        <v>562</v>
      </c>
      <c r="F127" s="221" t="s">
        <v>563</v>
      </c>
      <c r="G127" s="222" t="s">
        <v>556</v>
      </c>
      <c r="H127" s="223">
        <v>9</v>
      </c>
      <c r="I127" s="224"/>
      <c r="J127" s="225">
        <f>ROUND(I127*H127,2)</f>
        <v>0</v>
      </c>
      <c r="K127" s="221" t="s">
        <v>19</v>
      </c>
      <c r="L127" s="226"/>
      <c r="M127" s="227" t="s">
        <v>19</v>
      </c>
      <c r="N127" s="228" t="s">
        <v>42</v>
      </c>
      <c r="O127" s="63"/>
      <c r="P127" s="200">
        <f>O127*H127</f>
        <v>0</v>
      </c>
      <c r="Q127" s="200">
        <v>5.0000000000000001E-4</v>
      </c>
      <c r="R127" s="200">
        <f>Q127*H127</f>
        <v>4.5000000000000005E-3</v>
      </c>
      <c r="S127" s="200">
        <v>0</v>
      </c>
      <c r="T127" s="20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2" t="s">
        <v>184</v>
      </c>
      <c r="AT127" s="202" t="s">
        <v>223</v>
      </c>
      <c r="AU127" s="202" t="s">
        <v>82</v>
      </c>
      <c r="AY127" s="16" t="s">
        <v>137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79</v>
      </c>
      <c r="BK127" s="203">
        <f>ROUND(I127*H127,2)</f>
        <v>0</v>
      </c>
      <c r="BL127" s="16" t="s">
        <v>144</v>
      </c>
      <c r="BM127" s="202" t="s">
        <v>564</v>
      </c>
    </row>
    <row r="128" spans="1:65" s="2" customFormat="1" ht="10.199999999999999">
      <c r="A128" s="33"/>
      <c r="B128" s="34"/>
      <c r="C128" s="35"/>
      <c r="D128" s="204" t="s">
        <v>146</v>
      </c>
      <c r="E128" s="35"/>
      <c r="F128" s="205" t="s">
        <v>563</v>
      </c>
      <c r="G128" s="35"/>
      <c r="H128" s="35"/>
      <c r="I128" s="114"/>
      <c r="J128" s="35"/>
      <c r="K128" s="35"/>
      <c r="L128" s="38"/>
      <c r="M128" s="206"/>
      <c r="N128" s="207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146</v>
      </c>
      <c r="AU128" s="16" t="s">
        <v>82</v>
      </c>
    </row>
    <row r="129" spans="1:65" s="2" customFormat="1" ht="14.4" customHeight="1">
      <c r="A129" s="33"/>
      <c r="B129" s="34"/>
      <c r="C129" s="191" t="s">
        <v>229</v>
      </c>
      <c r="D129" s="191" t="s">
        <v>139</v>
      </c>
      <c r="E129" s="192" t="s">
        <v>565</v>
      </c>
      <c r="F129" s="193" t="s">
        <v>566</v>
      </c>
      <c r="G129" s="194" t="s">
        <v>313</v>
      </c>
      <c r="H129" s="195">
        <v>9</v>
      </c>
      <c r="I129" s="196"/>
      <c r="J129" s="197">
        <f>ROUND(I129*H129,2)</f>
        <v>0</v>
      </c>
      <c r="K129" s="193" t="s">
        <v>143</v>
      </c>
      <c r="L129" s="38"/>
      <c r="M129" s="198" t="s">
        <v>19</v>
      </c>
      <c r="N129" s="199" t="s">
        <v>42</v>
      </c>
      <c r="O129" s="63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2" t="s">
        <v>144</v>
      </c>
      <c r="AT129" s="202" t="s">
        <v>139</v>
      </c>
      <c r="AU129" s="202" t="s">
        <v>82</v>
      </c>
      <c r="AY129" s="16" t="s">
        <v>137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79</v>
      </c>
      <c r="BK129" s="203">
        <f>ROUND(I129*H129,2)</f>
        <v>0</v>
      </c>
      <c r="BL129" s="16" t="s">
        <v>144</v>
      </c>
      <c r="BM129" s="202" t="s">
        <v>567</v>
      </c>
    </row>
    <row r="130" spans="1:65" s="2" customFormat="1" ht="10.199999999999999">
      <c r="A130" s="33"/>
      <c r="B130" s="34"/>
      <c r="C130" s="35"/>
      <c r="D130" s="204" t="s">
        <v>146</v>
      </c>
      <c r="E130" s="35"/>
      <c r="F130" s="205" t="s">
        <v>568</v>
      </c>
      <c r="G130" s="35"/>
      <c r="H130" s="35"/>
      <c r="I130" s="114"/>
      <c r="J130" s="35"/>
      <c r="K130" s="35"/>
      <c r="L130" s="38"/>
      <c r="M130" s="206"/>
      <c r="N130" s="207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146</v>
      </c>
      <c r="AU130" s="16" t="s">
        <v>82</v>
      </c>
    </row>
    <row r="131" spans="1:65" s="2" customFormat="1" ht="28.8">
      <c r="A131" s="33"/>
      <c r="B131" s="34"/>
      <c r="C131" s="35"/>
      <c r="D131" s="204" t="s">
        <v>406</v>
      </c>
      <c r="E131" s="35"/>
      <c r="F131" s="233" t="s">
        <v>569</v>
      </c>
      <c r="G131" s="35"/>
      <c r="H131" s="35"/>
      <c r="I131" s="114"/>
      <c r="J131" s="35"/>
      <c r="K131" s="35"/>
      <c r="L131" s="38"/>
      <c r="M131" s="206"/>
      <c r="N131" s="207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406</v>
      </c>
      <c r="AU131" s="16" t="s">
        <v>82</v>
      </c>
    </row>
    <row r="132" spans="1:65" s="2" customFormat="1" ht="14.4" customHeight="1">
      <c r="A132" s="33"/>
      <c r="B132" s="34"/>
      <c r="C132" s="191" t="s">
        <v>236</v>
      </c>
      <c r="D132" s="191" t="s">
        <v>139</v>
      </c>
      <c r="E132" s="192" t="s">
        <v>570</v>
      </c>
      <c r="F132" s="193" t="s">
        <v>571</v>
      </c>
      <c r="G132" s="194" t="s">
        <v>142</v>
      </c>
      <c r="H132" s="195">
        <v>9</v>
      </c>
      <c r="I132" s="196"/>
      <c r="J132" s="197">
        <f>ROUND(I132*H132,2)</f>
        <v>0</v>
      </c>
      <c r="K132" s="193" t="s">
        <v>143</v>
      </c>
      <c r="L132" s="38"/>
      <c r="M132" s="198" t="s">
        <v>19</v>
      </c>
      <c r="N132" s="199" t="s">
        <v>42</v>
      </c>
      <c r="O132" s="63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2" t="s">
        <v>144</v>
      </c>
      <c r="AT132" s="202" t="s">
        <v>139</v>
      </c>
      <c r="AU132" s="202" t="s">
        <v>82</v>
      </c>
      <c r="AY132" s="16" t="s">
        <v>137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79</v>
      </c>
      <c r="BK132" s="203">
        <f>ROUND(I132*H132,2)</f>
        <v>0</v>
      </c>
      <c r="BL132" s="16" t="s">
        <v>144</v>
      </c>
      <c r="BM132" s="202" t="s">
        <v>572</v>
      </c>
    </row>
    <row r="133" spans="1:65" s="2" customFormat="1" ht="10.199999999999999">
      <c r="A133" s="33"/>
      <c r="B133" s="34"/>
      <c r="C133" s="35"/>
      <c r="D133" s="204" t="s">
        <v>146</v>
      </c>
      <c r="E133" s="35"/>
      <c r="F133" s="205" t="s">
        <v>573</v>
      </c>
      <c r="G133" s="35"/>
      <c r="H133" s="35"/>
      <c r="I133" s="114"/>
      <c r="J133" s="35"/>
      <c r="K133" s="35"/>
      <c r="L133" s="38"/>
      <c r="M133" s="206"/>
      <c r="N133" s="207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146</v>
      </c>
      <c r="AU133" s="16" t="s">
        <v>82</v>
      </c>
    </row>
    <row r="134" spans="1:65" s="2" customFormat="1" ht="19.2">
      <c r="A134" s="33"/>
      <c r="B134" s="34"/>
      <c r="C134" s="35"/>
      <c r="D134" s="204" t="s">
        <v>406</v>
      </c>
      <c r="E134" s="35"/>
      <c r="F134" s="233" t="s">
        <v>574</v>
      </c>
      <c r="G134" s="35"/>
      <c r="H134" s="35"/>
      <c r="I134" s="114"/>
      <c r="J134" s="35"/>
      <c r="K134" s="35"/>
      <c r="L134" s="38"/>
      <c r="M134" s="206"/>
      <c r="N134" s="207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406</v>
      </c>
      <c r="AU134" s="16" t="s">
        <v>82</v>
      </c>
    </row>
    <row r="135" spans="1:65" s="13" customFormat="1" ht="10.199999999999999">
      <c r="B135" s="208"/>
      <c r="C135" s="209"/>
      <c r="D135" s="204" t="s">
        <v>148</v>
      </c>
      <c r="E135" s="210" t="s">
        <v>19</v>
      </c>
      <c r="F135" s="211" t="s">
        <v>575</v>
      </c>
      <c r="G135" s="209"/>
      <c r="H135" s="212">
        <v>9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148</v>
      </c>
      <c r="AU135" s="218" t="s">
        <v>82</v>
      </c>
      <c r="AV135" s="13" t="s">
        <v>82</v>
      </c>
      <c r="AW135" s="13" t="s">
        <v>33</v>
      </c>
      <c r="AX135" s="13" t="s">
        <v>79</v>
      </c>
      <c r="AY135" s="218" t="s">
        <v>137</v>
      </c>
    </row>
    <row r="136" spans="1:65" s="2" customFormat="1" ht="14.4" customHeight="1">
      <c r="A136" s="33"/>
      <c r="B136" s="34"/>
      <c r="C136" s="191" t="s">
        <v>242</v>
      </c>
      <c r="D136" s="191" t="s">
        <v>139</v>
      </c>
      <c r="E136" s="192" t="s">
        <v>576</v>
      </c>
      <c r="F136" s="193" t="s">
        <v>577</v>
      </c>
      <c r="G136" s="194" t="s">
        <v>313</v>
      </c>
      <c r="H136" s="195">
        <v>9</v>
      </c>
      <c r="I136" s="196"/>
      <c r="J136" s="197">
        <f>ROUND(I136*H136,2)</f>
        <v>0</v>
      </c>
      <c r="K136" s="193" t="s">
        <v>143</v>
      </c>
      <c r="L136" s="38"/>
      <c r="M136" s="198" t="s">
        <v>19</v>
      </c>
      <c r="N136" s="199" t="s">
        <v>42</v>
      </c>
      <c r="O136" s="63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2" t="s">
        <v>144</v>
      </c>
      <c r="AT136" s="202" t="s">
        <v>139</v>
      </c>
      <c r="AU136" s="202" t="s">
        <v>82</v>
      </c>
      <c r="AY136" s="16" t="s">
        <v>137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79</v>
      </c>
      <c r="BK136" s="203">
        <f>ROUND(I136*H136,2)</f>
        <v>0</v>
      </c>
      <c r="BL136" s="16" t="s">
        <v>144</v>
      </c>
      <c r="BM136" s="202" t="s">
        <v>578</v>
      </c>
    </row>
    <row r="137" spans="1:65" s="2" customFormat="1" ht="10.199999999999999">
      <c r="A137" s="33"/>
      <c r="B137" s="34"/>
      <c r="C137" s="35"/>
      <c r="D137" s="204" t="s">
        <v>146</v>
      </c>
      <c r="E137" s="35"/>
      <c r="F137" s="205" t="s">
        <v>579</v>
      </c>
      <c r="G137" s="35"/>
      <c r="H137" s="35"/>
      <c r="I137" s="114"/>
      <c r="J137" s="35"/>
      <c r="K137" s="35"/>
      <c r="L137" s="38"/>
      <c r="M137" s="206"/>
      <c r="N137" s="207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146</v>
      </c>
      <c r="AU137" s="16" t="s">
        <v>82</v>
      </c>
    </row>
    <row r="138" spans="1:65" s="2" customFormat="1" ht="14.4" customHeight="1">
      <c r="A138" s="33"/>
      <c r="B138" s="34"/>
      <c r="C138" s="219" t="s">
        <v>247</v>
      </c>
      <c r="D138" s="219" t="s">
        <v>223</v>
      </c>
      <c r="E138" s="220" t="s">
        <v>580</v>
      </c>
      <c r="F138" s="221" t="s">
        <v>581</v>
      </c>
      <c r="G138" s="222" t="s">
        <v>226</v>
      </c>
      <c r="H138" s="223">
        <v>0.45</v>
      </c>
      <c r="I138" s="224"/>
      <c r="J138" s="225">
        <f>ROUND(I138*H138,2)</f>
        <v>0</v>
      </c>
      <c r="K138" s="221" t="s">
        <v>19</v>
      </c>
      <c r="L138" s="226"/>
      <c r="M138" s="227" t="s">
        <v>19</v>
      </c>
      <c r="N138" s="228" t="s">
        <v>42</v>
      </c>
      <c r="O138" s="63"/>
      <c r="P138" s="200">
        <f>O138*H138</f>
        <v>0</v>
      </c>
      <c r="Q138" s="200">
        <v>1E-3</v>
      </c>
      <c r="R138" s="200">
        <f>Q138*H138</f>
        <v>4.5000000000000004E-4</v>
      </c>
      <c r="S138" s="200">
        <v>0</v>
      </c>
      <c r="T138" s="20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2" t="s">
        <v>184</v>
      </c>
      <c r="AT138" s="202" t="s">
        <v>223</v>
      </c>
      <c r="AU138" s="202" t="s">
        <v>82</v>
      </c>
      <c r="AY138" s="16" t="s">
        <v>137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79</v>
      </c>
      <c r="BK138" s="203">
        <f>ROUND(I138*H138,2)</f>
        <v>0</v>
      </c>
      <c r="BL138" s="16" t="s">
        <v>144</v>
      </c>
      <c r="BM138" s="202" t="s">
        <v>582</v>
      </c>
    </row>
    <row r="139" spans="1:65" s="2" customFormat="1" ht="10.199999999999999">
      <c r="A139" s="33"/>
      <c r="B139" s="34"/>
      <c r="C139" s="35"/>
      <c r="D139" s="204" t="s">
        <v>146</v>
      </c>
      <c r="E139" s="35"/>
      <c r="F139" s="205" t="s">
        <v>581</v>
      </c>
      <c r="G139" s="35"/>
      <c r="H139" s="35"/>
      <c r="I139" s="114"/>
      <c r="J139" s="35"/>
      <c r="K139" s="35"/>
      <c r="L139" s="38"/>
      <c r="M139" s="206"/>
      <c r="N139" s="207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146</v>
      </c>
      <c r="AU139" s="16" t="s">
        <v>82</v>
      </c>
    </row>
    <row r="140" spans="1:65" s="13" customFormat="1" ht="10.199999999999999">
      <c r="B140" s="208"/>
      <c r="C140" s="209"/>
      <c r="D140" s="204" t="s">
        <v>148</v>
      </c>
      <c r="E140" s="210" t="s">
        <v>19</v>
      </c>
      <c r="F140" s="211" t="s">
        <v>583</v>
      </c>
      <c r="G140" s="209"/>
      <c r="H140" s="212">
        <v>0.45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148</v>
      </c>
      <c r="AU140" s="218" t="s">
        <v>82</v>
      </c>
      <c r="AV140" s="13" t="s">
        <v>82</v>
      </c>
      <c r="AW140" s="13" t="s">
        <v>33</v>
      </c>
      <c r="AX140" s="13" t="s">
        <v>79</v>
      </c>
      <c r="AY140" s="218" t="s">
        <v>137</v>
      </c>
    </row>
    <row r="141" spans="1:65" s="2" customFormat="1" ht="14.4" customHeight="1">
      <c r="A141" s="33"/>
      <c r="B141" s="34"/>
      <c r="C141" s="191" t="s">
        <v>254</v>
      </c>
      <c r="D141" s="191" t="s">
        <v>139</v>
      </c>
      <c r="E141" s="192" t="s">
        <v>584</v>
      </c>
      <c r="F141" s="193" t="s">
        <v>585</v>
      </c>
      <c r="G141" s="194" t="s">
        <v>313</v>
      </c>
      <c r="H141" s="195">
        <v>9</v>
      </c>
      <c r="I141" s="196"/>
      <c r="J141" s="197">
        <f>ROUND(I141*H141,2)</f>
        <v>0</v>
      </c>
      <c r="K141" s="193" t="s">
        <v>143</v>
      </c>
      <c r="L141" s="38"/>
      <c r="M141" s="198" t="s">
        <v>19</v>
      </c>
      <c r="N141" s="199" t="s">
        <v>42</v>
      </c>
      <c r="O141" s="63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2" t="s">
        <v>144</v>
      </c>
      <c r="AT141" s="202" t="s">
        <v>139</v>
      </c>
      <c r="AU141" s="202" t="s">
        <v>82</v>
      </c>
      <c r="AY141" s="16" t="s">
        <v>137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79</v>
      </c>
      <c r="BK141" s="203">
        <f>ROUND(I141*H141,2)</f>
        <v>0</v>
      </c>
      <c r="BL141" s="16" t="s">
        <v>144</v>
      </c>
      <c r="BM141" s="202" t="s">
        <v>586</v>
      </c>
    </row>
    <row r="142" spans="1:65" s="2" customFormat="1" ht="10.199999999999999">
      <c r="A142" s="33"/>
      <c r="B142" s="34"/>
      <c r="C142" s="35"/>
      <c r="D142" s="204" t="s">
        <v>146</v>
      </c>
      <c r="E142" s="35"/>
      <c r="F142" s="205" t="s">
        <v>587</v>
      </c>
      <c r="G142" s="35"/>
      <c r="H142" s="35"/>
      <c r="I142" s="114"/>
      <c r="J142" s="35"/>
      <c r="K142" s="35"/>
      <c r="L142" s="38"/>
      <c r="M142" s="206"/>
      <c r="N142" s="207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146</v>
      </c>
      <c r="AU142" s="16" t="s">
        <v>82</v>
      </c>
    </row>
    <row r="143" spans="1:65" s="2" customFormat="1" ht="14.4" customHeight="1">
      <c r="A143" s="33"/>
      <c r="B143" s="34"/>
      <c r="C143" s="219" t="s">
        <v>7</v>
      </c>
      <c r="D143" s="219" t="s">
        <v>223</v>
      </c>
      <c r="E143" s="220" t="s">
        <v>588</v>
      </c>
      <c r="F143" s="221" t="s">
        <v>589</v>
      </c>
      <c r="G143" s="222" t="s">
        <v>226</v>
      </c>
      <c r="H143" s="223">
        <v>0.113</v>
      </c>
      <c r="I143" s="224"/>
      <c r="J143" s="225">
        <f>ROUND(I143*H143,2)</f>
        <v>0</v>
      </c>
      <c r="K143" s="221" t="s">
        <v>143</v>
      </c>
      <c r="L143" s="226"/>
      <c r="M143" s="227" t="s">
        <v>19</v>
      </c>
      <c r="N143" s="228" t="s">
        <v>42</v>
      </c>
      <c r="O143" s="63"/>
      <c r="P143" s="200">
        <f>O143*H143</f>
        <v>0</v>
      </c>
      <c r="Q143" s="200">
        <v>1E-3</v>
      </c>
      <c r="R143" s="200">
        <f>Q143*H143</f>
        <v>1.1300000000000001E-4</v>
      </c>
      <c r="S143" s="200">
        <v>0</v>
      </c>
      <c r="T143" s="20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2" t="s">
        <v>184</v>
      </c>
      <c r="AT143" s="202" t="s">
        <v>223</v>
      </c>
      <c r="AU143" s="202" t="s">
        <v>82</v>
      </c>
      <c r="AY143" s="16" t="s">
        <v>137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79</v>
      </c>
      <c r="BK143" s="203">
        <f>ROUND(I143*H143,2)</f>
        <v>0</v>
      </c>
      <c r="BL143" s="16" t="s">
        <v>144</v>
      </c>
      <c r="BM143" s="202" t="s">
        <v>590</v>
      </c>
    </row>
    <row r="144" spans="1:65" s="2" customFormat="1" ht="10.199999999999999">
      <c r="A144" s="33"/>
      <c r="B144" s="34"/>
      <c r="C144" s="35"/>
      <c r="D144" s="204" t="s">
        <v>146</v>
      </c>
      <c r="E144" s="35"/>
      <c r="F144" s="205" t="s">
        <v>589</v>
      </c>
      <c r="G144" s="35"/>
      <c r="H144" s="35"/>
      <c r="I144" s="114"/>
      <c r="J144" s="35"/>
      <c r="K144" s="35"/>
      <c r="L144" s="38"/>
      <c r="M144" s="206"/>
      <c r="N144" s="207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146</v>
      </c>
      <c r="AU144" s="16" t="s">
        <v>82</v>
      </c>
    </row>
    <row r="145" spans="1:65" s="13" customFormat="1" ht="10.199999999999999">
      <c r="B145" s="208"/>
      <c r="C145" s="209"/>
      <c r="D145" s="204" t="s">
        <v>148</v>
      </c>
      <c r="E145" s="210" t="s">
        <v>19</v>
      </c>
      <c r="F145" s="211" t="s">
        <v>591</v>
      </c>
      <c r="G145" s="209"/>
      <c r="H145" s="212">
        <v>0.113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148</v>
      </c>
      <c r="AU145" s="218" t="s">
        <v>82</v>
      </c>
      <c r="AV145" s="13" t="s">
        <v>82</v>
      </c>
      <c r="AW145" s="13" t="s">
        <v>33</v>
      </c>
      <c r="AX145" s="13" t="s">
        <v>79</v>
      </c>
      <c r="AY145" s="218" t="s">
        <v>137</v>
      </c>
    </row>
    <row r="146" spans="1:65" s="2" customFormat="1" ht="14.4" customHeight="1">
      <c r="A146" s="33"/>
      <c r="B146" s="34"/>
      <c r="C146" s="191" t="s">
        <v>263</v>
      </c>
      <c r="D146" s="191" t="s">
        <v>139</v>
      </c>
      <c r="E146" s="192" t="s">
        <v>592</v>
      </c>
      <c r="F146" s="193" t="s">
        <v>593</v>
      </c>
      <c r="G146" s="194" t="s">
        <v>142</v>
      </c>
      <c r="H146" s="195">
        <v>9</v>
      </c>
      <c r="I146" s="196"/>
      <c r="J146" s="197">
        <f>ROUND(I146*H146,2)</f>
        <v>0</v>
      </c>
      <c r="K146" s="193" t="s">
        <v>143</v>
      </c>
      <c r="L146" s="38"/>
      <c r="M146" s="198" t="s">
        <v>19</v>
      </c>
      <c r="N146" s="199" t="s">
        <v>42</v>
      </c>
      <c r="O146" s="63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2" t="s">
        <v>144</v>
      </c>
      <c r="AT146" s="202" t="s">
        <v>139</v>
      </c>
      <c r="AU146" s="202" t="s">
        <v>82</v>
      </c>
      <c r="AY146" s="16" t="s">
        <v>137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79</v>
      </c>
      <c r="BK146" s="203">
        <f>ROUND(I146*H146,2)</f>
        <v>0</v>
      </c>
      <c r="BL146" s="16" t="s">
        <v>144</v>
      </c>
      <c r="BM146" s="202" t="s">
        <v>594</v>
      </c>
    </row>
    <row r="147" spans="1:65" s="2" customFormat="1" ht="10.199999999999999">
      <c r="A147" s="33"/>
      <c r="B147" s="34"/>
      <c r="C147" s="35"/>
      <c r="D147" s="204" t="s">
        <v>146</v>
      </c>
      <c r="E147" s="35"/>
      <c r="F147" s="205" t="s">
        <v>595</v>
      </c>
      <c r="G147" s="35"/>
      <c r="H147" s="35"/>
      <c r="I147" s="114"/>
      <c r="J147" s="35"/>
      <c r="K147" s="35"/>
      <c r="L147" s="38"/>
      <c r="M147" s="206"/>
      <c r="N147" s="207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146</v>
      </c>
      <c r="AU147" s="16" t="s">
        <v>82</v>
      </c>
    </row>
    <row r="148" spans="1:65" s="13" customFormat="1" ht="10.199999999999999">
      <c r="B148" s="208"/>
      <c r="C148" s="209"/>
      <c r="D148" s="204" t="s">
        <v>148</v>
      </c>
      <c r="E148" s="210" t="s">
        <v>19</v>
      </c>
      <c r="F148" s="211" t="s">
        <v>596</v>
      </c>
      <c r="G148" s="209"/>
      <c r="H148" s="212">
        <v>9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148</v>
      </c>
      <c r="AU148" s="218" t="s">
        <v>82</v>
      </c>
      <c r="AV148" s="13" t="s">
        <v>82</v>
      </c>
      <c r="AW148" s="13" t="s">
        <v>33</v>
      </c>
      <c r="AX148" s="13" t="s">
        <v>79</v>
      </c>
      <c r="AY148" s="218" t="s">
        <v>137</v>
      </c>
    </row>
    <row r="149" spans="1:65" s="2" customFormat="1" ht="14.4" customHeight="1">
      <c r="A149" s="33"/>
      <c r="B149" s="34"/>
      <c r="C149" s="219" t="s">
        <v>269</v>
      </c>
      <c r="D149" s="219" t="s">
        <v>223</v>
      </c>
      <c r="E149" s="220" t="s">
        <v>597</v>
      </c>
      <c r="F149" s="221" t="s">
        <v>598</v>
      </c>
      <c r="G149" s="222" t="s">
        <v>168</v>
      </c>
      <c r="H149" s="223">
        <v>0.9</v>
      </c>
      <c r="I149" s="224"/>
      <c r="J149" s="225">
        <f>ROUND(I149*H149,2)</f>
        <v>0</v>
      </c>
      <c r="K149" s="221" t="s">
        <v>143</v>
      </c>
      <c r="L149" s="226"/>
      <c r="M149" s="227" t="s">
        <v>19</v>
      </c>
      <c r="N149" s="228" t="s">
        <v>42</v>
      </c>
      <c r="O149" s="63"/>
      <c r="P149" s="200">
        <f>O149*H149</f>
        <v>0</v>
      </c>
      <c r="Q149" s="200">
        <v>0.2</v>
      </c>
      <c r="R149" s="200">
        <f>Q149*H149</f>
        <v>0.18000000000000002</v>
      </c>
      <c r="S149" s="200">
        <v>0</v>
      </c>
      <c r="T149" s="20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2" t="s">
        <v>184</v>
      </c>
      <c r="AT149" s="202" t="s">
        <v>223</v>
      </c>
      <c r="AU149" s="202" t="s">
        <v>82</v>
      </c>
      <c r="AY149" s="16" t="s">
        <v>137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79</v>
      </c>
      <c r="BK149" s="203">
        <f>ROUND(I149*H149,2)</f>
        <v>0</v>
      </c>
      <c r="BL149" s="16" t="s">
        <v>144</v>
      </c>
      <c r="BM149" s="202" t="s">
        <v>599</v>
      </c>
    </row>
    <row r="150" spans="1:65" s="2" customFormat="1" ht="10.199999999999999">
      <c r="A150" s="33"/>
      <c r="B150" s="34"/>
      <c r="C150" s="35"/>
      <c r="D150" s="204" t="s">
        <v>146</v>
      </c>
      <c r="E150" s="35"/>
      <c r="F150" s="205" t="s">
        <v>598</v>
      </c>
      <c r="G150" s="35"/>
      <c r="H150" s="35"/>
      <c r="I150" s="114"/>
      <c r="J150" s="35"/>
      <c r="K150" s="35"/>
      <c r="L150" s="38"/>
      <c r="M150" s="206"/>
      <c r="N150" s="207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146</v>
      </c>
      <c r="AU150" s="16" t="s">
        <v>82</v>
      </c>
    </row>
    <row r="151" spans="1:65" s="13" customFormat="1" ht="10.199999999999999">
      <c r="B151" s="208"/>
      <c r="C151" s="209"/>
      <c r="D151" s="204" t="s">
        <v>148</v>
      </c>
      <c r="E151" s="210" t="s">
        <v>19</v>
      </c>
      <c r="F151" s="211" t="s">
        <v>600</v>
      </c>
      <c r="G151" s="209"/>
      <c r="H151" s="212">
        <v>0.9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148</v>
      </c>
      <c r="AU151" s="218" t="s">
        <v>82</v>
      </c>
      <c r="AV151" s="13" t="s">
        <v>82</v>
      </c>
      <c r="AW151" s="13" t="s">
        <v>33</v>
      </c>
      <c r="AX151" s="13" t="s">
        <v>79</v>
      </c>
      <c r="AY151" s="218" t="s">
        <v>137</v>
      </c>
    </row>
    <row r="152" spans="1:65" s="2" customFormat="1" ht="14.4" customHeight="1">
      <c r="A152" s="33"/>
      <c r="B152" s="34"/>
      <c r="C152" s="191" t="s">
        <v>275</v>
      </c>
      <c r="D152" s="191" t="s">
        <v>139</v>
      </c>
      <c r="E152" s="192" t="s">
        <v>601</v>
      </c>
      <c r="F152" s="193" t="s">
        <v>602</v>
      </c>
      <c r="G152" s="194" t="s">
        <v>168</v>
      </c>
      <c r="H152" s="195">
        <v>0.18</v>
      </c>
      <c r="I152" s="196"/>
      <c r="J152" s="197">
        <f>ROUND(I152*H152,2)</f>
        <v>0</v>
      </c>
      <c r="K152" s="193" t="s">
        <v>143</v>
      </c>
      <c r="L152" s="38"/>
      <c r="M152" s="198" t="s">
        <v>19</v>
      </c>
      <c r="N152" s="199" t="s">
        <v>42</v>
      </c>
      <c r="O152" s="63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2" t="s">
        <v>144</v>
      </c>
      <c r="AT152" s="202" t="s">
        <v>139</v>
      </c>
      <c r="AU152" s="202" t="s">
        <v>82</v>
      </c>
      <c r="AY152" s="16" t="s">
        <v>137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79</v>
      </c>
      <c r="BK152" s="203">
        <f>ROUND(I152*H152,2)</f>
        <v>0</v>
      </c>
      <c r="BL152" s="16" t="s">
        <v>144</v>
      </c>
      <c r="BM152" s="202" t="s">
        <v>603</v>
      </c>
    </row>
    <row r="153" spans="1:65" s="2" customFormat="1" ht="10.199999999999999">
      <c r="A153" s="33"/>
      <c r="B153" s="34"/>
      <c r="C153" s="35"/>
      <c r="D153" s="204" t="s">
        <v>146</v>
      </c>
      <c r="E153" s="35"/>
      <c r="F153" s="205" t="s">
        <v>604</v>
      </c>
      <c r="G153" s="35"/>
      <c r="H153" s="35"/>
      <c r="I153" s="114"/>
      <c r="J153" s="35"/>
      <c r="K153" s="35"/>
      <c r="L153" s="38"/>
      <c r="M153" s="206"/>
      <c r="N153" s="207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146</v>
      </c>
      <c r="AU153" s="16" t="s">
        <v>82</v>
      </c>
    </row>
    <row r="154" spans="1:65" s="13" customFormat="1" ht="10.199999999999999">
      <c r="B154" s="208"/>
      <c r="C154" s="209"/>
      <c r="D154" s="204" t="s">
        <v>148</v>
      </c>
      <c r="E154" s="210" t="s">
        <v>19</v>
      </c>
      <c r="F154" s="211" t="s">
        <v>605</v>
      </c>
      <c r="G154" s="209"/>
      <c r="H154" s="212">
        <v>0.18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148</v>
      </c>
      <c r="AU154" s="218" t="s">
        <v>82</v>
      </c>
      <c r="AV154" s="13" t="s">
        <v>82</v>
      </c>
      <c r="AW154" s="13" t="s">
        <v>33</v>
      </c>
      <c r="AX154" s="13" t="s">
        <v>79</v>
      </c>
      <c r="AY154" s="218" t="s">
        <v>137</v>
      </c>
    </row>
    <row r="155" spans="1:65" s="2" customFormat="1" ht="14.4" customHeight="1">
      <c r="A155" s="33"/>
      <c r="B155" s="34"/>
      <c r="C155" s="191" t="s">
        <v>281</v>
      </c>
      <c r="D155" s="191" t="s">
        <v>139</v>
      </c>
      <c r="E155" s="192" t="s">
        <v>606</v>
      </c>
      <c r="F155" s="193" t="s">
        <v>607</v>
      </c>
      <c r="G155" s="194" t="s">
        <v>168</v>
      </c>
      <c r="H155" s="195">
        <v>0.18</v>
      </c>
      <c r="I155" s="196"/>
      <c r="J155" s="197">
        <f>ROUND(I155*H155,2)</f>
        <v>0</v>
      </c>
      <c r="K155" s="193" t="s">
        <v>143</v>
      </c>
      <c r="L155" s="38"/>
      <c r="M155" s="198" t="s">
        <v>19</v>
      </c>
      <c r="N155" s="199" t="s">
        <v>42</v>
      </c>
      <c r="O155" s="63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2" t="s">
        <v>144</v>
      </c>
      <c r="AT155" s="202" t="s">
        <v>139</v>
      </c>
      <c r="AU155" s="202" t="s">
        <v>82</v>
      </c>
      <c r="AY155" s="16" t="s">
        <v>137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79</v>
      </c>
      <c r="BK155" s="203">
        <f>ROUND(I155*H155,2)</f>
        <v>0</v>
      </c>
      <c r="BL155" s="16" t="s">
        <v>144</v>
      </c>
      <c r="BM155" s="202" t="s">
        <v>608</v>
      </c>
    </row>
    <row r="156" spans="1:65" s="2" customFormat="1" ht="10.199999999999999">
      <c r="A156" s="33"/>
      <c r="B156" s="34"/>
      <c r="C156" s="35"/>
      <c r="D156" s="204" t="s">
        <v>146</v>
      </c>
      <c r="E156" s="35"/>
      <c r="F156" s="205" t="s">
        <v>609</v>
      </c>
      <c r="G156" s="35"/>
      <c r="H156" s="35"/>
      <c r="I156" s="114"/>
      <c r="J156" s="35"/>
      <c r="K156" s="35"/>
      <c r="L156" s="38"/>
      <c r="M156" s="206"/>
      <c r="N156" s="207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146</v>
      </c>
      <c r="AU156" s="16" t="s">
        <v>82</v>
      </c>
    </row>
    <row r="157" spans="1:65" s="12" customFormat="1" ht="22.8" customHeight="1">
      <c r="B157" s="175"/>
      <c r="C157" s="176"/>
      <c r="D157" s="177" t="s">
        <v>70</v>
      </c>
      <c r="E157" s="189" t="s">
        <v>144</v>
      </c>
      <c r="F157" s="189" t="s">
        <v>610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SUM(P158:P163)</f>
        <v>0</v>
      </c>
      <c r="Q157" s="183"/>
      <c r="R157" s="184">
        <f>SUM(R158:R163)</f>
        <v>14.233757999999998</v>
      </c>
      <c r="S157" s="183"/>
      <c r="T157" s="185">
        <f>SUM(T158:T163)</f>
        <v>0</v>
      </c>
      <c r="AR157" s="186" t="s">
        <v>79</v>
      </c>
      <c r="AT157" s="187" t="s">
        <v>70</v>
      </c>
      <c r="AU157" s="187" t="s">
        <v>79</v>
      </c>
      <c r="AY157" s="186" t="s">
        <v>137</v>
      </c>
      <c r="BK157" s="188">
        <f>SUM(BK158:BK163)</f>
        <v>0</v>
      </c>
    </row>
    <row r="158" spans="1:65" s="2" customFormat="1" ht="22.8">
      <c r="A158" s="33"/>
      <c r="B158" s="34"/>
      <c r="C158" s="191" t="s">
        <v>287</v>
      </c>
      <c r="D158" s="191" t="s">
        <v>139</v>
      </c>
      <c r="E158" s="192" t="s">
        <v>611</v>
      </c>
      <c r="F158" s="193" t="s">
        <v>612</v>
      </c>
      <c r="G158" s="194" t="s">
        <v>142</v>
      </c>
      <c r="H158" s="195">
        <v>13.86</v>
      </c>
      <c r="I158" s="196"/>
      <c r="J158" s="197">
        <f>ROUND(I158*H158,2)</f>
        <v>0</v>
      </c>
      <c r="K158" s="193" t="s">
        <v>143</v>
      </c>
      <c r="L158" s="38"/>
      <c r="M158" s="198" t="s">
        <v>19</v>
      </c>
      <c r="N158" s="199" t="s">
        <v>42</v>
      </c>
      <c r="O158" s="63"/>
      <c r="P158" s="200">
        <f>O158*H158</f>
        <v>0</v>
      </c>
      <c r="Q158" s="200">
        <v>0.2429</v>
      </c>
      <c r="R158" s="200">
        <f>Q158*H158</f>
        <v>3.3665940000000001</v>
      </c>
      <c r="S158" s="200">
        <v>0</v>
      </c>
      <c r="T158" s="20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2" t="s">
        <v>144</v>
      </c>
      <c r="AT158" s="202" t="s">
        <v>139</v>
      </c>
      <c r="AU158" s="202" t="s">
        <v>82</v>
      </c>
      <c r="AY158" s="16" t="s">
        <v>137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79</v>
      </c>
      <c r="BK158" s="203">
        <f>ROUND(I158*H158,2)</f>
        <v>0</v>
      </c>
      <c r="BL158" s="16" t="s">
        <v>144</v>
      </c>
      <c r="BM158" s="202" t="s">
        <v>613</v>
      </c>
    </row>
    <row r="159" spans="1:65" s="2" customFormat="1" ht="10.199999999999999">
      <c r="A159" s="33"/>
      <c r="B159" s="34"/>
      <c r="C159" s="35"/>
      <c r="D159" s="204" t="s">
        <v>146</v>
      </c>
      <c r="E159" s="35"/>
      <c r="F159" s="205" t="s">
        <v>614</v>
      </c>
      <c r="G159" s="35"/>
      <c r="H159" s="35"/>
      <c r="I159" s="114"/>
      <c r="J159" s="35"/>
      <c r="K159" s="35"/>
      <c r="L159" s="38"/>
      <c r="M159" s="206"/>
      <c r="N159" s="207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146</v>
      </c>
      <c r="AU159" s="16" t="s">
        <v>82</v>
      </c>
    </row>
    <row r="160" spans="1:65" s="13" customFormat="1" ht="10.199999999999999">
      <c r="B160" s="208"/>
      <c r="C160" s="209"/>
      <c r="D160" s="204" t="s">
        <v>148</v>
      </c>
      <c r="E160" s="210" t="s">
        <v>19</v>
      </c>
      <c r="F160" s="211" t="s">
        <v>615</v>
      </c>
      <c r="G160" s="209"/>
      <c r="H160" s="212">
        <v>13.86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148</v>
      </c>
      <c r="AU160" s="218" t="s">
        <v>82</v>
      </c>
      <c r="AV160" s="13" t="s">
        <v>82</v>
      </c>
      <c r="AW160" s="13" t="s">
        <v>33</v>
      </c>
      <c r="AX160" s="13" t="s">
        <v>79</v>
      </c>
      <c r="AY160" s="218" t="s">
        <v>137</v>
      </c>
    </row>
    <row r="161" spans="1:65" s="2" customFormat="1" ht="22.8">
      <c r="A161" s="33"/>
      <c r="B161" s="34"/>
      <c r="C161" s="191" t="s">
        <v>293</v>
      </c>
      <c r="D161" s="191" t="s">
        <v>139</v>
      </c>
      <c r="E161" s="192" t="s">
        <v>616</v>
      </c>
      <c r="F161" s="193" t="s">
        <v>617</v>
      </c>
      <c r="G161" s="194" t="s">
        <v>142</v>
      </c>
      <c r="H161" s="195">
        <v>13.2</v>
      </c>
      <c r="I161" s="196"/>
      <c r="J161" s="197">
        <f>ROUND(I161*H161,2)</f>
        <v>0</v>
      </c>
      <c r="K161" s="193" t="s">
        <v>143</v>
      </c>
      <c r="L161" s="38"/>
      <c r="M161" s="198" t="s">
        <v>19</v>
      </c>
      <c r="N161" s="199" t="s">
        <v>42</v>
      </c>
      <c r="O161" s="63"/>
      <c r="P161" s="200">
        <f>O161*H161</f>
        <v>0</v>
      </c>
      <c r="Q161" s="200">
        <v>0.82326999999999995</v>
      </c>
      <c r="R161" s="200">
        <f>Q161*H161</f>
        <v>10.867163999999999</v>
      </c>
      <c r="S161" s="200">
        <v>0</v>
      </c>
      <c r="T161" s="20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2" t="s">
        <v>144</v>
      </c>
      <c r="AT161" s="202" t="s">
        <v>139</v>
      </c>
      <c r="AU161" s="202" t="s">
        <v>82</v>
      </c>
      <c r="AY161" s="16" t="s">
        <v>137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79</v>
      </c>
      <c r="BK161" s="203">
        <f>ROUND(I161*H161,2)</f>
        <v>0</v>
      </c>
      <c r="BL161" s="16" t="s">
        <v>144</v>
      </c>
      <c r="BM161" s="202" t="s">
        <v>618</v>
      </c>
    </row>
    <row r="162" spans="1:65" s="2" customFormat="1" ht="19.2">
      <c r="A162" s="33"/>
      <c r="B162" s="34"/>
      <c r="C162" s="35"/>
      <c r="D162" s="204" t="s">
        <v>146</v>
      </c>
      <c r="E162" s="35"/>
      <c r="F162" s="205" t="s">
        <v>619</v>
      </c>
      <c r="G162" s="35"/>
      <c r="H162" s="35"/>
      <c r="I162" s="114"/>
      <c r="J162" s="35"/>
      <c r="K162" s="35"/>
      <c r="L162" s="38"/>
      <c r="M162" s="206"/>
      <c r="N162" s="207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146</v>
      </c>
      <c r="AU162" s="16" t="s">
        <v>82</v>
      </c>
    </row>
    <row r="163" spans="1:65" s="13" customFormat="1" ht="10.199999999999999">
      <c r="B163" s="208"/>
      <c r="C163" s="209"/>
      <c r="D163" s="204" t="s">
        <v>148</v>
      </c>
      <c r="E163" s="210" t="s">
        <v>19</v>
      </c>
      <c r="F163" s="211" t="s">
        <v>620</v>
      </c>
      <c r="G163" s="209"/>
      <c r="H163" s="212">
        <v>13.2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148</v>
      </c>
      <c r="AU163" s="218" t="s">
        <v>82</v>
      </c>
      <c r="AV163" s="13" t="s">
        <v>82</v>
      </c>
      <c r="AW163" s="13" t="s">
        <v>33</v>
      </c>
      <c r="AX163" s="13" t="s">
        <v>79</v>
      </c>
      <c r="AY163" s="218" t="s">
        <v>137</v>
      </c>
    </row>
    <row r="164" spans="1:65" s="12" customFormat="1" ht="22.8" customHeight="1">
      <c r="B164" s="175"/>
      <c r="C164" s="176"/>
      <c r="D164" s="177" t="s">
        <v>70</v>
      </c>
      <c r="E164" s="189" t="s">
        <v>184</v>
      </c>
      <c r="F164" s="189" t="s">
        <v>304</v>
      </c>
      <c r="G164" s="176"/>
      <c r="H164" s="176"/>
      <c r="I164" s="179"/>
      <c r="J164" s="190">
        <f>BK164</f>
        <v>0</v>
      </c>
      <c r="K164" s="176"/>
      <c r="L164" s="181"/>
      <c r="M164" s="182"/>
      <c r="N164" s="183"/>
      <c r="O164" s="183"/>
      <c r="P164" s="184">
        <f>SUM(P165:P168)</f>
        <v>0</v>
      </c>
      <c r="Q164" s="183"/>
      <c r="R164" s="184">
        <f>SUM(R165:R168)</f>
        <v>0.75780000000000003</v>
      </c>
      <c r="S164" s="183"/>
      <c r="T164" s="185">
        <f>SUM(T165:T168)</f>
        <v>0</v>
      </c>
      <c r="AR164" s="186" t="s">
        <v>79</v>
      </c>
      <c r="AT164" s="187" t="s">
        <v>70</v>
      </c>
      <c r="AU164" s="187" t="s">
        <v>79</v>
      </c>
      <c r="AY164" s="186" t="s">
        <v>137</v>
      </c>
      <c r="BK164" s="188">
        <f>SUM(BK165:BK168)</f>
        <v>0</v>
      </c>
    </row>
    <row r="165" spans="1:65" s="2" customFormat="1" ht="14.4" customHeight="1">
      <c r="A165" s="33"/>
      <c r="B165" s="34"/>
      <c r="C165" s="191" t="s">
        <v>299</v>
      </c>
      <c r="D165" s="191" t="s">
        <v>139</v>
      </c>
      <c r="E165" s="192" t="s">
        <v>621</v>
      </c>
      <c r="F165" s="193" t="s">
        <v>622</v>
      </c>
      <c r="G165" s="194" t="s">
        <v>313</v>
      </c>
      <c r="H165" s="195">
        <v>3</v>
      </c>
      <c r="I165" s="196"/>
      <c r="J165" s="197">
        <f>ROUND(I165*H165,2)</f>
        <v>0</v>
      </c>
      <c r="K165" s="193" t="s">
        <v>143</v>
      </c>
      <c r="L165" s="38"/>
      <c r="M165" s="198" t="s">
        <v>19</v>
      </c>
      <c r="N165" s="199" t="s">
        <v>42</v>
      </c>
      <c r="O165" s="63"/>
      <c r="P165" s="200">
        <f>O165*H165</f>
        <v>0</v>
      </c>
      <c r="Q165" s="200">
        <v>0.1326</v>
      </c>
      <c r="R165" s="200">
        <f>Q165*H165</f>
        <v>0.39779999999999999</v>
      </c>
      <c r="S165" s="200">
        <v>0</v>
      </c>
      <c r="T165" s="20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2" t="s">
        <v>144</v>
      </c>
      <c r="AT165" s="202" t="s">
        <v>139</v>
      </c>
      <c r="AU165" s="202" t="s">
        <v>82</v>
      </c>
      <c r="AY165" s="16" t="s">
        <v>137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79</v>
      </c>
      <c r="BK165" s="203">
        <f>ROUND(I165*H165,2)</f>
        <v>0</v>
      </c>
      <c r="BL165" s="16" t="s">
        <v>144</v>
      </c>
      <c r="BM165" s="202" t="s">
        <v>623</v>
      </c>
    </row>
    <row r="166" spans="1:65" s="2" customFormat="1" ht="10.199999999999999">
      <c r="A166" s="33"/>
      <c r="B166" s="34"/>
      <c r="C166" s="35"/>
      <c r="D166" s="204" t="s">
        <v>146</v>
      </c>
      <c r="E166" s="35"/>
      <c r="F166" s="205" t="s">
        <v>624</v>
      </c>
      <c r="G166" s="35"/>
      <c r="H166" s="35"/>
      <c r="I166" s="114"/>
      <c r="J166" s="35"/>
      <c r="K166" s="35"/>
      <c r="L166" s="38"/>
      <c r="M166" s="206"/>
      <c r="N166" s="207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146</v>
      </c>
      <c r="AU166" s="16" t="s">
        <v>82</v>
      </c>
    </row>
    <row r="167" spans="1:65" s="2" customFormat="1" ht="14.4" customHeight="1">
      <c r="A167" s="33"/>
      <c r="B167" s="34"/>
      <c r="C167" s="219" t="s">
        <v>305</v>
      </c>
      <c r="D167" s="219" t="s">
        <v>223</v>
      </c>
      <c r="E167" s="220" t="s">
        <v>625</v>
      </c>
      <c r="F167" s="221" t="s">
        <v>626</v>
      </c>
      <c r="G167" s="222" t="s">
        <v>556</v>
      </c>
      <c r="H167" s="223">
        <v>3</v>
      </c>
      <c r="I167" s="224"/>
      <c r="J167" s="225">
        <f>ROUND(I167*H167,2)</f>
        <v>0</v>
      </c>
      <c r="K167" s="221" t="s">
        <v>19</v>
      </c>
      <c r="L167" s="226"/>
      <c r="M167" s="227" t="s">
        <v>19</v>
      </c>
      <c r="N167" s="228" t="s">
        <v>42</v>
      </c>
      <c r="O167" s="63"/>
      <c r="P167" s="200">
        <f>O167*H167</f>
        <v>0</v>
      </c>
      <c r="Q167" s="200">
        <v>0.12</v>
      </c>
      <c r="R167" s="200">
        <f>Q167*H167</f>
        <v>0.36</v>
      </c>
      <c r="S167" s="200">
        <v>0</v>
      </c>
      <c r="T167" s="20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2" t="s">
        <v>184</v>
      </c>
      <c r="AT167" s="202" t="s">
        <v>223</v>
      </c>
      <c r="AU167" s="202" t="s">
        <v>82</v>
      </c>
      <c r="AY167" s="16" t="s">
        <v>137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79</v>
      </c>
      <c r="BK167" s="203">
        <f>ROUND(I167*H167,2)</f>
        <v>0</v>
      </c>
      <c r="BL167" s="16" t="s">
        <v>144</v>
      </c>
      <c r="BM167" s="202" t="s">
        <v>627</v>
      </c>
    </row>
    <row r="168" spans="1:65" s="2" customFormat="1" ht="10.199999999999999">
      <c r="A168" s="33"/>
      <c r="B168" s="34"/>
      <c r="C168" s="35"/>
      <c r="D168" s="204" t="s">
        <v>146</v>
      </c>
      <c r="E168" s="35"/>
      <c r="F168" s="205" t="s">
        <v>626</v>
      </c>
      <c r="G168" s="35"/>
      <c r="H168" s="35"/>
      <c r="I168" s="114"/>
      <c r="J168" s="35"/>
      <c r="K168" s="35"/>
      <c r="L168" s="38"/>
      <c r="M168" s="206"/>
      <c r="N168" s="207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146</v>
      </c>
      <c r="AU168" s="16" t="s">
        <v>82</v>
      </c>
    </row>
    <row r="169" spans="1:65" s="12" customFormat="1" ht="22.8" customHeight="1">
      <c r="B169" s="175"/>
      <c r="C169" s="176"/>
      <c r="D169" s="177" t="s">
        <v>70</v>
      </c>
      <c r="E169" s="189" t="s">
        <v>374</v>
      </c>
      <c r="F169" s="189" t="s">
        <v>375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SUM(P170:P171)</f>
        <v>0</v>
      </c>
      <c r="Q169" s="183"/>
      <c r="R169" s="184">
        <f>SUM(R170:R171)</f>
        <v>0</v>
      </c>
      <c r="S169" s="183"/>
      <c r="T169" s="185">
        <f>SUM(T170:T171)</f>
        <v>0</v>
      </c>
      <c r="AR169" s="186" t="s">
        <v>79</v>
      </c>
      <c r="AT169" s="187" t="s">
        <v>70</v>
      </c>
      <c r="AU169" s="187" t="s">
        <v>79</v>
      </c>
      <c r="AY169" s="186" t="s">
        <v>137</v>
      </c>
      <c r="BK169" s="188">
        <f>SUM(BK170:BK171)</f>
        <v>0</v>
      </c>
    </row>
    <row r="170" spans="1:65" s="2" customFormat="1" ht="14.4" customHeight="1">
      <c r="A170" s="33"/>
      <c r="B170" s="34"/>
      <c r="C170" s="191" t="s">
        <v>310</v>
      </c>
      <c r="D170" s="191" t="s">
        <v>139</v>
      </c>
      <c r="E170" s="192" t="s">
        <v>628</v>
      </c>
      <c r="F170" s="193" t="s">
        <v>629</v>
      </c>
      <c r="G170" s="194" t="s">
        <v>205</v>
      </c>
      <c r="H170" s="195">
        <v>15.206</v>
      </c>
      <c r="I170" s="196"/>
      <c r="J170" s="197">
        <f>ROUND(I170*H170,2)</f>
        <v>0</v>
      </c>
      <c r="K170" s="193" t="s">
        <v>143</v>
      </c>
      <c r="L170" s="38"/>
      <c r="M170" s="198" t="s">
        <v>19</v>
      </c>
      <c r="N170" s="199" t="s">
        <v>42</v>
      </c>
      <c r="O170" s="63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2" t="s">
        <v>144</v>
      </c>
      <c r="AT170" s="202" t="s">
        <v>139</v>
      </c>
      <c r="AU170" s="202" t="s">
        <v>82</v>
      </c>
      <c r="AY170" s="16" t="s">
        <v>137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79</v>
      </c>
      <c r="BK170" s="203">
        <f>ROUND(I170*H170,2)</f>
        <v>0</v>
      </c>
      <c r="BL170" s="16" t="s">
        <v>144</v>
      </c>
      <c r="BM170" s="202" t="s">
        <v>630</v>
      </c>
    </row>
    <row r="171" spans="1:65" s="2" customFormat="1" ht="10.199999999999999">
      <c r="A171" s="33"/>
      <c r="B171" s="34"/>
      <c r="C171" s="35"/>
      <c r="D171" s="204" t="s">
        <v>146</v>
      </c>
      <c r="E171" s="35"/>
      <c r="F171" s="205" t="s">
        <v>631</v>
      </c>
      <c r="G171" s="35"/>
      <c r="H171" s="35"/>
      <c r="I171" s="114"/>
      <c r="J171" s="35"/>
      <c r="K171" s="35"/>
      <c r="L171" s="38"/>
      <c r="M171" s="229"/>
      <c r="N171" s="230"/>
      <c r="O171" s="231"/>
      <c r="P171" s="231"/>
      <c r="Q171" s="231"/>
      <c r="R171" s="231"/>
      <c r="S171" s="231"/>
      <c r="T171" s="232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146</v>
      </c>
      <c r="AU171" s="16" t="s">
        <v>82</v>
      </c>
    </row>
    <row r="172" spans="1:65" s="2" customFormat="1" ht="6.9" customHeight="1">
      <c r="A172" s="33"/>
      <c r="B172" s="46"/>
      <c r="C172" s="47"/>
      <c r="D172" s="47"/>
      <c r="E172" s="47"/>
      <c r="F172" s="47"/>
      <c r="G172" s="47"/>
      <c r="H172" s="47"/>
      <c r="I172" s="141"/>
      <c r="J172" s="47"/>
      <c r="K172" s="47"/>
      <c r="L172" s="38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sheetProtection algorithmName="SHA-512" hashValue="ZoVf2Hu/76zZSUjjbIE6DI5yyP2mE21QDLvpyTODdvmtJopYPT62U+zKkcAZhv5oQ5heJxkoDS2cKCS0e0G/lg==" saltValue="SpRJj8RDNfTvDIt2acnGQGzbwpUk7wMUMpLN2piqC3FemXlh8KmyKylnDNIW98VON9/wMEWFevLJPjdQcWyyfg==" spinCount="100000" sheet="1" objects="1" scenarios="1" formatColumns="0" formatRows="0" autoFilter="0"/>
  <autoFilter ref="C83:K17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2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97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P3 v k.ú. Svojšice u Kouřimi</v>
      </c>
      <c r="F7" s="357"/>
      <c r="G7" s="357"/>
      <c r="H7" s="357"/>
      <c r="I7" s="107"/>
      <c r="L7" s="19"/>
    </row>
    <row r="8" spans="1:46" s="1" customFormat="1" ht="12" customHeight="1">
      <c r="B8" s="19"/>
      <c r="D8" s="113" t="s">
        <v>108</v>
      </c>
      <c r="I8" s="107"/>
      <c r="L8" s="19"/>
    </row>
    <row r="9" spans="1:46" s="2" customFormat="1" ht="14.4" customHeight="1">
      <c r="A9" s="33"/>
      <c r="B9" s="38"/>
      <c r="C9" s="33"/>
      <c r="D9" s="33"/>
      <c r="E9" s="356" t="s">
        <v>514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3" t="s">
        <v>632</v>
      </c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58" t="s">
        <v>633</v>
      </c>
      <c r="F11" s="359"/>
      <c r="G11" s="359"/>
      <c r="H11" s="359"/>
      <c r="I11" s="114"/>
      <c r="J11" s="33"/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114"/>
      <c r="J12" s="33"/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3" t="s">
        <v>18</v>
      </c>
      <c r="E13" s="33"/>
      <c r="F13" s="102" t="s">
        <v>92</v>
      </c>
      <c r="G13" s="33"/>
      <c r="H13" s="33"/>
      <c r="I13" s="116" t="s">
        <v>20</v>
      </c>
      <c r="J13" s="102" t="s">
        <v>19</v>
      </c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21</v>
      </c>
      <c r="E14" s="33"/>
      <c r="F14" s="102" t="s">
        <v>22</v>
      </c>
      <c r="G14" s="33"/>
      <c r="H14" s="33"/>
      <c r="I14" s="116" t="s">
        <v>23</v>
      </c>
      <c r="J14" s="117" t="str">
        <f>'Rekapitulace stavby'!AN8</f>
        <v>2. 6. 2020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14"/>
      <c r="J15" s="33"/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3" t="s">
        <v>25</v>
      </c>
      <c r="E16" s="33"/>
      <c r="F16" s="33"/>
      <c r="G16" s="33"/>
      <c r="H16" s="33"/>
      <c r="I16" s="116" t="s">
        <v>26</v>
      </c>
      <c r="J16" s="102" t="s">
        <v>19</v>
      </c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27</v>
      </c>
      <c r="F17" s="33"/>
      <c r="G17" s="33"/>
      <c r="H17" s="33"/>
      <c r="I17" s="116" t="s">
        <v>28</v>
      </c>
      <c r="J17" s="102" t="s">
        <v>19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14"/>
      <c r="J18" s="33"/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3" t="s">
        <v>29</v>
      </c>
      <c r="E19" s="33"/>
      <c r="F19" s="33"/>
      <c r="G19" s="33"/>
      <c r="H19" s="33"/>
      <c r="I19" s="116" t="s">
        <v>26</v>
      </c>
      <c r="J19" s="29" t="str">
        <f>'Rekapitulace stavby'!AN13</f>
        <v>Vyplň údaj</v>
      </c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60" t="str">
        <f>'Rekapitulace stavby'!E14</f>
        <v>Vyplň údaj</v>
      </c>
      <c r="F20" s="361"/>
      <c r="G20" s="361"/>
      <c r="H20" s="361"/>
      <c r="I20" s="116" t="s">
        <v>28</v>
      </c>
      <c r="J20" s="29" t="str">
        <f>'Rekapitulace stavby'!AN14</f>
        <v>Vyplň údaj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14"/>
      <c r="J21" s="33"/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3" t="s">
        <v>31</v>
      </c>
      <c r="E22" s="33"/>
      <c r="F22" s="33"/>
      <c r="G22" s="33"/>
      <c r="H22" s="33"/>
      <c r="I22" s="116" t="s">
        <v>26</v>
      </c>
      <c r="J22" s="102" t="s">
        <v>19</v>
      </c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32</v>
      </c>
      <c r="F23" s="33"/>
      <c r="G23" s="33"/>
      <c r="H23" s="33"/>
      <c r="I23" s="116" t="s">
        <v>28</v>
      </c>
      <c r="J23" s="102" t="s">
        <v>19</v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14"/>
      <c r="J24" s="33"/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3" t="s">
        <v>34</v>
      </c>
      <c r="E25" s="33"/>
      <c r="F25" s="33"/>
      <c r="G25" s="33"/>
      <c r="H25" s="33"/>
      <c r="I25" s="116" t="s">
        <v>26</v>
      </c>
      <c r="J25" s="102" t="str">
        <f>IF('Rekapitulace stavby'!AN19="","",'Rekapitulace stavby'!AN19)</f>
        <v/>
      </c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6" t="s">
        <v>28</v>
      </c>
      <c r="J26" s="102" t="str">
        <f>IF('Rekapitulace stavby'!AN20="","",'Rekapitulace stavby'!AN20)</f>
        <v/>
      </c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14"/>
      <c r="J27" s="33"/>
      <c r="K27" s="33"/>
      <c r="L27" s="11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3" t="s">
        <v>35</v>
      </c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18"/>
      <c r="B29" s="119"/>
      <c r="C29" s="118"/>
      <c r="D29" s="118"/>
      <c r="E29" s="362" t="s">
        <v>19</v>
      </c>
      <c r="F29" s="362"/>
      <c r="G29" s="362"/>
      <c r="H29" s="362"/>
      <c r="I29" s="120"/>
      <c r="J29" s="118"/>
      <c r="K29" s="118"/>
      <c r="L29" s="121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14"/>
      <c r="J30" s="33"/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37</v>
      </c>
      <c r="E32" s="33"/>
      <c r="F32" s="33"/>
      <c r="G32" s="33"/>
      <c r="H32" s="33"/>
      <c r="I32" s="114"/>
      <c r="J32" s="125">
        <f>ROUND(J88, 2)</f>
        <v>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2"/>
      <c r="E33" s="122"/>
      <c r="F33" s="122"/>
      <c r="G33" s="122"/>
      <c r="H33" s="122"/>
      <c r="I33" s="123"/>
      <c r="J33" s="122"/>
      <c r="K33" s="122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6" t="s">
        <v>39</v>
      </c>
      <c r="G34" s="33"/>
      <c r="H34" s="33"/>
      <c r="I34" s="127" t="s">
        <v>38</v>
      </c>
      <c r="J34" s="126" t="s">
        <v>40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8" t="s">
        <v>41</v>
      </c>
      <c r="E35" s="113" t="s">
        <v>42</v>
      </c>
      <c r="F35" s="129">
        <f>ROUND((SUM(BE88:BE121)),  2)</f>
        <v>0</v>
      </c>
      <c r="G35" s="33"/>
      <c r="H35" s="33"/>
      <c r="I35" s="130">
        <v>0.21</v>
      </c>
      <c r="J35" s="129">
        <f>ROUND(((SUM(BE88:BE121))*I35),  2)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3" t="s">
        <v>43</v>
      </c>
      <c r="F36" s="129">
        <f>ROUND((SUM(BF88:BF121)),  2)</f>
        <v>0</v>
      </c>
      <c r="G36" s="33"/>
      <c r="H36" s="33"/>
      <c r="I36" s="130">
        <v>0.15</v>
      </c>
      <c r="J36" s="129">
        <f>ROUND(((SUM(BF88:BF121))*I36),  2)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44</v>
      </c>
      <c r="F37" s="129">
        <f>ROUND((SUM(BG88:BG121)),  2)</f>
        <v>0</v>
      </c>
      <c r="G37" s="33"/>
      <c r="H37" s="33"/>
      <c r="I37" s="130">
        <v>0.21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3" t="s">
        <v>45</v>
      </c>
      <c r="F38" s="129">
        <f>ROUND((SUM(BH88:BH121)),  2)</f>
        <v>0</v>
      </c>
      <c r="G38" s="33"/>
      <c r="H38" s="33"/>
      <c r="I38" s="130">
        <v>0.15</v>
      </c>
      <c r="J38" s="129">
        <f>0</f>
        <v>0</v>
      </c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3" t="s">
        <v>46</v>
      </c>
      <c r="F39" s="129">
        <f>ROUND((SUM(BI88:BI121)),  2)</f>
        <v>0</v>
      </c>
      <c r="G39" s="33"/>
      <c r="H39" s="33"/>
      <c r="I39" s="130">
        <v>0</v>
      </c>
      <c r="J39" s="129">
        <f>0</f>
        <v>0</v>
      </c>
      <c r="K39" s="33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1"/>
      <c r="D41" s="132" t="s">
        <v>47</v>
      </c>
      <c r="E41" s="133"/>
      <c r="F41" s="133"/>
      <c r="G41" s="134" t="s">
        <v>48</v>
      </c>
      <c r="H41" s="135" t="s">
        <v>49</v>
      </c>
      <c r="I41" s="136"/>
      <c r="J41" s="137">
        <f>SUM(J32:J39)</f>
        <v>0</v>
      </c>
      <c r="K41" s="138"/>
      <c r="L41" s="115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9"/>
      <c r="C42" s="140"/>
      <c r="D42" s="140"/>
      <c r="E42" s="140"/>
      <c r="F42" s="140"/>
      <c r="G42" s="140"/>
      <c r="H42" s="140"/>
      <c r="I42" s="141"/>
      <c r="J42" s="140"/>
      <c r="K42" s="140"/>
      <c r="L42" s="115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customHeight="1">
      <c r="A46" s="33"/>
      <c r="B46" s="142"/>
      <c r="C46" s="143"/>
      <c r="D46" s="143"/>
      <c r="E46" s="143"/>
      <c r="F46" s="143"/>
      <c r="G46" s="143"/>
      <c r="H46" s="143"/>
      <c r="I46" s="144"/>
      <c r="J46" s="143"/>
      <c r="K46" s="143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customHeight="1">
      <c r="A47" s="33"/>
      <c r="B47" s="34"/>
      <c r="C47" s="22" t="s">
        <v>110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63" t="str">
        <f>E7</f>
        <v>Polní cesta P3 v k.ú. Svojšice u Kouřimi</v>
      </c>
      <c r="F50" s="364"/>
      <c r="G50" s="364"/>
      <c r="H50" s="364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0"/>
      <c r="C51" s="28" t="s">
        <v>108</v>
      </c>
      <c r="D51" s="21"/>
      <c r="E51" s="21"/>
      <c r="F51" s="21"/>
      <c r="G51" s="21"/>
      <c r="H51" s="21"/>
      <c r="I51" s="107"/>
      <c r="J51" s="21"/>
      <c r="K51" s="21"/>
      <c r="L51" s="19"/>
    </row>
    <row r="52" spans="1:47" s="2" customFormat="1" ht="14.4" customHeight="1">
      <c r="A52" s="33"/>
      <c r="B52" s="34"/>
      <c r="C52" s="35"/>
      <c r="D52" s="35"/>
      <c r="E52" s="363" t="s">
        <v>514</v>
      </c>
      <c r="F52" s="365"/>
      <c r="G52" s="365"/>
      <c r="H52" s="365"/>
      <c r="I52" s="114"/>
      <c r="J52" s="35"/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28" t="s">
        <v>632</v>
      </c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4.4" customHeight="1">
      <c r="A54" s="33"/>
      <c r="B54" s="34"/>
      <c r="C54" s="35"/>
      <c r="D54" s="35"/>
      <c r="E54" s="312" t="str">
        <f>E11</f>
        <v>SO-104.1 - Následná péče 1. rok</v>
      </c>
      <c r="F54" s="365"/>
      <c r="G54" s="365"/>
      <c r="H54" s="365"/>
      <c r="I54" s="114"/>
      <c r="J54" s="35"/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customHeight="1">
      <c r="A55" s="33"/>
      <c r="B55" s="34"/>
      <c r="C55" s="35"/>
      <c r="D55" s="35"/>
      <c r="E55" s="35"/>
      <c r="F55" s="35"/>
      <c r="G55" s="35"/>
      <c r="H55" s="35"/>
      <c r="I55" s="114"/>
      <c r="J55" s="35"/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28" t="s">
        <v>21</v>
      </c>
      <c r="D56" s="35"/>
      <c r="E56" s="35"/>
      <c r="F56" s="26" t="str">
        <f>F14</f>
        <v xml:space="preserve"> </v>
      </c>
      <c r="G56" s="35"/>
      <c r="H56" s="35"/>
      <c r="I56" s="116" t="s">
        <v>23</v>
      </c>
      <c r="J56" s="58" t="str">
        <f>IF(J14="","",J14)</f>
        <v>2. 6. 2020</v>
      </c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customHeight="1">
      <c r="A57" s="33"/>
      <c r="B57" s="34"/>
      <c r="C57" s="35"/>
      <c r="D57" s="35"/>
      <c r="E57" s="35"/>
      <c r="F57" s="35"/>
      <c r="G57" s="35"/>
      <c r="H57" s="35"/>
      <c r="I57" s="114"/>
      <c r="J57" s="35"/>
      <c r="K57" s="35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40.799999999999997" customHeight="1">
      <c r="A58" s="33"/>
      <c r="B58" s="34"/>
      <c r="C58" s="28" t="s">
        <v>25</v>
      </c>
      <c r="D58" s="35"/>
      <c r="E58" s="35"/>
      <c r="F58" s="26" t="str">
        <f>E17</f>
        <v>ČR-SPÚ, Pobočka Kolín</v>
      </c>
      <c r="G58" s="35"/>
      <c r="H58" s="35"/>
      <c r="I58" s="116" t="s">
        <v>31</v>
      </c>
      <c r="J58" s="31" t="str">
        <f>E23</f>
        <v>AGRO-AQUA, s.r.o. Pardubice</v>
      </c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6" customHeight="1">
      <c r="A59" s="33"/>
      <c r="B59" s="34"/>
      <c r="C59" s="28" t="s">
        <v>29</v>
      </c>
      <c r="D59" s="35"/>
      <c r="E59" s="35"/>
      <c r="F59" s="26" t="str">
        <f>IF(E20="","",E20)</f>
        <v>Vyplň údaj</v>
      </c>
      <c r="G59" s="35"/>
      <c r="H59" s="35"/>
      <c r="I59" s="116" t="s">
        <v>34</v>
      </c>
      <c r="J59" s="31" t="str">
        <f>E26</f>
        <v xml:space="preserve"> 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114"/>
      <c r="J60" s="35"/>
      <c r="K60" s="35"/>
      <c r="L60" s="115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45" t="s">
        <v>111</v>
      </c>
      <c r="D61" s="146"/>
      <c r="E61" s="146"/>
      <c r="F61" s="146"/>
      <c r="G61" s="146"/>
      <c r="H61" s="146"/>
      <c r="I61" s="147"/>
      <c r="J61" s="148" t="s">
        <v>112</v>
      </c>
      <c r="K61" s="146"/>
      <c r="L61" s="11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114"/>
      <c r="J62" s="35"/>
      <c r="K62" s="35"/>
      <c r="L62" s="11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customHeight="1">
      <c r="A63" s="33"/>
      <c r="B63" s="34"/>
      <c r="C63" s="149" t="s">
        <v>69</v>
      </c>
      <c r="D63" s="35"/>
      <c r="E63" s="35"/>
      <c r="F63" s="35"/>
      <c r="G63" s="35"/>
      <c r="H63" s="35"/>
      <c r="I63" s="114"/>
      <c r="J63" s="76">
        <f>J88</f>
        <v>0</v>
      </c>
      <c r="K63" s="35"/>
      <c r="L63" s="11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113</v>
      </c>
    </row>
    <row r="64" spans="1:47" s="9" customFormat="1" ht="24.9" customHeight="1">
      <c r="B64" s="150"/>
      <c r="C64" s="151"/>
      <c r="D64" s="152" t="s">
        <v>114</v>
      </c>
      <c r="E64" s="153"/>
      <c r="F64" s="153"/>
      <c r="G64" s="153"/>
      <c r="H64" s="153"/>
      <c r="I64" s="154"/>
      <c r="J64" s="155">
        <f>J89</f>
        <v>0</v>
      </c>
      <c r="K64" s="151"/>
      <c r="L64" s="156"/>
    </row>
    <row r="65" spans="1:31" s="10" customFormat="1" ht="19.95" customHeight="1">
      <c r="B65" s="157"/>
      <c r="C65" s="96"/>
      <c r="D65" s="158" t="s">
        <v>115</v>
      </c>
      <c r="E65" s="159"/>
      <c r="F65" s="159"/>
      <c r="G65" s="159"/>
      <c r="H65" s="159"/>
      <c r="I65" s="160"/>
      <c r="J65" s="161">
        <f>J90</f>
        <v>0</v>
      </c>
      <c r="K65" s="96"/>
      <c r="L65" s="162"/>
    </row>
    <row r="66" spans="1:31" s="10" customFormat="1" ht="19.95" customHeight="1">
      <c r="B66" s="157"/>
      <c r="C66" s="96"/>
      <c r="D66" s="158" t="s">
        <v>121</v>
      </c>
      <c r="E66" s="159"/>
      <c r="F66" s="159"/>
      <c r="G66" s="159"/>
      <c r="H66" s="159"/>
      <c r="I66" s="160"/>
      <c r="J66" s="161">
        <f>J119</f>
        <v>0</v>
      </c>
      <c r="K66" s="96"/>
      <c r="L66" s="162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14"/>
      <c r="J67" s="35"/>
      <c r="K67" s="35"/>
      <c r="L67" s="11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41"/>
      <c r="J68" s="47"/>
      <c r="K68" s="47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44"/>
      <c r="J72" s="49"/>
      <c r="K72" s="49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122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63" t="str">
        <f>E7</f>
        <v>Polní cesta P3 v k.ú. Svojšice u Kouřimi</v>
      </c>
      <c r="F76" s="364"/>
      <c r="G76" s="364"/>
      <c r="H76" s="364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8" t="s">
        <v>108</v>
      </c>
      <c r="D77" s="21"/>
      <c r="E77" s="21"/>
      <c r="F77" s="21"/>
      <c r="G77" s="21"/>
      <c r="H77" s="21"/>
      <c r="I77" s="107"/>
      <c r="J77" s="21"/>
      <c r="K77" s="21"/>
      <c r="L77" s="19"/>
    </row>
    <row r="78" spans="1:31" s="2" customFormat="1" ht="14.4" customHeight="1">
      <c r="A78" s="33"/>
      <c r="B78" s="34"/>
      <c r="C78" s="35"/>
      <c r="D78" s="35"/>
      <c r="E78" s="363" t="s">
        <v>514</v>
      </c>
      <c r="F78" s="365"/>
      <c r="G78" s="365"/>
      <c r="H78" s="36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632</v>
      </c>
      <c r="D79" s="35"/>
      <c r="E79" s="35"/>
      <c r="F79" s="35"/>
      <c r="G79" s="35"/>
      <c r="H79" s="3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4.4" customHeight="1">
      <c r="A80" s="33"/>
      <c r="B80" s="34"/>
      <c r="C80" s="35"/>
      <c r="D80" s="35"/>
      <c r="E80" s="312" t="str">
        <f>E11</f>
        <v>SO-104.1 - Následná péče 1. rok</v>
      </c>
      <c r="F80" s="365"/>
      <c r="G80" s="365"/>
      <c r="H80" s="36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14"/>
      <c r="J81" s="35"/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F14</f>
        <v xml:space="preserve"> </v>
      </c>
      <c r="G82" s="35"/>
      <c r="H82" s="35"/>
      <c r="I82" s="116" t="s">
        <v>23</v>
      </c>
      <c r="J82" s="58" t="str">
        <f>IF(J14="","",J14)</f>
        <v>2. 6. 2020</v>
      </c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40.799999999999997" customHeight="1">
      <c r="A84" s="33"/>
      <c r="B84" s="34"/>
      <c r="C84" s="28" t="s">
        <v>25</v>
      </c>
      <c r="D84" s="35"/>
      <c r="E84" s="35"/>
      <c r="F84" s="26" t="str">
        <f>E17</f>
        <v>ČR-SPÚ, Pobočka Kolín</v>
      </c>
      <c r="G84" s="35"/>
      <c r="H84" s="35"/>
      <c r="I84" s="116" t="s">
        <v>31</v>
      </c>
      <c r="J84" s="31" t="str">
        <f>E23</f>
        <v>AGRO-AQUA, s.r.o. Pardubice</v>
      </c>
      <c r="K84" s="35"/>
      <c r="L84" s="11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6" customHeight="1">
      <c r="A85" s="33"/>
      <c r="B85" s="34"/>
      <c r="C85" s="28" t="s">
        <v>29</v>
      </c>
      <c r="D85" s="35"/>
      <c r="E85" s="35"/>
      <c r="F85" s="26" t="str">
        <f>IF(E20="","",E20)</f>
        <v>Vyplň údaj</v>
      </c>
      <c r="G85" s="35"/>
      <c r="H85" s="35"/>
      <c r="I85" s="116" t="s">
        <v>34</v>
      </c>
      <c r="J85" s="31" t="str">
        <f>E26</f>
        <v xml:space="preserve"> </v>
      </c>
      <c r="K85" s="35"/>
      <c r="L85" s="11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14"/>
      <c r="J86" s="35"/>
      <c r="K86" s="35"/>
      <c r="L86" s="11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63"/>
      <c r="B87" s="164"/>
      <c r="C87" s="165" t="s">
        <v>123</v>
      </c>
      <c r="D87" s="166" t="s">
        <v>56</v>
      </c>
      <c r="E87" s="166" t="s">
        <v>52</v>
      </c>
      <c r="F87" s="166" t="s">
        <v>53</v>
      </c>
      <c r="G87" s="166" t="s">
        <v>124</v>
      </c>
      <c r="H87" s="166" t="s">
        <v>125</v>
      </c>
      <c r="I87" s="167" t="s">
        <v>126</v>
      </c>
      <c r="J87" s="166" t="s">
        <v>112</v>
      </c>
      <c r="K87" s="168" t="s">
        <v>127</v>
      </c>
      <c r="L87" s="169"/>
      <c r="M87" s="67" t="s">
        <v>19</v>
      </c>
      <c r="N87" s="68" t="s">
        <v>41</v>
      </c>
      <c r="O87" s="68" t="s">
        <v>128</v>
      </c>
      <c r="P87" s="68" t="s">
        <v>129</v>
      </c>
      <c r="Q87" s="68" t="s">
        <v>130</v>
      </c>
      <c r="R87" s="68" t="s">
        <v>131</v>
      </c>
      <c r="S87" s="68" t="s">
        <v>132</v>
      </c>
      <c r="T87" s="69" t="s">
        <v>133</v>
      </c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</row>
    <row r="88" spans="1:65" s="2" customFormat="1" ht="22.8" customHeight="1">
      <c r="A88" s="33"/>
      <c r="B88" s="34"/>
      <c r="C88" s="74" t="s">
        <v>134</v>
      </c>
      <c r="D88" s="35"/>
      <c r="E88" s="35"/>
      <c r="F88" s="35"/>
      <c r="G88" s="35"/>
      <c r="H88" s="35"/>
      <c r="I88" s="114"/>
      <c r="J88" s="170">
        <f>BK88</f>
        <v>0</v>
      </c>
      <c r="K88" s="35"/>
      <c r="L88" s="38"/>
      <c r="M88" s="70"/>
      <c r="N88" s="171"/>
      <c r="O88" s="71"/>
      <c r="P88" s="172">
        <f>P89</f>
        <v>0</v>
      </c>
      <c r="Q88" s="71"/>
      <c r="R88" s="172">
        <f>R89</f>
        <v>0.18345000000000003</v>
      </c>
      <c r="S88" s="71"/>
      <c r="T88" s="173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70</v>
      </c>
      <c r="AU88" s="16" t="s">
        <v>113</v>
      </c>
      <c r="BK88" s="174">
        <f>BK89</f>
        <v>0</v>
      </c>
    </row>
    <row r="89" spans="1:65" s="12" customFormat="1" ht="25.95" customHeight="1">
      <c r="B89" s="175"/>
      <c r="C89" s="176"/>
      <c r="D89" s="177" t="s">
        <v>70</v>
      </c>
      <c r="E89" s="178" t="s">
        <v>135</v>
      </c>
      <c r="F89" s="178" t="s">
        <v>136</v>
      </c>
      <c r="G89" s="176"/>
      <c r="H89" s="176"/>
      <c r="I89" s="179"/>
      <c r="J89" s="180">
        <f>BK89</f>
        <v>0</v>
      </c>
      <c r="K89" s="176"/>
      <c r="L89" s="181"/>
      <c r="M89" s="182"/>
      <c r="N89" s="183"/>
      <c r="O89" s="183"/>
      <c r="P89" s="184">
        <f>P90+P119</f>
        <v>0</v>
      </c>
      <c r="Q89" s="183"/>
      <c r="R89" s="184">
        <f>R90+R119</f>
        <v>0.18345000000000003</v>
      </c>
      <c r="S89" s="183"/>
      <c r="T89" s="185">
        <f>T90+T119</f>
        <v>0</v>
      </c>
      <c r="AR89" s="186" t="s">
        <v>79</v>
      </c>
      <c r="AT89" s="187" t="s">
        <v>70</v>
      </c>
      <c r="AU89" s="187" t="s">
        <v>71</v>
      </c>
      <c r="AY89" s="186" t="s">
        <v>137</v>
      </c>
      <c r="BK89" s="188">
        <f>BK90+BK119</f>
        <v>0</v>
      </c>
    </row>
    <row r="90" spans="1:65" s="12" customFormat="1" ht="22.8" customHeight="1">
      <c r="B90" s="175"/>
      <c r="C90" s="176"/>
      <c r="D90" s="177" t="s">
        <v>70</v>
      </c>
      <c r="E90" s="189" t="s">
        <v>79</v>
      </c>
      <c r="F90" s="189" t="s">
        <v>138</v>
      </c>
      <c r="G90" s="176"/>
      <c r="H90" s="176"/>
      <c r="I90" s="179"/>
      <c r="J90" s="190">
        <f>BK90</f>
        <v>0</v>
      </c>
      <c r="K90" s="176"/>
      <c r="L90" s="181"/>
      <c r="M90" s="182"/>
      <c r="N90" s="183"/>
      <c r="O90" s="183"/>
      <c r="P90" s="184">
        <f>SUM(P91:P118)</f>
        <v>0</v>
      </c>
      <c r="Q90" s="183"/>
      <c r="R90" s="184">
        <f>SUM(R91:R118)</f>
        <v>0.18345000000000003</v>
      </c>
      <c r="S90" s="183"/>
      <c r="T90" s="185">
        <f>SUM(T91:T118)</f>
        <v>0</v>
      </c>
      <c r="AR90" s="186" t="s">
        <v>79</v>
      </c>
      <c r="AT90" s="187" t="s">
        <v>70</v>
      </c>
      <c r="AU90" s="187" t="s">
        <v>79</v>
      </c>
      <c r="AY90" s="186" t="s">
        <v>137</v>
      </c>
      <c r="BK90" s="188">
        <f>SUM(BK91:BK118)</f>
        <v>0</v>
      </c>
    </row>
    <row r="91" spans="1:65" s="2" customFormat="1" ht="14.4" customHeight="1">
      <c r="A91" s="33"/>
      <c r="B91" s="34"/>
      <c r="C91" s="191" t="s">
        <v>79</v>
      </c>
      <c r="D91" s="191" t="s">
        <v>139</v>
      </c>
      <c r="E91" s="192" t="s">
        <v>634</v>
      </c>
      <c r="F91" s="193" t="s">
        <v>635</v>
      </c>
      <c r="G91" s="194" t="s">
        <v>636</v>
      </c>
      <c r="H91" s="195">
        <v>0.09</v>
      </c>
      <c r="I91" s="196"/>
      <c r="J91" s="197">
        <f>ROUND(I91*H91,2)</f>
        <v>0</v>
      </c>
      <c r="K91" s="193" t="s">
        <v>143</v>
      </c>
      <c r="L91" s="38"/>
      <c r="M91" s="198" t="s">
        <v>19</v>
      </c>
      <c r="N91" s="199" t="s">
        <v>42</v>
      </c>
      <c r="O91" s="63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202" t="s">
        <v>144</v>
      </c>
      <c r="AT91" s="202" t="s">
        <v>139</v>
      </c>
      <c r="AU91" s="202" t="s">
        <v>82</v>
      </c>
      <c r="AY91" s="16" t="s">
        <v>137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6" t="s">
        <v>79</v>
      </c>
      <c r="BK91" s="203">
        <f>ROUND(I91*H91,2)</f>
        <v>0</v>
      </c>
      <c r="BL91" s="16" t="s">
        <v>144</v>
      </c>
      <c r="BM91" s="202" t="s">
        <v>637</v>
      </c>
    </row>
    <row r="92" spans="1:65" s="2" customFormat="1" ht="10.199999999999999">
      <c r="A92" s="33"/>
      <c r="B92" s="34"/>
      <c r="C92" s="35"/>
      <c r="D92" s="204" t="s">
        <v>146</v>
      </c>
      <c r="E92" s="35"/>
      <c r="F92" s="205" t="s">
        <v>638</v>
      </c>
      <c r="G92" s="35"/>
      <c r="H92" s="35"/>
      <c r="I92" s="114"/>
      <c r="J92" s="35"/>
      <c r="K92" s="35"/>
      <c r="L92" s="38"/>
      <c r="M92" s="206"/>
      <c r="N92" s="207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146</v>
      </c>
      <c r="AU92" s="16" t="s">
        <v>82</v>
      </c>
    </row>
    <row r="93" spans="1:65" s="13" customFormat="1" ht="10.199999999999999">
      <c r="B93" s="208"/>
      <c r="C93" s="209"/>
      <c r="D93" s="204" t="s">
        <v>148</v>
      </c>
      <c r="E93" s="210" t="s">
        <v>19</v>
      </c>
      <c r="F93" s="211" t="s">
        <v>639</v>
      </c>
      <c r="G93" s="209"/>
      <c r="H93" s="212">
        <v>0.09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148</v>
      </c>
      <c r="AU93" s="218" t="s">
        <v>82</v>
      </c>
      <c r="AV93" s="13" t="s">
        <v>82</v>
      </c>
      <c r="AW93" s="13" t="s">
        <v>33</v>
      </c>
      <c r="AX93" s="13" t="s">
        <v>79</v>
      </c>
      <c r="AY93" s="218" t="s">
        <v>137</v>
      </c>
    </row>
    <row r="94" spans="1:65" s="2" customFormat="1" ht="14.4" customHeight="1">
      <c r="A94" s="33"/>
      <c r="B94" s="34"/>
      <c r="C94" s="191" t="s">
        <v>82</v>
      </c>
      <c r="D94" s="191" t="s">
        <v>139</v>
      </c>
      <c r="E94" s="192" t="s">
        <v>640</v>
      </c>
      <c r="F94" s="193" t="s">
        <v>641</v>
      </c>
      <c r="G94" s="194" t="s">
        <v>313</v>
      </c>
      <c r="H94" s="195">
        <v>2</v>
      </c>
      <c r="I94" s="196"/>
      <c r="J94" s="197">
        <f>ROUND(I94*H94,2)</f>
        <v>0</v>
      </c>
      <c r="K94" s="193" t="s">
        <v>143</v>
      </c>
      <c r="L94" s="38"/>
      <c r="M94" s="198" t="s">
        <v>19</v>
      </c>
      <c r="N94" s="199" t="s">
        <v>42</v>
      </c>
      <c r="O94" s="63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202" t="s">
        <v>144</v>
      </c>
      <c r="AT94" s="202" t="s">
        <v>139</v>
      </c>
      <c r="AU94" s="202" t="s">
        <v>82</v>
      </c>
      <c r="AY94" s="16" t="s">
        <v>137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6" t="s">
        <v>79</v>
      </c>
      <c r="BK94" s="203">
        <f>ROUND(I94*H94,2)</f>
        <v>0</v>
      </c>
      <c r="BL94" s="16" t="s">
        <v>144</v>
      </c>
      <c r="BM94" s="202" t="s">
        <v>642</v>
      </c>
    </row>
    <row r="95" spans="1:65" s="2" customFormat="1" ht="10.199999999999999">
      <c r="A95" s="33"/>
      <c r="B95" s="34"/>
      <c r="C95" s="35"/>
      <c r="D95" s="204" t="s">
        <v>146</v>
      </c>
      <c r="E95" s="35"/>
      <c r="F95" s="205" t="s">
        <v>643</v>
      </c>
      <c r="G95" s="35"/>
      <c r="H95" s="35"/>
      <c r="I95" s="114"/>
      <c r="J95" s="35"/>
      <c r="K95" s="35"/>
      <c r="L95" s="38"/>
      <c r="M95" s="206"/>
      <c r="N95" s="207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146</v>
      </c>
      <c r="AU95" s="16" t="s">
        <v>82</v>
      </c>
    </row>
    <row r="96" spans="1:65" s="2" customFormat="1" ht="14.4" customHeight="1">
      <c r="A96" s="33"/>
      <c r="B96" s="34"/>
      <c r="C96" s="191" t="s">
        <v>154</v>
      </c>
      <c r="D96" s="191" t="s">
        <v>139</v>
      </c>
      <c r="E96" s="192" t="s">
        <v>644</v>
      </c>
      <c r="F96" s="193" t="s">
        <v>645</v>
      </c>
      <c r="G96" s="194" t="s">
        <v>313</v>
      </c>
      <c r="H96" s="195">
        <v>7</v>
      </c>
      <c r="I96" s="196"/>
      <c r="J96" s="197">
        <f>ROUND(I96*H96,2)</f>
        <v>0</v>
      </c>
      <c r="K96" s="193" t="s">
        <v>143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144</v>
      </c>
      <c r="AT96" s="202" t="s">
        <v>139</v>
      </c>
      <c r="AU96" s="202" t="s">
        <v>82</v>
      </c>
      <c r="AY96" s="16" t="s">
        <v>137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144</v>
      </c>
      <c r="BM96" s="202" t="s">
        <v>646</v>
      </c>
    </row>
    <row r="97" spans="1:65" s="2" customFormat="1" ht="10.199999999999999">
      <c r="A97" s="33"/>
      <c r="B97" s="34"/>
      <c r="C97" s="35"/>
      <c r="D97" s="204" t="s">
        <v>146</v>
      </c>
      <c r="E97" s="35"/>
      <c r="F97" s="205" t="s">
        <v>647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146</v>
      </c>
      <c r="AU97" s="16" t="s">
        <v>82</v>
      </c>
    </row>
    <row r="98" spans="1:65" s="2" customFormat="1" ht="14.4" customHeight="1">
      <c r="A98" s="33"/>
      <c r="B98" s="34"/>
      <c r="C98" s="191" t="s">
        <v>144</v>
      </c>
      <c r="D98" s="191" t="s">
        <v>139</v>
      </c>
      <c r="E98" s="192" t="s">
        <v>576</v>
      </c>
      <c r="F98" s="193" t="s">
        <v>577</v>
      </c>
      <c r="G98" s="194" t="s">
        <v>313</v>
      </c>
      <c r="H98" s="195">
        <v>9</v>
      </c>
      <c r="I98" s="196"/>
      <c r="J98" s="197">
        <f>ROUND(I98*H98,2)</f>
        <v>0</v>
      </c>
      <c r="K98" s="193" t="s">
        <v>143</v>
      </c>
      <c r="L98" s="38"/>
      <c r="M98" s="198" t="s">
        <v>19</v>
      </c>
      <c r="N98" s="199" t="s">
        <v>42</v>
      </c>
      <c r="O98" s="63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144</v>
      </c>
      <c r="AT98" s="202" t="s">
        <v>139</v>
      </c>
      <c r="AU98" s="202" t="s">
        <v>82</v>
      </c>
      <c r="AY98" s="16" t="s">
        <v>137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144</v>
      </c>
      <c r="BM98" s="202" t="s">
        <v>648</v>
      </c>
    </row>
    <row r="99" spans="1:65" s="2" customFormat="1" ht="10.199999999999999">
      <c r="A99" s="33"/>
      <c r="B99" s="34"/>
      <c r="C99" s="35"/>
      <c r="D99" s="204" t="s">
        <v>146</v>
      </c>
      <c r="E99" s="35"/>
      <c r="F99" s="205" t="s">
        <v>579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146</v>
      </c>
      <c r="AU99" s="16" t="s">
        <v>82</v>
      </c>
    </row>
    <row r="100" spans="1:65" s="2" customFormat="1" ht="14.4" customHeight="1">
      <c r="A100" s="33"/>
      <c r="B100" s="34"/>
      <c r="C100" s="219" t="s">
        <v>165</v>
      </c>
      <c r="D100" s="219" t="s">
        <v>223</v>
      </c>
      <c r="E100" s="220" t="s">
        <v>580</v>
      </c>
      <c r="F100" s="221" t="s">
        <v>581</v>
      </c>
      <c r="G100" s="222" t="s">
        <v>226</v>
      </c>
      <c r="H100" s="223">
        <v>0.45</v>
      </c>
      <c r="I100" s="224"/>
      <c r="J100" s="225">
        <f>ROUND(I100*H100,2)</f>
        <v>0</v>
      </c>
      <c r="K100" s="221" t="s">
        <v>19</v>
      </c>
      <c r="L100" s="226"/>
      <c r="M100" s="227" t="s">
        <v>19</v>
      </c>
      <c r="N100" s="228" t="s">
        <v>42</v>
      </c>
      <c r="O100" s="63"/>
      <c r="P100" s="200">
        <f>O100*H100</f>
        <v>0</v>
      </c>
      <c r="Q100" s="200">
        <v>1E-3</v>
      </c>
      <c r="R100" s="200">
        <f>Q100*H100</f>
        <v>4.5000000000000004E-4</v>
      </c>
      <c r="S100" s="200">
        <v>0</v>
      </c>
      <c r="T100" s="201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202" t="s">
        <v>184</v>
      </c>
      <c r="AT100" s="202" t="s">
        <v>223</v>
      </c>
      <c r="AU100" s="202" t="s">
        <v>82</v>
      </c>
      <c r="AY100" s="16" t="s">
        <v>137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6" t="s">
        <v>79</v>
      </c>
      <c r="BK100" s="203">
        <f>ROUND(I100*H100,2)</f>
        <v>0</v>
      </c>
      <c r="BL100" s="16" t="s">
        <v>144</v>
      </c>
      <c r="BM100" s="202" t="s">
        <v>649</v>
      </c>
    </row>
    <row r="101" spans="1:65" s="2" customFormat="1" ht="10.199999999999999">
      <c r="A101" s="33"/>
      <c r="B101" s="34"/>
      <c r="C101" s="35"/>
      <c r="D101" s="204" t="s">
        <v>146</v>
      </c>
      <c r="E101" s="35"/>
      <c r="F101" s="205" t="s">
        <v>581</v>
      </c>
      <c r="G101" s="35"/>
      <c r="H101" s="35"/>
      <c r="I101" s="114"/>
      <c r="J101" s="35"/>
      <c r="K101" s="35"/>
      <c r="L101" s="38"/>
      <c r="M101" s="206"/>
      <c r="N101" s="207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146</v>
      </c>
      <c r="AU101" s="16" t="s">
        <v>82</v>
      </c>
    </row>
    <row r="102" spans="1:65" s="13" customFormat="1" ht="10.199999999999999">
      <c r="B102" s="208"/>
      <c r="C102" s="209"/>
      <c r="D102" s="204" t="s">
        <v>148</v>
      </c>
      <c r="E102" s="210" t="s">
        <v>19</v>
      </c>
      <c r="F102" s="211" t="s">
        <v>583</v>
      </c>
      <c r="G102" s="209"/>
      <c r="H102" s="212">
        <v>0.45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148</v>
      </c>
      <c r="AU102" s="218" t="s">
        <v>82</v>
      </c>
      <c r="AV102" s="13" t="s">
        <v>82</v>
      </c>
      <c r="AW102" s="13" t="s">
        <v>33</v>
      </c>
      <c r="AX102" s="13" t="s">
        <v>79</v>
      </c>
      <c r="AY102" s="218" t="s">
        <v>137</v>
      </c>
    </row>
    <row r="103" spans="1:65" s="2" customFormat="1" ht="14.4" customHeight="1">
      <c r="A103" s="33"/>
      <c r="B103" s="34"/>
      <c r="C103" s="191" t="s">
        <v>172</v>
      </c>
      <c r="D103" s="191" t="s">
        <v>139</v>
      </c>
      <c r="E103" s="192" t="s">
        <v>592</v>
      </c>
      <c r="F103" s="193" t="s">
        <v>593</v>
      </c>
      <c r="G103" s="194" t="s">
        <v>142</v>
      </c>
      <c r="H103" s="195">
        <v>9</v>
      </c>
      <c r="I103" s="196"/>
      <c r="J103" s="197">
        <f>ROUND(I103*H103,2)</f>
        <v>0</v>
      </c>
      <c r="K103" s="193" t="s">
        <v>143</v>
      </c>
      <c r="L103" s="38"/>
      <c r="M103" s="198" t="s">
        <v>19</v>
      </c>
      <c r="N103" s="199" t="s">
        <v>42</v>
      </c>
      <c r="O103" s="63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202" t="s">
        <v>144</v>
      </c>
      <c r="AT103" s="202" t="s">
        <v>139</v>
      </c>
      <c r="AU103" s="202" t="s">
        <v>82</v>
      </c>
      <c r="AY103" s="16" t="s">
        <v>137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6" t="s">
        <v>79</v>
      </c>
      <c r="BK103" s="203">
        <f>ROUND(I103*H103,2)</f>
        <v>0</v>
      </c>
      <c r="BL103" s="16" t="s">
        <v>144</v>
      </c>
      <c r="BM103" s="202" t="s">
        <v>650</v>
      </c>
    </row>
    <row r="104" spans="1:65" s="2" customFormat="1" ht="10.199999999999999">
      <c r="A104" s="33"/>
      <c r="B104" s="34"/>
      <c r="C104" s="35"/>
      <c r="D104" s="204" t="s">
        <v>146</v>
      </c>
      <c r="E104" s="35"/>
      <c r="F104" s="205" t="s">
        <v>595</v>
      </c>
      <c r="G104" s="35"/>
      <c r="H104" s="35"/>
      <c r="I104" s="114"/>
      <c r="J104" s="35"/>
      <c r="K104" s="35"/>
      <c r="L104" s="38"/>
      <c r="M104" s="206"/>
      <c r="N104" s="207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146</v>
      </c>
      <c r="AU104" s="16" t="s">
        <v>82</v>
      </c>
    </row>
    <row r="105" spans="1:65" s="13" customFormat="1" ht="10.199999999999999">
      <c r="B105" s="208"/>
      <c r="C105" s="209"/>
      <c r="D105" s="204" t="s">
        <v>148</v>
      </c>
      <c r="E105" s="210" t="s">
        <v>19</v>
      </c>
      <c r="F105" s="211" t="s">
        <v>596</v>
      </c>
      <c r="G105" s="209"/>
      <c r="H105" s="212">
        <v>9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148</v>
      </c>
      <c r="AU105" s="218" t="s">
        <v>82</v>
      </c>
      <c r="AV105" s="13" t="s">
        <v>82</v>
      </c>
      <c r="AW105" s="13" t="s">
        <v>33</v>
      </c>
      <c r="AX105" s="13" t="s">
        <v>79</v>
      </c>
      <c r="AY105" s="218" t="s">
        <v>137</v>
      </c>
    </row>
    <row r="106" spans="1:65" s="2" customFormat="1" ht="14.4" customHeight="1">
      <c r="A106" s="33"/>
      <c r="B106" s="34"/>
      <c r="C106" s="219" t="s">
        <v>178</v>
      </c>
      <c r="D106" s="219" t="s">
        <v>223</v>
      </c>
      <c r="E106" s="220" t="s">
        <v>597</v>
      </c>
      <c r="F106" s="221" t="s">
        <v>598</v>
      </c>
      <c r="G106" s="222" t="s">
        <v>168</v>
      </c>
      <c r="H106" s="223">
        <v>0.9</v>
      </c>
      <c r="I106" s="224"/>
      <c r="J106" s="225">
        <f>ROUND(I106*H106,2)</f>
        <v>0</v>
      </c>
      <c r="K106" s="221" t="s">
        <v>143</v>
      </c>
      <c r="L106" s="226"/>
      <c r="M106" s="227" t="s">
        <v>19</v>
      </c>
      <c r="N106" s="228" t="s">
        <v>42</v>
      </c>
      <c r="O106" s="63"/>
      <c r="P106" s="200">
        <f>O106*H106</f>
        <v>0</v>
      </c>
      <c r="Q106" s="200">
        <v>0.2</v>
      </c>
      <c r="R106" s="200">
        <f>Q106*H106</f>
        <v>0.18000000000000002</v>
      </c>
      <c r="S106" s="200">
        <v>0</v>
      </c>
      <c r="T106" s="201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202" t="s">
        <v>184</v>
      </c>
      <c r="AT106" s="202" t="s">
        <v>223</v>
      </c>
      <c r="AU106" s="202" t="s">
        <v>82</v>
      </c>
      <c r="AY106" s="16" t="s">
        <v>137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6" t="s">
        <v>79</v>
      </c>
      <c r="BK106" s="203">
        <f>ROUND(I106*H106,2)</f>
        <v>0</v>
      </c>
      <c r="BL106" s="16" t="s">
        <v>144</v>
      </c>
      <c r="BM106" s="202" t="s">
        <v>651</v>
      </c>
    </row>
    <row r="107" spans="1:65" s="2" customFormat="1" ht="10.199999999999999">
      <c r="A107" s="33"/>
      <c r="B107" s="34"/>
      <c r="C107" s="35"/>
      <c r="D107" s="204" t="s">
        <v>146</v>
      </c>
      <c r="E107" s="35"/>
      <c r="F107" s="205" t="s">
        <v>598</v>
      </c>
      <c r="G107" s="35"/>
      <c r="H107" s="35"/>
      <c r="I107" s="114"/>
      <c r="J107" s="35"/>
      <c r="K107" s="35"/>
      <c r="L107" s="38"/>
      <c r="M107" s="206"/>
      <c r="N107" s="207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146</v>
      </c>
      <c r="AU107" s="16" t="s">
        <v>82</v>
      </c>
    </row>
    <row r="108" spans="1:65" s="13" customFormat="1" ht="10.199999999999999">
      <c r="B108" s="208"/>
      <c r="C108" s="209"/>
      <c r="D108" s="204" t="s">
        <v>148</v>
      </c>
      <c r="E108" s="210" t="s">
        <v>19</v>
      </c>
      <c r="F108" s="211" t="s">
        <v>600</v>
      </c>
      <c r="G108" s="209"/>
      <c r="H108" s="212">
        <v>0.9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148</v>
      </c>
      <c r="AU108" s="218" t="s">
        <v>82</v>
      </c>
      <c r="AV108" s="13" t="s">
        <v>82</v>
      </c>
      <c r="AW108" s="13" t="s">
        <v>33</v>
      </c>
      <c r="AX108" s="13" t="s">
        <v>79</v>
      </c>
      <c r="AY108" s="218" t="s">
        <v>137</v>
      </c>
    </row>
    <row r="109" spans="1:65" s="2" customFormat="1" ht="14.4" customHeight="1">
      <c r="A109" s="33"/>
      <c r="B109" s="34"/>
      <c r="C109" s="191" t="s">
        <v>184</v>
      </c>
      <c r="D109" s="191" t="s">
        <v>139</v>
      </c>
      <c r="E109" s="192" t="s">
        <v>652</v>
      </c>
      <c r="F109" s="193" t="s">
        <v>653</v>
      </c>
      <c r="G109" s="194" t="s">
        <v>654</v>
      </c>
      <c r="H109" s="195">
        <v>9</v>
      </c>
      <c r="I109" s="196"/>
      <c r="J109" s="197">
        <f>ROUND(I109*H109,2)</f>
        <v>0</v>
      </c>
      <c r="K109" s="193" t="s">
        <v>19</v>
      </c>
      <c r="L109" s="38"/>
      <c r="M109" s="198" t="s">
        <v>19</v>
      </c>
      <c r="N109" s="199" t="s">
        <v>42</v>
      </c>
      <c r="O109" s="63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202" t="s">
        <v>144</v>
      </c>
      <c r="AT109" s="202" t="s">
        <v>139</v>
      </c>
      <c r="AU109" s="202" t="s">
        <v>82</v>
      </c>
      <c r="AY109" s="16" t="s">
        <v>137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6" t="s">
        <v>79</v>
      </c>
      <c r="BK109" s="203">
        <f>ROUND(I109*H109,2)</f>
        <v>0</v>
      </c>
      <c r="BL109" s="16" t="s">
        <v>144</v>
      </c>
      <c r="BM109" s="202" t="s">
        <v>655</v>
      </c>
    </row>
    <row r="110" spans="1:65" s="2" customFormat="1" ht="10.199999999999999">
      <c r="A110" s="33"/>
      <c r="B110" s="34"/>
      <c r="C110" s="35"/>
      <c r="D110" s="204" t="s">
        <v>146</v>
      </c>
      <c r="E110" s="35"/>
      <c r="F110" s="205" t="s">
        <v>653</v>
      </c>
      <c r="G110" s="35"/>
      <c r="H110" s="35"/>
      <c r="I110" s="114"/>
      <c r="J110" s="35"/>
      <c r="K110" s="35"/>
      <c r="L110" s="38"/>
      <c r="M110" s="206"/>
      <c r="N110" s="207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146</v>
      </c>
      <c r="AU110" s="16" t="s">
        <v>82</v>
      </c>
    </row>
    <row r="111" spans="1:65" s="2" customFormat="1" ht="14.4" customHeight="1">
      <c r="A111" s="33"/>
      <c r="B111" s="34"/>
      <c r="C111" s="191" t="s">
        <v>190</v>
      </c>
      <c r="D111" s="191" t="s">
        <v>139</v>
      </c>
      <c r="E111" s="192" t="s">
        <v>656</v>
      </c>
      <c r="F111" s="193" t="s">
        <v>657</v>
      </c>
      <c r="G111" s="194" t="s">
        <v>556</v>
      </c>
      <c r="H111" s="195">
        <v>1</v>
      </c>
      <c r="I111" s="196"/>
      <c r="J111" s="197">
        <f>ROUND(I111*H111,2)</f>
        <v>0</v>
      </c>
      <c r="K111" s="193" t="s">
        <v>19</v>
      </c>
      <c r="L111" s="38"/>
      <c r="M111" s="198" t="s">
        <v>19</v>
      </c>
      <c r="N111" s="199" t="s">
        <v>42</v>
      </c>
      <c r="O111" s="63"/>
      <c r="P111" s="200">
        <f>O111*H111</f>
        <v>0</v>
      </c>
      <c r="Q111" s="200">
        <v>3.0000000000000001E-3</v>
      </c>
      <c r="R111" s="200">
        <f>Q111*H111</f>
        <v>3.0000000000000001E-3</v>
      </c>
      <c r="S111" s="200">
        <v>0</v>
      </c>
      <c r="T111" s="201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202" t="s">
        <v>144</v>
      </c>
      <c r="AT111" s="202" t="s">
        <v>139</v>
      </c>
      <c r="AU111" s="202" t="s">
        <v>82</v>
      </c>
      <c r="AY111" s="16" t="s">
        <v>137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6" t="s">
        <v>79</v>
      </c>
      <c r="BK111" s="203">
        <f>ROUND(I111*H111,2)</f>
        <v>0</v>
      </c>
      <c r="BL111" s="16" t="s">
        <v>144</v>
      </c>
      <c r="BM111" s="202" t="s">
        <v>658</v>
      </c>
    </row>
    <row r="112" spans="1:65" s="2" customFormat="1" ht="10.199999999999999">
      <c r="A112" s="33"/>
      <c r="B112" s="34"/>
      <c r="C112" s="35"/>
      <c r="D112" s="204" t="s">
        <v>146</v>
      </c>
      <c r="E112" s="35"/>
      <c r="F112" s="205" t="s">
        <v>657</v>
      </c>
      <c r="G112" s="35"/>
      <c r="H112" s="35"/>
      <c r="I112" s="114"/>
      <c r="J112" s="35"/>
      <c r="K112" s="35"/>
      <c r="L112" s="38"/>
      <c r="M112" s="206"/>
      <c r="N112" s="207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146</v>
      </c>
      <c r="AU112" s="16" t="s">
        <v>82</v>
      </c>
    </row>
    <row r="113" spans="1:65" s="13" customFormat="1" ht="10.199999999999999">
      <c r="B113" s="208"/>
      <c r="C113" s="209"/>
      <c r="D113" s="204" t="s">
        <v>148</v>
      </c>
      <c r="E113" s="210" t="s">
        <v>19</v>
      </c>
      <c r="F113" s="211" t="s">
        <v>659</v>
      </c>
      <c r="G113" s="209"/>
      <c r="H113" s="212">
        <v>1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148</v>
      </c>
      <c r="AU113" s="218" t="s">
        <v>82</v>
      </c>
      <c r="AV113" s="13" t="s">
        <v>82</v>
      </c>
      <c r="AW113" s="13" t="s">
        <v>33</v>
      </c>
      <c r="AX113" s="13" t="s">
        <v>79</v>
      </c>
      <c r="AY113" s="218" t="s">
        <v>137</v>
      </c>
    </row>
    <row r="114" spans="1:65" s="2" customFormat="1" ht="14.4" customHeight="1">
      <c r="A114" s="33"/>
      <c r="B114" s="34"/>
      <c r="C114" s="191" t="s">
        <v>196</v>
      </c>
      <c r="D114" s="191" t="s">
        <v>139</v>
      </c>
      <c r="E114" s="192" t="s">
        <v>601</v>
      </c>
      <c r="F114" s="193" t="s">
        <v>602</v>
      </c>
      <c r="G114" s="194" t="s">
        <v>168</v>
      </c>
      <c r="H114" s="195">
        <v>0.54</v>
      </c>
      <c r="I114" s="196"/>
      <c r="J114" s="197">
        <f>ROUND(I114*H114,2)</f>
        <v>0</v>
      </c>
      <c r="K114" s="193" t="s">
        <v>143</v>
      </c>
      <c r="L114" s="38"/>
      <c r="M114" s="198" t="s">
        <v>19</v>
      </c>
      <c r="N114" s="199" t="s">
        <v>42</v>
      </c>
      <c r="O114" s="63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202" t="s">
        <v>144</v>
      </c>
      <c r="AT114" s="202" t="s">
        <v>139</v>
      </c>
      <c r="AU114" s="202" t="s">
        <v>82</v>
      </c>
      <c r="AY114" s="16" t="s">
        <v>137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6" t="s">
        <v>79</v>
      </c>
      <c r="BK114" s="203">
        <f>ROUND(I114*H114,2)</f>
        <v>0</v>
      </c>
      <c r="BL114" s="16" t="s">
        <v>144</v>
      </c>
      <c r="BM114" s="202" t="s">
        <v>660</v>
      </c>
    </row>
    <row r="115" spans="1:65" s="2" customFormat="1" ht="10.199999999999999">
      <c r="A115" s="33"/>
      <c r="B115" s="34"/>
      <c r="C115" s="35"/>
      <c r="D115" s="204" t="s">
        <v>146</v>
      </c>
      <c r="E115" s="35"/>
      <c r="F115" s="205" t="s">
        <v>604</v>
      </c>
      <c r="G115" s="35"/>
      <c r="H115" s="35"/>
      <c r="I115" s="114"/>
      <c r="J115" s="35"/>
      <c r="K115" s="35"/>
      <c r="L115" s="38"/>
      <c r="M115" s="206"/>
      <c r="N115" s="207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146</v>
      </c>
      <c r="AU115" s="16" t="s">
        <v>82</v>
      </c>
    </row>
    <row r="116" spans="1:65" s="13" customFormat="1" ht="10.199999999999999">
      <c r="B116" s="208"/>
      <c r="C116" s="209"/>
      <c r="D116" s="204" t="s">
        <v>148</v>
      </c>
      <c r="E116" s="210" t="s">
        <v>19</v>
      </c>
      <c r="F116" s="211" t="s">
        <v>661</v>
      </c>
      <c r="G116" s="209"/>
      <c r="H116" s="212">
        <v>0.54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148</v>
      </c>
      <c r="AU116" s="218" t="s">
        <v>82</v>
      </c>
      <c r="AV116" s="13" t="s">
        <v>82</v>
      </c>
      <c r="AW116" s="13" t="s">
        <v>33</v>
      </c>
      <c r="AX116" s="13" t="s">
        <v>79</v>
      </c>
      <c r="AY116" s="218" t="s">
        <v>137</v>
      </c>
    </row>
    <row r="117" spans="1:65" s="2" customFormat="1" ht="14.4" customHeight="1">
      <c r="A117" s="33"/>
      <c r="B117" s="34"/>
      <c r="C117" s="191" t="s">
        <v>202</v>
      </c>
      <c r="D117" s="191" t="s">
        <v>139</v>
      </c>
      <c r="E117" s="192" t="s">
        <v>606</v>
      </c>
      <c r="F117" s="193" t="s">
        <v>607</v>
      </c>
      <c r="G117" s="194" t="s">
        <v>168</v>
      </c>
      <c r="H117" s="195">
        <v>0.54</v>
      </c>
      <c r="I117" s="196"/>
      <c r="J117" s="197">
        <f>ROUND(I117*H117,2)</f>
        <v>0</v>
      </c>
      <c r="K117" s="193" t="s">
        <v>143</v>
      </c>
      <c r="L117" s="38"/>
      <c r="M117" s="198" t="s">
        <v>19</v>
      </c>
      <c r="N117" s="199" t="s">
        <v>42</v>
      </c>
      <c r="O117" s="63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202" t="s">
        <v>144</v>
      </c>
      <c r="AT117" s="202" t="s">
        <v>139</v>
      </c>
      <c r="AU117" s="202" t="s">
        <v>82</v>
      </c>
      <c r="AY117" s="16" t="s">
        <v>137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6" t="s">
        <v>79</v>
      </c>
      <c r="BK117" s="203">
        <f>ROUND(I117*H117,2)</f>
        <v>0</v>
      </c>
      <c r="BL117" s="16" t="s">
        <v>144</v>
      </c>
      <c r="BM117" s="202" t="s">
        <v>662</v>
      </c>
    </row>
    <row r="118" spans="1:65" s="2" customFormat="1" ht="10.199999999999999">
      <c r="A118" s="33"/>
      <c r="B118" s="34"/>
      <c r="C118" s="35"/>
      <c r="D118" s="204" t="s">
        <v>146</v>
      </c>
      <c r="E118" s="35"/>
      <c r="F118" s="205" t="s">
        <v>609</v>
      </c>
      <c r="G118" s="35"/>
      <c r="H118" s="35"/>
      <c r="I118" s="114"/>
      <c r="J118" s="35"/>
      <c r="K118" s="35"/>
      <c r="L118" s="38"/>
      <c r="M118" s="206"/>
      <c r="N118" s="207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146</v>
      </c>
      <c r="AU118" s="16" t="s">
        <v>82</v>
      </c>
    </row>
    <row r="119" spans="1:65" s="12" customFormat="1" ht="22.8" customHeight="1">
      <c r="B119" s="175"/>
      <c r="C119" s="176"/>
      <c r="D119" s="177" t="s">
        <v>70</v>
      </c>
      <c r="E119" s="189" t="s">
        <v>374</v>
      </c>
      <c r="F119" s="189" t="s">
        <v>375</v>
      </c>
      <c r="G119" s="176"/>
      <c r="H119" s="176"/>
      <c r="I119" s="179"/>
      <c r="J119" s="190">
        <f>BK119</f>
        <v>0</v>
      </c>
      <c r="K119" s="176"/>
      <c r="L119" s="181"/>
      <c r="M119" s="182"/>
      <c r="N119" s="183"/>
      <c r="O119" s="183"/>
      <c r="P119" s="184">
        <f>SUM(P120:P121)</f>
        <v>0</v>
      </c>
      <c r="Q119" s="183"/>
      <c r="R119" s="184">
        <f>SUM(R120:R121)</f>
        <v>0</v>
      </c>
      <c r="S119" s="183"/>
      <c r="T119" s="185">
        <f>SUM(T120:T121)</f>
        <v>0</v>
      </c>
      <c r="AR119" s="186" t="s">
        <v>79</v>
      </c>
      <c r="AT119" s="187" t="s">
        <v>70</v>
      </c>
      <c r="AU119" s="187" t="s">
        <v>79</v>
      </c>
      <c r="AY119" s="186" t="s">
        <v>137</v>
      </c>
      <c r="BK119" s="188">
        <f>SUM(BK120:BK121)</f>
        <v>0</v>
      </c>
    </row>
    <row r="120" spans="1:65" s="2" customFormat="1" ht="14.4" customHeight="1">
      <c r="A120" s="33"/>
      <c r="B120" s="34"/>
      <c r="C120" s="191" t="s">
        <v>209</v>
      </c>
      <c r="D120" s="191" t="s">
        <v>139</v>
      </c>
      <c r="E120" s="192" t="s">
        <v>628</v>
      </c>
      <c r="F120" s="193" t="s">
        <v>629</v>
      </c>
      <c r="G120" s="194" t="s">
        <v>205</v>
      </c>
      <c r="H120" s="195">
        <v>0.183</v>
      </c>
      <c r="I120" s="196"/>
      <c r="J120" s="197">
        <f>ROUND(I120*H120,2)</f>
        <v>0</v>
      </c>
      <c r="K120" s="193" t="s">
        <v>143</v>
      </c>
      <c r="L120" s="38"/>
      <c r="M120" s="198" t="s">
        <v>19</v>
      </c>
      <c r="N120" s="199" t="s">
        <v>42</v>
      </c>
      <c r="O120" s="63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202" t="s">
        <v>144</v>
      </c>
      <c r="AT120" s="202" t="s">
        <v>139</v>
      </c>
      <c r="AU120" s="202" t="s">
        <v>82</v>
      </c>
      <c r="AY120" s="16" t="s">
        <v>137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6" t="s">
        <v>79</v>
      </c>
      <c r="BK120" s="203">
        <f>ROUND(I120*H120,2)</f>
        <v>0</v>
      </c>
      <c r="BL120" s="16" t="s">
        <v>144</v>
      </c>
      <c r="BM120" s="202" t="s">
        <v>663</v>
      </c>
    </row>
    <row r="121" spans="1:65" s="2" customFormat="1" ht="10.199999999999999">
      <c r="A121" s="33"/>
      <c r="B121" s="34"/>
      <c r="C121" s="35"/>
      <c r="D121" s="204" t="s">
        <v>146</v>
      </c>
      <c r="E121" s="35"/>
      <c r="F121" s="205" t="s">
        <v>631</v>
      </c>
      <c r="G121" s="35"/>
      <c r="H121" s="35"/>
      <c r="I121" s="114"/>
      <c r="J121" s="35"/>
      <c r="K121" s="35"/>
      <c r="L121" s="38"/>
      <c r="M121" s="229"/>
      <c r="N121" s="230"/>
      <c r="O121" s="231"/>
      <c r="P121" s="231"/>
      <c r="Q121" s="231"/>
      <c r="R121" s="231"/>
      <c r="S121" s="231"/>
      <c r="T121" s="232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146</v>
      </c>
      <c r="AU121" s="16" t="s">
        <v>82</v>
      </c>
    </row>
    <row r="122" spans="1:65" s="2" customFormat="1" ht="6.9" customHeight="1">
      <c r="A122" s="33"/>
      <c r="B122" s="46"/>
      <c r="C122" s="47"/>
      <c r="D122" s="47"/>
      <c r="E122" s="47"/>
      <c r="F122" s="47"/>
      <c r="G122" s="47"/>
      <c r="H122" s="47"/>
      <c r="I122" s="141"/>
      <c r="J122" s="47"/>
      <c r="K122" s="47"/>
      <c r="L122" s="38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sheetProtection algorithmName="SHA-512" hashValue="hijS683PjGGjhS3uAqgGH+23MId4KnK1NIZjXRMoOd43A4oVDzlNnV7Kw9MybpUMkcqemsV/srhVGVvwpm9SHw==" saltValue="pjY83OnEipipTh61690OWG2h53bcOKN/rcc0nbTF+If9uPTSNpS/jEsRdNrfofLVwcs9eRqP+5VURNro/Uj9+Q==" spinCount="100000" sheet="1" objects="1" scenarios="1" formatColumns="0" formatRows="0" autoFilter="0"/>
  <autoFilter ref="C87:K121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2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100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P3 v k.ú. Svojšice u Kouřimi</v>
      </c>
      <c r="F7" s="357"/>
      <c r="G7" s="357"/>
      <c r="H7" s="357"/>
      <c r="I7" s="107"/>
      <c r="L7" s="19"/>
    </row>
    <row r="8" spans="1:46" s="1" customFormat="1" ht="12" customHeight="1">
      <c r="B8" s="19"/>
      <c r="D8" s="113" t="s">
        <v>108</v>
      </c>
      <c r="I8" s="107"/>
      <c r="L8" s="19"/>
    </row>
    <row r="9" spans="1:46" s="2" customFormat="1" ht="14.4" customHeight="1">
      <c r="A9" s="33"/>
      <c r="B9" s="38"/>
      <c r="C9" s="33"/>
      <c r="D9" s="33"/>
      <c r="E9" s="356" t="s">
        <v>514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3" t="s">
        <v>632</v>
      </c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58" t="s">
        <v>664</v>
      </c>
      <c r="F11" s="359"/>
      <c r="G11" s="359"/>
      <c r="H11" s="359"/>
      <c r="I11" s="114"/>
      <c r="J11" s="33"/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114"/>
      <c r="J12" s="33"/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3" t="s">
        <v>18</v>
      </c>
      <c r="E13" s="33"/>
      <c r="F13" s="102" t="s">
        <v>92</v>
      </c>
      <c r="G13" s="33"/>
      <c r="H13" s="33"/>
      <c r="I13" s="116" t="s">
        <v>20</v>
      </c>
      <c r="J13" s="102" t="s">
        <v>19</v>
      </c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21</v>
      </c>
      <c r="E14" s="33"/>
      <c r="F14" s="102" t="s">
        <v>22</v>
      </c>
      <c r="G14" s="33"/>
      <c r="H14" s="33"/>
      <c r="I14" s="116" t="s">
        <v>23</v>
      </c>
      <c r="J14" s="117" t="str">
        <f>'Rekapitulace stavby'!AN8</f>
        <v>2. 6. 2020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14"/>
      <c r="J15" s="33"/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3" t="s">
        <v>25</v>
      </c>
      <c r="E16" s="33"/>
      <c r="F16" s="33"/>
      <c r="G16" s="33"/>
      <c r="H16" s="33"/>
      <c r="I16" s="116" t="s">
        <v>26</v>
      </c>
      <c r="J16" s="102" t="s">
        <v>19</v>
      </c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27</v>
      </c>
      <c r="F17" s="33"/>
      <c r="G17" s="33"/>
      <c r="H17" s="33"/>
      <c r="I17" s="116" t="s">
        <v>28</v>
      </c>
      <c r="J17" s="102" t="s">
        <v>19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14"/>
      <c r="J18" s="33"/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3" t="s">
        <v>29</v>
      </c>
      <c r="E19" s="33"/>
      <c r="F19" s="33"/>
      <c r="G19" s="33"/>
      <c r="H19" s="33"/>
      <c r="I19" s="116" t="s">
        <v>26</v>
      </c>
      <c r="J19" s="29" t="str">
        <f>'Rekapitulace stavby'!AN13</f>
        <v>Vyplň údaj</v>
      </c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60" t="str">
        <f>'Rekapitulace stavby'!E14</f>
        <v>Vyplň údaj</v>
      </c>
      <c r="F20" s="361"/>
      <c r="G20" s="361"/>
      <c r="H20" s="361"/>
      <c r="I20" s="116" t="s">
        <v>28</v>
      </c>
      <c r="J20" s="29" t="str">
        <f>'Rekapitulace stavby'!AN14</f>
        <v>Vyplň údaj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14"/>
      <c r="J21" s="33"/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3" t="s">
        <v>31</v>
      </c>
      <c r="E22" s="33"/>
      <c r="F22" s="33"/>
      <c r="G22" s="33"/>
      <c r="H22" s="33"/>
      <c r="I22" s="116" t="s">
        <v>26</v>
      </c>
      <c r="J22" s="102" t="s">
        <v>19</v>
      </c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32</v>
      </c>
      <c r="F23" s="33"/>
      <c r="G23" s="33"/>
      <c r="H23" s="33"/>
      <c r="I23" s="116" t="s">
        <v>28</v>
      </c>
      <c r="J23" s="102" t="s">
        <v>19</v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14"/>
      <c r="J24" s="33"/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3" t="s">
        <v>34</v>
      </c>
      <c r="E25" s="33"/>
      <c r="F25" s="33"/>
      <c r="G25" s="33"/>
      <c r="H25" s="33"/>
      <c r="I25" s="116" t="s">
        <v>26</v>
      </c>
      <c r="J25" s="102" t="str">
        <f>IF('Rekapitulace stavby'!AN19="","",'Rekapitulace stavby'!AN19)</f>
        <v/>
      </c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6" t="s">
        <v>28</v>
      </c>
      <c r="J26" s="102" t="str">
        <f>IF('Rekapitulace stavby'!AN20="","",'Rekapitulace stavby'!AN20)</f>
        <v/>
      </c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14"/>
      <c r="J27" s="33"/>
      <c r="K27" s="33"/>
      <c r="L27" s="11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3" t="s">
        <v>35</v>
      </c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18"/>
      <c r="B29" s="119"/>
      <c r="C29" s="118"/>
      <c r="D29" s="118"/>
      <c r="E29" s="362" t="s">
        <v>19</v>
      </c>
      <c r="F29" s="362"/>
      <c r="G29" s="362"/>
      <c r="H29" s="362"/>
      <c r="I29" s="120"/>
      <c r="J29" s="118"/>
      <c r="K29" s="118"/>
      <c r="L29" s="121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14"/>
      <c r="J30" s="33"/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37</v>
      </c>
      <c r="E32" s="33"/>
      <c r="F32" s="33"/>
      <c r="G32" s="33"/>
      <c r="H32" s="33"/>
      <c r="I32" s="114"/>
      <c r="J32" s="125">
        <f>ROUND(J88, 2)</f>
        <v>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2"/>
      <c r="E33" s="122"/>
      <c r="F33" s="122"/>
      <c r="G33" s="122"/>
      <c r="H33" s="122"/>
      <c r="I33" s="123"/>
      <c r="J33" s="122"/>
      <c r="K33" s="122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6" t="s">
        <v>39</v>
      </c>
      <c r="G34" s="33"/>
      <c r="H34" s="33"/>
      <c r="I34" s="127" t="s">
        <v>38</v>
      </c>
      <c r="J34" s="126" t="s">
        <v>40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8" t="s">
        <v>41</v>
      </c>
      <c r="E35" s="113" t="s">
        <v>42</v>
      </c>
      <c r="F35" s="129">
        <f>ROUND((SUM(BE88:BE121)),  2)</f>
        <v>0</v>
      </c>
      <c r="G35" s="33"/>
      <c r="H35" s="33"/>
      <c r="I35" s="130">
        <v>0.21</v>
      </c>
      <c r="J35" s="129">
        <f>ROUND(((SUM(BE88:BE121))*I35),  2)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3" t="s">
        <v>43</v>
      </c>
      <c r="F36" s="129">
        <f>ROUND((SUM(BF88:BF121)),  2)</f>
        <v>0</v>
      </c>
      <c r="G36" s="33"/>
      <c r="H36" s="33"/>
      <c r="I36" s="130">
        <v>0.15</v>
      </c>
      <c r="J36" s="129">
        <f>ROUND(((SUM(BF88:BF121))*I36),  2)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44</v>
      </c>
      <c r="F37" s="129">
        <f>ROUND((SUM(BG88:BG121)),  2)</f>
        <v>0</v>
      </c>
      <c r="G37" s="33"/>
      <c r="H37" s="33"/>
      <c r="I37" s="130">
        <v>0.21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3" t="s">
        <v>45</v>
      </c>
      <c r="F38" s="129">
        <f>ROUND((SUM(BH88:BH121)),  2)</f>
        <v>0</v>
      </c>
      <c r="G38" s="33"/>
      <c r="H38" s="33"/>
      <c r="I38" s="130">
        <v>0.15</v>
      </c>
      <c r="J38" s="129">
        <f>0</f>
        <v>0</v>
      </c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3" t="s">
        <v>46</v>
      </c>
      <c r="F39" s="129">
        <f>ROUND((SUM(BI88:BI121)),  2)</f>
        <v>0</v>
      </c>
      <c r="G39" s="33"/>
      <c r="H39" s="33"/>
      <c r="I39" s="130">
        <v>0</v>
      </c>
      <c r="J39" s="129">
        <f>0</f>
        <v>0</v>
      </c>
      <c r="K39" s="33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1"/>
      <c r="D41" s="132" t="s">
        <v>47</v>
      </c>
      <c r="E41" s="133"/>
      <c r="F41" s="133"/>
      <c r="G41" s="134" t="s">
        <v>48</v>
      </c>
      <c r="H41" s="135" t="s">
        <v>49</v>
      </c>
      <c r="I41" s="136"/>
      <c r="J41" s="137">
        <f>SUM(J32:J39)</f>
        <v>0</v>
      </c>
      <c r="K41" s="138"/>
      <c r="L41" s="115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9"/>
      <c r="C42" s="140"/>
      <c r="D42" s="140"/>
      <c r="E42" s="140"/>
      <c r="F42" s="140"/>
      <c r="G42" s="140"/>
      <c r="H42" s="140"/>
      <c r="I42" s="141"/>
      <c r="J42" s="140"/>
      <c r="K42" s="140"/>
      <c r="L42" s="115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customHeight="1">
      <c r="A46" s="33"/>
      <c r="B46" s="142"/>
      <c r="C46" s="143"/>
      <c r="D46" s="143"/>
      <c r="E46" s="143"/>
      <c r="F46" s="143"/>
      <c r="G46" s="143"/>
      <c r="H46" s="143"/>
      <c r="I46" s="144"/>
      <c r="J46" s="143"/>
      <c r="K46" s="143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customHeight="1">
      <c r="A47" s="33"/>
      <c r="B47" s="34"/>
      <c r="C47" s="22" t="s">
        <v>110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63" t="str">
        <f>E7</f>
        <v>Polní cesta P3 v k.ú. Svojšice u Kouřimi</v>
      </c>
      <c r="F50" s="364"/>
      <c r="G50" s="364"/>
      <c r="H50" s="364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0"/>
      <c r="C51" s="28" t="s">
        <v>108</v>
      </c>
      <c r="D51" s="21"/>
      <c r="E51" s="21"/>
      <c r="F51" s="21"/>
      <c r="G51" s="21"/>
      <c r="H51" s="21"/>
      <c r="I51" s="107"/>
      <c r="J51" s="21"/>
      <c r="K51" s="21"/>
      <c r="L51" s="19"/>
    </row>
    <row r="52" spans="1:47" s="2" customFormat="1" ht="14.4" customHeight="1">
      <c r="A52" s="33"/>
      <c r="B52" s="34"/>
      <c r="C52" s="35"/>
      <c r="D52" s="35"/>
      <c r="E52" s="363" t="s">
        <v>514</v>
      </c>
      <c r="F52" s="365"/>
      <c r="G52" s="365"/>
      <c r="H52" s="365"/>
      <c r="I52" s="114"/>
      <c r="J52" s="35"/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28" t="s">
        <v>632</v>
      </c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4.4" customHeight="1">
      <c r="A54" s="33"/>
      <c r="B54" s="34"/>
      <c r="C54" s="35"/>
      <c r="D54" s="35"/>
      <c r="E54" s="312" t="str">
        <f>E11</f>
        <v>SO-104.2 - Následná péče 2. rok</v>
      </c>
      <c r="F54" s="365"/>
      <c r="G54" s="365"/>
      <c r="H54" s="365"/>
      <c r="I54" s="114"/>
      <c r="J54" s="35"/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customHeight="1">
      <c r="A55" s="33"/>
      <c r="B55" s="34"/>
      <c r="C55" s="35"/>
      <c r="D55" s="35"/>
      <c r="E55" s="35"/>
      <c r="F55" s="35"/>
      <c r="G55" s="35"/>
      <c r="H55" s="35"/>
      <c r="I55" s="114"/>
      <c r="J55" s="35"/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28" t="s">
        <v>21</v>
      </c>
      <c r="D56" s="35"/>
      <c r="E56" s="35"/>
      <c r="F56" s="26" t="str">
        <f>F14</f>
        <v xml:space="preserve"> </v>
      </c>
      <c r="G56" s="35"/>
      <c r="H56" s="35"/>
      <c r="I56" s="116" t="s">
        <v>23</v>
      </c>
      <c r="J56" s="58" t="str">
        <f>IF(J14="","",J14)</f>
        <v>2. 6. 2020</v>
      </c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customHeight="1">
      <c r="A57" s="33"/>
      <c r="B57" s="34"/>
      <c r="C57" s="35"/>
      <c r="D57" s="35"/>
      <c r="E57" s="35"/>
      <c r="F57" s="35"/>
      <c r="G57" s="35"/>
      <c r="H57" s="35"/>
      <c r="I57" s="114"/>
      <c r="J57" s="35"/>
      <c r="K57" s="35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40.799999999999997" customHeight="1">
      <c r="A58" s="33"/>
      <c r="B58" s="34"/>
      <c r="C58" s="28" t="s">
        <v>25</v>
      </c>
      <c r="D58" s="35"/>
      <c r="E58" s="35"/>
      <c r="F58" s="26" t="str">
        <f>E17</f>
        <v>ČR-SPÚ, Pobočka Kolín</v>
      </c>
      <c r="G58" s="35"/>
      <c r="H58" s="35"/>
      <c r="I58" s="116" t="s">
        <v>31</v>
      </c>
      <c r="J58" s="31" t="str">
        <f>E23</f>
        <v>AGRO-AQUA, s.r.o. Pardubice</v>
      </c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6" customHeight="1">
      <c r="A59" s="33"/>
      <c r="B59" s="34"/>
      <c r="C59" s="28" t="s">
        <v>29</v>
      </c>
      <c r="D59" s="35"/>
      <c r="E59" s="35"/>
      <c r="F59" s="26" t="str">
        <f>IF(E20="","",E20)</f>
        <v>Vyplň údaj</v>
      </c>
      <c r="G59" s="35"/>
      <c r="H59" s="35"/>
      <c r="I59" s="116" t="s">
        <v>34</v>
      </c>
      <c r="J59" s="31" t="str">
        <f>E26</f>
        <v xml:space="preserve"> 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114"/>
      <c r="J60" s="35"/>
      <c r="K60" s="35"/>
      <c r="L60" s="115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45" t="s">
        <v>111</v>
      </c>
      <c r="D61" s="146"/>
      <c r="E61" s="146"/>
      <c r="F61" s="146"/>
      <c r="G61" s="146"/>
      <c r="H61" s="146"/>
      <c r="I61" s="147"/>
      <c r="J61" s="148" t="s">
        <v>112</v>
      </c>
      <c r="K61" s="146"/>
      <c r="L61" s="11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114"/>
      <c r="J62" s="35"/>
      <c r="K62" s="35"/>
      <c r="L62" s="11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customHeight="1">
      <c r="A63" s="33"/>
      <c r="B63" s="34"/>
      <c r="C63" s="149" t="s">
        <v>69</v>
      </c>
      <c r="D63" s="35"/>
      <c r="E63" s="35"/>
      <c r="F63" s="35"/>
      <c r="G63" s="35"/>
      <c r="H63" s="35"/>
      <c r="I63" s="114"/>
      <c r="J63" s="76">
        <f>J88</f>
        <v>0</v>
      </c>
      <c r="K63" s="35"/>
      <c r="L63" s="11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113</v>
      </c>
    </row>
    <row r="64" spans="1:47" s="9" customFormat="1" ht="24.9" customHeight="1">
      <c r="B64" s="150"/>
      <c r="C64" s="151"/>
      <c r="D64" s="152" t="s">
        <v>114</v>
      </c>
      <c r="E64" s="153"/>
      <c r="F64" s="153"/>
      <c r="G64" s="153"/>
      <c r="H64" s="153"/>
      <c r="I64" s="154"/>
      <c r="J64" s="155">
        <f>J89</f>
        <v>0</v>
      </c>
      <c r="K64" s="151"/>
      <c r="L64" s="156"/>
    </row>
    <row r="65" spans="1:31" s="10" customFormat="1" ht="19.95" customHeight="1">
      <c r="B65" s="157"/>
      <c r="C65" s="96"/>
      <c r="D65" s="158" t="s">
        <v>115</v>
      </c>
      <c r="E65" s="159"/>
      <c r="F65" s="159"/>
      <c r="G65" s="159"/>
      <c r="H65" s="159"/>
      <c r="I65" s="160"/>
      <c r="J65" s="161">
        <f>J90</f>
        <v>0</v>
      </c>
      <c r="K65" s="96"/>
      <c r="L65" s="162"/>
    </row>
    <row r="66" spans="1:31" s="10" customFormat="1" ht="19.95" customHeight="1">
      <c r="B66" s="157"/>
      <c r="C66" s="96"/>
      <c r="D66" s="158" t="s">
        <v>121</v>
      </c>
      <c r="E66" s="159"/>
      <c r="F66" s="159"/>
      <c r="G66" s="159"/>
      <c r="H66" s="159"/>
      <c r="I66" s="160"/>
      <c r="J66" s="161">
        <f>J119</f>
        <v>0</v>
      </c>
      <c r="K66" s="96"/>
      <c r="L66" s="162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14"/>
      <c r="J67" s="35"/>
      <c r="K67" s="35"/>
      <c r="L67" s="11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41"/>
      <c r="J68" s="47"/>
      <c r="K68" s="47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44"/>
      <c r="J72" s="49"/>
      <c r="K72" s="49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122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63" t="str">
        <f>E7</f>
        <v>Polní cesta P3 v k.ú. Svojšice u Kouřimi</v>
      </c>
      <c r="F76" s="364"/>
      <c r="G76" s="364"/>
      <c r="H76" s="364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8" t="s">
        <v>108</v>
      </c>
      <c r="D77" s="21"/>
      <c r="E77" s="21"/>
      <c r="F77" s="21"/>
      <c r="G77" s="21"/>
      <c r="H77" s="21"/>
      <c r="I77" s="107"/>
      <c r="J77" s="21"/>
      <c r="K77" s="21"/>
      <c r="L77" s="19"/>
    </row>
    <row r="78" spans="1:31" s="2" customFormat="1" ht="14.4" customHeight="1">
      <c r="A78" s="33"/>
      <c r="B78" s="34"/>
      <c r="C78" s="35"/>
      <c r="D78" s="35"/>
      <c r="E78" s="363" t="s">
        <v>514</v>
      </c>
      <c r="F78" s="365"/>
      <c r="G78" s="365"/>
      <c r="H78" s="36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632</v>
      </c>
      <c r="D79" s="35"/>
      <c r="E79" s="35"/>
      <c r="F79" s="35"/>
      <c r="G79" s="35"/>
      <c r="H79" s="3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4.4" customHeight="1">
      <c r="A80" s="33"/>
      <c r="B80" s="34"/>
      <c r="C80" s="35"/>
      <c r="D80" s="35"/>
      <c r="E80" s="312" t="str">
        <f>E11</f>
        <v>SO-104.2 - Následná péče 2. rok</v>
      </c>
      <c r="F80" s="365"/>
      <c r="G80" s="365"/>
      <c r="H80" s="36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14"/>
      <c r="J81" s="35"/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F14</f>
        <v xml:space="preserve"> </v>
      </c>
      <c r="G82" s="35"/>
      <c r="H82" s="35"/>
      <c r="I82" s="116" t="s">
        <v>23</v>
      </c>
      <c r="J82" s="58" t="str">
        <f>IF(J14="","",J14)</f>
        <v>2. 6. 2020</v>
      </c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40.799999999999997" customHeight="1">
      <c r="A84" s="33"/>
      <c r="B84" s="34"/>
      <c r="C84" s="28" t="s">
        <v>25</v>
      </c>
      <c r="D84" s="35"/>
      <c r="E84" s="35"/>
      <c r="F84" s="26" t="str">
        <f>E17</f>
        <v>ČR-SPÚ, Pobočka Kolín</v>
      </c>
      <c r="G84" s="35"/>
      <c r="H84" s="35"/>
      <c r="I84" s="116" t="s">
        <v>31</v>
      </c>
      <c r="J84" s="31" t="str">
        <f>E23</f>
        <v>AGRO-AQUA, s.r.o. Pardubice</v>
      </c>
      <c r="K84" s="35"/>
      <c r="L84" s="11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6" customHeight="1">
      <c r="A85" s="33"/>
      <c r="B85" s="34"/>
      <c r="C85" s="28" t="s">
        <v>29</v>
      </c>
      <c r="D85" s="35"/>
      <c r="E85" s="35"/>
      <c r="F85" s="26" t="str">
        <f>IF(E20="","",E20)</f>
        <v>Vyplň údaj</v>
      </c>
      <c r="G85" s="35"/>
      <c r="H85" s="35"/>
      <c r="I85" s="116" t="s">
        <v>34</v>
      </c>
      <c r="J85" s="31" t="str">
        <f>E26</f>
        <v xml:space="preserve"> </v>
      </c>
      <c r="K85" s="35"/>
      <c r="L85" s="11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14"/>
      <c r="J86" s="35"/>
      <c r="K86" s="35"/>
      <c r="L86" s="11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63"/>
      <c r="B87" s="164"/>
      <c r="C87" s="165" t="s">
        <v>123</v>
      </c>
      <c r="D87" s="166" t="s">
        <v>56</v>
      </c>
      <c r="E87" s="166" t="s">
        <v>52</v>
      </c>
      <c r="F87" s="166" t="s">
        <v>53</v>
      </c>
      <c r="G87" s="166" t="s">
        <v>124</v>
      </c>
      <c r="H87" s="166" t="s">
        <v>125</v>
      </c>
      <c r="I87" s="167" t="s">
        <v>126</v>
      </c>
      <c r="J87" s="166" t="s">
        <v>112</v>
      </c>
      <c r="K87" s="168" t="s">
        <v>127</v>
      </c>
      <c r="L87" s="169"/>
      <c r="M87" s="67" t="s">
        <v>19</v>
      </c>
      <c r="N87" s="68" t="s">
        <v>41</v>
      </c>
      <c r="O87" s="68" t="s">
        <v>128</v>
      </c>
      <c r="P87" s="68" t="s">
        <v>129</v>
      </c>
      <c r="Q87" s="68" t="s">
        <v>130</v>
      </c>
      <c r="R87" s="68" t="s">
        <v>131</v>
      </c>
      <c r="S87" s="68" t="s">
        <v>132</v>
      </c>
      <c r="T87" s="69" t="s">
        <v>133</v>
      </c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</row>
    <row r="88" spans="1:65" s="2" customFormat="1" ht="22.8" customHeight="1">
      <c r="A88" s="33"/>
      <c r="B88" s="34"/>
      <c r="C88" s="74" t="s">
        <v>134</v>
      </c>
      <c r="D88" s="35"/>
      <c r="E88" s="35"/>
      <c r="F88" s="35"/>
      <c r="G88" s="35"/>
      <c r="H88" s="35"/>
      <c r="I88" s="114"/>
      <c r="J88" s="170">
        <f>BK88</f>
        <v>0</v>
      </c>
      <c r="K88" s="35"/>
      <c r="L88" s="38"/>
      <c r="M88" s="70"/>
      <c r="N88" s="171"/>
      <c r="O88" s="71"/>
      <c r="P88" s="172">
        <f>P89</f>
        <v>0</v>
      </c>
      <c r="Q88" s="71"/>
      <c r="R88" s="172">
        <f>R89</f>
        <v>0.18345000000000003</v>
      </c>
      <c r="S88" s="71"/>
      <c r="T88" s="173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70</v>
      </c>
      <c r="AU88" s="16" t="s">
        <v>113</v>
      </c>
      <c r="BK88" s="174">
        <f>BK89</f>
        <v>0</v>
      </c>
    </row>
    <row r="89" spans="1:65" s="12" customFormat="1" ht="25.95" customHeight="1">
      <c r="B89" s="175"/>
      <c r="C89" s="176"/>
      <c r="D89" s="177" t="s">
        <v>70</v>
      </c>
      <c r="E89" s="178" t="s">
        <v>135</v>
      </c>
      <c r="F89" s="178" t="s">
        <v>136</v>
      </c>
      <c r="G89" s="176"/>
      <c r="H89" s="176"/>
      <c r="I89" s="179"/>
      <c r="J89" s="180">
        <f>BK89</f>
        <v>0</v>
      </c>
      <c r="K89" s="176"/>
      <c r="L89" s="181"/>
      <c r="M89" s="182"/>
      <c r="N89" s="183"/>
      <c r="O89" s="183"/>
      <c r="P89" s="184">
        <f>P90+P119</f>
        <v>0</v>
      </c>
      <c r="Q89" s="183"/>
      <c r="R89" s="184">
        <f>R90+R119</f>
        <v>0.18345000000000003</v>
      </c>
      <c r="S89" s="183"/>
      <c r="T89" s="185">
        <f>T90+T119</f>
        <v>0</v>
      </c>
      <c r="AR89" s="186" t="s">
        <v>79</v>
      </c>
      <c r="AT89" s="187" t="s">
        <v>70</v>
      </c>
      <c r="AU89" s="187" t="s">
        <v>71</v>
      </c>
      <c r="AY89" s="186" t="s">
        <v>137</v>
      </c>
      <c r="BK89" s="188">
        <f>BK90+BK119</f>
        <v>0</v>
      </c>
    </row>
    <row r="90" spans="1:65" s="12" customFormat="1" ht="22.8" customHeight="1">
      <c r="B90" s="175"/>
      <c r="C90" s="176"/>
      <c r="D90" s="177" t="s">
        <v>70</v>
      </c>
      <c r="E90" s="189" t="s">
        <v>79</v>
      </c>
      <c r="F90" s="189" t="s">
        <v>138</v>
      </c>
      <c r="G90" s="176"/>
      <c r="H90" s="176"/>
      <c r="I90" s="179"/>
      <c r="J90" s="190">
        <f>BK90</f>
        <v>0</v>
      </c>
      <c r="K90" s="176"/>
      <c r="L90" s="181"/>
      <c r="M90" s="182"/>
      <c r="N90" s="183"/>
      <c r="O90" s="183"/>
      <c r="P90" s="184">
        <f>SUM(P91:P118)</f>
        <v>0</v>
      </c>
      <c r="Q90" s="183"/>
      <c r="R90" s="184">
        <f>SUM(R91:R118)</f>
        <v>0.18345000000000003</v>
      </c>
      <c r="S90" s="183"/>
      <c r="T90" s="185">
        <f>SUM(T91:T118)</f>
        <v>0</v>
      </c>
      <c r="AR90" s="186" t="s">
        <v>79</v>
      </c>
      <c r="AT90" s="187" t="s">
        <v>70</v>
      </c>
      <c r="AU90" s="187" t="s">
        <v>79</v>
      </c>
      <c r="AY90" s="186" t="s">
        <v>137</v>
      </c>
      <c r="BK90" s="188">
        <f>SUM(BK91:BK118)</f>
        <v>0</v>
      </c>
    </row>
    <row r="91" spans="1:65" s="2" customFormat="1" ht="14.4" customHeight="1">
      <c r="A91" s="33"/>
      <c r="B91" s="34"/>
      <c r="C91" s="191" t="s">
        <v>79</v>
      </c>
      <c r="D91" s="191" t="s">
        <v>139</v>
      </c>
      <c r="E91" s="192" t="s">
        <v>634</v>
      </c>
      <c r="F91" s="193" t="s">
        <v>635</v>
      </c>
      <c r="G91" s="194" t="s">
        <v>636</v>
      </c>
      <c r="H91" s="195">
        <v>0.09</v>
      </c>
      <c r="I91" s="196"/>
      <c r="J91" s="197">
        <f>ROUND(I91*H91,2)</f>
        <v>0</v>
      </c>
      <c r="K91" s="193" t="s">
        <v>143</v>
      </c>
      <c r="L91" s="38"/>
      <c r="M91" s="198" t="s">
        <v>19</v>
      </c>
      <c r="N91" s="199" t="s">
        <v>42</v>
      </c>
      <c r="O91" s="63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202" t="s">
        <v>144</v>
      </c>
      <c r="AT91" s="202" t="s">
        <v>139</v>
      </c>
      <c r="AU91" s="202" t="s">
        <v>82</v>
      </c>
      <c r="AY91" s="16" t="s">
        <v>137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6" t="s">
        <v>79</v>
      </c>
      <c r="BK91" s="203">
        <f>ROUND(I91*H91,2)</f>
        <v>0</v>
      </c>
      <c r="BL91" s="16" t="s">
        <v>144</v>
      </c>
      <c r="BM91" s="202" t="s">
        <v>637</v>
      </c>
    </row>
    <row r="92" spans="1:65" s="2" customFormat="1" ht="10.199999999999999">
      <c r="A92" s="33"/>
      <c r="B92" s="34"/>
      <c r="C92" s="35"/>
      <c r="D92" s="204" t="s">
        <v>146</v>
      </c>
      <c r="E92" s="35"/>
      <c r="F92" s="205" t="s">
        <v>638</v>
      </c>
      <c r="G92" s="35"/>
      <c r="H92" s="35"/>
      <c r="I92" s="114"/>
      <c r="J92" s="35"/>
      <c r="K92" s="35"/>
      <c r="L92" s="38"/>
      <c r="M92" s="206"/>
      <c r="N92" s="207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146</v>
      </c>
      <c r="AU92" s="16" t="s">
        <v>82</v>
      </c>
    </row>
    <row r="93" spans="1:65" s="13" customFormat="1" ht="10.199999999999999">
      <c r="B93" s="208"/>
      <c r="C93" s="209"/>
      <c r="D93" s="204" t="s">
        <v>148</v>
      </c>
      <c r="E93" s="210" t="s">
        <v>19</v>
      </c>
      <c r="F93" s="211" t="s">
        <v>639</v>
      </c>
      <c r="G93" s="209"/>
      <c r="H93" s="212">
        <v>0.09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148</v>
      </c>
      <c r="AU93" s="218" t="s">
        <v>82</v>
      </c>
      <c r="AV93" s="13" t="s">
        <v>82</v>
      </c>
      <c r="AW93" s="13" t="s">
        <v>33</v>
      </c>
      <c r="AX93" s="13" t="s">
        <v>79</v>
      </c>
      <c r="AY93" s="218" t="s">
        <v>137</v>
      </c>
    </row>
    <row r="94" spans="1:65" s="2" customFormat="1" ht="14.4" customHeight="1">
      <c r="A94" s="33"/>
      <c r="B94" s="34"/>
      <c r="C94" s="191" t="s">
        <v>82</v>
      </c>
      <c r="D94" s="191" t="s">
        <v>139</v>
      </c>
      <c r="E94" s="192" t="s">
        <v>640</v>
      </c>
      <c r="F94" s="193" t="s">
        <v>641</v>
      </c>
      <c r="G94" s="194" t="s">
        <v>313</v>
      </c>
      <c r="H94" s="195">
        <v>2</v>
      </c>
      <c r="I94" s="196"/>
      <c r="J94" s="197">
        <f>ROUND(I94*H94,2)</f>
        <v>0</v>
      </c>
      <c r="K94" s="193" t="s">
        <v>143</v>
      </c>
      <c r="L94" s="38"/>
      <c r="M94" s="198" t="s">
        <v>19</v>
      </c>
      <c r="N94" s="199" t="s">
        <v>42</v>
      </c>
      <c r="O94" s="63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202" t="s">
        <v>144</v>
      </c>
      <c r="AT94" s="202" t="s">
        <v>139</v>
      </c>
      <c r="AU94" s="202" t="s">
        <v>82</v>
      </c>
      <c r="AY94" s="16" t="s">
        <v>137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6" t="s">
        <v>79</v>
      </c>
      <c r="BK94" s="203">
        <f>ROUND(I94*H94,2)</f>
        <v>0</v>
      </c>
      <c r="BL94" s="16" t="s">
        <v>144</v>
      </c>
      <c r="BM94" s="202" t="s">
        <v>642</v>
      </c>
    </row>
    <row r="95" spans="1:65" s="2" customFormat="1" ht="10.199999999999999">
      <c r="A95" s="33"/>
      <c r="B95" s="34"/>
      <c r="C95" s="35"/>
      <c r="D95" s="204" t="s">
        <v>146</v>
      </c>
      <c r="E95" s="35"/>
      <c r="F95" s="205" t="s">
        <v>643</v>
      </c>
      <c r="G95" s="35"/>
      <c r="H95" s="35"/>
      <c r="I95" s="114"/>
      <c r="J95" s="35"/>
      <c r="K95" s="35"/>
      <c r="L95" s="38"/>
      <c r="M95" s="206"/>
      <c r="N95" s="207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146</v>
      </c>
      <c r="AU95" s="16" t="s">
        <v>82</v>
      </c>
    </row>
    <row r="96" spans="1:65" s="2" customFormat="1" ht="14.4" customHeight="1">
      <c r="A96" s="33"/>
      <c r="B96" s="34"/>
      <c r="C96" s="191" t="s">
        <v>154</v>
      </c>
      <c r="D96" s="191" t="s">
        <v>139</v>
      </c>
      <c r="E96" s="192" t="s">
        <v>644</v>
      </c>
      <c r="F96" s="193" t="s">
        <v>645</v>
      </c>
      <c r="G96" s="194" t="s">
        <v>313</v>
      </c>
      <c r="H96" s="195">
        <v>7</v>
      </c>
      <c r="I96" s="196"/>
      <c r="J96" s="197">
        <f>ROUND(I96*H96,2)</f>
        <v>0</v>
      </c>
      <c r="K96" s="193" t="s">
        <v>143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144</v>
      </c>
      <c r="AT96" s="202" t="s">
        <v>139</v>
      </c>
      <c r="AU96" s="202" t="s">
        <v>82</v>
      </c>
      <c r="AY96" s="16" t="s">
        <v>137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144</v>
      </c>
      <c r="BM96" s="202" t="s">
        <v>646</v>
      </c>
    </row>
    <row r="97" spans="1:65" s="2" customFormat="1" ht="10.199999999999999">
      <c r="A97" s="33"/>
      <c r="B97" s="34"/>
      <c r="C97" s="35"/>
      <c r="D97" s="204" t="s">
        <v>146</v>
      </c>
      <c r="E97" s="35"/>
      <c r="F97" s="205" t="s">
        <v>647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146</v>
      </c>
      <c r="AU97" s="16" t="s">
        <v>82</v>
      </c>
    </row>
    <row r="98" spans="1:65" s="2" customFormat="1" ht="14.4" customHeight="1">
      <c r="A98" s="33"/>
      <c r="B98" s="34"/>
      <c r="C98" s="191" t="s">
        <v>144</v>
      </c>
      <c r="D98" s="191" t="s">
        <v>139</v>
      </c>
      <c r="E98" s="192" t="s">
        <v>576</v>
      </c>
      <c r="F98" s="193" t="s">
        <v>577</v>
      </c>
      <c r="G98" s="194" t="s">
        <v>313</v>
      </c>
      <c r="H98" s="195">
        <v>9</v>
      </c>
      <c r="I98" s="196"/>
      <c r="J98" s="197">
        <f>ROUND(I98*H98,2)</f>
        <v>0</v>
      </c>
      <c r="K98" s="193" t="s">
        <v>143</v>
      </c>
      <c r="L98" s="38"/>
      <c r="M98" s="198" t="s">
        <v>19</v>
      </c>
      <c r="N98" s="199" t="s">
        <v>42</v>
      </c>
      <c r="O98" s="63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144</v>
      </c>
      <c r="AT98" s="202" t="s">
        <v>139</v>
      </c>
      <c r="AU98" s="202" t="s">
        <v>82</v>
      </c>
      <c r="AY98" s="16" t="s">
        <v>137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144</v>
      </c>
      <c r="BM98" s="202" t="s">
        <v>648</v>
      </c>
    </row>
    <row r="99" spans="1:65" s="2" customFormat="1" ht="10.199999999999999">
      <c r="A99" s="33"/>
      <c r="B99" s="34"/>
      <c r="C99" s="35"/>
      <c r="D99" s="204" t="s">
        <v>146</v>
      </c>
      <c r="E99" s="35"/>
      <c r="F99" s="205" t="s">
        <v>579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146</v>
      </c>
      <c r="AU99" s="16" t="s">
        <v>82</v>
      </c>
    </row>
    <row r="100" spans="1:65" s="2" customFormat="1" ht="14.4" customHeight="1">
      <c r="A100" s="33"/>
      <c r="B100" s="34"/>
      <c r="C100" s="219" t="s">
        <v>165</v>
      </c>
      <c r="D100" s="219" t="s">
        <v>223</v>
      </c>
      <c r="E100" s="220" t="s">
        <v>580</v>
      </c>
      <c r="F100" s="221" t="s">
        <v>581</v>
      </c>
      <c r="G100" s="222" t="s">
        <v>226</v>
      </c>
      <c r="H100" s="223">
        <v>0.45</v>
      </c>
      <c r="I100" s="224"/>
      <c r="J100" s="225">
        <f>ROUND(I100*H100,2)</f>
        <v>0</v>
      </c>
      <c r="K100" s="221" t="s">
        <v>19</v>
      </c>
      <c r="L100" s="226"/>
      <c r="M100" s="227" t="s">
        <v>19</v>
      </c>
      <c r="N100" s="228" t="s">
        <v>42</v>
      </c>
      <c r="O100" s="63"/>
      <c r="P100" s="200">
        <f>O100*H100</f>
        <v>0</v>
      </c>
      <c r="Q100" s="200">
        <v>1E-3</v>
      </c>
      <c r="R100" s="200">
        <f>Q100*H100</f>
        <v>4.5000000000000004E-4</v>
      </c>
      <c r="S100" s="200">
        <v>0</v>
      </c>
      <c r="T100" s="201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202" t="s">
        <v>184</v>
      </c>
      <c r="AT100" s="202" t="s">
        <v>223</v>
      </c>
      <c r="AU100" s="202" t="s">
        <v>82</v>
      </c>
      <c r="AY100" s="16" t="s">
        <v>137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6" t="s">
        <v>79</v>
      </c>
      <c r="BK100" s="203">
        <f>ROUND(I100*H100,2)</f>
        <v>0</v>
      </c>
      <c r="BL100" s="16" t="s">
        <v>144</v>
      </c>
      <c r="BM100" s="202" t="s">
        <v>649</v>
      </c>
    </row>
    <row r="101" spans="1:65" s="2" customFormat="1" ht="10.199999999999999">
      <c r="A101" s="33"/>
      <c r="B101" s="34"/>
      <c r="C101" s="35"/>
      <c r="D101" s="204" t="s">
        <v>146</v>
      </c>
      <c r="E101" s="35"/>
      <c r="F101" s="205" t="s">
        <v>581</v>
      </c>
      <c r="G101" s="35"/>
      <c r="H101" s="35"/>
      <c r="I101" s="114"/>
      <c r="J101" s="35"/>
      <c r="K101" s="35"/>
      <c r="L101" s="38"/>
      <c r="M101" s="206"/>
      <c r="N101" s="207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146</v>
      </c>
      <c r="AU101" s="16" t="s">
        <v>82</v>
      </c>
    </row>
    <row r="102" spans="1:65" s="13" customFormat="1" ht="10.199999999999999">
      <c r="B102" s="208"/>
      <c r="C102" s="209"/>
      <c r="D102" s="204" t="s">
        <v>148</v>
      </c>
      <c r="E102" s="210" t="s">
        <v>19</v>
      </c>
      <c r="F102" s="211" t="s">
        <v>583</v>
      </c>
      <c r="G102" s="209"/>
      <c r="H102" s="212">
        <v>0.45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148</v>
      </c>
      <c r="AU102" s="218" t="s">
        <v>82</v>
      </c>
      <c r="AV102" s="13" t="s">
        <v>82</v>
      </c>
      <c r="AW102" s="13" t="s">
        <v>33</v>
      </c>
      <c r="AX102" s="13" t="s">
        <v>79</v>
      </c>
      <c r="AY102" s="218" t="s">
        <v>137</v>
      </c>
    </row>
    <row r="103" spans="1:65" s="2" customFormat="1" ht="14.4" customHeight="1">
      <c r="A103" s="33"/>
      <c r="B103" s="34"/>
      <c r="C103" s="191" t="s">
        <v>172</v>
      </c>
      <c r="D103" s="191" t="s">
        <v>139</v>
      </c>
      <c r="E103" s="192" t="s">
        <v>592</v>
      </c>
      <c r="F103" s="193" t="s">
        <v>593</v>
      </c>
      <c r="G103" s="194" t="s">
        <v>142</v>
      </c>
      <c r="H103" s="195">
        <v>9</v>
      </c>
      <c r="I103" s="196"/>
      <c r="J103" s="197">
        <f>ROUND(I103*H103,2)</f>
        <v>0</v>
      </c>
      <c r="K103" s="193" t="s">
        <v>143</v>
      </c>
      <c r="L103" s="38"/>
      <c r="M103" s="198" t="s">
        <v>19</v>
      </c>
      <c r="N103" s="199" t="s">
        <v>42</v>
      </c>
      <c r="O103" s="63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202" t="s">
        <v>144</v>
      </c>
      <c r="AT103" s="202" t="s">
        <v>139</v>
      </c>
      <c r="AU103" s="202" t="s">
        <v>82</v>
      </c>
      <c r="AY103" s="16" t="s">
        <v>137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6" t="s">
        <v>79</v>
      </c>
      <c r="BK103" s="203">
        <f>ROUND(I103*H103,2)</f>
        <v>0</v>
      </c>
      <c r="BL103" s="16" t="s">
        <v>144</v>
      </c>
      <c r="BM103" s="202" t="s">
        <v>650</v>
      </c>
    </row>
    <row r="104" spans="1:65" s="2" customFormat="1" ht="10.199999999999999">
      <c r="A104" s="33"/>
      <c r="B104" s="34"/>
      <c r="C104" s="35"/>
      <c r="D104" s="204" t="s">
        <v>146</v>
      </c>
      <c r="E104" s="35"/>
      <c r="F104" s="205" t="s">
        <v>595</v>
      </c>
      <c r="G104" s="35"/>
      <c r="H104" s="35"/>
      <c r="I104" s="114"/>
      <c r="J104" s="35"/>
      <c r="K104" s="35"/>
      <c r="L104" s="38"/>
      <c r="M104" s="206"/>
      <c r="N104" s="207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146</v>
      </c>
      <c r="AU104" s="16" t="s">
        <v>82</v>
      </c>
    </row>
    <row r="105" spans="1:65" s="13" customFormat="1" ht="10.199999999999999">
      <c r="B105" s="208"/>
      <c r="C105" s="209"/>
      <c r="D105" s="204" t="s">
        <v>148</v>
      </c>
      <c r="E105" s="210" t="s">
        <v>19</v>
      </c>
      <c r="F105" s="211" t="s">
        <v>596</v>
      </c>
      <c r="G105" s="209"/>
      <c r="H105" s="212">
        <v>9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148</v>
      </c>
      <c r="AU105" s="218" t="s">
        <v>82</v>
      </c>
      <c r="AV105" s="13" t="s">
        <v>82</v>
      </c>
      <c r="AW105" s="13" t="s">
        <v>33</v>
      </c>
      <c r="AX105" s="13" t="s">
        <v>79</v>
      </c>
      <c r="AY105" s="218" t="s">
        <v>137</v>
      </c>
    </row>
    <row r="106" spans="1:65" s="2" customFormat="1" ht="14.4" customHeight="1">
      <c r="A106" s="33"/>
      <c r="B106" s="34"/>
      <c r="C106" s="219" t="s">
        <v>178</v>
      </c>
      <c r="D106" s="219" t="s">
        <v>223</v>
      </c>
      <c r="E106" s="220" t="s">
        <v>597</v>
      </c>
      <c r="F106" s="221" t="s">
        <v>598</v>
      </c>
      <c r="G106" s="222" t="s">
        <v>168</v>
      </c>
      <c r="H106" s="223">
        <v>0.9</v>
      </c>
      <c r="I106" s="224"/>
      <c r="J106" s="225">
        <f>ROUND(I106*H106,2)</f>
        <v>0</v>
      </c>
      <c r="K106" s="221" t="s">
        <v>143</v>
      </c>
      <c r="L106" s="226"/>
      <c r="M106" s="227" t="s">
        <v>19</v>
      </c>
      <c r="N106" s="228" t="s">
        <v>42</v>
      </c>
      <c r="O106" s="63"/>
      <c r="P106" s="200">
        <f>O106*H106</f>
        <v>0</v>
      </c>
      <c r="Q106" s="200">
        <v>0.2</v>
      </c>
      <c r="R106" s="200">
        <f>Q106*H106</f>
        <v>0.18000000000000002</v>
      </c>
      <c r="S106" s="200">
        <v>0</v>
      </c>
      <c r="T106" s="201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202" t="s">
        <v>184</v>
      </c>
      <c r="AT106" s="202" t="s">
        <v>223</v>
      </c>
      <c r="AU106" s="202" t="s">
        <v>82</v>
      </c>
      <c r="AY106" s="16" t="s">
        <v>137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6" t="s">
        <v>79</v>
      </c>
      <c r="BK106" s="203">
        <f>ROUND(I106*H106,2)</f>
        <v>0</v>
      </c>
      <c r="BL106" s="16" t="s">
        <v>144</v>
      </c>
      <c r="BM106" s="202" t="s">
        <v>665</v>
      </c>
    </row>
    <row r="107" spans="1:65" s="2" customFormat="1" ht="10.199999999999999">
      <c r="A107" s="33"/>
      <c r="B107" s="34"/>
      <c r="C107" s="35"/>
      <c r="D107" s="204" t="s">
        <v>146</v>
      </c>
      <c r="E107" s="35"/>
      <c r="F107" s="205" t="s">
        <v>598</v>
      </c>
      <c r="G107" s="35"/>
      <c r="H107" s="35"/>
      <c r="I107" s="114"/>
      <c r="J107" s="35"/>
      <c r="K107" s="35"/>
      <c r="L107" s="38"/>
      <c r="M107" s="206"/>
      <c r="N107" s="207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146</v>
      </c>
      <c r="AU107" s="16" t="s">
        <v>82</v>
      </c>
    </row>
    <row r="108" spans="1:65" s="13" customFormat="1" ht="10.199999999999999">
      <c r="B108" s="208"/>
      <c r="C108" s="209"/>
      <c r="D108" s="204" t="s">
        <v>148</v>
      </c>
      <c r="E108" s="210" t="s">
        <v>19</v>
      </c>
      <c r="F108" s="211" t="s">
        <v>600</v>
      </c>
      <c r="G108" s="209"/>
      <c r="H108" s="212">
        <v>0.9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148</v>
      </c>
      <c r="AU108" s="218" t="s">
        <v>82</v>
      </c>
      <c r="AV108" s="13" t="s">
        <v>82</v>
      </c>
      <c r="AW108" s="13" t="s">
        <v>33</v>
      </c>
      <c r="AX108" s="13" t="s">
        <v>79</v>
      </c>
      <c r="AY108" s="218" t="s">
        <v>137</v>
      </c>
    </row>
    <row r="109" spans="1:65" s="2" customFormat="1" ht="14.4" customHeight="1">
      <c r="A109" s="33"/>
      <c r="B109" s="34"/>
      <c r="C109" s="191" t="s">
        <v>184</v>
      </c>
      <c r="D109" s="191" t="s">
        <v>139</v>
      </c>
      <c r="E109" s="192" t="s">
        <v>652</v>
      </c>
      <c r="F109" s="193" t="s">
        <v>653</v>
      </c>
      <c r="G109" s="194" t="s">
        <v>654</v>
      </c>
      <c r="H109" s="195">
        <v>9</v>
      </c>
      <c r="I109" s="196"/>
      <c r="J109" s="197">
        <f>ROUND(I109*H109,2)</f>
        <v>0</v>
      </c>
      <c r="K109" s="193" t="s">
        <v>19</v>
      </c>
      <c r="L109" s="38"/>
      <c r="M109" s="198" t="s">
        <v>19</v>
      </c>
      <c r="N109" s="199" t="s">
        <v>42</v>
      </c>
      <c r="O109" s="63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202" t="s">
        <v>144</v>
      </c>
      <c r="AT109" s="202" t="s">
        <v>139</v>
      </c>
      <c r="AU109" s="202" t="s">
        <v>82</v>
      </c>
      <c r="AY109" s="16" t="s">
        <v>137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6" t="s">
        <v>79</v>
      </c>
      <c r="BK109" s="203">
        <f>ROUND(I109*H109,2)</f>
        <v>0</v>
      </c>
      <c r="BL109" s="16" t="s">
        <v>144</v>
      </c>
      <c r="BM109" s="202" t="s">
        <v>655</v>
      </c>
    </row>
    <row r="110" spans="1:65" s="2" customFormat="1" ht="10.199999999999999">
      <c r="A110" s="33"/>
      <c r="B110" s="34"/>
      <c r="C110" s="35"/>
      <c r="D110" s="204" t="s">
        <v>146</v>
      </c>
      <c r="E110" s="35"/>
      <c r="F110" s="205" t="s">
        <v>653</v>
      </c>
      <c r="G110" s="35"/>
      <c r="H110" s="35"/>
      <c r="I110" s="114"/>
      <c r="J110" s="35"/>
      <c r="K110" s="35"/>
      <c r="L110" s="38"/>
      <c r="M110" s="206"/>
      <c r="N110" s="207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146</v>
      </c>
      <c r="AU110" s="16" t="s">
        <v>82</v>
      </c>
    </row>
    <row r="111" spans="1:65" s="2" customFormat="1" ht="14.4" customHeight="1">
      <c r="A111" s="33"/>
      <c r="B111" s="34"/>
      <c r="C111" s="191" t="s">
        <v>190</v>
      </c>
      <c r="D111" s="191" t="s">
        <v>139</v>
      </c>
      <c r="E111" s="192" t="s">
        <v>656</v>
      </c>
      <c r="F111" s="193" t="s">
        <v>657</v>
      </c>
      <c r="G111" s="194" t="s">
        <v>556</v>
      </c>
      <c r="H111" s="195">
        <v>1</v>
      </c>
      <c r="I111" s="196"/>
      <c r="J111" s="197">
        <f>ROUND(I111*H111,2)</f>
        <v>0</v>
      </c>
      <c r="K111" s="193" t="s">
        <v>19</v>
      </c>
      <c r="L111" s="38"/>
      <c r="M111" s="198" t="s">
        <v>19</v>
      </c>
      <c r="N111" s="199" t="s">
        <v>42</v>
      </c>
      <c r="O111" s="63"/>
      <c r="P111" s="200">
        <f>O111*H111</f>
        <v>0</v>
      </c>
      <c r="Q111" s="200">
        <v>3.0000000000000001E-3</v>
      </c>
      <c r="R111" s="200">
        <f>Q111*H111</f>
        <v>3.0000000000000001E-3</v>
      </c>
      <c r="S111" s="200">
        <v>0</v>
      </c>
      <c r="T111" s="201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202" t="s">
        <v>144</v>
      </c>
      <c r="AT111" s="202" t="s">
        <v>139</v>
      </c>
      <c r="AU111" s="202" t="s">
        <v>82</v>
      </c>
      <c r="AY111" s="16" t="s">
        <v>137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6" t="s">
        <v>79</v>
      </c>
      <c r="BK111" s="203">
        <f>ROUND(I111*H111,2)</f>
        <v>0</v>
      </c>
      <c r="BL111" s="16" t="s">
        <v>144</v>
      </c>
      <c r="BM111" s="202" t="s">
        <v>658</v>
      </c>
    </row>
    <row r="112" spans="1:65" s="2" customFormat="1" ht="10.199999999999999">
      <c r="A112" s="33"/>
      <c r="B112" s="34"/>
      <c r="C112" s="35"/>
      <c r="D112" s="204" t="s">
        <v>146</v>
      </c>
      <c r="E112" s="35"/>
      <c r="F112" s="205" t="s">
        <v>657</v>
      </c>
      <c r="G112" s="35"/>
      <c r="H112" s="35"/>
      <c r="I112" s="114"/>
      <c r="J112" s="35"/>
      <c r="K112" s="35"/>
      <c r="L112" s="38"/>
      <c r="M112" s="206"/>
      <c r="N112" s="207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146</v>
      </c>
      <c r="AU112" s="16" t="s">
        <v>82</v>
      </c>
    </row>
    <row r="113" spans="1:65" s="13" customFormat="1" ht="10.199999999999999">
      <c r="B113" s="208"/>
      <c r="C113" s="209"/>
      <c r="D113" s="204" t="s">
        <v>148</v>
      </c>
      <c r="E113" s="210" t="s">
        <v>19</v>
      </c>
      <c r="F113" s="211" t="s">
        <v>659</v>
      </c>
      <c r="G113" s="209"/>
      <c r="H113" s="212">
        <v>1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148</v>
      </c>
      <c r="AU113" s="218" t="s">
        <v>82</v>
      </c>
      <c r="AV113" s="13" t="s">
        <v>82</v>
      </c>
      <c r="AW113" s="13" t="s">
        <v>33</v>
      </c>
      <c r="AX113" s="13" t="s">
        <v>79</v>
      </c>
      <c r="AY113" s="218" t="s">
        <v>137</v>
      </c>
    </row>
    <row r="114" spans="1:65" s="2" customFormat="1" ht="14.4" customHeight="1">
      <c r="A114" s="33"/>
      <c r="B114" s="34"/>
      <c r="C114" s="191" t="s">
        <v>196</v>
      </c>
      <c r="D114" s="191" t="s">
        <v>139</v>
      </c>
      <c r="E114" s="192" t="s">
        <v>601</v>
      </c>
      <c r="F114" s="193" t="s">
        <v>602</v>
      </c>
      <c r="G114" s="194" t="s">
        <v>168</v>
      </c>
      <c r="H114" s="195">
        <v>0.54</v>
      </c>
      <c r="I114" s="196"/>
      <c r="J114" s="197">
        <f>ROUND(I114*H114,2)</f>
        <v>0</v>
      </c>
      <c r="K114" s="193" t="s">
        <v>143</v>
      </c>
      <c r="L114" s="38"/>
      <c r="M114" s="198" t="s">
        <v>19</v>
      </c>
      <c r="N114" s="199" t="s">
        <v>42</v>
      </c>
      <c r="O114" s="63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202" t="s">
        <v>144</v>
      </c>
      <c r="AT114" s="202" t="s">
        <v>139</v>
      </c>
      <c r="AU114" s="202" t="s">
        <v>82</v>
      </c>
      <c r="AY114" s="16" t="s">
        <v>137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6" t="s">
        <v>79</v>
      </c>
      <c r="BK114" s="203">
        <f>ROUND(I114*H114,2)</f>
        <v>0</v>
      </c>
      <c r="BL114" s="16" t="s">
        <v>144</v>
      </c>
      <c r="BM114" s="202" t="s">
        <v>660</v>
      </c>
    </row>
    <row r="115" spans="1:65" s="2" customFormat="1" ht="10.199999999999999">
      <c r="A115" s="33"/>
      <c r="B115" s="34"/>
      <c r="C115" s="35"/>
      <c r="D115" s="204" t="s">
        <v>146</v>
      </c>
      <c r="E115" s="35"/>
      <c r="F115" s="205" t="s">
        <v>604</v>
      </c>
      <c r="G115" s="35"/>
      <c r="H115" s="35"/>
      <c r="I115" s="114"/>
      <c r="J115" s="35"/>
      <c r="K115" s="35"/>
      <c r="L115" s="38"/>
      <c r="M115" s="206"/>
      <c r="N115" s="207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146</v>
      </c>
      <c r="AU115" s="16" t="s">
        <v>82</v>
      </c>
    </row>
    <row r="116" spans="1:65" s="13" customFormat="1" ht="10.199999999999999">
      <c r="B116" s="208"/>
      <c r="C116" s="209"/>
      <c r="D116" s="204" t="s">
        <v>148</v>
      </c>
      <c r="E116" s="210" t="s">
        <v>19</v>
      </c>
      <c r="F116" s="211" t="s">
        <v>661</v>
      </c>
      <c r="G116" s="209"/>
      <c r="H116" s="212">
        <v>0.54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148</v>
      </c>
      <c r="AU116" s="218" t="s">
        <v>82</v>
      </c>
      <c r="AV116" s="13" t="s">
        <v>82</v>
      </c>
      <c r="AW116" s="13" t="s">
        <v>33</v>
      </c>
      <c r="AX116" s="13" t="s">
        <v>79</v>
      </c>
      <c r="AY116" s="218" t="s">
        <v>137</v>
      </c>
    </row>
    <row r="117" spans="1:65" s="2" customFormat="1" ht="14.4" customHeight="1">
      <c r="A117" s="33"/>
      <c r="B117" s="34"/>
      <c r="C117" s="191" t="s">
        <v>202</v>
      </c>
      <c r="D117" s="191" t="s">
        <v>139</v>
      </c>
      <c r="E117" s="192" t="s">
        <v>606</v>
      </c>
      <c r="F117" s="193" t="s">
        <v>607</v>
      </c>
      <c r="G117" s="194" t="s">
        <v>168</v>
      </c>
      <c r="H117" s="195">
        <v>0.54</v>
      </c>
      <c r="I117" s="196"/>
      <c r="J117" s="197">
        <f>ROUND(I117*H117,2)</f>
        <v>0</v>
      </c>
      <c r="K117" s="193" t="s">
        <v>143</v>
      </c>
      <c r="L117" s="38"/>
      <c r="M117" s="198" t="s">
        <v>19</v>
      </c>
      <c r="N117" s="199" t="s">
        <v>42</v>
      </c>
      <c r="O117" s="63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202" t="s">
        <v>144</v>
      </c>
      <c r="AT117" s="202" t="s">
        <v>139</v>
      </c>
      <c r="AU117" s="202" t="s">
        <v>82</v>
      </c>
      <c r="AY117" s="16" t="s">
        <v>137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6" t="s">
        <v>79</v>
      </c>
      <c r="BK117" s="203">
        <f>ROUND(I117*H117,2)</f>
        <v>0</v>
      </c>
      <c r="BL117" s="16" t="s">
        <v>144</v>
      </c>
      <c r="BM117" s="202" t="s">
        <v>662</v>
      </c>
    </row>
    <row r="118" spans="1:65" s="2" customFormat="1" ht="10.199999999999999">
      <c r="A118" s="33"/>
      <c r="B118" s="34"/>
      <c r="C118" s="35"/>
      <c r="D118" s="204" t="s">
        <v>146</v>
      </c>
      <c r="E118" s="35"/>
      <c r="F118" s="205" t="s">
        <v>609</v>
      </c>
      <c r="G118" s="35"/>
      <c r="H118" s="35"/>
      <c r="I118" s="114"/>
      <c r="J118" s="35"/>
      <c r="K118" s="35"/>
      <c r="L118" s="38"/>
      <c r="M118" s="206"/>
      <c r="N118" s="207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146</v>
      </c>
      <c r="AU118" s="16" t="s">
        <v>82</v>
      </c>
    </row>
    <row r="119" spans="1:65" s="12" customFormat="1" ht="22.8" customHeight="1">
      <c r="B119" s="175"/>
      <c r="C119" s="176"/>
      <c r="D119" s="177" t="s">
        <v>70</v>
      </c>
      <c r="E119" s="189" t="s">
        <v>374</v>
      </c>
      <c r="F119" s="189" t="s">
        <v>375</v>
      </c>
      <c r="G119" s="176"/>
      <c r="H119" s="176"/>
      <c r="I119" s="179"/>
      <c r="J119" s="190">
        <f>BK119</f>
        <v>0</v>
      </c>
      <c r="K119" s="176"/>
      <c r="L119" s="181"/>
      <c r="M119" s="182"/>
      <c r="N119" s="183"/>
      <c r="O119" s="183"/>
      <c r="P119" s="184">
        <f>SUM(P120:P121)</f>
        <v>0</v>
      </c>
      <c r="Q119" s="183"/>
      <c r="R119" s="184">
        <f>SUM(R120:R121)</f>
        <v>0</v>
      </c>
      <c r="S119" s="183"/>
      <c r="T119" s="185">
        <f>SUM(T120:T121)</f>
        <v>0</v>
      </c>
      <c r="AR119" s="186" t="s">
        <v>79</v>
      </c>
      <c r="AT119" s="187" t="s">
        <v>70</v>
      </c>
      <c r="AU119" s="187" t="s">
        <v>79</v>
      </c>
      <c r="AY119" s="186" t="s">
        <v>137</v>
      </c>
      <c r="BK119" s="188">
        <f>SUM(BK120:BK121)</f>
        <v>0</v>
      </c>
    </row>
    <row r="120" spans="1:65" s="2" customFormat="1" ht="14.4" customHeight="1">
      <c r="A120" s="33"/>
      <c r="B120" s="34"/>
      <c r="C120" s="191" t="s">
        <v>209</v>
      </c>
      <c r="D120" s="191" t="s">
        <v>139</v>
      </c>
      <c r="E120" s="192" t="s">
        <v>628</v>
      </c>
      <c r="F120" s="193" t="s">
        <v>629</v>
      </c>
      <c r="G120" s="194" t="s">
        <v>205</v>
      </c>
      <c r="H120" s="195">
        <v>0.183</v>
      </c>
      <c r="I120" s="196"/>
      <c r="J120" s="197">
        <f>ROUND(I120*H120,2)</f>
        <v>0</v>
      </c>
      <c r="K120" s="193" t="s">
        <v>143</v>
      </c>
      <c r="L120" s="38"/>
      <c r="M120" s="198" t="s">
        <v>19</v>
      </c>
      <c r="N120" s="199" t="s">
        <v>42</v>
      </c>
      <c r="O120" s="63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202" t="s">
        <v>144</v>
      </c>
      <c r="AT120" s="202" t="s">
        <v>139</v>
      </c>
      <c r="AU120" s="202" t="s">
        <v>82</v>
      </c>
      <c r="AY120" s="16" t="s">
        <v>137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6" t="s">
        <v>79</v>
      </c>
      <c r="BK120" s="203">
        <f>ROUND(I120*H120,2)</f>
        <v>0</v>
      </c>
      <c r="BL120" s="16" t="s">
        <v>144</v>
      </c>
      <c r="BM120" s="202" t="s">
        <v>663</v>
      </c>
    </row>
    <row r="121" spans="1:65" s="2" customFormat="1" ht="10.199999999999999">
      <c r="A121" s="33"/>
      <c r="B121" s="34"/>
      <c r="C121" s="35"/>
      <c r="D121" s="204" t="s">
        <v>146</v>
      </c>
      <c r="E121" s="35"/>
      <c r="F121" s="205" t="s">
        <v>631</v>
      </c>
      <c r="G121" s="35"/>
      <c r="H121" s="35"/>
      <c r="I121" s="114"/>
      <c r="J121" s="35"/>
      <c r="K121" s="35"/>
      <c r="L121" s="38"/>
      <c r="M121" s="229"/>
      <c r="N121" s="230"/>
      <c r="O121" s="231"/>
      <c r="P121" s="231"/>
      <c r="Q121" s="231"/>
      <c r="R121" s="231"/>
      <c r="S121" s="231"/>
      <c r="T121" s="232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146</v>
      </c>
      <c r="AU121" s="16" t="s">
        <v>82</v>
      </c>
    </row>
    <row r="122" spans="1:65" s="2" customFormat="1" ht="6.9" customHeight="1">
      <c r="A122" s="33"/>
      <c r="B122" s="46"/>
      <c r="C122" s="47"/>
      <c r="D122" s="47"/>
      <c r="E122" s="47"/>
      <c r="F122" s="47"/>
      <c r="G122" s="47"/>
      <c r="H122" s="47"/>
      <c r="I122" s="141"/>
      <c r="J122" s="47"/>
      <c r="K122" s="47"/>
      <c r="L122" s="38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sheetProtection algorithmName="SHA-512" hashValue="s3TrzVAVEsj3HqGqzGeKw9ZQBV9bsS87h99j/J12G2sOn86OVme+mEEBXHXDgIwwnpHAXh9x9yfq2Vl0sLrMrw==" saltValue="jSxoqSxRQ1SNiFf+q4M6SpY01s0jocnSy/U+YyIYm3wm2Nl5yWSCIzykb+ogQpxB62OBlz1kcpo0iw2yjhefHg==" spinCount="100000" sheet="1" objects="1" scenarios="1" formatColumns="0" formatRows="0" autoFilter="0"/>
  <autoFilter ref="C87:K121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2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103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P3 v k.ú. Svojšice u Kouřimi</v>
      </c>
      <c r="F7" s="357"/>
      <c r="G7" s="357"/>
      <c r="H7" s="357"/>
      <c r="I7" s="107"/>
      <c r="L7" s="19"/>
    </row>
    <row r="8" spans="1:46" s="1" customFormat="1" ht="12" customHeight="1">
      <c r="B8" s="19"/>
      <c r="D8" s="113" t="s">
        <v>108</v>
      </c>
      <c r="I8" s="107"/>
      <c r="L8" s="19"/>
    </row>
    <row r="9" spans="1:46" s="2" customFormat="1" ht="14.4" customHeight="1">
      <c r="A9" s="33"/>
      <c r="B9" s="38"/>
      <c r="C9" s="33"/>
      <c r="D9" s="33"/>
      <c r="E9" s="356" t="s">
        <v>514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3" t="s">
        <v>632</v>
      </c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58" t="s">
        <v>666</v>
      </c>
      <c r="F11" s="359"/>
      <c r="G11" s="359"/>
      <c r="H11" s="359"/>
      <c r="I11" s="114"/>
      <c r="J11" s="33"/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0.199999999999999">
      <c r="A12" s="33"/>
      <c r="B12" s="38"/>
      <c r="C12" s="33"/>
      <c r="D12" s="33"/>
      <c r="E12" s="33"/>
      <c r="F12" s="33"/>
      <c r="G12" s="33"/>
      <c r="H12" s="33"/>
      <c r="I12" s="114"/>
      <c r="J12" s="33"/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3" t="s">
        <v>18</v>
      </c>
      <c r="E13" s="33"/>
      <c r="F13" s="102" t="s">
        <v>92</v>
      </c>
      <c r="G13" s="33"/>
      <c r="H13" s="33"/>
      <c r="I13" s="116" t="s">
        <v>20</v>
      </c>
      <c r="J13" s="102" t="s">
        <v>19</v>
      </c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21</v>
      </c>
      <c r="E14" s="33"/>
      <c r="F14" s="102" t="s">
        <v>22</v>
      </c>
      <c r="G14" s="33"/>
      <c r="H14" s="33"/>
      <c r="I14" s="116" t="s">
        <v>23</v>
      </c>
      <c r="J14" s="117" t="str">
        <f>'Rekapitulace stavby'!AN8</f>
        <v>2. 6. 2020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14"/>
      <c r="J15" s="33"/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3" t="s">
        <v>25</v>
      </c>
      <c r="E16" s="33"/>
      <c r="F16" s="33"/>
      <c r="G16" s="33"/>
      <c r="H16" s="33"/>
      <c r="I16" s="116" t="s">
        <v>26</v>
      </c>
      <c r="J16" s="102" t="s">
        <v>19</v>
      </c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">
        <v>27</v>
      </c>
      <c r="F17" s="33"/>
      <c r="G17" s="33"/>
      <c r="H17" s="33"/>
      <c r="I17" s="116" t="s">
        <v>28</v>
      </c>
      <c r="J17" s="102" t="s">
        <v>19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14"/>
      <c r="J18" s="33"/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3" t="s">
        <v>29</v>
      </c>
      <c r="E19" s="33"/>
      <c r="F19" s="33"/>
      <c r="G19" s="33"/>
      <c r="H19" s="33"/>
      <c r="I19" s="116" t="s">
        <v>26</v>
      </c>
      <c r="J19" s="29" t="str">
        <f>'Rekapitulace stavby'!AN13</f>
        <v>Vyplň údaj</v>
      </c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60" t="str">
        <f>'Rekapitulace stavby'!E14</f>
        <v>Vyplň údaj</v>
      </c>
      <c r="F20" s="361"/>
      <c r="G20" s="361"/>
      <c r="H20" s="361"/>
      <c r="I20" s="116" t="s">
        <v>28</v>
      </c>
      <c r="J20" s="29" t="str">
        <f>'Rekapitulace stavby'!AN14</f>
        <v>Vyplň údaj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14"/>
      <c r="J21" s="33"/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3" t="s">
        <v>31</v>
      </c>
      <c r="E22" s="33"/>
      <c r="F22" s="33"/>
      <c r="G22" s="33"/>
      <c r="H22" s="33"/>
      <c r="I22" s="116" t="s">
        <v>26</v>
      </c>
      <c r="J22" s="102" t="s">
        <v>19</v>
      </c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">
        <v>32</v>
      </c>
      <c r="F23" s="33"/>
      <c r="G23" s="33"/>
      <c r="H23" s="33"/>
      <c r="I23" s="116" t="s">
        <v>28</v>
      </c>
      <c r="J23" s="102" t="s">
        <v>19</v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14"/>
      <c r="J24" s="33"/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3" t="s">
        <v>34</v>
      </c>
      <c r="E25" s="33"/>
      <c r="F25" s="33"/>
      <c r="G25" s="33"/>
      <c r="H25" s="33"/>
      <c r="I25" s="116" t="s">
        <v>26</v>
      </c>
      <c r="J25" s="102" t="str">
        <f>IF('Rekapitulace stavby'!AN19="","",'Rekapitulace stavby'!AN19)</f>
        <v/>
      </c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6" t="s">
        <v>28</v>
      </c>
      <c r="J26" s="102" t="str">
        <f>IF('Rekapitulace stavby'!AN20="","",'Rekapitulace stavby'!AN20)</f>
        <v/>
      </c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14"/>
      <c r="J27" s="33"/>
      <c r="K27" s="33"/>
      <c r="L27" s="11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3" t="s">
        <v>35</v>
      </c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18"/>
      <c r="B29" s="119"/>
      <c r="C29" s="118"/>
      <c r="D29" s="118"/>
      <c r="E29" s="362" t="s">
        <v>19</v>
      </c>
      <c r="F29" s="362"/>
      <c r="G29" s="362"/>
      <c r="H29" s="362"/>
      <c r="I29" s="120"/>
      <c r="J29" s="118"/>
      <c r="K29" s="118"/>
      <c r="L29" s="121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14"/>
      <c r="J30" s="33"/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37</v>
      </c>
      <c r="E32" s="33"/>
      <c r="F32" s="33"/>
      <c r="G32" s="33"/>
      <c r="H32" s="33"/>
      <c r="I32" s="114"/>
      <c r="J32" s="125">
        <f>ROUND(J88, 2)</f>
        <v>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2"/>
      <c r="E33" s="122"/>
      <c r="F33" s="122"/>
      <c r="G33" s="122"/>
      <c r="H33" s="122"/>
      <c r="I33" s="123"/>
      <c r="J33" s="122"/>
      <c r="K33" s="122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26" t="s">
        <v>39</v>
      </c>
      <c r="G34" s="33"/>
      <c r="H34" s="33"/>
      <c r="I34" s="127" t="s">
        <v>38</v>
      </c>
      <c r="J34" s="126" t="s">
        <v>40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28" t="s">
        <v>41</v>
      </c>
      <c r="E35" s="113" t="s">
        <v>42</v>
      </c>
      <c r="F35" s="129">
        <f>ROUND((SUM(BE88:BE121)),  2)</f>
        <v>0</v>
      </c>
      <c r="G35" s="33"/>
      <c r="H35" s="33"/>
      <c r="I35" s="130">
        <v>0.21</v>
      </c>
      <c r="J35" s="129">
        <f>ROUND(((SUM(BE88:BE121))*I35),  2)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13" t="s">
        <v>43</v>
      </c>
      <c r="F36" s="129">
        <f>ROUND((SUM(BF88:BF121)),  2)</f>
        <v>0</v>
      </c>
      <c r="G36" s="33"/>
      <c r="H36" s="33"/>
      <c r="I36" s="130">
        <v>0.15</v>
      </c>
      <c r="J36" s="129">
        <f>ROUND(((SUM(BF88:BF121))*I36),  2)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44</v>
      </c>
      <c r="F37" s="129">
        <f>ROUND((SUM(BG88:BG121)),  2)</f>
        <v>0</v>
      </c>
      <c r="G37" s="33"/>
      <c r="H37" s="33"/>
      <c r="I37" s="130">
        <v>0.21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13" t="s">
        <v>45</v>
      </c>
      <c r="F38" s="129">
        <f>ROUND((SUM(BH88:BH121)),  2)</f>
        <v>0</v>
      </c>
      <c r="G38" s="33"/>
      <c r="H38" s="33"/>
      <c r="I38" s="130">
        <v>0.15</v>
      </c>
      <c r="J38" s="129">
        <f>0</f>
        <v>0</v>
      </c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13" t="s">
        <v>46</v>
      </c>
      <c r="F39" s="129">
        <f>ROUND((SUM(BI88:BI121)),  2)</f>
        <v>0</v>
      </c>
      <c r="G39" s="33"/>
      <c r="H39" s="33"/>
      <c r="I39" s="130">
        <v>0</v>
      </c>
      <c r="J39" s="129">
        <f>0</f>
        <v>0</v>
      </c>
      <c r="K39" s="33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1"/>
      <c r="D41" s="132" t="s">
        <v>47</v>
      </c>
      <c r="E41" s="133"/>
      <c r="F41" s="133"/>
      <c r="G41" s="134" t="s">
        <v>48</v>
      </c>
      <c r="H41" s="135" t="s">
        <v>49</v>
      </c>
      <c r="I41" s="136"/>
      <c r="J41" s="137">
        <f>SUM(J32:J39)</f>
        <v>0</v>
      </c>
      <c r="K41" s="138"/>
      <c r="L41" s="115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139"/>
      <c r="C42" s="140"/>
      <c r="D42" s="140"/>
      <c r="E42" s="140"/>
      <c r="F42" s="140"/>
      <c r="G42" s="140"/>
      <c r="H42" s="140"/>
      <c r="I42" s="141"/>
      <c r="J42" s="140"/>
      <c r="K42" s="140"/>
      <c r="L42" s="115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" customHeight="1">
      <c r="A46" s="33"/>
      <c r="B46" s="142"/>
      <c r="C46" s="143"/>
      <c r="D46" s="143"/>
      <c r="E46" s="143"/>
      <c r="F46" s="143"/>
      <c r="G46" s="143"/>
      <c r="H46" s="143"/>
      <c r="I46" s="144"/>
      <c r="J46" s="143"/>
      <c r="K46" s="143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" customHeight="1">
      <c r="A47" s="33"/>
      <c r="B47" s="34"/>
      <c r="C47" s="22" t="s">
        <v>110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16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63" t="str">
        <f>E7</f>
        <v>Polní cesta P3 v k.ú. Svojšice u Kouřimi</v>
      </c>
      <c r="F50" s="364"/>
      <c r="G50" s="364"/>
      <c r="H50" s="364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0"/>
      <c r="C51" s="28" t="s">
        <v>108</v>
      </c>
      <c r="D51" s="21"/>
      <c r="E51" s="21"/>
      <c r="F51" s="21"/>
      <c r="G51" s="21"/>
      <c r="H51" s="21"/>
      <c r="I51" s="107"/>
      <c r="J51" s="21"/>
      <c r="K51" s="21"/>
      <c r="L51" s="19"/>
    </row>
    <row r="52" spans="1:47" s="2" customFormat="1" ht="14.4" customHeight="1">
      <c r="A52" s="33"/>
      <c r="B52" s="34"/>
      <c r="C52" s="35"/>
      <c r="D52" s="35"/>
      <c r="E52" s="363" t="s">
        <v>514</v>
      </c>
      <c r="F52" s="365"/>
      <c r="G52" s="365"/>
      <c r="H52" s="365"/>
      <c r="I52" s="114"/>
      <c r="J52" s="35"/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28" t="s">
        <v>632</v>
      </c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4.4" customHeight="1">
      <c r="A54" s="33"/>
      <c r="B54" s="34"/>
      <c r="C54" s="35"/>
      <c r="D54" s="35"/>
      <c r="E54" s="312" t="str">
        <f>E11</f>
        <v>SO-104.3 - Následná péče 3. rok</v>
      </c>
      <c r="F54" s="365"/>
      <c r="G54" s="365"/>
      <c r="H54" s="365"/>
      <c r="I54" s="114"/>
      <c r="J54" s="35"/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" customHeight="1">
      <c r="A55" s="33"/>
      <c r="B55" s="34"/>
      <c r="C55" s="35"/>
      <c r="D55" s="35"/>
      <c r="E55" s="35"/>
      <c r="F55" s="35"/>
      <c r="G55" s="35"/>
      <c r="H55" s="35"/>
      <c r="I55" s="114"/>
      <c r="J55" s="35"/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28" t="s">
        <v>21</v>
      </c>
      <c r="D56" s="35"/>
      <c r="E56" s="35"/>
      <c r="F56" s="26" t="str">
        <f>F14</f>
        <v xml:space="preserve"> </v>
      </c>
      <c r="G56" s="35"/>
      <c r="H56" s="35"/>
      <c r="I56" s="116" t="s">
        <v>23</v>
      </c>
      <c r="J56" s="58" t="str">
        <f>IF(J14="","",J14)</f>
        <v>2. 6. 2020</v>
      </c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" customHeight="1">
      <c r="A57" s="33"/>
      <c r="B57" s="34"/>
      <c r="C57" s="35"/>
      <c r="D57" s="35"/>
      <c r="E57" s="35"/>
      <c r="F57" s="35"/>
      <c r="G57" s="35"/>
      <c r="H57" s="35"/>
      <c r="I57" s="114"/>
      <c r="J57" s="35"/>
      <c r="K57" s="35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40.799999999999997" customHeight="1">
      <c r="A58" s="33"/>
      <c r="B58" s="34"/>
      <c r="C58" s="28" t="s">
        <v>25</v>
      </c>
      <c r="D58" s="35"/>
      <c r="E58" s="35"/>
      <c r="F58" s="26" t="str">
        <f>E17</f>
        <v>ČR-SPÚ, Pobočka Kolín</v>
      </c>
      <c r="G58" s="35"/>
      <c r="H58" s="35"/>
      <c r="I58" s="116" t="s">
        <v>31</v>
      </c>
      <c r="J58" s="31" t="str">
        <f>E23</f>
        <v>AGRO-AQUA, s.r.o. Pardubice</v>
      </c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6" customHeight="1">
      <c r="A59" s="33"/>
      <c r="B59" s="34"/>
      <c r="C59" s="28" t="s">
        <v>29</v>
      </c>
      <c r="D59" s="35"/>
      <c r="E59" s="35"/>
      <c r="F59" s="26" t="str">
        <f>IF(E20="","",E20)</f>
        <v>Vyplň údaj</v>
      </c>
      <c r="G59" s="35"/>
      <c r="H59" s="35"/>
      <c r="I59" s="116" t="s">
        <v>34</v>
      </c>
      <c r="J59" s="31" t="str">
        <f>E26</f>
        <v xml:space="preserve"> 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114"/>
      <c r="J60" s="35"/>
      <c r="K60" s="35"/>
      <c r="L60" s="115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45" t="s">
        <v>111</v>
      </c>
      <c r="D61" s="146"/>
      <c r="E61" s="146"/>
      <c r="F61" s="146"/>
      <c r="G61" s="146"/>
      <c r="H61" s="146"/>
      <c r="I61" s="147"/>
      <c r="J61" s="148" t="s">
        <v>112</v>
      </c>
      <c r="K61" s="146"/>
      <c r="L61" s="11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114"/>
      <c r="J62" s="35"/>
      <c r="K62" s="35"/>
      <c r="L62" s="11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8" customHeight="1">
      <c r="A63" s="33"/>
      <c r="B63" s="34"/>
      <c r="C63" s="149" t="s">
        <v>69</v>
      </c>
      <c r="D63" s="35"/>
      <c r="E63" s="35"/>
      <c r="F63" s="35"/>
      <c r="G63" s="35"/>
      <c r="H63" s="35"/>
      <c r="I63" s="114"/>
      <c r="J63" s="76">
        <f>J88</f>
        <v>0</v>
      </c>
      <c r="K63" s="35"/>
      <c r="L63" s="11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6" t="s">
        <v>113</v>
      </c>
    </row>
    <row r="64" spans="1:47" s="9" customFormat="1" ht="24.9" customHeight="1">
      <c r="B64" s="150"/>
      <c r="C64" s="151"/>
      <c r="D64" s="152" t="s">
        <v>114</v>
      </c>
      <c r="E64" s="153"/>
      <c r="F64" s="153"/>
      <c r="G64" s="153"/>
      <c r="H64" s="153"/>
      <c r="I64" s="154"/>
      <c r="J64" s="155">
        <f>J89</f>
        <v>0</v>
      </c>
      <c r="K64" s="151"/>
      <c r="L64" s="156"/>
    </row>
    <row r="65" spans="1:31" s="10" customFormat="1" ht="19.95" customHeight="1">
      <c r="B65" s="157"/>
      <c r="C65" s="96"/>
      <c r="D65" s="158" t="s">
        <v>115</v>
      </c>
      <c r="E65" s="159"/>
      <c r="F65" s="159"/>
      <c r="G65" s="159"/>
      <c r="H65" s="159"/>
      <c r="I65" s="160"/>
      <c r="J65" s="161">
        <f>J90</f>
        <v>0</v>
      </c>
      <c r="K65" s="96"/>
      <c r="L65" s="162"/>
    </row>
    <row r="66" spans="1:31" s="10" customFormat="1" ht="19.95" customHeight="1">
      <c r="B66" s="157"/>
      <c r="C66" s="96"/>
      <c r="D66" s="158" t="s">
        <v>121</v>
      </c>
      <c r="E66" s="159"/>
      <c r="F66" s="159"/>
      <c r="G66" s="159"/>
      <c r="H66" s="159"/>
      <c r="I66" s="160"/>
      <c r="J66" s="161">
        <f>J119</f>
        <v>0</v>
      </c>
      <c r="K66" s="96"/>
      <c r="L66" s="162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14"/>
      <c r="J67" s="35"/>
      <c r="K67" s="35"/>
      <c r="L67" s="11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41"/>
      <c r="J68" s="47"/>
      <c r="K68" s="47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44"/>
      <c r="J72" s="49"/>
      <c r="K72" s="49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122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63" t="str">
        <f>E7</f>
        <v>Polní cesta P3 v k.ú. Svojšice u Kouřimi</v>
      </c>
      <c r="F76" s="364"/>
      <c r="G76" s="364"/>
      <c r="H76" s="364"/>
      <c r="I76" s="114"/>
      <c r="J76" s="35"/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8" t="s">
        <v>108</v>
      </c>
      <c r="D77" s="21"/>
      <c r="E77" s="21"/>
      <c r="F77" s="21"/>
      <c r="G77" s="21"/>
      <c r="H77" s="21"/>
      <c r="I77" s="107"/>
      <c r="J77" s="21"/>
      <c r="K77" s="21"/>
      <c r="L77" s="19"/>
    </row>
    <row r="78" spans="1:31" s="2" customFormat="1" ht="14.4" customHeight="1">
      <c r="A78" s="33"/>
      <c r="B78" s="34"/>
      <c r="C78" s="35"/>
      <c r="D78" s="35"/>
      <c r="E78" s="363" t="s">
        <v>514</v>
      </c>
      <c r="F78" s="365"/>
      <c r="G78" s="365"/>
      <c r="H78" s="365"/>
      <c r="I78" s="114"/>
      <c r="J78" s="35"/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632</v>
      </c>
      <c r="D79" s="35"/>
      <c r="E79" s="35"/>
      <c r="F79" s="35"/>
      <c r="G79" s="35"/>
      <c r="H79" s="35"/>
      <c r="I79" s="114"/>
      <c r="J79" s="35"/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4.4" customHeight="1">
      <c r="A80" s="33"/>
      <c r="B80" s="34"/>
      <c r="C80" s="35"/>
      <c r="D80" s="35"/>
      <c r="E80" s="312" t="str">
        <f>E11</f>
        <v>SO-104.3 - Následná péče 3. rok</v>
      </c>
      <c r="F80" s="365"/>
      <c r="G80" s="365"/>
      <c r="H80" s="36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14"/>
      <c r="J81" s="35"/>
      <c r="K81" s="35"/>
      <c r="L81" s="11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F14</f>
        <v xml:space="preserve"> </v>
      </c>
      <c r="G82" s="35"/>
      <c r="H82" s="35"/>
      <c r="I82" s="116" t="s">
        <v>23</v>
      </c>
      <c r="J82" s="58" t="str">
        <f>IF(J14="","",J14)</f>
        <v>2. 6. 2020</v>
      </c>
      <c r="K82" s="35"/>
      <c r="L82" s="11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11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40.799999999999997" customHeight="1">
      <c r="A84" s="33"/>
      <c r="B84" s="34"/>
      <c r="C84" s="28" t="s">
        <v>25</v>
      </c>
      <c r="D84" s="35"/>
      <c r="E84" s="35"/>
      <c r="F84" s="26" t="str">
        <f>E17</f>
        <v>ČR-SPÚ, Pobočka Kolín</v>
      </c>
      <c r="G84" s="35"/>
      <c r="H84" s="35"/>
      <c r="I84" s="116" t="s">
        <v>31</v>
      </c>
      <c r="J84" s="31" t="str">
        <f>E23</f>
        <v>AGRO-AQUA, s.r.o. Pardubice</v>
      </c>
      <c r="K84" s="35"/>
      <c r="L84" s="11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6" customHeight="1">
      <c r="A85" s="33"/>
      <c r="B85" s="34"/>
      <c r="C85" s="28" t="s">
        <v>29</v>
      </c>
      <c r="D85" s="35"/>
      <c r="E85" s="35"/>
      <c r="F85" s="26" t="str">
        <f>IF(E20="","",E20)</f>
        <v>Vyplň údaj</v>
      </c>
      <c r="G85" s="35"/>
      <c r="H85" s="35"/>
      <c r="I85" s="116" t="s">
        <v>34</v>
      </c>
      <c r="J85" s="31" t="str">
        <f>E26</f>
        <v xml:space="preserve"> </v>
      </c>
      <c r="K85" s="35"/>
      <c r="L85" s="11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14"/>
      <c r="J86" s="35"/>
      <c r="K86" s="35"/>
      <c r="L86" s="11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63"/>
      <c r="B87" s="164"/>
      <c r="C87" s="165" t="s">
        <v>123</v>
      </c>
      <c r="D87" s="166" t="s">
        <v>56</v>
      </c>
      <c r="E87" s="166" t="s">
        <v>52</v>
      </c>
      <c r="F87" s="166" t="s">
        <v>53</v>
      </c>
      <c r="G87" s="166" t="s">
        <v>124</v>
      </c>
      <c r="H87" s="166" t="s">
        <v>125</v>
      </c>
      <c r="I87" s="167" t="s">
        <v>126</v>
      </c>
      <c r="J87" s="166" t="s">
        <v>112</v>
      </c>
      <c r="K87" s="168" t="s">
        <v>127</v>
      </c>
      <c r="L87" s="169"/>
      <c r="M87" s="67" t="s">
        <v>19</v>
      </c>
      <c r="N87" s="68" t="s">
        <v>41</v>
      </c>
      <c r="O87" s="68" t="s">
        <v>128</v>
      </c>
      <c r="P87" s="68" t="s">
        <v>129</v>
      </c>
      <c r="Q87" s="68" t="s">
        <v>130</v>
      </c>
      <c r="R87" s="68" t="s">
        <v>131</v>
      </c>
      <c r="S87" s="68" t="s">
        <v>132</v>
      </c>
      <c r="T87" s="69" t="s">
        <v>133</v>
      </c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</row>
    <row r="88" spans="1:65" s="2" customFormat="1" ht="22.8" customHeight="1">
      <c r="A88" s="33"/>
      <c r="B88" s="34"/>
      <c r="C88" s="74" t="s">
        <v>134</v>
      </c>
      <c r="D88" s="35"/>
      <c r="E88" s="35"/>
      <c r="F88" s="35"/>
      <c r="G88" s="35"/>
      <c r="H88" s="35"/>
      <c r="I88" s="114"/>
      <c r="J88" s="170">
        <f>BK88</f>
        <v>0</v>
      </c>
      <c r="K88" s="35"/>
      <c r="L88" s="38"/>
      <c r="M88" s="70"/>
      <c r="N88" s="171"/>
      <c r="O88" s="71"/>
      <c r="P88" s="172">
        <f>P89</f>
        <v>0</v>
      </c>
      <c r="Q88" s="71"/>
      <c r="R88" s="172">
        <f>R89</f>
        <v>0.18345000000000003</v>
      </c>
      <c r="S88" s="71"/>
      <c r="T88" s="173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70</v>
      </c>
      <c r="AU88" s="16" t="s">
        <v>113</v>
      </c>
      <c r="BK88" s="174">
        <f>BK89</f>
        <v>0</v>
      </c>
    </row>
    <row r="89" spans="1:65" s="12" customFormat="1" ht="25.95" customHeight="1">
      <c r="B89" s="175"/>
      <c r="C89" s="176"/>
      <c r="D89" s="177" t="s">
        <v>70</v>
      </c>
      <c r="E89" s="178" t="s">
        <v>135</v>
      </c>
      <c r="F89" s="178" t="s">
        <v>136</v>
      </c>
      <c r="G89" s="176"/>
      <c r="H89" s="176"/>
      <c r="I89" s="179"/>
      <c r="J89" s="180">
        <f>BK89</f>
        <v>0</v>
      </c>
      <c r="K89" s="176"/>
      <c r="L89" s="181"/>
      <c r="M89" s="182"/>
      <c r="N89" s="183"/>
      <c r="O89" s="183"/>
      <c r="P89" s="184">
        <f>P90+P119</f>
        <v>0</v>
      </c>
      <c r="Q89" s="183"/>
      <c r="R89" s="184">
        <f>R90+R119</f>
        <v>0.18345000000000003</v>
      </c>
      <c r="S89" s="183"/>
      <c r="T89" s="185">
        <f>T90+T119</f>
        <v>0</v>
      </c>
      <c r="AR89" s="186" t="s">
        <v>79</v>
      </c>
      <c r="AT89" s="187" t="s">
        <v>70</v>
      </c>
      <c r="AU89" s="187" t="s">
        <v>71</v>
      </c>
      <c r="AY89" s="186" t="s">
        <v>137</v>
      </c>
      <c r="BK89" s="188">
        <f>BK90+BK119</f>
        <v>0</v>
      </c>
    </row>
    <row r="90" spans="1:65" s="12" customFormat="1" ht="22.8" customHeight="1">
      <c r="B90" s="175"/>
      <c r="C90" s="176"/>
      <c r="D90" s="177" t="s">
        <v>70</v>
      </c>
      <c r="E90" s="189" t="s">
        <v>79</v>
      </c>
      <c r="F90" s="189" t="s">
        <v>138</v>
      </c>
      <c r="G90" s="176"/>
      <c r="H90" s="176"/>
      <c r="I90" s="179"/>
      <c r="J90" s="190">
        <f>BK90</f>
        <v>0</v>
      </c>
      <c r="K90" s="176"/>
      <c r="L90" s="181"/>
      <c r="M90" s="182"/>
      <c r="N90" s="183"/>
      <c r="O90" s="183"/>
      <c r="P90" s="184">
        <f>SUM(P91:P118)</f>
        <v>0</v>
      </c>
      <c r="Q90" s="183"/>
      <c r="R90" s="184">
        <f>SUM(R91:R118)</f>
        <v>0.18345000000000003</v>
      </c>
      <c r="S90" s="183"/>
      <c r="T90" s="185">
        <f>SUM(T91:T118)</f>
        <v>0</v>
      </c>
      <c r="AR90" s="186" t="s">
        <v>79</v>
      </c>
      <c r="AT90" s="187" t="s">
        <v>70</v>
      </c>
      <c r="AU90" s="187" t="s">
        <v>79</v>
      </c>
      <c r="AY90" s="186" t="s">
        <v>137</v>
      </c>
      <c r="BK90" s="188">
        <f>SUM(BK91:BK118)</f>
        <v>0</v>
      </c>
    </row>
    <row r="91" spans="1:65" s="2" customFormat="1" ht="14.4" customHeight="1">
      <c r="A91" s="33"/>
      <c r="B91" s="34"/>
      <c r="C91" s="191" t="s">
        <v>79</v>
      </c>
      <c r="D91" s="191" t="s">
        <v>139</v>
      </c>
      <c r="E91" s="192" t="s">
        <v>634</v>
      </c>
      <c r="F91" s="193" t="s">
        <v>635</v>
      </c>
      <c r="G91" s="194" t="s">
        <v>636</v>
      </c>
      <c r="H91" s="195">
        <v>0.09</v>
      </c>
      <c r="I91" s="196"/>
      <c r="J91" s="197">
        <f>ROUND(I91*H91,2)</f>
        <v>0</v>
      </c>
      <c r="K91" s="193" t="s">
        <v>143</v>
      </c>
      <c r="L91" s="38"/>
      <c r="M91" s="198" t="s">
        <v>19</v>
      </c>
      <c r="N91" s="199" t="s">
        <v>42</v>
      </c>
      <c r="O91" s="63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202" t="s">
        <v>144</v>
      </c>
      <c r="AT91" s="202" t="s">
        <v>139</v>
      </c>
      <c r="AU91" s="202" t="s">
        <v>82</v>
      </c>
      <c r="AY91" s="16" t="s">
        <v>137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6" t="s">
        <v>79</v>
      </c>
      <c r="BK91" s="203">
        <f>ROUND(I91*H91,2)</f>
        <v>0</v>
      </c>
      <c r="BL91" s="16" t="s">
        <v>144</v>
      </c>
      <c r="BM91" s="202" t="s">
        <v>637</v>
      </c>
    </row>
    <row r="92" spans="1:65" s="2" customFormat="1" ht="10.199999999999999">
      <c r="A92" s="33"/>
      <c r="B92" s="34"/>
      <c r="C92" s="35"/>
      <c r="D92" s="204" t="s">
        <v>146</v>
      </c>
      <c r="E92" s="35"/>
      <c r="F92" s="205" t="s">
        <v>638</v>
      </c>
      <c r="G92" s="35"/>
      <c r="H92" s="35"/>
      <c r="I92" s="114"/>
      <c r="J92" s="35"/>
      <c r="K92" s="35"/>
      <c r="L92" s="38"/>
      <c r="M92" s="206"/>
      <c r="N92" s="207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146</v>
      </c>
      <c r="AU92" s="16" t="s">
        <v>82</v>
      </c>
    </row>
    <row r="93" spans="1:65" s="13" customFormat="1" ht="10.199999999999999">
      <c r="B93" s="208"/>
      <c r="C93" s="209"/>
      <c r="D93" s="204" t="s">
        <v>148</v>
      </c>
      <c r="E93" s="210" t="s">
        <v>19</v>
      </c>
      <c r="F93" s="211" t="s">
        <v>639</v>
      </c>
      <c r="G93" s="209"/>
      <c r="H93" s="212">
        <v>0.09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148</v>
      </c>
      <c r="AU93" s="218" t="s">
        <v>82</v>
      </c>
      <c r="AV93" s="13" t="s">
        <v>82</v>
      </c>
      <c r="AW93" s="13" t="s">
        <v>33</v>
      </c>
      <c r="AX93" s="13" t="s">
        <v>79</v>
      </c>
      <c r="AY93" s="218" t="s">
        <v>137</v>
      </c>
    </row>
    <row r="94" spans="1:65" s="2" customFormat="1" ht="14.4" customHeight="1">
      <c r="A94" s="33"/>
      <c r="B94" s="34"/>
      <c r="C94" s="191" t="s">
        <v>82</v>
      </c>
      <c r="D94" s="191" t="s">
        <v>139</v>
      </c>
      <c r="E94" s="192" t="s">
        <v>640</v>
      </c>
      <c r="F94" s="193" t="s">
        <v>641</v>
      </c>
      <c r="G94" s="194" t="s">
        <v>313</v>
      </c>
      <c r="H94" s="195">
        <v>2</v>
      </c>
      <c r="I94" s="196"/>
      <c r="J94" s="197">
        <f>ROUND(I94*H94,2)</f>
        <v>0</v>
      </c>
      <c r="K94" s="193" t="s">
        <v>143</v>
      </c>
      <c r="L94" s="38"/>
      <c r="M94" s="198" t="s">
        <v>19</v>
      </c>
      <c r="N94" s="199" t="s">
        <v>42</v>
      </c>
      <c r="O94" s="63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202" t="s">
        <v>144</v>
      </c>
      <c r="AT94" s="202" t="s">
        <v>139</v>
      </c>
      <c r="AU94" s="202" t="s">
        <v>82</v>
      </c>
      <c r="AY94" s="16" t="s">
        <v>137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6" t="s">
        <v>79</v>
      </c>
      <c r="BK94" s="203">
        <f>ROUND(I94*H94,2)</f>
        <v>0</v>
      </c>
      <c r="BL94" s="16" t="s">
        <v>144</v>
      </c>
      <c r="BM94" s="202" t="s">
        <v>642</v>
      </c>
    </row>
    <row r="95" spans="1:65" s="2" customFormat="1" ht="10.199999999999999">
      <c r="A95" s="33"/>
      <c r="B95" s="34"/>
      <c r="C95" s="35"/>
      <c r="D95" s="204" t="s">
        <v>146</v>
      </c>
      <c r="E95" s="35"/>
      <c r="F95" s="205" t="s">
        <v>643</v>
      </c>
      <c r="G95" s="35"/>
      <c r="H95" s="35"/>
      <c r="I95" s="114"/>
      <c r="J95" s="35"/>
      <c r="K95" s="35"/>
      <c r="L95" s="38"/>
      <c r="M95" s="206"/>
      <c r="N95" s="207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146</v>
      </c>
      <c r="AU95" s="16" t="s">
        <v>82</v>
      </c>
    </row>
    <row r="96" spans="1:65" s="2" customFormat="1" ht="14.4" customHeight="1">
      <c r="A96" s="33"/>
      <c r="B96" s="34"/>
      <c r="C96" s="191" t="s">
        <v>154</v>
      </c>
      <c r="D96" s="191" t="s">
        <v>139</v>
      </c>
      <c r="E96" s="192" t="s">
        <v>644</v>
      </c>
      <c r="F96" s="193" t="s">
        <v>645</v>
      </c>
      <c r="G96" s="194" t="s">
        <v>313</v>
      </c>
      <c r="H96" s="195">
        <v>7</v>
      </c>
      <c r="I96" s="196"/>
      <c r="J96" s="197">
        <f>ROUND(I96*H96,2)</f>
        <v>0</v>
      </c>
      <c r="K96" s="193" t="s">
        <v>143</v>
      </c>
      <c r="L96" s="38"/>
      <c r="M96" s="198" t="s">
        <v>19</v>
      </c>
      <c r="N96" s="199" t="s">
        <v>42</v>
      </c>
      <c r="O96" s="63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202" t="s">
        <v>144</v>
      </c>
      <c r="AT96" s="202" t="s">
        <v>139</v>
      </c>
      <c r="AU96" s="202" t="s">
        <v>82</v>
      </c>
      <c r="AY96" s="16" t="s">
        <v>137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6" t="s">
        <v>79</v>
      </c>
      <c r="BK96" s="203">
        <f>ROUND(I96*H96,2)</f>
        <v>0</v>
      </c>
      <c r="BL96" s="16" t="s">
        <v>144</v>
      </c>
      <c r="BM96" s="202" t="s">
        <v>646</v>
      </c>
    </row>
    <row r="97" spans="1:65" s="2" customFormat="1" ht="10.199999999999999">
      <c r="A97" s="33"/>
      <c r="B97" s="34"/>
      <c r="C97" s="35"/>
      <c r="D97" s="204" t="s">
        <v>146</v>
      </c>
      <c r="E97" s="35"/>
      <c r="F97" s="205" t="s">
        <v>647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146</v>
      </c>
      <c r="AU97" s="16" t="s">
        <v>82</v>
      </c>
    </row>
    <row r="98" spans="1:65" s="2" customFormat="1" ht="14.4" customHeight="1">
      <c r="A98" s="33"/>
      <c r="B98" s="34"/>
      <c r="C98" s="191" t="s">
        <v>144</v>
      </c>
      <c r="D98" s="191" t="s">
        <v>139</v>
      </c>
      <c r="E98" s="192" t="s">
        <v>576</v>
      </c>
      <c r="F98" s="193" t="s">
        <v>577</v>
      </c>
      <c r="G98" s="194" t="s">
        <v>313</v>
      </c>
      <c r="H98" s="195">
        <v>9</v>
      </c>
      <c r="I98" s="196"/>
      <c r="J98" s="197">
        <f>ROUND(I98*H98,2)</f>
        <v>0</v>
      </c>
      <c r="K98" s="193" t="s">
        <v>143</v>
      </c>
      <c r="L98" s="38"/>
      <c r="M98" s="198" t="s">
        <v>19</v>
      </c>
      <c r="N98" s="199" t="s">
        <v>42</v>
      </c>
      <c r="O98" s="63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144</v>
      </c>
      <c r="AT98" s="202" t="s">
        <v>139</v>
      </c>
      <c r="AU98" s="202" t="s">
        <v>82</v>
      </c>
      <c r="AY98" s="16" t="s">
        <v>137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144</v>
      </c>
      <c r="BM98" s="202" t="s">
        <v>648</v>
      </c>
    </row>
    <row r="99" spans="1:65" s="2" customFormat="1" ht="10.199999999999999">
      <c r="A99" s="33"/>
      <c r="B99" s="34"/>
      <c r="C99" s="35"/>
      <c r="D99" s="204" t="s">
        <v>146</v>
      </c>
      <c r="E99" s="35"/>
      <c r="F99" s="205" t="s">
        <v>579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146</v>
      </c>
      <c r="AU99" s="16" t="s">
        <v>82</v>
      </c>
    </row>
    <row r="100" spans="1:65" s="2" customFormat="1" ht="14.4" customHeight="1">
      <c r="A100" s="33"/>
      <c r="B100" s="34"/>
      <c r="C100" s="219" t="s">
        <v>165</v>
      </c>
      <c r="D100" s="219" t="s">
        <v>223</v>
      </c>
      <c r="E100" s="220" t="s">
        <v>580</v>
      </c>
      <c r="F100" s="221" t="s">
        <v>581</v>
      </c>
      <c r="G100" s="222" t="s">
        <v>226</v>
      </c>
      <c r="H100" s="223">
        <v>0.45</v>
      </c>
      <c r="I100" s="224"/>
      <c r="J100" s="225">
        <f>ROUND(I100*H100,2)</f>
        <v>0</v>
      </c>
      <c r="K100" s="221" t="s">
        <v>19</v>
      </c>
      <c r="L100" s="226"/>
      <c r="M100" s="227" t="s">
        <v>19</v>
      </c>
      <c r="N100" s="228" t="s">
        <v>42</v>
      </c>
      <c r="O100" s="63"/>
      <c r="P100" s="200">
        <f>O100*H100</f>
        <v>0</v>
      </c>
      <c r="Q100" s="200">
        <v>1E-3</v>
      </c>
      <c r="R100" s="200">
        <f>Q100*H100</f>
        <v>4.5000000000000004E-4</v>
      </c>
      <c r="S100" s="200">
        <v>0</v>
      </c>
      <c r="T100" s="201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202" t="s">
        <v>184</v>
      </c>
      <c r="AT100" s="202" t="s">
        <v>223</v>
      </c>
      <c r="AU100" s="202" t="s">
        <v>82</v>
      </c>
      <c r="AY100" s="16" t="s">
        <v>137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6" t="s">
        <v>79</v>
      </c>
      <c r="BK100" s="203">
        <f>ROUND(I100*H100,2)</f>
        <v>0</v>
      </c>
      <c r="BL100" s="16" t="s">
        <v>144</v>
      </c>
      <c r="BM100" s="202" t="s">
        <v>649</v>
      </c>
    </row>
    <row r="101" spans="1:65" s="2" customFormat="1" ht="10.199999999999999">
      <c r="A101" s="33"/>
      <c r="B101" s="34"/>
      <c r="C101" s="35"/>
      <c r="D101" s="204" t="s">
        <v>146</v>
      </c>
      <c r="E101" s="35"/>
      <c r="F101" s="205" t="s">
        <v>581</v>
      </c>
      <c r="G101" s="35"/>
      <c r="H101" s="35"/>
      <c r="I101" s="114"/>
      <c r="J101" s="35"/>
      <c r="K101" s="35"/>
      <c r="L101" s="38"/>
      <c r="M101" s="206"/>
      <c r="N101" s="207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146</v>
      </c>
      <c r="AU101" s="16" t="s">
        <v>82</v>
      </c>
    </row>
    <row r="102" spans="1:65" s="13" customFormat="1" ht="10.199999999999999">
      <c r="B102" s="208"/>
      <c r="C102" s="209"/>
      <c r="D102" s="204" t="s">
        <v>148</v>
      </c>
      <c r="E102" s="210" t="s">
        <v>19</v>
      </c>
      <c r="F102" s="211" t="s">
        <v>583</v>
      </c>
      <c r="G102" s="209"/>
      <c r="H102" s="212">
        <v>0.45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148</v>
      </c>
      <c r="AU102" s="218" t="s">
        <v>82</v>
      </c>
      <c r="AV102" s="13" t="s">
        <v>82</v>
      </c>
      <c r="AW102" s="13" t="s">
        <v>33</v>
      </c>
      <c r="AX102" s="13" t="s">
        <v>79</v>
      </c>
      <c r="AY102" s="218" t="s">
        <v>137</v>
      </c>
    </row>
    <row r="103" spans="1:65" s="2" customFormat="1" ht="14.4" customHeight="1">
      <c r="A103" s="33"/>
      <c r="B103" s="34"/>
      <c r="C103" s="191" t="s">
        <v>172</v>
      </c>
      <c r="D103" s="191" t="s">
        <v>139</v>
      </c>
      <c r="E103" s="192" t="s">
        <v>592</v>
      </c>
      <c r="F103" s="193" t="s">
        <v>593</v>
      </c>
      <c r="G103" s="194" t="s">
        <v>142</v>
      </c>
      <c r="H103" s="195">
        <v>9</v>
      </c>
      <c r="I103" s="196"/>
      <c r="J103" s="197">
        <f>ROUND(I103*H103,2)</f>
        <v>0</v>
      </c>
      <c r="K103" s="193" t="s">
        <v>143</v>
      </c>
      <c r="L103" s="38"/>
      <c r="M103" s="198" t="s">
        <v>19</v>
      </c>
      <c r="N103" s="199" t="s">
        <v>42</v>
      </c>
      <c r="O103" s="63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202" t="s">
        <v>144</v>
      </c>
      <c r="AT103" s="202" t="s">
        <v>139</v>
      </c>
      <c r="AU103" s="202" t="s">
        <v>82</v>
      </c>
      <c r="AY103" s="16" t="s">
        <v>137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6" t="s">
        <v>79</v>
      </c>
      <c r="BK103" s="203">
        <f>ROUND(I103*H103,2)</f>
        <v>0</v>
      </c>
      <c r="BL103" s="16" t="s">
        <v>144</v>
      </c>
      <c r="BM103" s="202" t="s">
        <v>650</v>
      </c>
    </row>
    <row r="104" spans="1:65" s="2" customFormat="1" ht="10.199999999999999">
      <c r="A104" s="33"/>
      <c r="B104" s="34"/>
      <c r="C104" s="35"/>
      <c r="D104" s="204" t="s">
        <v>146</v>
      </c>
      <c r="E104" s="35"/>
      <c r="F104" s="205" t="s">
        <v>595</v>
      </c>
      <c r="G104" s="35"/>
      <c r="H104" s="35"/>
      <c r="I104" s="114"/>
      <c r="J104" s="35"/>
      <c r="K104" s="35"/>
      <c r="L104" s="38"/>
      <c r="M104" s="206"/>
      <c r="N104" s="207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146</v>
      </c>
      <c r="AU104" s="16" t="s">
        <v>82</v>
      </c>
    </row>
    <row r="105" spans="1:65" s="13" customFormat="1" ht="10.199999999999999">
      <c r="B105" s="208"/>
      <c r="C105" s="209"/>
      <c r="D105" s="204" t="s">
        <v>148</v>
      </c>
      <c r="E105" s="210" t="s">
        <v>19</v>
      </c>
      <c r="F105" s="211" t="s">
        <v>596</v>
      </c>
      <c r="G105" s="209"/>
      <c r="H105" s="212">
        <v>9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148</v>
      </c>
      <c r="AU105" s="218" t="s">
        <v>82</v>
      </c>
      <c r="AV105" s="13" t="s">
        <v>82</v>
      </c>
      <c r="AW105" s="13" t="s">
        <v>33</v>
      </c>
      <c r="AX105" s="13" t="s">
        <v>79</v>
      </c>
      <c r="AY105" s="218" t="s">
        <v>137</v>
      </c>
    </row>
    <row r="106" spans="1:65" s="2" customFormat="1" ht="14.4" customHeight="1">
      <c r="A106" s="33"/>
      <c r="B106" s="34"/>
      <c r="C106" s="219" t="s">
        <v>178</v>
      </c>
      <c r="D106" s="219" t="s">
        <v>223</v>
      </c>
      <c r="E106" s="220" t="s">
        <v>667</v>
      </c>
      <c r="F106" s="221" t="s">
        <v>598</v>
      </c>
      <c r="G106" s="222" t="s">
        <v>168</v>
      </c>
      <c r="H106" s="223">
        <v>0.9</v>
      </c>
      <c r="I106" s="224"/>
      <c r="J106" s="225">
        <f>ROUND(I106*H106,2)</f>
        <v>0</v>
      </c>
      <c r="K106" s="221" t="s">
        <v>668</v>
      </c>
      <c r="L106" s="226"/>
      <c r="M106" s="227" t="s">
        <v>19</v>
      </c>
      <c r="N106" s="228" t="s">
        <v>42</v>
      </c>
      <c r="O106" s="63"/>
      <c r="P106" s="200">
        <f>O106*H106</f>
        <v>0</v>
      </c>
      <c r="Q106" s="200">
        <v>0.2</v>
      </c>
      <c r="R106" s="200">
        <f>Q106*H106</f>
        <v>0.18000000000000002</v>
      </c>
      <c r="S106" s="200">
        <v>0</v>
      </c>
      <c r="T106" s="201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202" t="s">
        <v>184</v>
      </c>
      <c r="AT106" s="202" t="s">
        <v>223</v>
      </c>
      <c r="AU106" s="202" t="s">
        <v>82</v>
      </c>
      <c r="AY106" s="16" t="s">
        <v>137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6" t="s">
        <v>79</v>
      </c>
      <c r="BK106" s="203">
        <f>ROUND(I106*H106,2)</f>
        <v>0</v>
      </c>
      <c r="BL106" s="16" t="s">
        <v>144</v>
      </c>
      <c r="BM106" s="202" t="s">
        <v>669</v>
      </c>
    </row>
    <row r="107" spans="1:65" s="2" customFormat="1" ht="10.199999999999999">
      <c r="A107" s="33"/>
      <c r="B107" s="34"/>
      <c r="C107" s="35"/>
      <c r="D107" s="204" t="s">
        <v>146</v>
      </c>
      <c r="E107" s="35"/>
      <c r="F107" s="205" t="s">
        <v>598</v>
      </c>
      <c r="G107" s="35"/>
      <c r="H107" s="35"/>
      <c r="I107" s="114"/>
      <c r="J107" s="35"/>
      <c r="K107" s="35"/>
      <c r="L107" s="38"/>
      <c r="M107" s="206"/>
      <c r="N107" s="207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146</v>
      </c>
      <c r="AU107" s="16" t="s">
        <v>82</v>
      </c>
    </row>
    <row r="108" spans="1:65" s="13" customFormat="1" ht="10.199999999999999">
      <c r="B108" s="208"/>
      <c r="C108" s="209"/>
      <c r="D108" s="204" t="s">
        <v>148</v>
      </c>
      <c r="E108" s="210" t="s">
        <v>19</v>
      </c>
      <c r="F108" s="211" t="s">
        <v>600</v>
      </c>
      <c r="G108" s="209"/>
      <c r="H108" s="212">
        <v>0.9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148</v>
      </c>
      <c r="AU108" s="218" t="s">
        <v>82</v>
      </c>
      <c r="AV108" s="13" t="s">
        <v>82</v>
      </c>
      <c r="AW108" s="13" t="s">
        <v>33</v>
      </c>
      <c r="AX108" s="13" t="s">
        <v>79</v>
      </c>
      <c r="AY108" s="218" t="s">
        <v>137</v>
      </c>
    </row>
    <row r="109" spans="1:65" s="2" customFormat="1" ht="14.4" customHeight="1">
      <c r="A109" s="33"/>
      <c r="B109" s="34"/>
      <c r="C109" s="191" t="s">
        <v>184</v>
      </c>
      <c r="D109" s="191" t="s">
        <v>139</v>
      </c>
      <c r="E109" s="192" t="s">
        <v>652</v>
      </c>
      <c r="F109" s="193" t="s">
        <v>653</v>
      </c>
      <c r="G109" s="194" t="s">
        <v>654</v>
      </c>
      <c r="H109" s="195">
        <v>9</v>
      </c>
      <c r="I109" s="196"/>
      <c r="J109" s="197">
        <f>ROUND(I109*H109,2)</f>
        <v>0</v>
      </c>
      <c r="K109" s="193" t="s">
        <v>19</v>
      </c>
      <c r="L109" s="38"/>
      <c r="M109" s="198" t="s">
        <v>19</v>
      </c>
      <c r="N109" s="199" t="s">
        <v>42</v>
      </c>
      <c r="O109" s="63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202" t="s">
        <v>144</v>
      </c>
      <c r="AT109" s="202" t="s">
        <v>139</v>
      </c>
      <c r="AU109" s="202" t="s">
        <v>82</v>
      </c>
      <c r="AY109" s="16" t="s">
        <v>137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6" t="s">
        <v>79</v>
      </c>
      <c r="BK109" s="203">
        <f>ROUND(I109*H109,2)</f>
        <v>0</v>
      </c>
      <c r="BL109" s="16" t="s">
        <v>144</v>
      </c>
      <c r="BM109" s="202" t="s">
        <v>655</v>
      </c>
    </row>
    <row r="110" spans="1:65" s="2" customFormat="1" ht="10.199999999999999">
      <c r="A110" s="33"/>
      <c r="B110" s="34"/>
      <c r="C110" s="35"/>
      <c r="D110" s="204" t="s">
        <v>146</v>
      </c>
      <c r="E110" s="35"/>
      <c r="F110" s="205" t="s">
        <v>653</v>
      </c>
      <c r="G110" s="35"/>
      <c r="H110" s="35"/>
      <c r="I110" s="114"/>
      <c r="J110" s="35"/>
      <c r="K110" s="35"/>
      <c r="L110" s="38"/>
      <c r="M110" s="206"/>
      <c r="N110" s="207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146</v>
      </c>
      <c r="AU110" s="16" t="s">
        <v>82</v>
      </c>
    </row>
    <row r="111" spans="1:65" s="2" customFormat="1" ht="14.4" customHeight="1">
      <c r="A111" s="33"/>
      <c r="B111" s="34"/>
      <c r="C111" s="191" t="s">
        <v>190</v>
      </c>
      <c r="D111" s="191" t="s">
        <v>139</v>
      </c>
      <c r="E111" s="192" t="s">
        <v>656</v>
      </c>
      <c r="F111" s="193" t="s">
        <v>657</v>
      </c>
      <c r="G111" s="194" t="s">
        <v>556</v>
      </c>
      <c r="H111" s="195">
        <v>1</v>
      </c>
      <c r="I111" s="196"/>
      <c r="J111" s="197">
        <f>ROUND(I111*H111,2)</f>
        <v>0</v>
      </c>
      <c r="K111" s="193" t="s">
        <v>19</v>
      </c>
      <c r="L111" s="38"/>
      <c r="M111" s="198" t="s">
        <v>19</v>
      </c>
      <c r="N111" s="199" t="s">
        <v>42</v>
      </c>
      <c r="O111" s="63"/>
      <c r="P111" s="200">
        <f>O111*H111</f>
        <v>0</v>
      </c>
      <c r="Q111" s="200">
        <v>3.0000000000000001E-3</v>
      </c>
      <c r="R111" s="200">
        <f>Q111*H111</f>
        <v>3.0000000000000001E-3</v>
      </c>
      <c r="S111" s="200">
        <v>0</v>
      </c>
      <c r="T111" s="201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202" t="s">
        <v>144</v>
      </c>
      <c r="AT111" s="202" t="s">
        <v>139</v>
      </c>
      <c r="AU111" s="202" t="s">
        <v>82</v>
      </c>
      <c r="AY111" s="16" t="s">
        <v>137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6" t="s">
        <v>79</v>
      </c>
      <c r="BK111" s="203">
        <f>ROUND(I111*H111,2)</f>
        <v>0</v>
      </c>
      <c r="BL111" s="16" t="s">
        <v>144</v>
      </c>
      <c r="BM111" s="202" t="s">
        <v>658</v>
      </c>
    </row>
    <row r="112" spans="1:65" s="2" customFormat="1" ht="10.199999999999999">
      <c r="A112" s="33"/>
      <c r="B112" s="34"/>
      <c r="C112" s="35"/>
      <c r="D112" s="204" t="s">
        <v>146</v>
      </c>
      <c r="E112" s="35"/>
      <c r="F112" s="205" t="s">
        <v>657</v>
      </c>
      <c r="G112" s="35"/>
      <c r="H112" s="35"/>
      <c r="I112" s="114"/>
      <c r="J112" s="35"/>
      <c r="K112" s="35"/>
      <c r="L112" s="38"/>
      <c r="M112" s="206"/>
      <c r="N112" s="207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146</v>
      </c>
      <c r="AU112" s="16" t="s">
        <v>82</v>
      </c>
    </row>
    <row r="113" spans="1:65" s="13" customFormat="1" ht="10.199999999999999">
      <c r="B113" s="208"/>
      <c r="C113" s="209"/>
      <c r="D113" s="204" t="s">
        <v>148</v>
      </c>
      <c r="E113" s="210" t="s">
        <v>19</v>
      </c>
      <c r="F113" s="211" t="s">
        <v>659</v>
      </c>
      <c r="G113" s="209"/>
      <c r="H113" s="212">
        <v>1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148</v>
      </c>
      <c r="AU113" s="218" t="s">
        <v>82</v>
      </c>
      <c r="AV113" s="13" t="s">
        <v>82</v>
      </c>
      <c r="AW113" s="13" t="s">
        <v>33</v>
      </c>
      <c r="AX113" s="13" t="s">
        <v>79</v>
      </c>
      <c r="AY113" s="218" t="s">
        <v>137</v>
      </c>
    </row>
    <row r="114" spans="1:65" s="2" customFormat="1" ht="14.4" customHeight="1">
      <c r="A114" s="33"/>
      <c r="B114" s="34"/>
      <c r="C114" s="191" t="s">
        <v>196</v>
      </c>
      <c r="D114" s="191" t="s">
        <v>139</v>
      </c>
      <c r="E114" s="192" t="s">
        <v>601</v>
      </c>
      <c r="F114" s="193" t="s">
        <v>602</v>
      </c>
      <c r="G114" s="194" t="s">
        <v>168</v>
      </c>
      <c r="H114" s="195">
        <v>0.54</v>
      </c>
      <c r="I114" s="196"/>
      <c r="J114" s="197">
        <f>ROUND(I114*H114,2)</f>
        <v>0</v>
      </c>
      <c r="K114" s="193" t="s">
        <v>143</v>
      </c>
      <c r="L114" s="38"/>
      <c r="M114" s="198" t="s">
        <v>19</v>
      </c>
      <c r="N114" s="199" t="s">
        <v>42</v>
      </c>
      <c r="O114" s="63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202" t="s">
        <v>144</v>
      </c>
      <c r="AT114" s="202" t="s">
        <v>139</v>
      </c>
      <c r="AU114" s="202" t="s">
        <v>82</v>
      </c>
      <c r="AY114" s="16" t="s">
        <v>137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6" t="s">
        <v>79</v>
      </c>
      <c r="BK114" s="203">
        <f>ROUND(I114*H114,2)</f>
        <v>0</v>
      </c>
      <c r="BL114" s="16" t="s">
        <v>144</v>
      </c>
      <c r="BM114" s="202" t="s">
        <v>660</v>
      </c>
    </row>
    <row r="115" spans="1:65" s="2" customFormat="1" ht="10.199999999999999">
      <c r="A115" s="33"/>
      <c r="B115" s="34"/>
      <c r="C115" s="35"/>
      <c r="D115" s="204" t="s">
        <v>146</v>
      </c>
      <c r="E115" s="35"/>
      <c r="F115" s="205" t="s">
        <v>604</v>
      </c>
      <c r="G115" s="35"/>
      <c r="H115" s="35"/>
      <c r="I115" s="114"/>
      <c r="J115" s="35"/>
      <c r="K115" s="35"/>
      <c r="L115" s="38"/>
      <c r="M115" s="206"/>
      <c r="N115" s="207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146</v>
      </c>
      <c r="AU115" s="16" t="s">
        <v>82</v>
      </c>
    </row>
    <row r="116" spans="1:65" s="13" customFormat="1" ht="10.199999999999999">
      <c r="B116" s="208"/>
      <c r="C116" s="209"/>
      <c r="D116" s="204" t="s">
        <v>148</v>
      </c>
      <c r="E116" s="210" t="s">
        <v>19</v>
      </c>
      <c r="F116" s="211" t="s">
        <v>661</v>
      </c>
      <c r="G116" s="209"/>
      <c r="H116" s="212">
        <v>0.54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148</v>
      </c>
      <c r="AU116" s="218" t="s">
        <v>82</v>
      </c>
      <c r="AV116" s="13" t="s">
        <v>82</v>
      </c>
      <c r="AW116" s="13" t="s">
        <v>33</v>
      </c>
      <c r="AX116" s="13" t="s">
        <v>79</v>
      </c>
      <c r="AY116" s="218" t="s">
        <v>137</v>
      </c>
    </row>
    <row r="117" spans="1:65" s="2" customFormat="1" ht="14.4" customHeight="1">
      <c r="A117" s="33"/>
      <c r="B117" s="34"/>
      <c r="C117" s="191" t="s">
        <v>202</v>
      </c>
      <c r="D117" s="191" t="s">
        <v>139</v>
      </c>
      <c r="E117" s="192" t="s">
        <v>606</v>
      </c>
      <c r="F117" s="193" t="s">
        <v>607</v>
      </c>
      <c r="G117" s="194" t="s">
        <v>168</v>
      </c>
      <c r="H117" s="195">
        <v>0.54</v>
      </c>
      <c r="I117" s="196"/>
      <c r="J117" s="197">
        <f>ROUND(I117*H117,2)</f>
        <v>0</v>
      </c>
      <c r="K117" s="193" t="s">
        <v>143</v>
      </c>
      <c r="L117" s="38"/>
      <c r="M117" s="198" t="s">
        <v>19</v>
      </c>
      <c r="N117" s="199" t="s">
        <v>42</v>
      </c>
      <c r="O117" s="63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202" t="s">
        <v>144</v>
      </c>
      <c r="AT117" s="202" t="s">
        <v>139</v>
      </c>
      <c r="AU117" s="202" t="s">
        <v>82</v>
      </c>
      <c r="AY117" s="16" t="s">
        <v>137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6" t="s">
        <v>79</v>
      </c>
      <c r="BK117" s="203">
        <f>ROUND(I117*H117,2)</f>
        <v>0</v>
      </c>
      <c r="BL117" s="16" t="s">
        <v>144</v>
      </c>
      <c r="BM117" s="202" t="s">
        <v>662</v>
      </c>
    </row>
    <row r="118" spans="1:65" s="2" customFormat="1" ht="10.199999999999999">
      <c r="A118" s="33"/>
      <c r="B118" s="34"/>
      <c r="C118" s="35"/>
      <c r="D118" s="204" t="s">
        <v>146</v>
      </c>
      <c r="E118" s="35"/>
      <c r="F118" s="205" t="s">
        <v>609</v>
      </c>
      <c r="G118" s="35"/>
      <c r="H118" s="35"/>
      <c r="I118" s="114"/>
      <c r="J118" s="35"/>
      <c r="K118" s="35"/>
      <c r="L118" s="38"/>
      <c r="M118" s="206"/>
      <c r="N118" s="207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146</v>
      </c>
      <c r="AU118" s="16" t="s">
        <v>82</v>
      </c>
    </row>
    <row r="119" spans="1:65" s="12" customFormat="1" ht="22.8" customHeight="1">
      <c r="B119" s="175"/>
      <c r="C119" s="176"/>
      <c r="D119" s="177" t="s">
        <v>70</v>
      </c>
      <c r="E119" s="189" t="s">
        <v>374</v>
      </c>
      <c r="F119" s="189" t="s">
        <v>375</v>
      </c>
      <c r="G119" s="176"/>
      <c r="H119" s="176"/>
      <c r="I119" s="179"/>
      <c r="J119" s="190">
        <f>BK119</f>
        <v>0</v>
      </c>
      <c r="K119" s="176"/>
      <c r="L119" s="181"/>
      <c r="M119" s="182"/>
      <c r="N119" s="183"/>
      <c r="O119" s="183"/>
      <c r="P119" s="184">
        <f>SUM(P120:P121)</f>
        <v>0</v>
      </c>
      <c r="Q119" s="183"/>
      <c r="R119" s="184">
        <f>SUM(R120:R121)</f>
        <v>0</v>
      </c>
      <c r="S119" s="183"/>
      <c r="T119" s="185">
        <f>SUM(T120:T121)</f>
        <v>0</v>
      </c>
      <c r="AR119" s="186" t="s">
        <v>79</v>
      </c>
      <c r="AT119" s="187" t="s">
        <v>70</v>
      </c>
      <c r="AU119" s="187" t="s">
        <v>79</v>
      </c>
      <c r="AY119" s="186" t="s">
        <v>137</v>
      </c>
      <c r="BK119" s="188">
        <f>SUM(BK120:BK121)</f>
        <v>0</v>
      </c>
    </row>
    <row r="120" spans="1:65" s="2" customFormat="1" ht="14.4" customHeight="1">
      <c r="A120" s="33"/>
      <c r="B120" s="34"/>
      <c r="C120" s="191" t="s">
        <v>209</v>
      </c>
      <c r="D120" s="191" t="s">
        <v>139</v>
      </c>
      <c r="E120" s="192" t="s">
        <v>628</v>
      </c>
      <c r="F120" s="193" t="s">
        <v>629</v>
      </c>
      <c r="G120" s="194" t="s">
        <v>205</v>
      </c>
      <c r="H120" s="195">
        <v>0.183</v>
      </c>
      <c r="I120" s="196"/>
      <c r="J120" s="197">
        <f>ROUND(I120*H120,2)</f>
        <v>0</v>
      </c>
      <c r="K120" s="193" t="s">
        <v>143</v>
      </c>
      <c r="L120" s="38"/>
      <c r="M120" s="198" t="s">
        <v>19</v>
      </c>
      <c r="N120" s="199" t="s">
        <v>42</v>
      </c>
      <c r="O120" s="63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202" t="s">
        <v>144</v>
      </c>
      <c r="AT120" s="202" t="s">
        <v>139</v>
      </c>
      <c r="AU120" s="202" t="s">
        <v>82</v>
      </c>
      <c r="AY120" s="16" t="s">
        <v>137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6" t="s">
        <v>79</v>
      </c>
      <c r="BK120" s="203">
        <f>ROUND(I120*H120,2)</f>
        <v>0</v>
      </c>
      <c r="BL120" s="16" t="s">
        <v>144</v>
      </c>
      <c r="BM120" s="202" t="s">
        <v>663</v>
      </c>
    </row>
    <row r="121" spans="1:65" s="2" customFormat="1" ht="10.199999999999999">
      <c r="A121" s="33"/>
      <c r="B121" s="34"/>
      <c r="C121" s="35"/>
      <c r="D121" s="204" t="s">
        <v>146</v>
      </c>
      <c r="E121" s="35"/>
      <c r="F121" s="205" t="s">
        <v>631</v>
      </c>
      <c r="G121" s="35"/>
      <c r="H121" s="35"/>
      <c r="I121" s="114"/>
      <c r="J121" s="35"/>
      <c r="K121" s="35"/>
      <c r="L121" s="38"/>
      <c r="M121" s="229"/>
      <c r="N121" s="230"/>
      <c r="O121" s="231"/>
      <c r="P121" s="231"/>
      <c r="Q121" s="231"/>
      <c r="R121" s="231"/>
      <c r="S121" s="231"/>
      <c r="T121" s="232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146</v>
      </c>
      <c r="AU121" s="16" t="s">
        <v>82</v>
      </c>
    </row>
    <row r="122" spans="1:65" s="2" customFormat="1" ht="6.9" customHeight="1">
      <c r="A122" s="33"/>
      <c r="B122" s="46"/>
      <c r="C122" s="47"/>
      <c r="D122" s="47"/>
      <c r="E122" s="47"/>
      <c r="F122" s="47"/>
      <c r="G122" s="47"/>
      <c r="H122" s="47"/>
      <c r="I122" s="141"/>
      <c r="J122" s="47"/>
      <c r="K122" s="47"/>
      <c r="L122" s="38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sheetProtection algorithmName="SHA-512" hashValue="syc5wqzQM61gWX/P3wYo94hiu7WZ6KfDAEmaGl76qSgWg7sjE3nIF9+oitcqY2zeq9oYwb93dQ35oVDEatyukg==" saltValue="4daDSuYOdhm2Z8avRUW2x0WUFj0U77X/YxvbxPemwEaD3neD+bNGP8OgoSqOwGU/i898g4Wf+BFdoClIZwghKA==" spinCount="100000" sheet="1" objects="1" scenarios="1" formatColumns="0" formatRows="0" autoFilter="0"/>
  <autoFilter ref="C87:K121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3"/>
  <sheetViews>
    <sheetView showGridLines="0" topLeftCell="A98" workbookViewId="0">
      <selection activeCell="F116" sqref="F116"/>
    </sheetView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7.5703125" style="1" customWidth="1"/>
    <col min="8" max="8" width="9.85546875" style="1" customWidth="1"/>
    <col min="9" max="9" width="17.28515625" style="107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7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6" t="s">
        <v>106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82</v>
      </c>
    </row>
    <row r="4" spans="1:46" s="1" customFormat="1" ht="24.9" customHeight="1">
      <c r="B4" s="19"/>
      <c r="D4" s="111" t="s">
        <v>107</v>
      </c>
      <c r="I4" s="107"/>
      <c r="L4" s="19"/>
      <c r="M4" s="112" t="s">
        <v>10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4.4" customHeight="1">
      <c r="B7" s="19"/>
      <c r="E7" s="356" t="str">
        <f>'Rekapitulace stavby'!K6</f>
        <v>Polní cesta P3 v k.ú. Svojšice u Kouřimi</v>
      </c>
      <c r="F7" s="357"/>
      <c r="G7" s="357"/>
      <c r="H7" s="357"/>
      <c r="I7" s="107"/>
      <c r="L7" s="19"/>
    </row>
    <row r="8" spans="1:46" s="2" customFormat="1" ht="12" customHeight="1">
      <c r="A8" s="33"/>
      <c r="B8" s="38"/>
      <c r="C8" s="33"/>
      <c r="D8" s="113" t="s">
        <v>108</v>
      </c>
      <c r="E8" s="33"/>
      <c r="F8" s="33"/>
      <c r="G8" s="33"/>
      <c r="H8" s="33"/>
      <c r="I8" s="114"/>
      <c r="J8" s="33"/>
      <c r="K8" s="33"/>
      <c r="L8" s="11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8" t="s">
        <v>670</v>
      </c>
      <c r="F9" s="359"/>
      <c r="G9" s="359"/>
      <c r="H9" s="359"/>
      <c r="I9" s="114"/>
      <c r="J9" s="33"/>
      <c r="K9" s="33"/>
      <c r="L9" s="11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1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02" t="s">
        <v>19</v>
      </c>
      <c r="G11" s="33"/>
      <c r="H11" s="33"/>
      <c r="I11" s="116" t="s">
        <v>20</v>
      </c>
      <c r="J11" s="102" t="s">
        <v>19</v>
      </c>
      <c r="K11" s="33"/>
      <c r="L11" s="11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02" t="s">
        <v>22</v>
      </c>
      <c r="G12" s="33"/>
      <c r="H12" s="33"/>
      <c r="I12" s="116" t="s">
        <v>23</v>
      </c>
      <c r="J12" s="117" t="str">
        <f>'Rekapitulace stavby'!AN8</f>
        <v>2. 6. 2020</v>
      </c>
      <c r="K12" s="33"/>
      <c r="L12" s="11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11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02" t="s">
        <v>19</v>
      </c>
      <c r="K14" s="33"/>
      <c r="L14" s="11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">
        <v>27</v>
      </c>
      <c r="F15" s="33"/>
      <c r="G15" s="33"/>
      <c r="H15" s="33"/>
      <c r="I15" s="116" t="s">
        <v>28</v>
      </c>
      <c r="J15" s="102" t="s">
        <v>19</v>
      </c>
      <c r="K15" s="33"/>
      <c r="L15" s="11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11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11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60" t="str">
        <f>'Rekapitulace stavby'!E14</f>
        <v>Vyplň údaj</v>
      </c>
      <c r="F18" s="361"/>
      <c r="G18" s="361"/>
      <c r="H18" s="361"/>
      <c r="I18" s="116" t="s">
        <v>28</v>
      </c>
      <c r="J18" s="29" t="str">
        <f>'Rekapitulace stavby'!AN14</f>
        <v>Vyplň údaj</v>
      </c>
      <c r="K18" s="33"/>
      <c r="L18" s="11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11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02" t="s">
        <v>19</v>
      </c>
      <c r="K20" s="33"/>
      <c r="L20" s="11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">
        <v>32</v>
      </c>
      <c r="F21" s="33"/>
      <c r="G21" s="33"/>
      <c r="H21" s="33"/>
      <c r="I21" s="116" t="s">
        <v>28</v>
      </c>
      <c r="J21" s="102" t="s">
        <v>19</v>
      </c>
      <c r="K21" s="33"/>
      <c r="L21" s="11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11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02" t="str">
        <f>IF('Rekapitulace stavby'!AN19="","",'Rekapitulace stavby'!AN19)</f>
        <v/>
      </c>
      <c r="K23" s="33"/>
      <c r="L23" s="11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6" t="s">
        <v>28</v>
      </c>
      <c r="J24" s="102" t="str">
        <f>IF('Rekapitulace stavby'!AN20="","",'Rekapitulace stavby'!AN20)</f>
        <v/>
      </c>
      <c r="K24" s="33"/>
      <c r="L24" s="11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11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11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8"/>
      <c r="B27" s="119"/>
      <c r="C27" s="118"/>
      <c r="D27" s="118"/>
      <c r="E27" s="362" t="s">
        <v>19</v>
      </c>
      <c r="F27" s="362"/>
      <c r="G27" s="362"/>
      <c r="H27" s="362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11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11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ROUND(J82, 2)</f>
        <v>0</v>
      </c>
      <c r="K30" s="33"/>
      <c r="L30" s="11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11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11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ROUND((SUM(BE82:BE112)),  2)</f>
        <v>0</v>
      </c>
      <c r="G33" s="33"/>
      <c r="H33" s="33"/>
      <c r="I33" s="130">
        <v>0.21</v>
      </c>
      <c r="J33" s="129">
        <f>ROUND(((SUM(BE82:BE112))*I33),  2)</f>
        <v>0</v>
      </c>
      <c r="K33" s="33"/>
      <c r="L33" s="11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ROUND((SUM(BF82:BF112)),  2)</f>
        <v>0</v>
      </c>
      <c r="G34" s="33"/>
      <c r="H34" s="33"/>
      <c r="I34" s="130">
        <v>0.15</v>
      </c>
      <c r="J34" s="129">
        <f>ROUND(((SUM(BF82:BF112))*I34),  2)</f>
        <v>0</v>
      </c>
      <c r="K34" s="33"/>
      <c r="L34" s="11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ROUND((SUM(BG82:BG112)),  2)</f>
        <v>0</v>
      </c>
      <c r="G35" s="33"/>
      <c r="H35" s="33"/>
      <c r="I35" s="130">
        <v>0.21</v>
      </c>
      <c r="J35" s="129">
        <f>0</f>
        <v>0</v>
      </c>
      <c r="K35" s="33"/>
      <c r="L35" s="11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ROUND((SUM(BH82:BH112)),  2)</f>
        <v>0</v>
      </c>
      <c r="G36" s="33"/>
      <c r="H36" s="33"/>
      <c r="I36" s="130">
        <v>0.15</v>
      </c>
      <c r="J36" s="129">
        <f>0</f>
        <v>0</v>
      </c>
      <c r="K36" s="33"/>
      <c r="L36" s="11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ROUND((SUM(BI82:BI112)),  2)</f>
        <v>0</v>
      </c>
      <c r="G37" s="33"/>
      <c r="H37" s="33"/>
      <c r="I37" s="130">
        <v>0</v>
      </c>
      <c r="J37" s="129">
        <f>0</f>
        <v>0</v>
      </c>
      <c r="K37" s="33"/>
      <c r="L37" s="11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11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11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9"/>
      <c r="C40" s="140"/>
      <c r="D40" s="140"/>
      <c r="E40" s="140"/>
      <c r="F40" s="140"/>
      <c r="G40" s="140"/>
      <c r="H40" s="140"/>
      <c r="I40" s="141"/>
      <c r="J40" s="140"/>
      <c r="K40" s="140"/>
      <c r="L40" s="11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42"/>
      <c r="C44" s="143"/>
      <c r="D44" s="143"/>
      <c r="E44" s="143"/>
      <c r="F44" s="143"/>
      <c r="G44" s="143"/>
      <c r="H44" s="143"/>
      <c r="I44" s="144"/>
      <c r="J44" s="143"/>
      <c r="K44" s="143"/>
      <c r="L44" s="11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110</v>
      </c>
      <c r="D45" s="35"/>
      <c r="E45" s="35"/>
      <c r="F45" s="35"/>
      <c r="G45" s="35"/>
      <c r="H45" s="35"/>
      <c r="I45" s="114"/>
      <c r="J45" s="35"/>
      <c r="K45" s="35"/>
      <c r="L45" s="11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14"/>
      <c r="J46" s="35"/>
      <c r="K46" s="35"/>
      <c r="L46" s="11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14"/>
      <c r="J47" s="35"/>
      <c r="K47" s="35"/>
      <c r="L47" s="11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63" t="str">
        <f>E7</f>
        <v>Polní cesta P3 v k.ú. Svojšice u Kouřimi</v>
      </c>
      <c r="F48" s="364"/>
      <c r="G48" s="364"/>
      <c r="H48" s="364"/>
      <c r="I48" s="114"/>
      <c r="J48" s="35"/>
      <c r="K48" s="35"/>
      <c r="L48" s="11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108</v>
      </c>
      <c r="D49" s="35"/>
      <c r="E49" s="35"/>
      <c r="F49" s="35"/>
      <c r="G49" s="35"/>
      <c r="H49" s="35"/>
      <c r="I49" s="114"/>
      <c r="J49" s="35"/>
      <c r="K49" s="35"/>
      <c r="L49" s="11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2" t="str">
        <f>E9</f>
        <v>VON - Vedlejší a ostatní náklady</v>
      </c>
      <c r="F50" s="365"/>
      <c r="G50" s="365"/>
      <c r="H50" s="365"/>
      <c r="I50" s="114"/>
      <c r="J50" s="35"/>
      <c r="K50" s="35"/>
      <c r="L50" s="11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14"/>
      <c r="J51" s="35"/>
      <c r="K51" s="35"/>
      <c r="L51" s="11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6" t="s">
        <v>23</v>
      </c>
      <c r="J52" s="58" t="str">
        <f>IF(J12="","",J12)</f>
        <v>2. 6. 2020</v>
      </c>
      <c r="K52" s="35"/>
      <c r="L52" s="11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14"/>
      <c r="J53" s="35"/>
      <c r="K53" s="35"/>
      <c r="L53" s="11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6" t="s">
        <v>31</v>
      </c>
      <c r="J54" s="31" t="str">
        <f>E21</f>
        <v>AGRO-AQUA, s.r.o. Pardubice</v>
      </c>
      <c r="K54" s="35"/>
      <c r="L54" s="11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6" t="s">
        <v>34</v>
      </c>
      <c r="J55" s="31" t="str">
        <f>E24</f>
        <v xml:space="preserve"> </v>
      </c>
      <c r="K55" s="35"/>
      <c r="L55" s="11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14"/>
      <c r="J56" s="35"/>
      <c r="K56" s="35"/>
      <c r="L56" s="11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5" t="s">
        <v>111</v>
      </c>
      <c r="D57" s="146"/>
      <c r="E57" s="146"/>
      <c r="F57" s="146"/>
      <c r="G57" s="146"/>
      <c r="H57" s="146"/>
      <c r="I57" s="147"/>
      <c r="J57" s="148" t="s">
        <v>112</v>
      </c>
      <c r="K57" s="146"/>
      <c r="L57" s="11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14"/>
      <c r="J58" s="35"/>
      <c r="K58" s="35"/>
      <c r="L58" s="11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9" t="s">
        <v>69</v>
      </c>
      <c r="D59" s="35"/>
      <c r="E59" s="35"/>
      <c r="F59" s="35"/>
      <c r="G59" s="35"/>
      <c r="H59" s="35"/>
      <c r="I59" s="114"/>
      <c r="J59" s="76">
        <f>J82</f>
        <v>0</v>
      </c>
      <c r="K59" s="35"/>
      <c r="L59" s="11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113</v>
      </c>
    </row>
    <row r="60" spans="1:47" s="9" customFormat="1" ht="24.9" customHeight="1">
      <c r="B60" s="150"/>
      <c r="C60" s="151"/>
      <c r="D60" s="152" t="s">
        <v>671</v>
      </c>
      <c r="E60" s="153"/>
      <c r="F60" s="153"/>
      <c r="G60" s="153"/>
      <c r="H60" s="153"/>
      <c r="I60" s="154"/>
      <c r="J60" s="155">
        <f>J83</f>
        <v>0</v>
      </c>
      <c r="K60" s="151"/>
      <c r="L60" s="156"/>
    </row>
    <row r="61" spans="1:47" s="10" customFormat="1" ht="19.95" customHeight="1">
      <c r="B61" s="157"/>
      <c r="C61" s="96"/>
      <c r="D61" s="158" t="s">
        <v>672</v>
      </c>
      <c r="E61" s="159"/>
      <c r="F61" s="159"/>
      <c r="G61" s="159"/>
      <c r="H61" s="159"/>
      <c r="I61" s="160"/>
      <c r="J61" s="161">
        <f>J84</f>
        <v>0</v>
      </c>
      <c r="K61" s="96"/>
      <c r="L61" s="162"/>
    </row>
    <row r="62" spans="1:47" s="10" customFormat="1" ht="19.95" customHeight="1">
      <c r="B62" s="157"/>
      <c r="C62" s="96"/>
      <c r="D62" s="158" t="s">
        <v>673</v>
      </c>
      <c r="E62" s="159"/>
      <c r="F62" s="159"/>
      <c r="G62" s="159"/>
      <c r="H62" s="159"/>
      <c r="I62" s="160"/>
      <c r="J62" s="161">
        <f>J91</f>
        <v>0</v>
      </c>
      <c r="K62" s="96"/>
      <c r="L62" s="162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114"/>
      <c r="J63" s="35"/>
      <c r="K63" s="35"/>
      <c r="L63" s="11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" customHeight="1">
      <c r="A64" s="33"/>
      <c r="B64" s="46"/>
      <c r="C64" s="47"/>
      <c r="D64" s="47"/>
      <c r="E64" s="47"/>
      <c r="F64" s="47"/>
      <c r="G64" s="47"/>
      <c r="H64" s="47"/>
      <c r="I64" s="141"/>
      <c r="J64" s="47"/>
      <c r="K64" s="47"/>
      <c r="L64" s="11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" customHeight="1">
      <c r="A68" s="33"/>
      <c r="B68" s="48"/>
      <c r="C68" s="49"/>
      <c r="D68" s="49"/>
      <c r="E68" s="49"/>
      <c r="F68" s="49"/>
      <c r="G68" s="49"/>
      <c r="H68" s="49"/>
      <c r="I68" s="144"/>
      <c r="J68" s="49"/>
      <c r="K68" s="49"/>
      <c r="L68" s="11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" customHeight="1">
      <c r="A69" s="33"/>
      <c r="B69" s="34"/>
      <c r="C69" s="22" t="s">
        <v>122</v>
      </c>
      <c r="D69" s="35"/>
      <c r="E69" s="35"/>
      <c r="F69" s="35"/>
      <c r="G69" s="35"/>
      <c r="H69" s="35"/>
      <c r="I69" s="114"/>
      <c r="J69" s="35"/>
      <c r="K69" s="35"/>
      <c r="L69" s="11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" customHeight="1">
      <c r="A70" s="33"/>
      <c r="B70" s="34"/>
      <c r="C70" s="35"/>
      <c r="D70" s="35"/>
      <c r="E70" s="35"/>
      <c r="F70" s="35"/>
      <c r="G70" s="35"/>
      <c r="H70" s="35"/>
      <c r="I70" s="114"/>
      <c r="J70" s="35"/>
      <c r="K70" s="35"/>
      <c r="L70" s="11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114"/>
      <c r="J71" s="35"/>
      <c r="K71" s="35"/>
      <c r="L71" s="11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4.4" customHeight="1">
      <c r="A72" s="33"/>
      <c r="B72" s="34"/>
      <c r="C72" s="35"/>
      <c r="D72" s="35"/>
      <c r="E72" s="363" t="str">
        <f>E7</f>
        <v>Polní cesta P3 v k.ú. Svojšice u Kouřimi</v>
      </c>
      <c r="F72" s="364"/>
      <c r="G72" s="364"/>
      <c r="H72" s="364"/>
      <c r="I72" s="114"/>
      <c r="J72" s="35"/>
      <c r="K72" s="35"/>
      <c r="L72" s="11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108</v>
      </c>
      <c r="D73" s="35"/>
      <c r="E73" s="35"/>
      <c r="F73" s="35"/>
      <c r="G73" s="35"/>
      <c r="H73" s="35"/>
      <c r="I73" s="114"/>
      <c r="J73" s="35"/>
      <c r="K73" s="35"/>
      <c r="L73" s="11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4.4" customHeight="1">
      <c r="A74" s="33"/>
      <c r="B74" s="34"/>
      <c r="C74" s="35"/>
      <c r="D74" s="35"/>
      <c r="E74" s="312" t="str">
        <f>E9</f>
        <v>VON - Vedlejší a ostatní náklady</v>
      </c>
      <c r="F74" s="365"/>
      <c r="G74" s="365"/>
      <c r="H74" s="365"/>
      <c r="I74" s="114"/>
      <c r="J74" s="35"/>
      <c r="K74" s="35"/>
      <c r="L74" s="11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114"/>
      <c r="J75" s="35"/>
      <c r="K75" s="35"/>
      <c r="L75" s="11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116" t="s">
        <v>23</v>
      </c>
      <c r="J76" s="58" t="str">
        <f>IF(J12="","",J12)</f>
        <v>2. 6. 2020</v>
      </c>
      <c r="K76" s="35"/>
      <c r="L76" s="11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" customHeight="1">
      <c r="A77" s="33"/>
      <c r="B77" s="34"/>
      <c r="C77" s="35"/>
      <c r="D77" s="35"/>
      <c r="E77" s="35"/>
      <c r="F77" s="35"/>
      <c r="G77" s="35"/>
      <c r="H77" s="35"/>
      <c r="I77" s="114"/>
      <c r="J77" s="35"/>
      <c r="K77" s="35"/>
      <c r="L77" s="11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799999999999997" customHeight="1">
      <c r="A78" s="33"/>
      <c r="B78" s="34"/>
      <c r="C78" s="28" t="s">
        <v>25</v>
      </c>
      <c r="D78" s="35"/>
      <c r="E78" s="35"/>
      <c r="F78" s="26" t="str">
        <f>E15</f>
        <v>ČR-SPÚ, Pobočka Kolín</v>
      </c>
      <c r="G78" s="35"/>
      <c r="H78" s="35"/>
      <c r="I78" s="116" t="s">
        <v>31</v>
      </c>
      <c r="J78" s="31" t="str">
        <f>E21</f>
        <v>AGRO-AQUA, s.r.o. Pardubice</v>
      </c>
      <c r="K78" s="35"/>
      <c r="L78" s="11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6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116" t="s">
        <v>34</v>
      </c>
      <c r="J79" s="31" t="str">
        <f>E24</f>
        <v xml:space="preserve"> </v>
      </c>
      <c r="K79" s="35"/>
      <c r="L79" s="11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114"/>
      <c r="J80" s="35"/>
      <c r="K80" s="35"/>
      <c r="L80" s="11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63"/>
      <c r="B81" s="164"/>
      <c r="C81" s="165" t="s">
        <v>123</v>
      </c>
      <c r="D81" s="166" t="s">
        <v>56</v>
      </c>
      <c r="E81" s="166" t="s">
        <v>52</v>
      </c>
      <c r="F81" s="166" t="s">
        <v>53</v>
      </c>
      <c r="G81" s="166" t="s">
        <v>124</v>
      </c>
      <c r="H81" s="166" t="s">
        <v>125</v>
      </c>
      <c r="I81" s="167" t="s">
        <v>126</v>
      </c>
      <c r="J81" s="166" t="s">
        <v>112</v>
      </c>
      <c r="K81" s="168" t="s">
        <v>127</v>
      </c>
      <c r="L81" s="169"/>
      <c r="M81" s="67" t="s">
        <v>19</v>
      </c>
      <c r="N81" s="68" t="s">
        <v>41</v>
      </c>
      <c r="O81" s="68" t="s">
        <v>128</v>
      </c>
      <c r="P81" s="68" t="s">
        <v>129</v>
      </c>
      <c r="Q81" s="68" t="s">
        <v>130</v>
      </c>
      <c r="R81" s="68" t="s">
        <v>131</v>
      </c>
      <c r="S81" s="68" t="s">
        <v>132</v>
      </c>
      <c r="T81" s="69" t="s">
        <v>133</v>
      </c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</row>
    <row r="82" spans="1:65" s="2" customFormat="1" ht="22.8" customHeight="1">
      <c r="A82" s="33"/>
      <c r="B82" s="34"/>
      <c r="C82" s="74" t="s">
        <v>134</v>
      </c>
      <c r="D82" s="35"/>
      <c r="E82" s="35"/>
      <c r="F82" s="35"/>
      <c r="G82" s="35"/>
      <c r="H82" s="35"/>
      <c r="I82" s="114"/>
      <c r="J82" s="170">
        <f>BK82</f>
        <v>0</v>
      </c>
      <c r="K82" s="35"/>
      <c r="L82" s="38"/>
      <c r="M82" s="70"/>
      <c r="N82" s="171"/>
      <c r="O82" s="71"/>
      <c r="P82" s="172">
        <f>P83</f>
        <v>0</v>
      </c>
      <c r="Q82" s="71"/>
      <c r="R82" s="172">
        <f>R83</f>
        <v>0</v>
      </c>
      <c r="S82" s="71"/>
      <c r="T82" s="173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113</v>
      </c>
      <c r="BK82" s="174">
        <f>BK83</f>
        <v>0</v>
      </c>
    </row>
    <row r="83" spans="1:65" s="12" customFormat="1" ht="25.95" customHeight="1">
      <c r="B83" s="175"/>
      <c r="C83" s="176"/>
      <c r="D83" s="177" t="s">
        <v>70</v>
      </c>
      <c r="E83" s="178" t="s">
        <v>674</v>
      </c>
      <c r="F83" s="178" t="s">
        <v>675</v>
      </c>
      <c r="G83" s="176"/>
      <c r="H83" s="176"/>
      <c r="I83" s="179"/>
      <c r="J83" s="180">
        <f>BK83</f>
        <v>0</v>
      </c>
      <c r="K83" s="176"/>
      <c r="L83" s="181"/>
      <c r="M83" s="182"/>
      <c r="N83" s="183"/>
      <c r="O83" s="183"/>
      <c r="P83" s="184">
        <f>P84+P91</f>
        <v>0</v>
      </c>
      <c r="Q83" s="183"/>
      <c r="R83" s="184">
        <f>R84+R91</f>
        <v>0</v>
      </c>
      <c r="S83" s="183"/>
      <c r="T83" s="185">
        <f>T84+T91</f>
        <v>0</v>
      </c>
      <c r="AR83" s="186" t="s">
        <v>165</v>
      </c>
      <c r="AT83" s="187" t="s">
        <v>70</v>
      </c>
      <c r="AU83" s="187" t="s">
        <v>71</v>
      </c>
      <c r="AY83" s="186" t="s">
        <v>137</v>
      </c>
      <c r="BK83" s="188">
        <f>BK84+BK91</f>
        <v>0</v>
      </c>
    </row>
    <row r="84" spans="1:65" s="12" customFormat="1" ht="22.8" customHeight="1">
      <c r="B84" s="175"/>
      <c r="C84" s="176"/>
      <c r="D84" s="177" t="s">
        <v>70</v>
      </c>
      <c r="E84" s="189" t="s">
        <v>676</v>
      </c>
      <c r="F84" s="189" t="s">
        <v>677</v>
      </c>
      <c r="G84" s="176"/>
      <c r="H84" s="176"/>
      <c r="I84" s="179"/>
      <c r="J84" s="190">
        <f>BK84</f>
        <v>0</v>
      </c>
      <c r="K84" s="176"/>
      <c r="L84" s="181"/>
      <c r="M84" s="182"/>
      <c r="N84" s="183"/>
      <c r="O84" s="183"/>
      <c r="P84" s="184">
        <f>SUM(P85:P90)</f>
        <v>0</v>
      </c>
      <c r="Q84" s="183"/>
      <c r="R84" s="184">
        <f>SUM(R85:R90)</f>
        <v>0</v>
      </c>
      <c r="S84" s="183"/>
      <c r="T84" s="185">
        <f>SUM(T85:T90)</f>
        <v>0</v>
      </c>
      <c r="AR84" s="186" t="s">
        <v>165</v>
      </c>
      <c r="AT84" s="187" t="s">
        <v>70</v>
      </c>
      <c r="AU84" s="187" t="s">
        <v>79</v>
      </c>
      <c r="AY84" s="186" t="s">
        <v>137</v>
      </c>
      <c r="BK84" s="188">
        <f>SUM(BK85:BK90)</f>
        <v>0</v>
      </c>
    </row>
    <row r="85" spans="1:65" s="2" customFormat="1" ht="14.4" customHeight="1">
      <c r="A85" s="33"/>
      <c r="B85" s="34"/>
      <c r="C85" s="191" t="s">
        <v>79</v>
      </c>
      <c r="D85" s="191" t="s">
        <v>139</v>
      </c>
      <c r="E85" s="192" t="s">
        <v>678</v>
      </c>
      <c r="F85" s="193" t="s">
        <v>679</v>
      </c>
      <c r="G85" s="194" t="s">
        <v>680</v>
      </c>
      <c r="H85" s="195">
        <v>1</v>
      </c>
      <c r="I85" s="196"/>
      <c r="J85" s="197">
        <f>ROUND(I85*H85,2)</f>
        <v>0</v>
      </c>
      <c r="K85" s="193" t="s">
        <v>19</v>
      </c>
      <c r="L85" s="38"/>
      <c r="M85" s="198" t="s">
        <v>19</v>
      </c>
      <c r="N85" s="199" t="s">
        <v>42</v>
      </c>
      <c r="O85" s="63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202" t="s">
        <v>681</v>
      </c>
      <c r="AT85" s="202" t="s">
        <v>139</v>
      </c>
      <c r="AU85" s="202" t="s">
        <v>82</v>
      </c>
      <c r="AY85" s="16" t="s">
        <v>137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16" t="s">
        <v>79</v>
      </c>
      <c r="BK85" s="203">
        <f>ROUND(I85*H85,2)</f>
        <v>0</v>
      </c>
      <c r="BL85" s="16" t="s">
        <v>681</v>
      </c>
      <c r="BM85" s="202" t="s">
        <v>682</v>
      </c>
    </row>
    <row r="86" spans="1:65" s="2" customFormat="1" ht="10.199999999999999">
      <c r="A86" s="33"/>
      <c r="B86" s="34"/>
      <c r="C86" s="35"/>
      <c r="D86" s="204" t="s">
        <v>146</v>
      </c>
      <c r="E86" s="35"/>
      <c r="F86" s="205" t="s">
        <v>683</v>
      </c>
      <c r="G86" s="35"/>
      <c r="H86" s="35"/>
      <c r="I86" s="114"/>
      <c r="J86" s="35"/>
      <c r="K86" s="35"/>
      <c r="L86" s="38"/>
      <c r="M86" s="206"/>
      <c r="N86" s="207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146</v>
      </c>
      <c r="AU86" s="16" t="s">
        <v>82</v>
      </c>
    </row>
    <row r="87" spans="1:65" s="2" customFormat="1" ht="55.2" customHeight="1">
      <c r="A87" s="33"/>
      <c r="B87" s="34"/>
      <c r="C87" s="35"/>
      <c r="D87" s="204" t="s">
        <v>406</v>
      </c>
      <c r="E87" s="35"/>
      <c r="F87" s="233" t="s">
        <v>684</v>
      </c>
      <c r="G87" s="35"/>
      <c r="H87" s="35"/>
      <c r="I87" s="114"/>
      <c r="J87" s="35"/>
      <c r="K87" s="35"/>
      <c r="L87" s="38"/>
      <c r="M87" s="206"/>
      <c r="N87" s="207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406</v>
      </c>
      <c r="AU87" s="16" t="s">
        <v>82</v>
      </c>
    </row>
    <row r="88" spans="1:65" s="2" customFormat="1" ht="14.4" customHeight="1">
      <c r="A88" s="33"/>
      <c r="B88" s="34"/>
      <c r="C88" s="191" t="s">
        <v>82</v>
      </c>
      <c r="D88" s="191" t="s">
        <v>139</v>
      </c>
      <c r="E88" s="192" t="s">
        <v>685</v>
      </c>
      <c r="F88" s="193" t="s">
        <v>686</v>
      </c>
      <c r="G88" s="194" t="s">
        <v>680</v>
      </c>
      <c r="H88" s="195">
        <v>1</v>
      </c>
      <c r="I88" s="196"/>
      <c r="J88" s="197">
        <f>ROUND(I88*H88,2)</f>
        <v>0</v>
      </c>
      <c r="K88" s="193" t="s">
        <v>19</v>
      </c>
      <c r="L88" s="38"/>
      <c r="M88" s="198" t="s">
        <v>19</v>
      </c>
      <c r="N88" s="199" t="s">
        <v>42</v>
      </c>
      <c r="O88" s="63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202" t="s">
        <v>681</v>
      </c>
      <c r="AT88" s="202" t="s">
        <v>139</v>
      </c>
      <c r="AU88" s="202" t="s">
        <v>82</v>
      </c>
      <c r="AY88" s="16" t="s">
        <v>137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6" t="s">
        <v>79</v>
      </c>
      <c r="BK88" s="203">
        <f>ROUND(I88*H88,2)</f>
        <v>0</v>
      </c>
      <c r="BL88" s="16" t="s">
        <v>681</v>
      </c>
      <c r="BM88" s="202" t="s">
        <v>687</v>
      </c>
    </row>
    <row r="89" spans="1:65" s="2" customFormat="1" ht="10.199999999999999">
      <c r="A89" s="33"/>
      <c r="B89" s="34"/>
      <c r="C89" s="35"/>
      <c r="D89" s="204" t="s">
        <v>146</v>
      </c>
      <c r="E89" s="35"/>
      <c r="F89" s="205" t="s">
        <v>686</v>
      </c>
      <c r="G89" s="35"/>
      <c r="H89" s="35"/>
      <c r="I89" s="114"/>
      <c r="J89" s="35"/>
      <c r="K89" s="35"/>
      <c r="L89" s="38"/>
      <c r="M89" s="206"/>
      <c r="N89" s="207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146</v>
      </c>
      <c r="AU89" s="16" t="s">
        <v>82</v>
      </c>
    </row>
    <row r="90" spans="1:65" s="2" customFormat="1" ht="81.599999999999994" customHeight="1">
      <c r="A90" s="33"/>
      <c r="B90" s="34"/>
      <c r="C90" s="35"/>
      <c r="D90" s="204" t="s">
        <v>406</v>
      </c>
      <c r="E90" s="35"/>
      <c r="F90" s="233" t="s">
        <v>688</v>
      </c>
      <c r="G90" s="35"/>
      <c r="H90" s="35"/>
      <c r="I90" s="114"/>
      <c r="J90" s="35"/>
      <c r="K90" s="35"/>
      <c r="L90" s="38"/>
      <c r="M90" s="206"/>
      <c r="N90" s="207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406</v>
      </c>
      <c r="AU90" s="16" t="s">
        <v>82</v>
      </c>
    </row>
    <row r="91" spans="1:65" s="12" customFormat="1" ht="22.8" customHeight="1">
      <c r="B91" s="175"/>
      <c r="C91" s="176"/>
      <c r="D91" s="177" t="s">
        <v>70</v>
      </c>
      <c r="E91" s="189" t="s">
        <v>689</v>
      </c>
      <c r="F91" s="189" t="s">
        <v>690</v>
      </c>
      <c r="G91" s="176"/>
      <c r="H91" s="176"/>
      <c r="I91" s="179"/>
      <c r="J91" s="190">
        <f>BK91</f>
        <v>0</v>
      </c>
      <c r="K91" s="176"/>
      <c r="L91" s="181"/>
      <c r="M91" s="182"/>
      <c r="N91" s="183"/>
      <c r="O91" s="183"/>
      <c r="P91" s="184">
        <f>SUM(P92:P112)</f>
        <v>0</v>
      </c>
      <c r="Q91" s="183"/>
      <c r="R91" s="184">
        <f>SUM(R92:R112)</f>
        <v>0</v>
      </c>
      <c r="S91" s="183"/>
      <c r="T91" s="185">
        <f>SUM(T92:T112)</f>
        <v>0</v>
      </c>
      <c r="AR91" s="186" t="s">
        <v>144</v>
      </c>
      <c r="AT91" s="187" t="s">
        <v>70</v>
      </c>
      <c r="AU91" s="187" t="s">
        <v>79</v>
      </c>
      <c r="AY91" s="186" t="s">
        <v>137</v>
      </c>
      <c r="BK91" s="188">
        <f>SUM(BK92:BK112)</f>
        <v>0</v>
      </c>
    </row>
    <row r="92" spans="1:65" s="2" customFormat="1" ht="14.4" customHeight="1">
      <c r="A92" s="33"/>
      <c r="B92" s="34"/>
      <c r="C92" s="191" t="s">
        <v>154</v>
      </c>
      <c r="D92" s="191" t="s">
        <v>139</v>
      </c>
      <c r="E92" s="192" t="s">
        <v>691</v>
      </c>
      <c r="F92" s="193" t="s">
        <v>692</v>
      </c>
      <c r="G92" s="194" t="s">
        <v>680</v>
      </c>
      <c r="H92" s="195">
        <v>1</v>
      </c>
      <c r="I92" s="196"/>
      <c r="J92" s="197">
        <f>ROUND(I92*H92,2)</f>
        <v>0</v>
      </c>
      <c r="K92" s="193" t="s">
        <v>19</v>
      </c>
      <c r="L92" s="38"/>
      <c r="M92" s="198" t="s">
        <v>19</v>
      </c>
      <c r="N92" s="199" t="s">
        <v>42</v>
      </c>
      <c r="O92" s="63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202" t="s">
        <v>681</v>
      </c>
      <c r="AT92" s="202" t="s">
        <v>139</v>
      </c>
      <c r="AU92" s="202" t="s">
        <v>82</v>
      </c>
      <c r="AY92" s="16" t="s">
        <v>137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6" t="s">
        <v>79</v>
      </c>
      <c r="BK92" s="203">
        <f>ROUND(I92*H92,2)</f>
        <v>0</v>
      </c>
      <c r="BL92" s="16" t="s">
        <v>681</v>
      </c>
      <c r="BM92" s="202" t="s">
        <v>693</v>
      </c>
    </row>
    <row r="93" spans="1:65" s="2" customFormat="1" ht="10.199999999999999">
      <c r="A93" s="33"/>
      <c r="B93" s="34"/>
      <c r="C93" s="35"/>
      <c r="D93" s="204" t="s">
        <v>146</v>
      </c>
      <c r="E93" s="35"/>
      <c r="F93" s="205" t="s">
        <v>692</v>
      </c>
      <c r="G93" s="35"/>
      <c r="H93" s="35"/>
      <c r="I93" s="114"/>
      <c r="J93" s="35"/>
      <c r="K93" s="35"/>
      <c r="L93" s="38"/>
      <c r="M93" s="206"/>
      <c r="N93" s="207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146</v>
      </c>
      <c r="AU93" s="16" t="s">
        <v>82</v>
      </c>
    </row>
    <row r="94" spans="1:65" s="2" customFormat="1" ht="38.4">
      <c r="A94" s="33"/>
      <c r="B94" s="34"/>
      <c r="C94" s="35"/>
      <c r="D94" s="204" t="s">
        <v>406</v>
      </c>
      <c r="E94" s="35"/>
      <c r="F94" s="233" t="s">
        <v>694</v>
      </c>
      <c r="G94" s="35"/>
      <c r="H94" s="35"/>
      <c r="I94" s="114"/>
      <c r="J94" s="35"/>
      <c r="K94" s="35"/>
      <c r="L94" s="38"/>
      <c r="M94" s="206"/>
      <c r="N94" s="207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406</v>
      </c>
      <c r="AU94" s="16" t="s">
        <v>82</v>
      </c>
    </row>
    <row r="95" spans="1:65" s="2" customFormat="1" ht="14.4" customHeight="1">
      <c r="A95" s="33"/>
      <c r="B95" s="34"/>
      <c r="C95" s="191" t="s">
        <v>144</v>
      </c>
      <c r="D95" s="191" t="s">
        <v>139</v>
      </c>
      <c r="E95" s="192" t="s">
        <v>695</v>
      </c>
      <c r="F95" s="193" t="s">
        <v>696</v>
      </c>
      <c r="G95" s="194" t="s">
        <v>680</v>
      </c>
      <c r="H95" s="195">
        <v>1</v>
      </c>
      <c r="I95" s="196"/>
      <c r="J95" s="197">
        <f>ROUND(I95*H95,2)</f>
        <v>0</v>
      </c>
      <c r="K95" s="193" t="s">
        <v>19</v>
      </c>
      <c r="L95" s="38"/>
      <c r="M95" s="198" t="s">
        <v>19</v>
      </c>
      <c r="N95" s="199" t="s">
        <v>42</v>
      </c>
      <c r="O95" s="63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202" t="s">
        <v>681</v>
      </c>
      <c r="AT95" s="202" t="s">
        <v>139</v>
      </c>
      <c r="AU95" s="202" t="s">
        <v>82</v>
      </c>
      <c r="AY95" s="16" t="s">
        <v>137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6" t="s">
        <v>79</v>
      </c>
      <c r="BK95" s="203">
        <f>ROUND(I95*H95,2)</f>
        <v>0</v>
      </c>
      <c r="BL95" s="16" t="s">
        <v>681</v>
      </c>
      <c r="BM95" s="202" t="s">
        <v>697</v>
      </c>
    </row>
    <row r="96" spans="1:65" s="2" customFormat="1" ht="10.199999999999999">
      <c r="A96" s="33"/>
      <c r="B96" s="34"/>
      <c r="C96" s="35"/>
      <c r="D96" s="204" t="s">
        <v>146</v>
      </c>
      <c r="E96" s="35"/>
      <c r="F96" s="205" t="s">
        <v>696</v>
      </c>
      <c r="G96" s="35"/>
      <c r="H96" s="35"/>
      <c r="I96" s="114"/>
      <c r="J96" s="35"/>
      <c r="K96" s="35"/>
      <c r="L96" s="38"/>
      <c r="M96" s="206"/>
      <c r="N96" s="207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146</v>
      </c>
      <c r="AU96" s="16" t="s">
        <v>82</v>
      </c>
    </row>
    <row r="97" spans="1:65" s="2" customFormat="1" ht="52.2" customHeight="1">
      <c r="A97" s="33"/>
      <c r="B97" s="34"/>
      <c r="C97" s="35"/>
      <c r="D97" s="204" t="s">
        <v>406</v>
      </c>
      <c r="E97" s="35"/>
      <c r="F97" s="233" t="s">
        <v>698</v>
      </c>
      <c r="G97" s="35"/>
      <c r="H97" s="35"/>
      <c r="I97" s="114"/>
      <c r="J97" s="35"/>
      <c r="K97" s="35"/>
      <c r="L97" s="38"/>
      <c r="M97" s="206"/>
      <c r="N97" s="207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406</v>
      </c>
      <c r="AU97" s="16" t="s">
        <v>82</v>
      </c>
    </row>
    <row r="98" spans="1:65" s="2" customFormat="1" ht="14.4" customHeight="1">
      <c r="A98" s="33"/>
      <c r="B98" s="34"/>
      <c r="C98" s="191" t="s">
        <v>165</v>
      </c>
      <c r="D98" s="191" t="s">
        <v>139</v>
      </c>
      <c r="E98" s="192" t="s">
        <v>699</v>
      </c>
      <c r="F98" s="193" t="s">
        <v>700</v>
      </c>
      <c r="G98" s="194" t="s">
        <v>680</v>
      </c>
      <c r="H98" s="195">
        <v>1</v>
      </c>
      <c r="I98" s="196"/>
      <c r="J98" s="197">
        <f>ROUND(I98*H98,2)</f>
        <v>0</v>
      </c>
      <c r="K98" s="193" t="s">
        <v>19</v>
      </c>
      <c r="L98" s="38"/>
      <c r="M98" s="198" t="s">
        <v>19</v>
      </c>
      <c r="N98" s="199" t="s">
        <v>42</v>
      </c>
      <c r="O98" s="63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202" t="s">
        <v>681</v>
      </c>
      <c r="AT98" s="202" t="s">
        <v>139</v>
      </c>
      <c r="AU98" s="202" t="s">
        <v>82</v>
      </c>
      <c r="AY98" s="16" t="s">
        <v>137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6" t="s">
        <v>79</v>
      </c>
      <c r="BK98" s="203">
        <f>ROUND(I98*H98,2)</f>
        <v>0</v>
      </c>
      <c r="BL98" s="16" t="s">
        <v>681</v>
      </c>
      <c r="BM98" s="202" t="s">
        <v>701</v>
      </c>
    </row>
    <row r="99" spans="1:65" s="2" customFormat="1" ht="10.199999999999999">
      <c r="A99" s="33"/>
      <c r="B99" s="34"/>
      <c r="C99" s="35"/>
      <c r="D99" s="204" t="s">
        <v>146</v>
      </c>
      <c r="E99" s="35"/>
      <c r="F99" s="205" t="s">
        <v>700</v>
      </c>
      <c r="G99" s="35"/>
      <c r="H99" s="35"/>
      <c r="I99" s="114"/>
      <c r="J99" s="35"/>
      <c r="K99" s="35"/>
      <c r="L99" s="38"/>
      <c r="M99" s="206"/>
      <c r="N99" s="207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146</v>
      </c>
      <c r="AU99" s="16" t="s">
        <v>82</v>
      </c>
    </row>
    <row r="100" spans="1:65" s="2" customFormat="1" ht="38.4">
      <c r="A100" s="33"/>
      <c r="B100" s="34"/>
      <c r="C100" s="35"/>
      <c r="D100" s="204" t="s">
        <v>406</v>
      </c>
      <c r="E100" s="35"/>
      <c r="F100" s="233" t="s">
        <v>702</v>
      </c>
      <c r="G100" s="35"/>
      <c r="H100" s="35"/>
      <c r="I100" s="114"/>
      <c r="J100" s="35"/>
      <c r="K100" s="35"/>
      <c r="L100" s="38"/>
      <c r="M100" s="206"/>
      <c r="N100" s="207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406</v>
      </c>
      <c r="AU100" s="16" t="s">
        <v>82</v>
      </c>
    </row>
    <row r="101" spans="1:65" s="2" customFormat="1" ht="14.4" customHeight="1">
      <c r="A101" s="33"/>
      <c r="B101" s="34"/>
      <c r="C101" s="191" t="s">
        <v>172</v>
      </c>
      <c r="D101" s="191" t="s">
        <v>139</v>
      </c>
      <c r="E101" s="192" t="s">
        <v>703</v>
      </c>
      <c r="F101" s="193" t="s">
        <v>704</v>
      </c>
      <c r="G101" s="194" t="s">
        <v>680</v>
      </c>
      <c r="H101" s="195">
        <v>1</v>
      </c>
      <c r="I101" s="196"/>
      <c r="J101" s="197">
        <f>ROUND(I101*H101,2)</f>
        <v>0</v>
      </c>
      <c r="K101" s="193" t="s">
        <v>19</v>
      </c>
      <c r="L101" s="38"/>
      <c r="M101" s="198" t="s">
        <v>19</v>
      </c>
      <c r="N101" s="199" t="s">
        <v>42</v>
      </c>
      <c r="O101" s="63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202" t="s">
        <v>681</v>
      </c>
      <c r="AT101" s="202" t="s">
        <v>139</v>
      </c>
      <c r="AU101" s="202" t="s">
        <v>82</v>
      </c>
      <c r="AY101" s="16" t="s">
        <v>137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6" t="s">
        <v>79</v>
      </c>
      <c r="BK101" s="203">
        <f>ROUND(I101*H101,2)</f>
        <v>0</v>
      </c>
      <c r="BL101" s="16" t="s">
        <v>681</v>
      </c>
      <c r="BM101" s="202" t="s">
        <v>705</v>
      </c>
    </row>
    <row r="102" spans="1:65" s="2" customFormat="1" ht="10.199999999999999">
      <c r="A102" s="33"/>
      <c r="B102" s="34"/>
      <c r="C102" s="35"/>
      <c r="D102" s="204" t="s">
        <v>146</v>
      </c>
      <c r="E102" s="35"/>
      <c r="F102" s="205" t="s">
        <v>704</v>
      </c>
      <c r="G102" s="35"/>
      <c r="H102" s="35"/>
      <c r="I102" s="114"/>
      <c r="J102" s="35"/>
      <c r="K102" s="35"/>
      <c r="L102" s="38"/>
      <c r="M102" s="206"/>
      <c r="N102" s="207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146</v>
      </c>
      <c r="AU102" s="16" t="s">
        <v>82</v>
      </c>
    </row>
    <row r="103" spans="1:65" s="2" customFormat="1" ht="77.400000000000006" customHeight="1">
      <c r="A103" s="33"/>
      <c r="B103" s="34"/>
      <c r="C103" s="35"/>
      <c r="D103" s="204" t="s">
        <v>406</v>
      </c>
      <c r="E103" s="35"/>
      <c r="F103" s="233" t="s">
        <v>706</v>
      </c>
      <c r="G103" s="35"/>
      <c r="H103" s="35"/>
      <c r="I103" s="114"/>
      <c r="J103" s="35"/>
      <c r="K103" s="35"/>
      <c r="L103" s="38"/>
      <c r="M103" s="206"/>
      <c r="N103" s="207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406</v>
      </c>
      <c r="AU103" s="16" t="s">
        <v>82</v>
      </c>
    </row>
    <row r="104" spans="1:65" s="2" customFormat="1" ht="14.4" customHeight="1">
      <c r="A104" s="33"/>
      <c r="B104" s="34"/>
      <c r="C104" s="191" t="s">
        <v>178</v>
      </c>
      <c r="D104" s="191" t="s">
        <v>139</v>
      </c>
      <c r="E104" s="192" t="s">
        <v>707</v>
      </c>
      <c r="F104" s="193" t="s">
        <v>708</v>
      </c>
      <c r="G104" s="194" t="s">
        <v>556</v>
      </c>
      <c r="H104" s="195">
        <v>2</v>
      </c>
      <c r="I104" s="196"/>
      <c r="J104" s="197">
        <f>ROUND(I104*H104,2)</f>
        <v>0</v>
      </c>
      <c r="K104" s="193" t="s">
        <v>19</v>
      </c>
      <c r="L104" s="38"/>
      <c r="M104" s="198" t="s">
        <v>19</v>
      </c>
      <c r="N104" s="199" t="s">
        <v>42</v>
      </c>
      <c r="O104" s="63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202" t="s">
        <v>681</v>
      </c>
      <c r="AT104" s="202" t="s">
        <v>139</v>
      </c>
      <c r="AU104" s="202" t="s">
        <v>82</v>
      </c>
      <c r="AY104" s="16" t="s">
        <v>137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6" t="s">
        <v>79</v>
      </c>
      <c r="BK104" s="203">
        <f>ROUND(I104*H104,2)</f>
        <v>0</v>
      </c>
      <c r="BL104" s="16" t="s">
        <v>681</v>
      </c>
      <c r="BM104" s="202" t="s">
        <v>709</v>
      </c>
    </row>
    <row r="105" spans="1:65" s="2" customFormat="1" ht="10.199999999999999">
      <c r="A105" s="33"/>
      <c r="B105" s="34"/>
      <c r="C105" s="35"/>
      <c r="D105" s="204" t="s">
        <v>146</v>
      </c>
      <c r="E105" s="35"/>
      <c r="F105" s="205" t="s">
        <v>708</v>
      </c>
      <c r="G105" s="35"/>
      <c r="H105" s="35"/>
      <c r="I105" s="114"/>
      <c r="J105" s="35"/>
      <c r="K105" s="35"/>
      <c r="L105" s="38"/>
      <c r="M105" s="206"/>
      <c r="N105" s="207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146</v>
      </c>
      <c r="AU105" s="16" t="s">
        <v>82</v>
      </c>
    </row>
    <row r="106" spans="1:65" s="2" customFormat="1" ht="38.4">
      <c r="A106" s="33"/>
      <c r="B106" s="34"/>
      <c r="C106" s="35"/>
      <c r="D106" s="204" t="s">
        <v>406</v>
      </c>
      <c r="E106" s="35"/>
      <c r="F106" s="233" t="s">
        <v>710</v>
      </c>
      <c r="G106" s="35"/>
      <c r="H106" s="35"/>
      <c r="I106" s="114"/>
      <c r="J106" s="35"/>
      <c r="K106" s="35"/>
      <c r="L106" s="38"/>
      <c r="M106" s="206"/>
      <c r="N106" s="207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406</v>
      </c>
      <c r="AU106" s="16" t="s">
        <v>82</v>
      </c>
    </row>
    <row r="107" spans="1:65" s="2" customFormat="1" ht="20.399999999999999" customHeight="1">
      <c r="A107" s="33"/>
      <c r="B107" s="34"/>
      <c r="C107" s="191" t="s">
        <v>184</v>
      </c>
      <c r="D107" s="191" t="s">
        <v>139</v>
      </c>
      <c r="E107" s="192" t="s">
        <v>711</v>
      </c>
      <c r="F107" s="193" t="s">
        <v>712</v>
      </c>
      <c r="G107" s="194" t="s">
        <v>680</v>
      </c>
      <c r="H107" s="195">
        <v>1</v>
      </c>
      <c r="I107" s="196"/>
      <c r="J107" s="197">
        <f>ROUND(I107*H107,2)</f>
        <v>0</v>
      </c>
      <c r="K107" s="193" t="s">
        <v>19</v>
      </c>
      <c r="L107" s="38"/>
      <c r="M107" s="198" t="s">
        <v>19</v>
      </c>
      <c r="N107" s="199" t="s">
        <v>42</v>
      </c>
      <c r="O107" s="63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202" t="s">
        <v>681</v>
      </c>
      <c r="AT107" s="202" t="s">
        <v>139</v>
      </c>
      <c r="AU107" s="202" t="s">
        <v>82</v>
      </c>
      <c r="AY107" s="16" t="s">
        <v>137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6" t="s">
        <v>79</v>
      </c>
      <c r="BK107" s="203">
        <f>ROUND(I107*H107,2)</f>
        <v>0</v>
      </c>
      <c r="BL107" s="16" t="s">
        <v>681</v>
      </c>
      <c r="BM107" s="202" t="s">
        <v>713</v>
      </c>
    </row>
    <row r="108" spans="1:65" s="2" customFormat="1" ht="10.199999999999999">
      <c r="A108" s="33"/>
      <c r="B108" s="34"/>
      <c r="C108" s="35"/>
      <c r="D108" s="204" t="s">
        <v>146</v>
      </c>
      <c r="E108" s="35"/>
      <c r="F108" s="205" t="s">
        <v>714</v>
      </c>
      <c r="G108" s="35"/>
      <c r="H108" s="35"/>
      <c r="I108" s="114"/>
      <c r="J108" s="35"/>
      <c r="K108" s="35"/>
      <c r="L108" s="38"/>
      <c r="M108" s="206"/>
      <c r="N108" s="207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146</v>
      </c>
      <c r="AU108" s="16" t="s">
        <v>82</v>
      </c>
    </row>
    <row r="109" spans="1:65" s="2" customFormat="1" ht="76.8">
      <c r="A109" s="33"/>
      <c r="B109" s="34"/>
      <c r="C109" s="35"/>
      <c r="D109" s="204" t="s">
        <v>406</v>
      </c>
      <c r="E109" s="35"/>
      <c r="F109" s="233" t="s">
        <v>715</v>
      </c>
      <c r="G109" s="35"/>
      <c r="H109" s="35"/>
      <c r="I109" s="114"/>
      <c r="J109" s="35"/>
      <c r="K109" s="35"/>
      <c r="L109" s="38"/>
      <c r="M109" s="206"/>
      <c r="N109" s="207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406</v>
      </c>
      <c r="AU109" s="16" t="s">
        <v>82</v>
      </c>
    </row>
    <row r="110" spans="1:65" s="2" customFormat="1" ht="14.4" customHeight="1">
      <c r="A110" s="33"/>
      <c r="B110" s="34"/>
      <c r="C110" s="191" t="s">
        <v>190</v>
      </c>
      <c r="D110" s="191" t="s">
        <v>139</v>
      </c>
      <c r="E110" s="192" t="s">
        <v>716</v>
      </c>
      <c r="F110" s="193" t="s">
        <v>717</v>
      </c>
      <c r="G110" s="194" t="s">
        <v>680</v>
      </c>
      <c r="H110" s="195">
        <v>1</v>
      </c>
      <c r="I110" s="196"/>
      <c r="J110" s="197">
        <f>ROUND(I110*H110,2)</f>
        <v>0</v>
      </c>
      <c r="K110" s="193" t="s">
        <v>19</v>
      </c>
      <c r="L110" s="38"/>
      <c r="M110" s="198" t="s">
        <v>19</v>
      </c>
      <c r="N110" s="199" t="s">
        <v>42</v>
      </c>
      <c r="O110" s="63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202" t="s">
        <v>681</v>
      </c>
      <c r="AT110" s="202" t="s">
        <v>139</v>
      </c>
      <c r="AU110" s="202" t="s">
        <v>82</v>
      </c>
      <c r="AY110" s="16" t="s">
        <v>137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6" t="s">
        <v>79</v>
      </c>
      <c r="BK110" s="203">
        <f>ROUND(I110*H110,2)</f>
        <v>0</v>
      </c>
      <c r="BL110" s="16" t="s">
        <v>681</v>
      </c>
      <c r="BM110" s="202" t="s">
        <v>718</v>
      </c>
    </row>
    <row r="111" spans="1:65" s="2" customFormat="1" ht="10.199999999999999">
      <c r="A111" s="33"/>
      <c r="B111" s="34"/>
      <c r="C111" s="35"/>
      <c r="D111" s="204" t="s">
        <v>146</v>
      </c>
      <c r="E111" s="35"/>
      <c r="F111" s="205" t="s">
        <v>717</v>
      </c>
      <c r="G111" s="35"/>
      <c r="H111" s="35"/>
      <c r="I111" s="114"/>
      <c r="J111" s="35"/>
      <c r="K111" s="35"/>
      <c r="L111" s="38"/>
      <c r="M111" s="206"/>
      <c r="N111" s="207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146</v>
      </c>
      <c r="AU111" s="16" t="s">
        <v>82</v>
      </c>
    </row>
    <row r="112" spans="1:65" s="2" customFormat="1" ht="48">
      <c r="A112" s="33"/>
      <c r="B112" s="34"/>
      <c r="C112" s="35"/>
      <c r="D112" s="204" t="s">
        <v>406</v>
      </c>
      <c r="E112" s="35"/>
      <c r="F112" s="233" t="s">
        <v>719</v>
      </c>
      <c r="G112" s="35"/>
      <c r="H112" s="35"/>
      <c r="I112" s="114"/>
      <c r="J112" s="35"/>
      <c r="K112" s="35"/>
      <c r="L112" s="38"/>
      <c r="M112" s="229"/>
      <c r="N112" s="230"/>
      <c r="O112" s="231"/>
      <c r="P112" s="231"/>
      <c r="Q112" s="231"/>
      <c r="R112" s="231"/>
      <c r="S112" s="231"/>
      <c r="T112" s="232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406</v>
      </c>
      <c r="AU112" s="16" t="s">
        <v>82</v>
      </c>
    </row>
    <row r="113" spans="1:31" s="2" customFormat="1" ht="6.9" customHeight="1">
      <c r="A113" s="33"/>
      <c r="B113" s="46"/>
      <c r="C113" s="47"/>
      <c r="D113" s="47"/>
      <c r="E113" s="47"/>
      <c r="F113" s="47"/>
      <c r="G113" s="47"/>
      <c r="H113" s="47"/>
      <c r="I113" s="141"/>
      <c r="J113" s="47"/>
      <c r="K113" s="47"/>
      <c r="L113" s="38"/>
      <c r="M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</sheetData>
  <sheetProtection algorithmName="SHA-512" hashValue="o97Lmu0OqWSdfo65ccntLAzRG3zDVNIbPlNbHJhMxNoHAgCBGlMKG5KPUg8j4FQpDdFOmfgk1PeykW/5lEImtA==" saltValue="2v8b8K2IerhEjWppCDFNtrziHgnXoXjCr9rysNEcbUp+Gyq5wcCszcyKLFyzZyXLgPyN3e99A8zW7MS+UarsMw==" spinCount="100000" sheet="1" objects="1" scenarios="1" formatColumns="0" formatRows="0" autoFilter="0"/>
  <autoFilter ref="C81:K11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34" customWidth="1"/>
    <col min="2" max="2" width="1.7109375" style="234" customWidth="1"/>
    <col min="3" max="4" width="5" style="234" customWidth="1"/>
    <col min="5" max="5" width="11.7109375" style="234" customWidth="1"/>
    <col min="6" max="6" width="9.140625" style="234" customWidth="1"/>
    <col min="7" max="7" width="5" style="234" customWidth="1"/>
    <col min="8" max="8" width="77.85546875" style="234" customWidth="1"/>
    <col min="9" max="10" width="20" style="234" customWidth="1"/>
    <col min="11" max="11" width="1.710937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4" customFormat="1" ht="45" customHeight="1">
      <c r="B3" s="238"/>
      <c r="C3" s="367" t="s">
        <v>720</v>
      </c>
      <c r="D3" s="367"/>
      <c r="E3" s="367"/>
      <c r="F3" s="367"/>
      <c r="G3" s="367"/>
      <c r="H3" s="367"/>
      <c r="I3" s="367"/>
      <c r="J3" s="367"/>
      <c r="K3" s="239"/>
    </row>
    <row r="4" spans="2:11" s="1" customFormat="1" ht="25.5" customHeight="1">
      <c r="B4" s="240"/>
      <c r="C4" s="372" t="s">
        <v>721</v>
      </c>
      <c r="D4" s="372"/>
      <c r="E4" s="372"/>
      <c r="F4" s="372"/>
      <c r="G4" s="372"/>
      <c r="H4" s="372"/>
      <c r="I4" s="372"/>
      <c r="J4" s="372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71" t="s">
        <v>722</v>
      </c>
      <c r="D6" s="371"/>
      <c r="E6" s="371"/>
      <c r="F6" s="371"/>
      <c r="G6" s="371"/>
      <c r="H6" s="371"/>
      <c r="I6" s="371"/>
      <c r="J6" s="371"/>
      <c r="K6" s="241"/>
    </row>
    <row r="7" spans="2:11" s="1" customFormat="1" ht="15" customHeight="1">
      <c r="B7" s="244"/>
      <c r="C7" s="371" t="s">
        <v>723</v>
      </c>
      <c r="D7" s="371"/>
      <c r="E7" s="371"/>
      <c r="F7" s="371"/>
      <c r="G7" s="371"/>
      <c r="H7" s="371"/>
      <c r="I7" s="371"/>
      <c r="J7" s="371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71" t="s">
        <v>724</v>
      </c>
      <c r="D9" s="371"/>
      <c r="E9" s="371"/>
      <c r="F9" s="371"/>
      <c r="G9" s="371"/>
      <c r="H9" s="371"/>
      <c r="I9" s="371"/>
      <c r="J9" s="371"/>
      <c r="K9" s="241"/>
    </row>
    <row r="10" spans="2:11" s="1" customFormat="1" ht="15" customHeight="1">
      <c r="B10" s="244"/>
      <c r="C10" s="243"/>
      <c r="D10" s="371" t="s">
        <v>725</v>
      </c>
      <c r="E10" s="371"/>
      <c r="F10" s="371"/>
      <c r="G10" s="371"/>
      <c r="H10" s="371"/>
      <c r="I10" s="371"/>
      <c r="J10" s="371"/>
      <c r="K10" s="241"/>
    </row>
    <row r="11" spans="2:11" s="1" customFormat="1" ht="15" customHeight="1">
      <c r="B11" s="244"/>
      <c r="C11" s="245"/>
      <c r="D11" s="371" t="s">
        <v>726</v>
      </c>
      <c r="E11" s="371"/>
      <c r="F11" s="371"/>
      <c r="G11" s="371"/>
      <c r="H11" s="371"/>
      <c r="I11" s="371"/>
      <c r="J11" s="371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727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71" t="s">
        <v>728</v>
      </c>
      <c r="E15" s="371"/>
      <c r="F15" s="371"/>
      <c r="G15" s="371"/>
      <c r="H15" s="371"/>
      <c r="I15" s="371"/>
      <c r="J15" s="371"/>
      <c r="K15" s="241"/>
    </row>
    <row r="16" spans="2:11" s="1" customFormat="1" ht="15" customHeight="1">
      <c r="B16" s="244"/>
      <c r="C16" s="245"/>
      <c r="D16" s="371" t="s">
        <v>729</v>
      </c>
      <c r="E16" s="371"/>
      <c r="F16" s="371"/>
      <c r="G16" s="371"/>
      <c r="H16" s="371"/>
      <c r="I16" s="371"/>
      <c r="J16" s="371"/>
      <c r="K16" s="241"/>
    </row>
    <row r="17" spans="2:11" s="1" customFormat="1" ht="15" customHeight="1">
      <c r="B17" s="244"/>
      <c r="C17" s="245"/>
      <c r="D17" s="371" t="s">
        <v>730</v>
      </c>
      <c r="E17" s="371"/>
      <c r="F17" s="371"/>
      <c r="G17" s="371"/>
      <c r="H17" s="371"/>
      <c r="I17" s="371"/>
      <c r="J17" s="371"/>
      <c r="K17" s="241"/>
    </row>
    <row r="18" spans="2:11" s="1" customFormat="1" ht="15" customHeight="1">
      <c r="B18" s="244"/>
      <c r="C18" s="245"/>
      <c r="D18" s="245"/>
      <c r="E18" s="247" t="s">
        <v>78</v>
      </c>
      <c r="F18" s="371" t="s">
        <v>731</v>
      </c>
      <c r="G18" s="371"/>
      <c r="H18" s="371"/>
      <c r="I18" s="371"/>
      <c r="J18" s="371"/>
      <c r="K18" s="241"/>
    </row>
    <row r="19" spans="2:11" s="1" customFormat="1" ht="15" customHeight="1">
      <c r="B19" s="244"/>
      <c r="C19" s="245"/>
      <c r="D19" s="245"/>
      <c r="E19" s="247" t="s">
        <v>732</v>
      </c>
      <c r="F19" s="371" t="s">
        <v>733</v>
      </c>
      <c r="G19" s="371"/>
      <c r="H19" s="371"/>
      <c r="I19" s="371"/>
      <c r="J19" s="371"/>
      <c r="K19" s="241"/>
    </row>
    <row r="20" spans="2:11" s="1" customFormat="1" ht="15" customHeight="1">
      <c r="B20" s="244"/>
      <c r="C20" s="245"/>
      <c r="D20" s="245"/>
      <c r="E20" s="247" t="s">
        <v>734</v>
      </c>
      <c r="F20" s="371" t="s">
        <v>735</v>
      </c>
      <c r="G20" s="371"/>
      <c r="H20" s="371"/>
      <c r="I20" s="371"/>
      <c r="J20" s="371"/>
      <c r="K20" s="241"/>
    </row>
    <row r="21" spans="2:11" s="1" customFormat="1" ht="15" customHeight="1">
      <c r="B21" s="244"/>
      <c r="C21" s="245"/>
      <c r="D21" s="245"/>
      <c r="E21" s="247" t="s">
        <v>104</v>
      </c>
      <c r="F21" s="371" t="s">
        <v>105</v>
      </c>
      <c r="G21" s="371"/>
      <c r="H21" s="371"/>
      <c r="I21" s="371"/>
      <c r="J21" s="371"/>
      <c r="K21" s="241"/>
    </row>
    <row r="22" spans="2:11" s="1" customFormat="1" ht="15" customHeight="1">
      <c r="B22" s="244"/>
      <c r="C22" s="245"/>
      <c r="D22" s="245"/>
      <c r="E22" s="247" t="s">
        <v>736</v>
      </c>
      <c r="F22" s="371" t="s">
        <v>737</v>
      </c>
      <c r="G22" s="371"/>
      <c r="H22" s="371"/>
      <c r="I22" s="371"/>
      <c r="J22" s="371"/>
      <c r="K22" s="241"/>
    </row>
    <row r="23" spans="2:11" s="1" customFormat="1" ht="15" customHeight="1">
      <c r="B23" s="244"/>
      <c r="C23" s="245"/>
      <c r="D23" s="245"/>
      <c r="E23" s="247" t="s">
        <v>93</v>
      </c>
      <c r="F23" s="371" t="s">
        <v>738</v>
      </c>
      <c r="G23" s="371"/>
      <c r="H23" s="371"/>
      <c r="I23" s="371"/>
      <c r="J23" s="371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71" t="s">
        <v>739</v>
      </c>
      <c r="D25" s="371"/>
      <c r="E25" s="371"/>
      <c r="F25" s="371"/>
      <c r="G25" s="371"/>
      <c r="H25" s="371"/>
      <c r="I25" s="371"/>
      <c r="J25" s="371"/>
      <c r="K25" s="241"/>
    </row>
    <row r="26" spans="2:11" s="1" customFormat="1" ht="15" customHeight="1">
      <c r="B26" s="244"/>
      <c r="C26" s="371" t="s">
        <v>740</v>
      </c>
      <c r="D26" s="371"/>
      <c r="E26" s="371"/>
      <c r="F26" s="371"/>
      <c r="G26" s="371"/>
      <c r="H26" s="371"/>
      <c r="I26" s="371"/>
      <c r="J26" s="371"/>
      <c r="K26" s="241"/>
    </row>
    <row r="27" spans="2:11" s="1" customFormat="1" ht="15" customHeight="1">
      <c r="B27" s="244"/>
      <c r="C27" s="243"/>
      <c r="D27" s="371" t="s">
        <v>741</v>
      </c>
      <c r="E27" s="371"/>
      <c r="F27" s="371"/>
      <c r="G27" s="371"/>
      <c r="H27" s="371"/>
      <c r="I27" s="371"/>
      <c r="J27" s="371"/>
      <c r="K27" s="241"/>
    </row>
    <row r="28" spans="2:11" s="1" customFormat="1" ht="15" customHeight="1">
      <c r="B28" s="244"/>
      <c r="C28" s="245"/>
      <c r="D28" s="371" t="s">
        <v>742</v>
      </c>
      <c r="E28" s="371"/>
      <c r="F28" s="371"/>
      <c r="G28" s="371"/>
      <c r="H28" s="371"/>
      <c r="I28" s="371"/>
      <c r="J28" s="371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71" t="s">
        <v>743</v>
      </c>
      <c r="E30" s="371"/>
      <c r="F30" s="371"/>
      <c r="G30" s="371"/>
      <c r="H30" s="371"/>
      <c r="I30" s="371"/>
      <c r="J30" s="371"/>
      <c r="K30" s="241"/>
    </row>
    <row r="31" spans="2:11" s="1" customFormat="1" ht="15" customHeight="1">
      <c r="B31" s="244"/>
      <c r="C31" s="245"/>
      <c r="D31" s="371" t="s">
        <v>744</v>
      </c>
      <c r="E31" s="371"/>
      <c r="F31" s="371"/>
      <c r="G31" s="371"/>
      <c r="H31" s="371"/>
      <c r="I31" s="371"/>
      <c r="J31" s="371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71" t="s">
        <v>745</v>
      </c>
      <c r="E33" s="371"/>
      <c r="F33" s="371"/>
      <c r="G33" s="371"/>
      <c r="H33" s="371"/>
      <c r="I33" s="371"/>
      <c r="J33" s="371"/>
      <c r="K33" s="241"/>
    </row>
    <row r="34" spans="2:11" s="1" customFormat="1" ht="15" customHeight="1">
      <c r="B34" s="244"/>
      <c r="C34" s="245"/>
      <c r="D34" s="371" t="s">
        <v>746</v>
      </c>
      <c r="E34" s="371"/>
      <c r="F34" s="371"/>
      <c r="G34" s="371"/>
      <c r="H34" s="371"/>
      <c r="I34" s="371"/>
      <c r="J34" s="371"/>
      <c r="K34" s="241"/>
    </row>
    <row r="35" spans="2:11" s="1" customFormat="1" ht="15" customHeight="1">
      <c r="B35" s="244"/>
      <c r="C35" s="245"/>
      <c r="D35" s="371" t="s">
        <v>747</v>
      </c>
      <c r="E35" s="371"/>
      <c r="F35" s="371"/>
      <c r="G35" s="371"/>
      <c r="H35" s="371"/>
      <c r="I35" s="371"/>
      <c r="J35" s="371"/>
      <c r="K35" s="241"/>
    </row>
    <row r="36" spans="2:11" s="1" customFormat="1" ht="15" customHeight="1">
      <c r="B36" s="244"/>
      <c r="C36" s="245"/>
      <c r="D36" s="243"/>
      <c r="E36" s="246" t="s">
        <v>123</v>
      </c>
      <c r="F36" s="243"/>
      <c r="G36" s="371" t="s">
        <v>748</v>
      </c>
      <c r="H36" s="371"/>
      <c r="I36" s="371"/>
      <c r="J36" s="371"/>
      <c r="K36" s="241"/>
    </row>
    <row r="37" spans="2:11" s="1" customFormat="1" ht="30.75" customHeight="1">
      <c r="B37" s="244"/>
      <c r="C37" s="245"/>
      <c r="D37" s="243"/>
      <c r="E37" s="246" t="s">
        <v>749</v>
      </c>
      <c r="F37" s="243"/>
      <c r="G37" s="371" t="s">
        <v>750</v>
      </c>
      <c r="H37" s="371"/>
      <c r="I37" s="371"/>
      <c r="J37" s="371"/>
      <c r="K37" s="241"/>
    </row>
    <row r="38" spans="2:11" s="1" customFormat="1" ht="15" customHeight="1">
      <c r="B38" s="244"/>
      <c r="C38" s="245"/>
      <c r="D38" s="243"/>
      <c r="E38" s="246" t="s">
        <v>52</v>
      </c>
      <c r="F38" s="243"/>
      <c r="G38" s="371" t="s">
        <v>751</v>
      </c>
      <c r="H38" s="371"/>
      <c r="I38" s="371"/>
      <c r="J38" s="371"/>
      <c r="K38" s="241"/>
    </row>
    <row r="39" spans="2:11" s="1" customFormat="1" ht="15" customHeight="1">
      <c r="B39" s="244"/>
      <c r="C39" s="245"/>
      <c r="D39" s="243"/>
      <c r="E39" s="246" t="s">
        <v>53</v>
      </c>
      <c r="F39" s="243"/>
      <c r="G39" s="371" t="s">
        <v>752</v>
      </c>
      <c r="H39" s="371"/>
      <c r="I39" s="371"/>
      <c r="J39" s="371"/>
      <c r="K39" s="241"/>
    </row>
    <row r="40" spans="2:11" s="1" customFormat="1" ht="15" customHeight="1">
      <c r="B40" s="244"/>
      <c r="C40" s="245"/>
      <c r="D40" s="243"/>
      <c r="E40" s="246" t="s">
        <v>124</v>
      </c>
      <c r="F40" s="243"/>
      <c r="G40" s="371" t="s">
        <v>753</v>
      </c>
      <c r="H40" s="371"/>
      <c r="I40" s="371"/>
      <c r="J40" s="371"/>
      <c r="K40" s="241"/>
    </row>
    <row r="41" spans="2:11" s="1" customFormat="1" ht="15" customHeight="1">
      <c r="B41" s="244"/>
      <c r="C41" s="245"/>
      <c r="D41" s="243"/>
      <c r="E41" s="246" t="s">
        <v>125</v>
      </c>
      <c r="F41" s="243"/>
      <c r="G41" s="371" t="s">
        <v>754</v>
      </c>
      <c r="H41" s="371"/>
      <c r="I41" s="371"/>
      <c r="J41" s="371"/>
      <c r="K41" s="241"/>
    </row>
    <row r="42" spans="2:11" s="1" customFormat="1" ht="15" customHeight="1">
      <c r="B42" s="244"/>
      <c r="C42" s="245"/>
      <c r="D42" s="243"/>
      <c r="E42" s="246" t="s">
        <v>755</v>
      </c>
      <c r="F42" s="243"/>
      <c r="G42" s="371" t="s">
        <v>756</v>
      </c>
      <c r="H42" s="371"/>
      <c r="I42" s="371"/>
      <c r="J42" s="371"/>
      <c r="K42" s="241"/>
    </row>
    <row r="43" spans="2:11" s="1" customFormat="1" ht="15" customHeight="1">
      <c r="B43" s="244"/>
      <c r="C43" s="245"/>
      <c r="D43" s="243"/>
      <c r="E43" s="246"/>
      <c r="F43" s="243"/>
      <c r="G43" s="371" t="s">
        <v>757</v>
      </c>
      <c r="H43" s="371"/>
      <c r="I43" s="371"/>
      <c r="J43" s="371"/>
      <c r="K43" s="241"/>
    </row>
    <row r="44" spans="2:11" s="1" customFormat="1" ht="15" customHeight="1">
      <c r="B44" s="244"/>
      <c r="C44" s="245"/>
      <c r="D44" s="243"/>
      <c r="E44" s="246" t="s">
        <v>758</v>
      </c>
      <c r="F44" s="243"/>
      <c r="G44" s="371" t="s">
        <v>759</v>
      </c>
      <c r="H44" s="371"/>
      <c r="I44" s="371"/>
      <c r="J44" s="371"/>
      <c r="K44" s="241"/>
    </row>
    <row r="45" spans="2:11" s="1" customFormat="1" ht="15" customHeight="1">
      <c r="B45" s="244"/>
      <c r="C45" s="245"/>
      <c r="D45" s="243"/>
      <c r="E45" s="246" t="s">
        <v>127</v>
      </c>
      <c r="F45" s="243"/>
      <c r="G45" s="371" t="s">
        <v>760</v>
      </c>
      <c r="H45" s="371"/>
      <c r="I45" s="371"/>
      <c r="J45" s="371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71" t="s">
        <v>761</v>
      </c>
      <c r="E47" s="371"/>
      <c r="F47" s="371"/>
      <c r="G47" s="371"/>
      <c r="H47" s="371"/>
      <c r="I47" s="371"/>
      <c r="J47" s="371"/>
      <c r="K47" s="241"/>
    </row>
    <row r="48" spans="2:11" s="1" customFormat="1" ht="15" customHeight="1">
      <c r="B48" s="244"/>
      <c r="C48" s="245"/>
      <c r="D48" s="245"/>
      <c r="E48" s="371" t="s">
        <v>762</v>
      </c>
      <c r="F48" s="371"/>
      <c r="G48" s="371"/>
      <c r="H48" s="371"/>
      <c r="I48" s="371"/>
      <c r="J48" s="371"/>
      <c r="K48" s="241"/>
    </row>
    <row r="49" spans="2:11" s="1" customFormat="1" ht="15" customHeight="1">
      <c r="B49" s="244"/>
      <c r="C49" s="245"/>
      <c r="D49" s="245"/>
      <c r="E49" s="371" t="s">
        <v>763</v>
      </c>
      <c r="F49" s="371"/>
      <c r="G49" s="371"/>
      <c r="H49" s="371"/>
      <c r="I49" s="371"/>
      <c r="J49" s="371"/>
      <c r="K49" s="241"/>
    </row>
    <row r="50" spans="2:11" s="1" customFormat="1" ht="15" customHeight="1">
      <c r="B50" s="244"/>
      <c r="C50" s="245"/>
      <c r="D50" s="245"/>
      <c r="E50" s="371" t="s">
        <v>764</v>
      </c>
      <c r="F50" s="371"/>
      <c r="G50" s="371"/>
      <c r="H50" s="371"/>
      <c r="I50" s="371"/>
      <c r="J50" s="371"/>
      <c r="K50" s="241"/>
    </row>
    <row r="51" spans="2:11" s="1" customFormat="1" ht="15" customHeight="1">
      <c r="B51" s="244"/>
      <c r="C51" s="245"/>
      <c r="D51" s="371" t="s">
        <v>765</v>
      </c>
      <c r="E51" s="371"/>
      <c r="F51" s="371"/>
      <c r="G51" s="371"/>
      <c r="H51" s="371"/>
      <c r="I51" s="371"/>
      <c r="J51" s="371"/>
      <c r="K51" s="241"/>
    </row>
    <row r="52" spans="2:11" s="1" customFormat="1" ht="25.5" customHeight="1">
      <c r="B52" s="240"/>
      <c r="C52" s="372" t="s">
        <v>766</v>
      </c>
      <c r="D52" s="372"/>
      <c r="E52" s="372"/>
      <c r="F52" s="372"/>
      <c r="G52" s="372"/>
      <c r="H52" s="372"/>
      <c r="I52" s="372"/>
      <c r="J52" s="372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71" t="s">
        <v>767</v>
      </c>
      <c r="D54" s="371"/>
      <c r="E54" s="371"/>
      <c r="F54" s="371"/>
      <c r="G54" s="371"/>
      <c r="H54" s="371"/>
      <c r="I54" s="371"/>
      <c r="J54" s="371"/>
      <c r="K54" s="241"/>
    </row>
    <row r="55" spans="2:11" s="1" customFormat="1" ht="15" customHeight="1">
      <c r="B55" s="240"/>
      <c r="C55" s="371" t="s">
        <v>768</v>
      </c>
      <c r="D55" s="371"/>
      <c r="E55" s="371"/>
      <c r="F55" s="371"/>
      <c r="G55" s="371"/>
      <c r="H55" s="371"/>
      <c r="I55" s="371"/>
      <c r="J55" s="371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71" t="s">
        <v>769</v>
      </c>
      <c r="D57" s="371"/>
      <c r="E57" s="371"/>
      <c r="F57" s="371"/>
      <c r="G57" s="371"/>
      <c r="H57" s="371"/>
      <c r="I57" s="371"/>
      <c r="J57" s="371"/>
      <c r="K57" s="241"/>
    </row>
    <row r="58" spans="2:11" s="1" customFormat="1" ht="15" customHeight="1">
      <c r="B58" s="240"/>
      <c r="C58" s="245"/>
      <c r="D58" s="371" t="s">
        <v>770</v>
      </c>
      <c r="E58" s="371"/>
      <c r="F58" s="371"/>
      <c r="G58" s="371"/>
      <c r="H58" s="371"/>
      <c r="I58" s="371"/>
      <c r="J58" s="371"/>
      <c r="K58" s="241"/>
    </row>
    <row r="59" spans="2:11" s="1" customFormat="1" ht="15" customHeight="1">
      <c r="B59" s="240"/>
      <c r="C59" s="245"/>
      <c r="D59" s="371" t="s">
        <v>771</v>
      </c>
      <c r="E59" s="371"/>
      <c r="F59" s="371"/>
      <c r="G59" s="371"/>
      <c r="H59" s="371"/>
      <c r="I59" s="371"/>
      <c r="J59" s="371"/>
      <c r="K59" s="241"/>
    </row>
    <row r="60" spans="2:11" s="1" customFormat="1" ht="15" customHeight="1">
      <c r="B60" s="240"/>
      <c r="C60" s="245"/>
      <c r="D60" s="371" t="s">
        <v>772</v>
      </c>
      <c r="E60" s="371"/>
      <c r="F60" s="371"/>
      <c r="G60" s="371"/>
      <c r="H60" s="371"/>
      <c r="I60" s="371"/>
      <c r="J60" s="371"/>
      <c r="K60" s="241"/>
    </row>
    <row r="61" spans="2:11" s="1" customFormat="1" ht="15" customHeight="1">
      <c r="B61" s="240"/>
      <c r="C61" s="245"/>
      <c r="D61" s="371" t="s">
        <v>773</v>
      </c>
      <c r="E61" s="371"/>
      <c r="F61" s="371"/>
      <c r="G61" s="371"/>
      <c r="H61" s="371"/>
      <c r="I61" s="371"/>
      <c r="J61" s="371"/>
      <c r="K61" s="241"/>
    </row>
    <row r="62" spans="2:11" s="1" customFormat="1" ht="15" customHeight="1">
      <c r="B62" s="240"/>
      <c r="C62" s="245"/>
      <c r="D62" s="373" t="s">
        <v>774</v>
      </c>
      <c r="E62" s="373"/>
      <c r="F62" s="373"/>
      <c r="G62" s="373"/>
      <c r="H62" s="373"/>
      <c r="I62" s="373"/>
      <c r="J62" s="373"/>
      <c r="K62" s="241"/>
    </row>
    <row r="63" spans="2:11" s="1" customFormat="1" ht="15" customHeight="1">
      <c r="B63" s="240"/>
      <c r="C63" s="245"/>
      <c r="D63" s="371" t="s">
        <v>775</v>
      </c>
      <c r="E63" s="371"/>
      <c r="F63" s="371"/>
      <c r="G63" s="371"/>
      <c r="H63" s="371"/>
      <c r="I63" s="371"/>
      <c r="J63" s="371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71" t="s">
        <v>776</v>
      </c>
      <c r="E65" s="371"/>
      <c r="F65" s="371"/>
      <c r="G65" s="371"/>
      <c r="H65" s="371"/>
      <c r="I65" s="371"/>
      <c r="J65" s="371"/>
      <c r="K65" s="241"/>
    </row>
    <row r="66" spans="2:11" s="1" customFormat="1" ht="15" customHeight="1">
      <c r="B66" s="240"/>
      <c r="C66" s="245"/>
      <c r="D66" s="373" t="s">
        <v>777</v>
      </c>
      <c r="E66" s="373"/>
      <c r="F66" s="373"/>
      <c r="G66" s="373"/>
      <c r="H66" s="373"/>
      <c r="I66" s="373"/>
      <c r="J66" s="373"/>
      <c r="K66" s="241"/>
    </row>
    <row r="67" spans="2:11" s="1" customFormat="1" ht="15" customHeight="1">
      <c r="B67" s="240"/>
      <c r="C67" s="245"/>
      <c r="D67" s="371" t="s">
        <v>778</v>
      </c>
      <c r="E67" s="371"/>
      <c r="F67" s="371"/>
      <c r="G67" s="371"/>
      <c r="H67" s="371"/>
      <c r="I67" s="371"/>
      <c r="J67" s="371"/>
      <c r="K67" s="241"/>
    </row>
    <row r="68" spans="2:11" s="1" customFormat="1" ht="15" customHeight="1">
      <c r="B68" s="240"/>
      <c r="C68" s="245"/>
      <c r="D68" s="371" t="s">
        <v>779</v>
      </c>
      <c r="E68" s="371"/>
      <c r="F68" s="371"/>
      <c r="G68" s="371"/>
      <c r="H68" s="371"/>
      <c r="I68" s="371"/>
      <c r="J68" s="371"/>
      <c r="K68" s="241"/>
    </row>
    <row r="69" spans="2:11" s="1" customFormat="1" ht="15" customHeight="1">
      <c r="B69" s="240"/>
      <c r="C69" s="245"/>
      <c r="D69" s="371" t="s">
        <v>780</v>
      </c>
      <c r="E69" s="371"/>
      <c r="F69" s="371"/>
      <c r="G69" s="371"/>
      <c r="H69" s="371"/>
      <c r="I69" s="371"/>
      <c r="J69" s="371"/>
      <c r="K69" s="241"/>
    </row>
    <row r="70" spans="2:11" s="1" customFormat="1" ht="15" customHeight="1">
      <c r="B70" s="240"/>
      <c r="C70" s="245"/>
      <c r="D70" s="371" t="s">
        <v>781</v>
      </c>
      <c r="E70" s="371"/>
      <c r="F70" s="371"/>
      <c r="G70" s="371"/>
      <c r="H70" s="371"/>
      <c r="I70" s="371"/>
      <c r="J70" s="371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6" t="s">
        <v>782</v>
      </c>
      <c r="D75" s="366"/>
      <c r="E75" s="366"/>
      <c r="F75" s="366"/>
      <c r="G75" s="366"/>
      <c r="H75" s="366"/>
      <c r="I75" s="366"/>
      <c r="J75" s="366"/>
      <c r="K75" s="258"/>
    </row>
    <row r="76" spans="2:11" s="1" customFormat="1" ht="17.25" customHeight="1">
      <c r="B76" s="257"/>
      <c r="C76" s="259" t="s">
        <v>783</v>
      </c>
      <c r="D76" s="259"/>
      <c r="E76" s="259"/>
      <c r="F76" s="259" t="s">
        <v>784</v>
      </c>
      <c r="G76" s="260"/>
      <c r="H76" s="259" t="s">
        <v>53</v>
      </c>
      <c r="I76" s="259" t="s">
        <v>56</v>
      </c>
      <c r="J76" s="259" t="s">
        <v>785</v>
      </c>
      <c r="K76" s="258"/>
    </row>
    <row r="77" spans="2:11" s="1" customFormat="1" ht="17.25" customHeight="1">
      <c r="B77" s="257"/>
      <c r="C77" s="261" t="s">
        <v>786</v>
      </c>
      <c r="D77" s="261"/>
      <c r="E77" s="261"/>
      <c r="F77" s="262" t="s">
        <v>787</v>
      </c>
      <c r="G77" s="263"/>
      <c r="H77" s="261"/>
      <c r="I77" s="261"/>
      <c r="J77" s="261" t="s">
        <v>788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52</v>
      </c>
      <c r="D79" s="264"/>
      <c r="E79" s="264"/>
      <c r="F79" s="266" t="s">
        <v>789</v>
      </c>
      <c r="G79" s="265"/>
      <c r="H79" s="246" t="s">
        <v>790</v>
      </c>
      <c r="I79" s="246" t="s">
        <v>791</v>
      </c>
      <c r="J79" s="246">
        <v>20</v>
      </c>
      <c r="K79" s="258"/>
    </row>
    <row r="80" spans="2:11" s="1" customFormat="1" ht="15" customHeight="1">
      <c r="B80" s="257"/>
      <c r="C80" s="246" t="s">
        <v>792</v>
      </c>
      <c r="D80" s="246"/>
      <c r="E80" s="246"/>
      <c r="F80" s="266" t="s">
        <v>789</v>
      </c>
      <c r="G80" s="265"/>
      <c r="H80" s="246" t="s">
        <v>793</v>
      </c>
      <c r="I80" s="246" t="s">
        <v>791</v>
      </c>
      <c r="J80" s="246">
        <v>120</v>
      </c>
      <c r="K80" s="258"/>
    </row>
    <row r="81" spans="2:11" s="1" customFormat="1" ht="15" customHeight="1">
      <c r="B81" s="267"/>
      <c r="C81" s="246" t="s">
        <v>794</v>
      </c>
      <c r="D81" s="246"/>
      <c r="E81" s="246"/>
      <c r="F81" s="266" t="s">
        <v>795</v>
      </c>
      <c r="G81" s="265"/>
      <c r="H81" s="246" t="s">
        <v>796</v>
      </c>
      <c r="I81" s="246" t="s">
        <v>791</v>
      </c>
      <c r="J81" s="246">
        <v>50</v>
      </c>
      <c r="K81" s="258"/>
    </row>
    <row r="82" spans="2:11" s="1" customFormat="1" ht="15" customHeight="1">
      <c r="B82" s="267"/>
      <c r="C82" s="246" t="s">
        <v>797</v>
      </c>
      <c r="D82" s="246"/>
      <c r="E82" s="246"/>
      <c r="F82" s="266" t="s">
        <v>789</v>
      </c>
      <c r="G82" s="265"/>
      <c r="H82" s="246" t="s">
        <v>798</v>
      </c>
      <c r="I82" s="246" t="s">
        <v>799</v>
      </c>
      <c r="J82" s="246"/>
      <c r="K82" s="258"/>
    </row>
    <row r="83" spans="2:11" s="1" customFormat="1" ht="15" customHeight="1">
      <c r="B83" s="267"/>
      <c r="C83" s="268" t="s">
        <v>800</v>
      </c>
      <c r="D83" s="268"/>
      <c r="E83" s="268"/>
      <c r="F83" s="269" t="s">
        <v>795</v>
      </c>
      <c r="G83" s="268"/>
      <c r="H83" s="268" t="s">
        <v>801</v>
      </c>
      <c r="I83" s="268" t="s">
        <v>791</v>
      </c>
      <c r="J83" s="268">
        <v>15</v>
      </c>
      <c r="K83" s="258"/>
    </row>
    <row r="84" spans="2:11" s="1" customFormat="1" ht="15" customHeight="1">
      <c r="B84" s="267"/>
      <c r="C84" s="268" t="s">
        <v>802</v>
      </c>
      <c r="D84" s="268"/>
      <c r="E84" s="268"/>
      <c r="F84" s="269" t="s">
        <v>795</v>
      </c>
      <c r="G84" s="268"/>
      <c r="H84" s="268" t="s">
        <v>803</v>
      </c>
      <c r="I84" s="268" t="s">
        <v>791</v>
      </c>
      <c r="J84" s="268">
        <v>15</v>
      </c>
      <c r="K84" s="258"/>
    </row>
    <row r="85" spans="2:11" s="1" customFormat="1" ht="15" customHeight="1">
      <c r="B85" s="267"/>
      <c r="C85" s="268" t="s">
        <v>804</v>
      </c>
      <c r="D85" s="268"/>
      <c r="E85" s="268"/>
      <c r="F85" s="269" t="s">
        <v>795</v>
      </c>
      <c r="G85" s="268"/>
      <c r="H85" s="268" t="s">
        <v>805</v>
      </c>
      <c r="I85" s="268" t="s">
        <v>791</v>
      </c>
      <c r="J85" s="268">
        <v>20</v>
      </c>
      <c r="K85" s="258"/>
    </row>
    <row r="86" spans="2:11" s="1" customFormat="1" ht="15" customHeight="1">
      <c r="B86" s="267"/>
      <c r="C86" s="268" t="s">
        <v>806</v>
      </c>
      <c r="D86" s="268"/>
      <c r="E86" s="268"/>
      <c r="F86" s="269" t="s">
        <v>795</v>
      </c>
      <c r="G86" s="268"/>
      <c r="H86" s="268" t="s">
        <v>807</v>
      </c>
      <c r="I86" s="268" t="s">
        <v>791</v>
      </c>
      <c r="J86" s="268">
        <v>20</v>
      </c>
      <c r="K86" s="258"/>
    </row>
    <row r="87" spans="2:11" s="1" customFormat="1" ht="15" customHeight="1">
      <c r="B87" s="267"/>
      <c r="C87" s="246" t="s">
        <v>808</v>
      </c>
      <c r="D87" s="246"/>
      <c r="E87" s="246"/>
      <c r="F87" s="266" t="s">
        <v>795</v>
      </c>
      <c r="G87" s="265"/>
      <c r="H87" s="246" t="s">
        <v>809</v>
      </c>
      <c r="I87" s="246" t="s">
        <v>791</v>
      </c>
      <c r="J87" s="246">
        <v>50</v>
      </c>
      <c r="K87" s="258"/>
    </row>
    <row r="88" spans="2:11" s="1" customFormat="1" ht="15" customHeight="1">
      <c r="B88" s="267"/>
      <c r="C88" s="246" t="s">
        <v>810</v>
      </c>
      <c r="D88" s="246"/>
      <c r="E88" s="246"/>
      <c r="F88" s="266" t="s">
        <v>795</v>
      </c>
      <c r="G88" s="265"/>
      <c r="H88" s="246" t="s">
        <v>811</v>
      </c>
      <c r="I88" s="246" t="s">
        <v>791</v>
      </c>
      <c r="J88" s="246">
        <v>20</v>
      </c>
      <c r="K88" s="258"/>
    </row>
    <row r="89" spans="2:11" s="1" customFormat="1" ht="15" customHeight="1">
      <c r="B89" s="267"/>
      <c r="C89" s="246" t="s">
        <v>812</v>
      </c>
      <c r="D89" s="246"/>
      <c r="E89" s="246"/>
      <c r="F89" s="266" t="s">
        <v>795</v>
      </c>
      <c r="G89" s="265"/>
      <c r="H89" s="246" t="s">
        <v>813</v>
      </c>
      <c r="I89" s="246" t="s">
        <v>791</v>
      </c>
      <c r="J89" s="246">
        <v>20</v>
      </c>
      <c r="K89" s="258"/>
    </row>
    <row r="90" spans="2:11" s="1" customFormat="1" ht="15" customHeight="1">
      <c r="B90" s="267"/>
      <c r="C90" s="246" t="s">
        <v>814</v>
      </c>
      <c r="D90" s="246"/>
      <c r="E90" s="246"/>
      <c r="F90" s="266" t="s">
        <v>795</v>
      </c>
      <c r="G90" s="265"/>
      <c r="H90" s="246" t="s">
        <v>815</v>
      </c>
      <c r="I90" s="246" t="s">
        <v>791</v>
      </c>
      <c r="J90" s="246">
        <v>50</v>
      </c>
      <c r="K90" s="258"/>
    </row>
    <row r="91" spans="2:11" s="1" customFormat="1" ht="15" customHeight="1">
      <c r="B91" s="267"/>
      <c r="C91" s="246" t="s">
        <v>816</v>
      </c>
      <c r="D91" s="246"/>
      <c r="E91" s="246"/>
      <c r="F91" s="266" t="s">
        <v>795</v>
      </c>
      <c r="G91" s="265"/>
      <c r="H91" s="246" t="s">
        <v>816</v>
      </c>
      <c r="I91" s="246" t="s">
        <v>791</v>
      </c>
      <c r="J91" s="246">
        <v>50</v>
      </c>
      <c r="K91" s="258"/>
    </row>
    <row r="92" spans="2:11" s="1" customFormat="1" ht="15" customHeight="1">
      <c r="B92" s="267"/>
      <c r="C92" s="246" t="s">
        <v>817</v>
      </c>
      <c r="D92" s="246"/>
      <c r="E92" s="246"/>
      <c r="F92" s="266" t="s">
        <v>795</v>
      </c>
      <c r="G92" s="265"/>
      <c r="H92" s="246" t="s">
        <v>818</v>
      </c>
      <c r="I92" s="246" t="s">
        <v>791</v>
      </c>
      <c r="J92" s="246">
        <v>255</v>
      </c>
      <c r="K92" s="258"/>
    </row>
    <row r="93" spans="2:11" s="1" customFormat="1" ht="15" customHeight="1">
      <c r="B93" s="267"/>
      <c r="C93" s="246" t="s">
        <v>819</v>
      </c>
      <c r="D93" s="246"/>
      <c r="E93" s="246"/>
      <c r="F93" s="266" t="s">
        <v>789</v>
      </c>
      <c r="G93" s="265"/>
      <c r="H93" s="246" t="s">
        <v>820</v>
      </c>
      <c r="I93" s="246" t="s">
        <v>821</v>
      </c>
      <c r="J93" s="246"/>
      <c r="K93" s="258"/>
    </row>
    <row r="94" spans="2:11" s="1" customFormat="1" ht="15" customHeight="1">
      <c r="B94" s="267"/>
      <c r="C94" s="246" t="s">
        <v>822</v>
      </c>
      <c r="D94" s="246"/>
      <c r="E94" s="246"/>
      <c r="F94" s="266" t="s">
        <v>789</v>
      </c>
      <c r="G94" s="265"/>
      <c r="H94" s="246" t="s">
        <v>823</v>
      </c>
      <c r="I94" s="246" t="s">
        <v>824</v>
      </c>
      <c r="J94" s="246"/>
      <c r="K94" s="258"/>
    </row>
    <row r="95" spans="2:11" s="1" customFormat="1" ht="15" customHeight="1">
      <c r="B95" s="267"/>
      <c r="C95" s="246" t="s">
        <v>825</v>
      </c>
      <c r="D95" s="246"/>
      <c r="E95" s="246"/>
      <c r="F95" s="266" t="s">
        <v>789</v>
      </c>
      <c r="G95" s="265"/>
      <c r="H95" s="246" t="s">
        <v>825</v>
      </c>
      <c r="I95" s="246" t="s">
        <v>824</v>
      </c>
      <c r="J95" s="246"/>
      <c r="K95" s="258"/>
    </row>
    <row r="96" spans="2:11" s="1" customFormat="1" ht="15" customHeight="1">
      <c r="B96" s="267"/>
      <c r="C96" s="246" t="s">
        <v>37</v>
      </c>
      <c r="D96" s="246"/>
      <c r="E96" s="246"/>
      <c r="F96" s="266" t="s">
        <v>789</v>
      </c>
      <c r="G96" s="265"/>
      <c r="H96" s="246" t="s">
        <v>826</v>
      </c>
      <c r="I96" s="246" t="s">
        <v>824</v>
      </c>
      <c r="J96" s="246"/>
      <c r="K96" s="258"/>
    </row>
    <row r="97" spans="2:11" s="1" customFormat="1" ht="15" customHeight="1">
      <c r="B97" s="267"/>
      <c r="C97" s="246" t="s">
        <v>47</v>
      </c>
      <c r="D97" s="246"/>
      <c r="E97" s="246"/>
      <c r="F97" s="266" t="s">
        <v>789</v>
      </c>
      <c r="G97" s="265"/>
      <c r="H97" s="246" t="s">
        <v>827</v>
      </c>
      <c r="I97" s="246" t="s">
        <v>824</v>
      </c>
      <c r="J97" s="246"/>
      <c r="K97" s="258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6" t="s">
        <v>828</v>
      </c>
      <c r="D102" s="366"/>
      <c r="E102" s="366"/>
      <c r="F102" s="366"/>
      <c r="G102" s="366"/>
      <c r="H102" s="366"/>
      <c r="I102" s="366"/>
      <c r="J102" s="366"/>
      <c r="K102" s="258"/>
    </row>
    <row r="103" spans="2:11" s="1" customFormat="1" ht="17.25" customHeight="1">
      <c r="B103" s="257"/>
      <c r="C103" s="259" t="s">
        <v>783</v>
      </c>
      <c r="D103" s="259"/>
      <c r="E103" s="259"/>
      <c r="F103" s="259" t="s">
        <v>784</v>
      </c>
      <c r="G103" s="260"/>
      <c r="H103" s="259" t="s">
        <v>53</v>
      </c>
      <c r="I103" s="259" t="s">
        <v>56</v>
      </c>
      <c r="J103" s="259" t="s">
        <v>785</v>
      </c>
      <c r="K103" s="258"/>
    </row>
    <row r="104" spans="2:11" s="1" customFormat="1" ht="17.25" customHeight="1">
      <c r="B104" s="257"/>
      <c r="C104" s="261" t="s">
        <v>786</v>
      </c>
      <c r="D104" s="261"/>
      <c r="E104" s="261"/>
      <c r="F104" s="262" t="s">
        <v>787</v>
      </c>
      <c r="G104" s="263"/>
      <c r="H104" s="261"/>
      <c r="I104" s="261"/>
      <c r="J104" s="261" t="s">
        <v>788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5"/>
      <c r="H105" s="259"/>
      <c r="I105" s="259"/>
      <c r="J105" s="259"/>
      <c r="K105" s="258"/>
    </row>
    <row r="106" spans="2:11" s="1" customFormat="1" ht="15" customHeight="1">
      <c r="B106" s="257"/>
      <c r="C106" s="246" t="s">
        <v>52</v>
      </c>
      <c r="D106" s="264"/>
      <c r="E106" s="264"/>
      <c r="F106" s="266" t="s">
        <v>789</v>
      </c>
      <c r="G106" s="275"/>
      <c r="H106" s="246" t="s">
        <v>829</v>
      </c>
      <c r="I106" s="246" t="s">
        <v>791</v>
      </c>
      <c r="J106" s="246">
        <v>20</v>
      </c>
      <c r="K106" s="258"/>
    </row>
    <row r="107" spans="2:11" s="1" customFormat="1" ht="15" customHeight="1">
      <c r="B107" s="257"/>
      <c r="C107" s="246" t="s">
        <v>792</v>
      </c>
      <c r="D107" s="246"/>
      <c r="E107" s="246"/>
      <c r="F107" s="266" t="s">
        <v>789</v>
      </c>
      <c r="G107" s="246"/>
      <c r="H107" s="246" t="s">
        <v>829</v>
      </c>
      <c r="I107" s="246" t="s">
        <v>791</v>
      </c>
      <c r="J107" s="246">
        <v>120</v>
      </c>
      <c r="K107" s="258"/>
    </row>
    <row r="108" spans="2:11" s="1" customFormat="1" ht="15" customHeight="1">
      <c r="B108" s="267"/>
      <c r="C108" s="246" t="s">
        <v>794</v>
      </c>
      <c r="D108" s="246"/>
      <c r="E108" s="246"/>
      <c r="F108" s="266" t="s">
        <v>795</v>
      </c>
      <c r="G108" s="246"/>
      <c r="H108" s="246" t="s">
        <v>829</v>
      </c>
      <c r="I108" s="246" t="s">
        <v>791</v>
      </c>
      <c r="J108" s="246">
        <v>50</v>
      </c>
      <c r="K108" s="258"/>
    </row>
    <row r="109" spans="2:11" s="1" customFormat="1" ht="15" customHeight="1">
      <c r="B109" s="267"/>
      <c r="C109" s="246" t="s">
        <v>797</v>
      </c>
      <c r="D109" s="246"/>
      <c r="E109" s="246"/>
      <c r="F109" s="266" t="s">
        <v>789</v>
      </c>
      <c r="G109" s="246"/>
      <c r="H109" s="246" t="s">
        <v>829</v>
      </c>
      <c r="I109" s="246" t="s">
        <v>799</v>
      </c>
      <c r="J109" s="246"/>
      <c r="K109" s="258"/>
    </row>
    <row r="110" spans="2:11" s="1" customFormat="1" ht="15" customHeight="1">
      <c r="B110" s="267"/>
      <c r="C110" s="246" t="s">
        <v>808</v>
      </c>
      <c r="D110" s="246"/>
      <c r="E110" s="246"/>
      <c r="F110" s="266" t="s">
        <v>795</v>
      </c>
      <c r="G110" s="246"/>
      <c r="H110" s="246" t="s">
        <v>829</v>
      </c>
      <c r="I110" s="246" t="s">
        <v>791</v>
      </c>
      <c r="J110" s="246">
        <v>50</v>
      </c>
      <c r="K110" s="258"/>
    </row>
    <row r="111" spans="2:11" s="1" customFormat="1" ht="15" customHeight="1">
      <c r="B111" s="267"/>
      <c r="C111" s="246" t="s">
        <v>816</v>
      </c>
      <c r="D111" s="246"/>
      <c r="E111" s="246"/>
      <c r="F111" s="266" t="s">
        <v>795</v>
      </c>
      <c r="G111" s="246"/>
      <c r="H111" s="246" t="s">
        <v>829</v>
      </c>
      <c r="I111" s="246" t="s">
        <v>791</v>
      </c>
      <c r="J111" s="246">
        <v>50</v>
      </c>
      <c r="K111" s="258"/>
    </row>
    <row r="112" spans="2:11" s="1" customFormat="1" ht="15" customHeight="1">
      <c r="B112" s="267"/>
      <c r="C112" s="246" t="s">
        <v>814</v>
      </c>
      <c r="D112" s="246"/>
      <c r="E112" s="246"/>
      <c r="F112" s="266" t="s">
        <v>795</v>
      </c>
      <c r="G112" s="246"/>
      <c r="H112" s="246" t="s">
        <v>829</v>
      </c>
      <c r="I112" s="246" t="s">
        <v>791</v>
      </c>
      <c r="J112" s="246">
        <v>50</v>
      </c>
      <c r="K112" s="258"/>
    </row>
    <row r="113" spans="2:11" s="1" customFormat="1" ht="15" customHeight="1">
      <c r="B113" s="267"/>
      <c r="C113" s="246" t="s">
        <v>52</v>
      </c>
      <c r="D113" s="246"/>
      <c r="E113" s="246"/>
      <c r="F113" s="266" t="s">
        <v>789</v>
      </c>
      <c r="G113" s="246"/>
      <c r="H113" s="246" t="s">
        <v>830</v>
      </c>
      <c r="I113" s="246" t="s">
        <v>791</v>
      </c>
      <c r="J113" s="246">
        <v>20</v>
      </c>
      <c r="K113" s="258"/>
    </row>
    <row r="114" spans="2:11" s="1" customFormat="1" ht="15" customHeight="1">
      <c r="B114" s="267"/>
      <c r="C114" s="246" t="s">
        <v>831</v>
      </c>
      <c r="D114" s="246"/>
      <c r="E114" s="246"/>
      <c r="F114" s="266" t="s">
        <v>789</v>
      </c>
      <c r="G114" s="246"/>
      <c r="H114" s="246" t="s">
        <v>832</v>
      </c>
      <c r="I114" s="246" t="s">
        <v>791</v>
      </c>
      <c r="J114" s="246">
        <v>120</v>
      </c>
      <c r="K114" s="258"/>
    </row>
    <row r="115" spans="2:11" s="1" customFormat="1" ht="15" customHeight="1">
      <c r="B115" s="267"/>
      <c r="C115" s="246" t="s">
        <v>37</v>
      </c>
      <c r="D115" s="246"/>
      <c r="E115" s="246"/>
      <c r="F115" s="266" t="s">
        <v>789</v>
      </c>
      <c r="G115" s="246"/>
      <c r="H115" s="246" t="s">
        <v>833</v>
      </c>
      <c r="I115" s="246" t="s">
        <v>824</v>
      </c>
      <c r="J115" s="246"/>
      <c r="K115" s="258"/>
    </row>
    <row r="116" spans="2:11" s="1" customFormat="1" ht="15" customHeight="1">
      <c r="B116" s="267"/>
      <c r="C116" s="246" t="s">
        <v>47</v>
      </c>
      <c r="D116" s="246"/>
      <c r="E116" s="246"/>
      <c r="F116" s="266" t="s">
        <v>789</v>
      </c>
      <c r="G116" s="246"/>
      <c r="H116" s="246" t="s">
        <v>834</v>
      </c>
      <c r="I116" s="246" t="s">
        <v>824</v>
      </c>
      <c r="J116" s="246"/>
      <c r="K116" s="258"/>
    </row>
    <row r="117" spans="2:11" s="1" customFormat="1" ht="15" customHeight="1">
      <c r="B117" s="267"/>
      <c r="C117" s="246" t="s">
        <v>56</v>
      </c>
      <c r="D117" s="246"/>
      <c r="E117" s="246"/>
      <c r="F117" s="266" t="s">
        <v>789</v>
      </c>
      <c r="G117" s="246"/>
      <c r="H117" s="246" t="s">
        <v>835</v>
      </c>
      <c r="I117" s="246" t="s">
        <v>836</v>
      </c>
      <c r="J117" s="246"/>
      <c r="K117" s="258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43"/>
      <c r="D119" s="243"/>
      <c r="E119" s="243"/>
      <c r="F119" s="278"/>
      <c r="G119" s="243"/>
      <c r="H119" s="243"/>
      <c r="I119" s="243"/>
      <c r="J119" s="243"/>
      <c r="K119" s="277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pans="2:11" s="1" customFormat="1" ht="45" customHeight="1">
      <c r="B122" s="282"/>
      <c r="C122" s="367" t="s">
        <v>837</v>
      </c>
      <c r="D122" s="367"/>
      <c r="E122" s="367"/>
      <c r="F122" s="367"/>
      <c r="G122" s="367"/>
      <c r="H122" s="367"/>
      <c r="I122" s="367"/>
      <c r="J122" s="367"/>
      <c r="K122" s="283"/>
    </row>
    <row r="123" spans="2:11" s="1" customFormat="1" ht="17.25" customHeight="1">
      <c r="B123" s="284"/>
      <c r="C123" s="259" t="s">
        <v>783</v>
      </c>
      <c r="D123" s="259"/>
      <c r="E123" s="259"/>
      <c r="F123" s="259" t="s">
        <v>784</v>
      </c>
      <c r="G123" s="260"/>
      <c r="H123" s="259" t="s">
        <v>53</v>
      </c>
      <c r="I123" s="259" t="s">
        <v>56</v>
      </c>
      <c r="J123" s="259" t="s">
        <v>785</v>
      </c>
      <c r="K123" s="285"/>
    </row>
    <row r="124" spans="2:11" s="1" customFormat="1" ht="17.25" customHeight="1">
      <c r="B124" s="284"/>
      <c r="C124" s="261" t="s">
        <v>786</v>
      </c>
      <c r="D124" s="261"/>
      <c r="E124" s="261"/>
      <c r="F124" s="262" t="s">
        <v>787</v>
      </c>
      <c r="G124" s="263"/>
      <c r="H124" s="261"/>
      <c r="I124" s="261"/>
      <c r="J124" s="261" t="s">
        <v>788</v>
      </c>
      <c r="K124" s="285"/>
    </row>
    <row r="125" spans="2:11" s="1" customFormat="1" ht="5.25" customHeight="1">
      <c r="B125" s="286"/>
      <c r="C125" s="264"/>
      <c r="D125" s="264"/>
      <c r="E125" s="264"/>
      <c r="F125" s="264"/>
      <c r="G125" s="246"/>
      <c r="H125" s="264"/>
      <c r="I125" s="264"/>
      <c r="J125" s="264"/>
      <c r="K125" s="287"/>
    </row>
    <row r="126" spans="2:11" s="1" customFormat="1" ht="15" customHeight="1">
      <c r="B126" s="286"/>
      <c r="C126" s="246" t="s">
        <v>792</v>
      </c>
      <c r="D126" s="264"/>
      <c r="E126" s="264"/>
      <c r="F126" s="266" t="s">
        <v>789</v>
      </c>
      <c r="G126" s="246"/>
      <c r="H126" s="246" t="s">
        <v>829</v>
      </c>
      <c r="I126" s="246" t="s">
        <v>791</v>
      </c>
      <c r="J126" s="246">
        <v>120</v>
      </c>
      <c r="K126" s="288"/>
    </row>
    <row r="127" spans="2:11" s="1" customFormat="1" ht="15" customHeight="1">
      <c r="B127" s="286"/>
      <c r="C127" s="246" t="s">
        <v>838</v>
      </c>
      <c r="D127" s="246"/>
      <c r="E127" s="246"/>
      <c r="F127" s="266" t="s">
        <v>789</v>
      </c>
      <c r="G127" s="246"/>
      <c r="H127" s="246" t="s">
        <v>839</v>
      </c>
      <c r="I127" s="246" t="s">
        <v>791</v>
      </c>
      <c r="J127" s="246" t="s">
        <v>840</v>
      </c>
      <c r="K127" s="288"/>
    </row>
    <row r="128" spans="2:11" s="1" customFormat="1" ht="15" customHeight="1">
      <c r="B128" s="286"/>
      <c r="C128" s="246" t="s">
        <v>93</v>
      </c>
      <c r="D128" s="246"/>
      <c r="E128" s="246"/>
      <c r="F128" s="266" t="s">
        <v>789</v>
      </c>
      <c r="G128" s="246"/>
      <c r="H128" s="246" t="s">
        <v>841</v>
      </c>
      <c r="I128" s="246" t="s">
        <v>791</v>
      </c>
      <c r="J128" s="246" t="s">
        <v>840</v>
      </c>
      <c r="K128" s="288"/>
    </row>
    <row r="129" spans="2:11" s="1" customFormat="1" ht="15" customHeight="1">
      <c r="B129" s="286"/>
      <c r="C129" s="246" t="s">
        <v>800</v>
      </c>
      <c r="D129" s="246"/>
      <c r="E129" s="246"/>
      <c r="F129" s="266" t="s">
        <v>795</v>
      </c>
      <c r="G129" s="246"/>
      <c r="H129" s="246" t="s">
        <v>801</v>
      </c>
      <c r="I129" s="246" t="s">
        <v>791</v>
      </c>
      <c r="J129" s="246">
        <v>15</v>
      </c>
      <c r="K129" s="288"/>
    </row>
    <row r="130" spans="2:11" s="1" customFormat="1" ht="15" customHeight="1">
      <c r="B130" s="286"/>
      <c r="C130" s="268" t="s">
        <v>802</v>
      </c>
      <c r="D130" s="268"/>
      <c r="E130" s="268"/>
      <c r="F130" s="269" t="s">
        <v>795</v>
      </c>
      <c r="G130" s="268"/>
      <c r="H130" s="268" t="s">
        <v>803</v>
      </c>
      <c r="I130" s="268" t="s">
        <v>791</v>
      </c>
      <c r="J130" s="268">
        <v>15</v>
      </c>
      <c r="K130" s="288"/>
    </row>
    <row r="131" spans="2:11" s="1" customFormat="1" ht="15" customHeight="1">
      <c r="B131" s="286"/>
      <c r="C131" s="268" t="s">
        <v>804</v>
      </c>
      <c r="D131" s="268"/>
      <c r="E131" s="268"/>
      <c r="F131" s="269" t="s">
        <v>795</v>
      </c>
      <c r="G131" s="268"/>
      <c r="H131" s="268" t="s">
        <v>805</v>
      </c>
      <c r="I131" s="268" t="s">
        <v>791</v>
      </c>
      <c r="J131" s="268">
        <v>20</v>
      </c>
      <c r="K131" s="288"/>
    </row>
    <row r="132" spans="2:11" s="1" customFormat="1" ht="15" customHeight="1">
      <c r="B132" s="286"/>
      <c r="C132" s="268" t="s">
        <v>806</v>
      </c>
      <c r="D132" s="268"/>
      <c r="E132" s="268"/>
      <c r="F132" s="269" t="s">
        <v>795</v>
      </c>
      <c r="G132" s="268"/>
      <c r="H132" s="268" t="s">
        <v>807</v>
      </c>
      <c r="I132" s="268" t="s">
        <v>791</v>
      </c>
      <c r="J132" s="268">
        <v>20</v>
      </c>
      <c r="K132" s="288"/>
    </row>
    <row r="133" spans="2:11" s="1" customFormat="1" ht="15" customHeight="1">
      <c r="B133" s="286"/>
      <c r="C133" s="246" t="s">
        <v>794</v>
      </c>
      <c r="D133" s="246"/>
      <c r="E133" s="246"/>
      <c r="F133" s="266" t="s">
        <v>795</v>
      </c>
      <c r="G133" s="246"/>
      <c r="H133" s="246" t="s">
        <v>829</v>
      </c>
      <c r="I133" s="246" t="s">
        <v>791</v>
      </c>
      <c r="J133" s="246">
        <v>50</v>
      </c>
      <c r="K133" s="288"/>
    </row>
    <row r="134" spans="2:11" s="1" customFormat="1" ht="15" customHeight="1">
      <c r="B134" s="286"/>
      <c r="C134" s="246" t="s">
        <v>808</v>
      </c>
      <c r="D134" s="246"/>
      <c r="E134" s="246"/>
      <c r="F134" s="266" t="s">
        <v>795</v>
      </c>
      <c r="G134" s="246"/>
      <c r="H134" s="246" t="s">
        <v>829</v>
      </c>
      <c r="I134" s="246" t="s">
        <v>791</v>
      </c>
      <c r="J134" s="246">
        <v>50</v>
      </c>
      <c r="K134" s="288"/>
    </row>
    <row r="135" spans="2:11" s="1" customFormat="1" ht="15" customHeight="1">
      <c r="B135" s="286"/>
      <c r="C135" s="246" t="s">
        <v>814</v>
      </c>
      <c r="D135" s="246"/>
      <c r="E135" s="246"/>
      <c r="F135" s="266" t="s">
        <v>795</v>
      </c>
      <c r="G135" s="246"/>
      <c r="H135" s="246" t="s">
        <v>829</v>
      </c>
      <c r="I135" s="246" t="s">
        <v>791</v>
      </c>
      <c r="J135" s="246">
        <v>50</v>
      </c>
      <c r="K135" s="288"/>
    </row>
    <row r="136" spans="2:11" s="1" customFormat="1" ht="15" customHeight="1">
      <c r="B136" s="286"/>
      <c r="C136" s="246" t="s">
        <v>816</v>
      </c>
      <c r="D136" s="246"/>
      <c r="E136" s="246"/>
      <c r="F136" s="266" t="s">
        <v>795</v>
      </c>
      <c r="G136" s="246"/>
      <c r="H136" s="246" t="s">
        <v>829</v>
      </c>
      <c r="I136" s="246" t="s">
        <v>791</v>
      </c>
      <c r="J136" s="246">
        <v>50</v>
      </c>
      <c r="K136" s="288"/>
    </row>
    <row r="137" spans="2:11" s="1" customFormat="1" ht="15" customHeight="1">
      <c r="B137" s="286"/>
      <c r="C137" s="246" t="s">
        <v>817</v>
      </c>
      <c r="D137" s="246"/>
      <c r="E137" s="246"/>
      <c r="F137" s="266" t="s">
        <v>795</v>
      </c>
      <c r="G137" s="246"/>
      <c r="H137" s="246" t="s">
        <v>842</v>
      </c>
      <c r="I137" s="246" t="s">
        <v>791</v>
      </c>
      <c r="J137" s="246">
        <v>255</v>
      </c>
      <c r="K137" s="288"/>
    </row>
    <row r="138" spans="2:11" s="1" customFormat="1" ht="15" customHeight="1">
      <c r="B138" s="286"/>
      <c r="C138" s="246" t="s">
        <v>819</v>
      </c>
      <c r="D138" s="246"/>
      <c r="E138" s="246"/>
      <c r="F138" s="266" t="s">
        <v>789</v>
      </c>
      <c r="G138" s="246"/>
      <c r="H138" s="246" t="s">
        <v>843</v>
      </c>
      <c r="I138" s="246" t="s">
        <v>821</v>
      </c>
      <c r="J138" s="246"/>
      <c r="K138" s="288"/>
    </row>
    <row r="139" spans="2:11" s="1" customFormat="1" ht="15" customHeight="1">
      <c r="B139" s="286"/>
      <c r="C139" s="246" t="s">
        <v>822</v>
      </c>
      <c r="D139" s="246"/>
      <c r="E139" s="246"/>
      <c r="F139" s="266" t="s">
        <v>789</v>
      </c>
      <c r="G139" s="246"/>
      <c r="H139" s="246" t="s">
        <v>844</v>
      </c>
      <c r="I139" s="246" t="s">
        <v>824</v>
      </c>
      <c r="J139" s="246"/>
      <c r="K139" s="288"/>
    </row>
    <row r="140" spans="2:11" s="1" customFormat="1" ht="15" customHeight="1">
      <c r="B140" s="286"/>
      <c r="C140" s="246" t="s">
        <v>825</v>
      </c>
      <c r="D140" s="246"/>
      <c r="E140" s="246"/>
      <c r="F140" s="266" t="s">
        <v>789</v>
      </c>
      <c r="G140" s="246"/>
      <c r="H140" s="246" t="s">
        <v>825</v>
      </c>
      <c r="I140" s="246" t="s">
        <v>824</v>
      </c>
      <c r="J140" s="246"/>
      <c r="K140" s="288"/>
    </row>
    <row r="141" spans="2:11" s="1" customFormat="1" ht="15" customHeight="1">
      <c r="B141" s="286"/>
      <c r="C141" s="246" t="s">
        <v>37</v>
      </c>
      <c r="D141" s="246"/>
      <c r="E141" s="246"/>
      <c r="F141" s="266" t="s">
        <v>789</v>
      </c>
      <c r="G141" s="246"/>
      <c r="H141" s="246" t="s">
        <v>845</v>
      </c>
      <c r="I141" s="246" t="s">
        <v>824</v>
      </c>
      <c r="J141" s="246"/>
      <c r="K141" s="288"/>
    </row>
    <row r="142" spans="2:11" s="1" customFormat="1" ht="15" customHeight="1">
      <c r="B142" s="286"/>
      <c r="C142" s="246" t="s">
        <v>846</v>
      </c>
      <c r="D142" s="246"/>
      <c r="E142" s="246"/>
      <c r="F142" s="266" t="s">
        <v>789</v>
      </c>
      <c r="G142" s="246"/>
      <c r="H142" s="246" t="s">
        <v>847</v>
      </c>
      <c r="I142" s="246" t="s">
        <v>824</v>
      </c>
      <c r="J142" s="246"/>
      <c r="K142" s="288"/>
    </row>
    <row r="143" spans="2:11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pans="2:11" s="1" customFormat="1" ht="18.75" customHeight="1">
      <c r="B144" s="243"/>
      <c r="C144" s="243"/>
      <c r="D144" s="243"/>
      <c r="E144" s="243"/>
      <c r="F144" s="278"/>
      <c r="G144" s="243"/>
      <c r="H144" s="243"/>
      <c r="I144" s="243"/>
      <c r="J144" s="243"/>
      <c r="K144" s="243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6" t="s">
        <v>848</v>
      </c>
      <c r="D147" s="366"/>
      <c r="E147" s="366"/>
      <c r="F147" s="366"/>
      <c r="G147" s="366"/>
      <c r="H147" s="366"/>
      <c r="I147" s="366"/>
      <c r="J147" s="366"/>
      <c r="K147" s="258"/>
    </row>
    <row r="148" spans="2:11" s="1" customFormat="1" ht="17.25" customHeight="1">
      <c r="B148" s="257"/>
      <c r="C148" s="259" t="s">
        <v>783</v>
      </c>
      <c r="D148" s="259"/>
      <c r="E148" s="259"/>
      <c r="F148" s="259" t="s">
        <v>784</v>
      </c>
      <c r="G148" s="260"/>
      <c r="H148" s="259" t="s">
        <v>53</v>
      </c>
      <c r="I148" s="259" t="s">
        <v>56</v>
      </c>
      <c r="J148" s="259" t="s">
        <v>785</v>
      </c>
      <c r="K148" s="258"/>
    </row>
    <row r="149" spans="2:11" s="1" customFormat="1" ht="17.25" customHeight="1">
      <c r="B149" s="257"/>
      <c r="C149" s="261" t="s">
        <v>786</v>
      </c>
      <c r="D149" s="261"/>
      <c r="E149" s="261"/>
      <c r="F149" s="262" t="s">
        <v>787</v>
      </c>
      <c r="G149" s="263"/>
      <c r="H149" s="261"/>
      <c r="I149" s="261"/>
      <c r="J149" s="261" t="s">
        <v>788</v>
      </c>
      <c r="K149" s="258"/>
    </row>
    <row r="150" spans="2:11" s="1" customFormat="1" ht="5.25" customHeight="1">
      <c r="B150" s="267"/>
      <c r="C150" s="264"/>
      <c r="D150" s="264"/>
      <c r="E150" s="264"/>
      <c r="F150" s="264"/>
      <c r="G150" s="265"/>
      <c r="H150" s="264"/>
      <c r="I150" s="264"/>
      <c r="J150" s="264"/>
      <c r="K150" s="288"/>
    </row>
    <row r="151" spans="2:11" s="1" customFormat="1" ht="15" customHeight="1">
      <c r="B151" s="267"/>
      <c r="C151" s="292" t="s">
        <v>792</v>
      </c>
      <c r="D151" s="246"/>
      <c r="E151" s="246"/>
      <c r="F151" s="293" t="s">
        <v>789</v>
      </c>
      <c r="G151" s="246"/>
      <c r="H151" s="292" t="s">
        <v>829</v>
      </c>
      <c r="I151" s="292" t="s">
        <v>791</v>
      </c>
      <c r="J151" s="292">
        <v>120</v>
      </c>
      <c r="K151" s="288"/>
    </row>
    <row r="152" spans="2:11" s="1" customFormat="1" ht="15" customHeight="1">
      <c r="B152" s="267"/>
      <c r="C152" s="292" t="s">
        <v>838</v>
      </c>
      <c r="D152" s="246"/>
      <c r="E152" s="246"/>
      <c r="F152" s="293" t="s">
        <v>789</v>
      </c>
      <c r="G152" s="246"/>
      <c r="H152" s="292" t="s">
        <v>849</v>
      </c>
      <c r="I152" s="292" t="s">
        <v>791</v>
      </c>
      <c r="J152" s="292" t="s">
        <v>840</v>
      </c>
      <c r="K152" s="288"/>
    </row>
    <row r="153" spans="2:11" s="1" customFormat="1" ht="15" customHeight="1">
      <c r="B153" s="267"/>
      <c r="C153" s="292" t="s">
        <v>93</v>
      </c>
      <c r="D153" s="246"/>
      <c r="E153" s="246"/>
      <c r="F153" s="293" t="s">
        <v>789</v>
      </c>
      <c r="G153" s="246"/>
      <c r="H153" s="292" t="s">
        <v>850</v>
      </c>
      <c r="I153" s="292" t="s">
        <v>791</v>
      </c>
      <c r="J153" s="292" t="s">
        <v>840</v>
      </c>
      <c r="K153" s="288"/>
    </row>
    <row r="154" spans="2:11" s="1" customFormat="1" ht="15" customHeight="1">
      <c r="B154" s="267"/>
      <c r="C154" s="292" t="s">
        <v>794</v>
      </c>
      <c r="D154" s="246"/>
      <c r="E154" s="246"/>
      <c r="F154" s="293" t="s">
        <v>795</v>
      </c>
      <c r="G154" s="246"/>
      <c r="H154" s="292" t="s">
        <v>829</v>
      </c>
      <c r="I154" s="292" t="s">
        <v>791</v>
      </c>
      <c r="J154" s="292">
        <v>50</v>
      </c>
      <c r="K154" s="288"/>
    </row>
    <row r="155" spans="2:11" s="1" customFormat="1" ht="15" customHeight="1">
      <c r="B155" s="267"/>
      <c r="C155" s="292" t="s">
        <v>797</v>
      </c>
      <c r="D155" s="246"/>
      <c r="E155" s="246"/>
      <c r="F155" s="293" t="s">
        <v>789</v>
      </c>
      <c r="G155" s="246"/>
      <c r="H155" s="292" t="s">
        <v>829</v>
      </c>
      <c r="I155" s="292" t="s">
        <v>799</v>
      </c>
      <c r="J155" s="292"/>
      <c r="K155" s="288"/>
    </row>
    <row r="156" spans="2:11" s="1" customFormat="1" ht="15" customHeight="1">
      <c r="B156" s="267"/>
      <c r="C156" s="292" t="s">
        <v>808</v>
      </c>
      <c r="D156" s="246"/>
      <c r="E156" s="246"/>
      <c r="F156" s="293" t="s">
        <v>795</v>
      </c>
      <c r="G156" s="246"/>
      <c r="H156" s="292" t="s">
        <v>829</v>
      </c>
      <c r="I156" s="292" t="s">
        <v>791</v>
      </c>
      <c r="J156" s="292">
        <v>50</v>
      </c>
      <c r="K156" s="288"/>
    </row>
    <row r="157" spans="2:11" s="1" customFormat="1" ht="15" customHeight="1">
      <c r="B157" s="267"/>
      <c r="C157" s="292" t="s">
        <v>816</v>
      </c>
      <c r="D157" s="246"/>
      <c r="E157" s="246"/>
      <c r="F157" s="293" t="s">
        <v>795</v>
      </c>
      <c r="G157" s="246"/>
      <c r="H157" s="292" t="s">
        <v>829</v>
      </c>
      <c r="I157" s="292" t="s">
        <v>791</v>
      </c>
      <c r="J157" s="292">
        <v>50</v>
      </c>
      <c r="K157" s="288"/>
    </row>
    <row r="158" spans="2:11" s="1" customFormat="1" ht="15" customHeight="1">
      <c r="B158" s="267"/>
      <c r="C158" s="292" t="s">
        <v>814</v>
      </c>
      <c r="D158" s="246"/>
      <c r="E158" s="246"/>
      <c r="F158" s="293" t="s">
        <v>795</v>
      </c>
      <c r="G158" s="246"/>
      <c r="H158" s="292" t="s">
        <v>829</v>
      </c>
      <c r="I158" s="292" t="s">
        <v>791</v>
      </c>
      <c r="J158" s="292">
        <v>50</v>
      </c>
      <c r="K158" s="288"/>
    </row>
    <row r="159" spans="2:11" s="1" customFormat="1" ht="15" customHeight="1">
      <c r="B159" s="267"/>
      <c r="C159" s="292" t="s">
        <v>111</v>
      </c>
      <c r="D159" s="246"/>
      <c r="E159" s="246"/>
      <c r="F159" s="293" t="s">
        <v>789</v>
      </c>
      <c r="G159" s="246"/>
      <c r="H159" s="292" t="s">
        <v>851</v>
      </c>
      <c r="I159" s="292" t="s">
        <v>791</v>
      </c>
      <c r="J159" s="292" t="s">
        <v>852</v>
      </c>
      <c r="K159" s="288"/>
    </row>
    <row r="160" spans="2:11" s="1" customFormat="1" ht="15" customHeight="1">
      <c r="B160" s="267"/>
      <c r="C160" s="292" t="s">
        <v>853</v>
      </c>
      <c r="D160" s="246"/>
      <c r="E160" s="246"/>
      <c r="F160" s="293" t="s">
        <v>789</v>
      </c>
      <c r="G160" s="246"/>
      <c r="H160" s="292" t="s">
        <v>854</v>
      </c>
      <c r="I160" s="292" t="s">
        <v>824</v>
      </c>
      <c r="J160" s="292"/>
      <c r="K160" s="288"/>
    </row>
    <row r="161" spans="2:11" s="1" customFormat="1" ht="15" customHeight="1">
      <c r="B161" s="294"/>
      <c r="C161" s="276"/>
      <c r="D161" s="276"/>
      <c r="E161" s="276"/>
      <c r="F161" s="276"/>
      <c r="G161" s="276"/>
      <c r="H161" s="276"/>
      <c r="I161" s="276"/>
      <c r="J161" s="276"/>
      <c r="K161" s="295"/>
    </row>
    <row r="162" spans="2:11" s="1" customFormat="1" ht="18.75" customHeight="1">
      <c r="B162" s="243"/>
      <c r="C162" s="246"/>
      <c r="D162" s="246"/>
      <c r="E162" s="246"/>
      <c r="F162" s="266"/>
      <c r="G162" s="246"/>
      <c r="H162" s="246"/>
      <c r="I162" s="246"/>
      <c r="J162" s="246"/>
      <c r="K162" s="243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7" t="s">
        <v>855</v>
      </c>
      <c r="D165" s="367"/>
      <c r="E165" s="367"/>
      <c r="F165" s="367"/>
      <c r="G165" s="367"/>
      <c r="H165" s="367"/>
      <c r="I165" s="367"/>
      <c r="J165" s="367"/>
      <c r="K165" s="239"/>
    </row>
    <row r="166" spans="2:11" s="1" customFormat="1" ht="17.25" customHeight="1">
      <c r="B166" s="238"/>
      <c r="C166" s="259" t="s">
        <v>783</v>
      </c>
      <c r="D166" s="259"/>
      <c r="E166" s="259"/>
      <c r="F166" s="259" t="s">
        <v>784</v>
      </c>
      <c r="G166" s="296"/>
      <c r="H166" s="297" t="s">
        <v>53</v>
      </c>
      <c r="I166" s="297" t="s">
        <v>56</v>
      </c>
      <c r="J166" s="259" t="s">
        <v>785</v>
      </c>
      <c r="K166" s="239"/>
    </row>
    <row r="167" spans="2:11" s="1" customFormat="1" ht="17.25" customHeight="1">
      <c r="B167" s="240"/>
      <c r="C167" s="261" t="s">
        <v>786</v>
      </c>
      <c r="D167" s="261"/>
      <c r="E167" s="261"/>
      <c r="F167" s="262" t="s">
        <v>787</v>
      </c>
      <c r="G167" s="298"/>
      <c r="H167" s="299"/>
      <c r="I167" s="299"/>
      <c r="J167" s="261" t="s">
        <v>788</v>
      </c>
      <c r="K167" s="241"/>
    </row>
    <row r="168" spans="2:11" s="1" customFormat="1" ht="5.25" customHeight="1">
      <c r="B168" s="267"/>
      <c r="C168" s="264"/>
      <c r="D168" s="264"/>
      <c r="E168" s="264"/>
      <c r="F168" s="264"/>
      <c r="G168" s="265"/>
      <c r="H168" s="264"/>
      <c r="I168" s="264"/>
      <c r="J168" s="264"/>
      <c r="K168" s="288"/>
    </row>
    <row r="169" spans="2:11" s="1" customFormat="1" ht="15" customHeight="1">
      <c r="B169" s="267"/>
      <c r="C169" s="246" t="s">
        <v>792</v>
      </c>
      <c r="D169" s="246"/>
      <c r="E169" s="246"/>
      <c r="F169" s="266" t="s">
        <v>789</v>
      </c>
      <c r="G169" s="246"/>
      <c r="H169" s="246" t="s">
        <v>829</v>
      </c>
      <c r="I169" s="246" t="s">
        <v>791</v>
      </c>
      <c r="J169" s="246">
        <v>120</v>
      </c>
      <c r="K169" s="288"/>
    </row>
    <row r="170" spans="2:11" s="1" customFormat="1" ht="15" customHeight="1">
      <c r="B170" s="267"/>
      <c r="C170" s="246" t="s">
        <v>838</v>
      </c>
      <c r="D170" s="246"/>
      <c r="E170" s="246"/>
      <c r="F170" s="266" t="s">
        <v>789</v>
      </c>
      <c r="G170" s="246"/>
      <c r="H170" s="246" t="s">
        <v>839</v>
      </c>
      <c r="I170" s="246" t="s">
        <v>791</v>
      </c>
      <c r="J170" s="246" t="s">
        <v>840</v>
      </c>
      <c r="K170" s="288"/>
    </row>
    <row r="171" spans="2:11" s="1" customFormat="1" ht="15" customHeight="1">
      <c r="B171" s="267"/>
      <c r="C171" s="246" t="s">
        <v>93</v>
      </c>
      <c r="D171" s="246"/>
      <c r="E171" s="246"/>
      <c r="F171" s="266" t="s">
        <v>789</v>
      </c>
      <c r="G171" s="246"/>
      <c r="H171" s="246" t="s">
        <v>856</v>
      </c>
      <c r="I171" s="246" t="s">
        <v>791</v>
      </c>
      <c r="J171" s="246" t="s">
        <v>840</v>
      </c>
      <c r="K171" s="288"/>
    </row>
    <row r="172" spans="2:11" s="1" customFormat="1" ht="15" customHeight="1">
      <c r="B172" s="267"/>
      <c r="C172" s="246" t="s">
        <v>794</v>
      </c>
      <c r="D172" s="246"/>
      <c r="E172" s="246"/>
      <c r="F172" s="266" t="s">
        <v>795</v>
      </c>
      <c r="G172" s="246"/>
      <c r="H172" s="246" t="s">
        <v>856</v>
      </c>
      <c r="I172" s="246" t="s">
        <v>791</v>
      </c>
      <c r="J172" s="246">
        <v>50</v>
      </c>
      <c r="K172" s="288"/>
    </row>
    <row r="173" spans="2:11" s="1" customFormat="1" ht="15" customHeight="1">
      <c r="B173" s="267"/>
      <c r="C173" s="246" t="s">
        <v>797</v>
      </c>
      <c r="D173" s="246"/>
      <c r="E173" s="246"/>
      <c r="F173" s="266" t="s">
        <v>789</v>
      </c>
      <c r="G173" s="246"/>
      <c r="H173" s="246" t="s">
        <v>856</v>
      </c>
      <c r="I173" s="246" t="s">
        <v>799</v>
      </c>
      <c r="J173" s="246"/>
      <c r="K173" s="288"/>
    </row>
    <row r="174" spans="2:11" s="1" customFormat="1" ht="15" customHeight="1">
      <c r="B174" s="267"/>
      <c r="C174" s="246" t="s">
        <v>808</v>
      </c>
      <c r="D174" s="246"/>
      <c r="E174" s="246"/>
      <c r="F174" s="266" t="s">
        <v>795</v>
      </c>
      <c r="G174" s="246"/>
      <c r="H174" s="246" t="s">
        <v>856</v>
      </c>
      <c r="I174" s="246" t="s">
        <v>791</v>
      </c>
      <c r="J174" s="246">
        <v>50</v>
      </c>
      <c r="K174" s="288"/>
    </row>
    <row r="175" spans="2:11" s="1" customFormat="1" ht="15" customHeight="1">
      <c r="B175" s="267"/>
      <c r="C175" s="246" t="s">
        <v>816</v>
      </c>
      <c r="D175" s="246"/>
      <c r="E175" s="246"/>
      <c r="F175" s="266" t="s">
        <v>795</v>
      </c>
      <c r="G175" s="246"/>
      <c r="H175" s="246" t="s">
        <v>856</v>
      </c>
      <c r="I175" s="246" t="s">
        <v>791</v>
      </c>
      <c r="J175" s="246">
        <v>50</v>
      </c>
      <c r="K175" s="288"/>
    </row>
    <row r="176" spans="2:11" s="1" customFormat="1" ht="15" customHeight="1">
      <c r="B176" s="267"/>
      <c r="C176" s="246" t="s">
        <v>814</v>
      </c>
      <c r="D176" s="246"/>
      <c r="E176" s="246"/>
      <c r="F176" s="266" t="s">
        <v>795</v>
      </c>
      <c r="G176" s="246"/>
      <c r="H176" s="246" t="s">
        <v>856</v>
      </c>
      <c r="I176" s="246" t="s">
        <v>791</v>
      </c>
      <c r="J176" s="246">
        <v>50</v>
      </c>
      <c r="K176" s="288"/>
    </row>
    <row r="177" spans="2:11" s="1" customFormat="1" ht="15" customHeight="1">
      <c r="B177" s="267"/>
      <c r="C177" s="246" t="s">
        <v>123</v>
      </c>
      <c r="D177" s="246"/>
      <c r="E177" s="246"/>
      <c r="F177" s="266" t="s">
        <v>789</v>
      </c>
      <c r="G177" s="246"/>
      <c r="H177" s="246" t="s">
        <v>857</v>
      </c>
      <c r="I177" s="246" t="s">
        <v>858</v>
      </c>
      <c r="J177" s="246"/>
      <c r="K177" s="288"/>
    </row>
    <row r="178" spans="2:11" s="1" customFormat="1" ht="15" customHeight="1">
      <c r="B178" s="267"/>
      <c r="C178" s="246" t="s">
        <v>56</v>
      </c>
      <c r="D178" s="246"/>
      <c r="E178" s="246"/>
      <c r="F178" s="266" t="s">
        <v>789</v>
      </c>
      <c r="G178" s="246"/>
      <c r="H178" s="246" t="s">
        <v>859</v>
      </c>
      <c r="I178" s="246" t="s">
        <v>860</v>
      </c>
      <c r="J178" s="246">
        <v>1</v>
      </c>
      <c r="K178" s="288"/>
    </row>
    <row r="179" spans="2:11" s="1" customFormat="1" ht="15" customHeight="1">
      <c r="B179" s="267"/>
      <c r="C179" s="246" t="s">
        <v>52</v>
      </c>
      <c r="D179" s="246"/>
      <c r="E179" s="246"/>
      <c r="F179" s="266" t="s">
        <v>789</v>
      </c>
      <c r="G179" s="246"/>
      <c r="H179" s="246" t="s">
        <v>861</v>
      </c>
      <c r="I179" s="246" t="s">
        <v>791</v>
      </c>
      <c r="J179" s="246">
        <v>20</v>
      </c>
      <c r="K179" s="288"/>
    </row>
    <row r="180" spans="2:11" s="1" customFormat="1" ht="15" customHeight="1">
      <c r="B180" s="267"/>
      <c r="C180" s="246" t="s">
        <v>53</v>
      </c>
      <c r="D180" s="246"/>
      <c r="E180" s="246"/>
      <c r="F180" s="266" t="s">
        <v>789</v>
      </c>
      <c r="G180" s="246"/>
      <c r="H180" s="246" t="s">
        <v>862</v>
      </c>
      <c r="I180" s="246" t="s">
        <v>791</v>
      </c>
      <c r="J180" s="246">
        <v>255</v>
      </c>
      <c r="K180" s="288"/>
    </row>
    <row r="181" spans="2:11" s="1" customFormat="1" ht="15" customHeight="1">
      <c r="B181" s="267"/>
      <c r="C181" s="246" t="s">
        <v>124</v>
      </c>
      <c r="D181" s="246"/>
      <c r="E181" s="246"/>
      <c r="F181" s="266" t="s">
        <v>789</v>
      </c>
      <c r="G181" s="246"/>
      <c r="H181" s="246" t="s">
        <v>753</v>
      </c>
      <c r="I181" s="246" t="s">
        <v>791</v>
      </c>
      <c r="J181" s="246">
        <v>10</v>
      </c>
      <c r="K181" s="288"/>
    </row>
    <row r="182" spans="2:11" s="1" customFormat="1" ht="15" customHeight="1">
      <c r="B182" s="267"/>
      <c r="C182" s="246" t="s">
        <v>125</v>
      </c>
      <c r="D182" s="246"/>
      <c r="E182" s="246"/>
      <c r="F182" s="266" t="s">
        <v>789</v>
      </c>
      <c r="G182" s="246"/>
      <c r="H182" s="246" t="s">
        <v>863</v>
      </c>
      <c r="I182" s="246" t="s">
        <v>824</v>
      </c>
      <c r="J182" s="246"/>
      <c r="K182" s="288"/>
    </row>
    <row r="183" spans="2:11" s="1" customFormat="1" ht="15" customHeight="1">
      <c r="B183" s="267"/>
      <c r="C183" s="246" t="s">
        <v>864</v>
      </c>
      <c r="D183" s="246"/>
      <c r="E183" s="246"/>
      <c r="F183" s="266" t="s">
        <v>789</v>
      </c>
      <c r="G183" s="246"/>
      <c r="H183" s="246" t="s">
        <v>865</v>
      </c>
      <c r="I183" s="246" t="s">
        <v>824</v>
      </c>
      <c r="J183" s="246"/>
      <c r="K183" s="288"/>
    </row>
    <row r="184" spans="2:11" s="1" customFormat="1" ht="15" customHeight="1">
      <c r="B184" s="267"/>
      <c r="C184" s="246" t="s">
        <v>853</v>
      </c>
      <c r="D184" s="246"/>
      <c r="E184" s="246"/>
      <c r="F184" s="266" t="s">
        <v>789</v>
      </c>
      <c r="G184" s="246"/>
      <c r="H184" s="246" t="s">
        <v>866</v>
      </c>
      <c r="I184" s="246" t="s">
        <v>824</v>
      </c>
      <c r="J184" s="246"/>
      <c r="K184" s="288"/>
    </row>
    <row r="185" spans="2:11" s="1" customFormat="1" ht="15" customHeight="1">
      <c r="B185" s="267"/>
      <c r="C185" s="246" t="s">
        <v>127</v>
      </c>
      <c r="D185" s="246"/>
      <c r="E185" s="246"/>
      <c r="F185" s="266" t="s">
        <v>795</v>
      </c>
      <c r="G185" s="246"/>
      <c r="H185" s="246" t="s">
        <v>867</v>
      </c>
      <c r="I185" s="246" t="s">
        <v>791</v>
      </c>
      <c r="J185" s="246">
        <v>50</v>
      </c>
      <c r="K185" s="288"/>
    </row>
    <row r="186" spans="2:11" s="1" customFormat="1" ht="15" customHeight="1">
      <c r="B186" s="267"/>
      <c r="C186" s="246" t="s">
        <v>868</v>
      </c>
      <c r="D186" s="246"/>
      <c r="E186" s="246"/>
      <c r="F186" s="266" t="s">
        <v>795</v>
      </c>
      <c r="G186" s="246"/>
      <c r="H186" s="246" t="s">
        <v>869</v>
      </c>
      <c r="I186" s="246" t="s">
        <v>870</v>
      </c>
      <c r="J186" s="246"/>
      <c r="K186" s="288"/>
    </row>
    <row r="187" spans="2:11" s="1" customFormat="1" ht="15" customHeight="1">
      <c r="B187" s="267"/>
      <c r="C187" s="246" t="s">
        <v>871</v>
      </c>
      <c r="D187" s="246"/>
      <c r="E187" s="246"/>
      <c r="F187" s="266" t="s">
        <v>795</v>
      </c>
      <c r="G187" s="246"/>
      <c r="H187" s="246" t="s">
        <v>872</v>
      </c>
      <c r="I187" s="246" t="s">
        <v>870</v>
      </c>
      <c r="J187" s="246"/>
      <c r="K187" s="288"/>
    </row>
    <row r="188" spans="2:11" s="1" customFormat="1" ht="15" customHeight="1">
      <c r="B188" s="267"/>
      <c r="C188" s="246" t="s">
        <v>873</v>
      </c>
      <c r="D188" s="246"/>
      <c r="E188" s="246"/>
      <c r="F188" s="266" t="s">
        <v>795</v>
      </c>
      <c r="G188" s="246"/>
      <c r="H188" s="246" t="s">
        <v>874</v>
      </c>
      <c r="I188" s="246" t="s">
        <v>870</v>
      </c>
      <c r="J188" s="246"/>
      <c r="K188" s="288"/>
    </row>
    <row r="189" spans="2:11" s="1" customFormat="1" ht="15" customHeight="1">
      <c r="B189" s="267"/>
      <c r="C189" s="300" t="s">
        <v>875</v>
      </c>
      <c r="D189" s="246"/>
      <c r="E189" s="246"/>
      <c r="F189" s="266" t="s">
        <v>795</v>
      </c>
      <c r="G189" s="246"/>
      <c r="H189" s="246" t="s">
        <v>876</v>
      </c>
      <c r="I189" s="246" t="s">
        <v>877</v>
      </c>
      <c r="J189" s="301" t="s">
        <v>878</v>
      </c>
      <c r="K189" s="288"/>
    </row>
    <row r="190" spans="2:11" s="1" customFormat="1" ht="15" customHeight="1">
      <c r="B190" s="267"/>
      <c r="C190" s="252" t="s">
        <v>41</v>
      </c>
      <c r="D190" s="246"/>
      <c r="E190" s="246"/>
      <c r="F190" s="266" t="s">
        <v>789</v>
      </c>
      <c r="G190" s="246"/>
      <c r="H190" s="243" t="s">
        <v>879</v>
      </c>
      <c r="I190" s="246" t="s">
        <v>880</v>
      </c>
      <c r="J190" s="246"/>
      <c r="K190" s="288"/>
    </row>
    <row r="191" spans="2:11" s="1" customFormat="1" ht="15" customHeight="1">
      <c r="B191" s="267"/>
      <c r="C191" s="252" t="s">
        <v>881</v>
      </c>
      <c r="D191" s="246"/>
      <c r="E191" s="246"/>
      <c r="F191" s="266" t="s">
        <v>789</v>
      </c>
      <c r="G191" s="246"/>
      <c r="H191" s="246" t="s">
        <v>882</v>
      </c>
      <c r="I191" s="246" t="s">
        <v>824</v>
      </c>
      <c r="J191" s="246"/>
      <c r="K191" s="288"/>
    </row>
    <row r="192" spans="2:11" s="1" customFormat="1" ht="15" customHeight="1">
      <c r="B192" s="267"/>
      <c r="C192" s="252" t="s">
        <v>883</v>
      </c>
      <c r="D192" s="246"/>
      <c r="E192" s="246"/>
      <c r="F192" s="266" t="s">
        <v>789</v>
      </c>
      <c r="G192" s="246"/>
      <c r="H192" s="246" t="s">
        <v>884</v>
      </c>
      <c r="I192" s="246" t="s">
        <v>824</v>
      </c>
      <c r="J192" s="246"/>
      <c r="K192" s="288"/>
    </row>
    <row r="193" spans="2:11" s="1" customFormat="1" ht="15" customHeight="1">
      <c r="B193" s="267"/>
      <c r="C193" s="252" t="s">
        <v>885</v>
      </c>
      <c r="D193" s="246"/>
      <c r="E193" s="246"/>
      <c r="F193" s="266" t="s">
        <v>795</v>
      </c>
      <c r="G193" s="246"/>
      <c r="H193" s="246" t="s">
        <v>886</v>
      </c>
      <c r="I193" s="246" t="s">
        <v>824</v>
      </c>
      <c r="J193" s="246"/>
      <c r="K193" s="288"/>
    </row>
    <row r="194" spans="2:11" s="1" customFormat="1" ht="15" customHeight="1">
      <c r="B194" s="294"/>
      <c r="C194" s="302"/>
      <c r="D194" s="276"/>
      <c r="E194" s="276"/>
      <c r="F194" s="276"/>
      <c r="G194" s="276"/>
      <c r="H194" s="276"/>
      <c r="I194" s="276"/>
      <c r="J194" s="276"/>
      <c r="K194" s="295"/>
    </row>
    <row r="195" spans="2:11" s="1" customFormat="1" ht="18.75" customHeight="1">
      <c r="B195" s="243"/>
      <c r="C195" s="246"/>
      <c r="D195" s="246"/>
      <c r="E195" s="246"/>
      <c r="F195" s="266"/>
      <c r="G195" s="246"/>
      <c r="H195" s="246"/>
      <c r="I195" s="246"/>
      <c r="J195" s="246"/>
      <c r="K195" s="243"/>
    </row>
    <row r="196" spans="2:11" s="1" customFormat="1" ht="18.75" customHeight="1">
      <c r="B196" s="243"/>
      <c r="C196" s="246"/>
      <c r="D196" s="246"/>
      <c r="E196" s="246"/>
      <c r="F196" s="266"/>
      <c r="G196" s="246"/>
      <c r="H196" s="246"/>
      <c r="I196" s="246"/>
      <c r="J196" s="246"/>
      <c r="K196" s="243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2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2.2">
      <c r="B199" s="238"/>
      <c r="C199" s="367" t="s">
        <v>887</v>
      </c>
      <c r="D199" s="367"/>
      <c r="E199" s="367"/>
      <c r="F199" s="367"/>
      <c r="G199" s="367"/>
      <c r="H199" s="367"/>
      <c r="I199" s="367"/>
      <c r="J199" s="367"/>
      <c r="K199" s="239"/>
    </row>
    <row r="200" spans="2:11" s="1" customFormat="1" ht="25.5" customHeight="1">
      <c r="B200" s="238"/>
      <c r="C200" s="303" t="s">
        <v>888</v>
      </c>
      <c r="D200" s="303"/>
      <c r="E200" s="303"/>
      <c r="F200" s="303" t="s">
        <v>889</v>
      </c>
      <c r="G200" s="304"/>
      <c r="H200" s="368" t="s">
        <v>890</v>
      </c>
      <c r="I200" s="368"/>
      <c r="J200" s="368"/>
      <c r="K200" s="239"/>
    </row>
    <row r="201" spans="2:11" s="1" customFormat="1" ht="5.25" customHeight="1">
      <c r="B201" s="267"/>
      <c r="C201" s="264"/>
      <c r="D201" s="264"/>
      <c r="E201" s="264"/>
      <c r="F201" s="264"/>
      <c r="G201" s="246"/>
      <c r="H201" s="264"/>
      <c r="I201" s="264"/>
      <c r="J201" s="264"/>
      <c r="K201" s="288"/>
    </row>
    <row r="202" spans="2:11" s="1" customFormat="1" ht="15" customHeight="1">
      <c r="B202" s="267"/>
      <c r="C202" s="246" t="s">
        <v>880</v>
      </c>
      <c r="D202" s="246"/>
      <c r="E202" s="246"/>
      <c r="F202" s="266" t="s">
        <v>42</v>
      </c>
      <c r="G202" s="246"/>
      <c r="H202" s="369" t="s">
        <v>891</v>
      </c>
      <c r="I202" s="369"/>
      <c r="J202" s="369"/>
      <c r="K202" s="288"/>
    </row>
    <row r="203" spans="2:11" s="1" customFormat="1" ht="15" customHeight="1">
      <c r="B203" s="267"/>
      <c r="C203" s="273"/>
      <c r="D203" s="246"/>
      <c r="E203" s="246"/>
      <c r="F203" s="266" t="s">
        <v>43</v>
      </c>
      <c r="G203" s="246"/>
      <c r="H203" s="369" t="s">
        <v>892</v>
      </c>
      <c r="I203" s="369"/>
      <c r="J203" s="369"/>
      <c r="K203" s="288"/>
    </row>
    <row r="204" spans="2:11" s="1" customFormat="1" ht="15" customHeight="1">
      <c r="B204" s="267"/>
      <c r="C204" s="273"/>
      <c r="D204" s="246"/>
      <c r="E204" s="246"/>
      <c r="F204" s="266" t="s">
        <v>46</v>
      </c>
      <c r="G204" s="246"/>
      <c r="H204" s="369" t="s">
        <v>893</v>
      </c>
      <c r="I204" s="369"/>
      <c r="J204" s="369"/>
      <c r="K204" s="288"/>
    </row>
    <row r="205" spans="2:11" s="1" customFormat="1" ht="15" customHeight="1">
      <c r="B205" s="267"/>
      <c r="C205" s="246"/>
      <c r="D205" s="246"/>
      <c r="E205" s="246"/>
      <c r="F205" s="266" t="s">
        <v>44</v>
      </c>
      <c r="G205" s="246"/>
      <c r="H205" s="369" t="s">
        <v>894</v>
      </c>
      <c r="I205" s="369"/>
      <c r="J205" s="369"/>
      <c r="K205" s="288"/>
    </row>
    <row r="206" spans="2:11" s="1" customFormat="1" ht="15" customHeight="1">
      <c r="B206" s="267"/>
      <c r="C206" s="246"/>
      <c r="D206" s="246"/>
      <c r="E206" s="246"/>
      <c r="F206" s="266" t="s">
        <v>45</v>
      </c>
      <c r="G206" s="246"/>
      <c r="H206" s="369" t="s">
        <v>895</v>
      </c>
      <c r="I206" s="369"/>
      <c r="J206" s="369"/>
      <c r="K206" s="288"/>
    </row>
    <row r="207" spans="2:11" s="1" customFormat="1" ht="15" customHeight="1">
      <c r="B207" s="267"/>
      <c r="C207" s="246"/>
      <c r="D207" s="246"/>
      <c r="E207" s="246"/>
      <c r="F207" s="266"/>
      <c r="G207" s="246"/>
      <c r="H207" s="246"/>
      <c r="I207" s="246"/>
      <c r="J207" s="246"/>
      <c r="K207" s="288"/>
    </row>
    <row r="208" spans="2:11" s="1" customFormat="1" ht="15" customHeight="1">
      <c r="B208" s="267"/>
      <c r="C208" s="246" t="s">
        <v>836</v>
      </c>
      <c r="D208" s="246"/>
      <c r="E208" s="246"/>
      <c r="F208" s="266" t="s">
        <v>78</v>
      </c>
      <c r="G208" s="246"/>
      <c r="H208" s="369" t="s">
        <v>896</v>
      </c>
      <c r="I208" s="369"/>
      <c r="J208" s="369"/>
      <c r="K208" s="288"/>
    </row>
    <row r="209" spans="2:11" s="1" customFormat="1" ht="15" customHeight="1">
      <c r="B209" s="267"/>
      <c r="C209" s="273"/>
      <c r="D209" s="246"/>
      <c r="E209" s="246"/>
      <c r="F209" s="266" t="s">
        <v>734</v>
      </c>
      <c r="G209" s="246"/>
      <c r="H209" s="369" t="s">
        <v>735</v>
      </c>
      <c r="I209" s="369"/>
      <c r="J209" s="369"/>
      <c r="K209" s="288"/>
    </row>
    <row r="210" spans="2:11" s="1" customFormat="1" ht="15" customHeight="1">
      <c r="B210" s="267"/>
      <c r="C210" s="246"/>
      <c r="D210" s="246"/>
      <c r="E210" s="246"/>
      <c r="F210" s="266" t="s">
        <v>732</v>
      </c>
      <c r="G210" s="246"/>
      <c r="H210" s="369" t="s">
        <v>897</v>
      </c>
      <c r="I210" s="369"/>
      <c r="J210" s="369"/>
      <c r="K210" s="288"/>
    </row>
    <row r="211" spans="2:11" s="1" customFormat="1" ht="15" customHeight="1">
      <c r="B211" s="305"/>
      <c r="C211" s="273"/>
      <c r="D211" s="273"/>
      <c r="E211" s="273"/>
      <c r="F211" s="266" t="s">
        <v>104</v>
      </c>
      <c r="G211" s="252"/>
      <c r="H211" s="370" t="s">
        <v>105</v>
      </c>
      <c r="I211" s="370"/>
      <c r="J211" s="370"/>
      <c r="K211" s="306"/>
    </row>
    <row r="212" spans="2:11" s="1" customFormat="1" ht="15" customHeight="1">
      <c r="B212" s="305"/>
      <c r="C212" s="273"/>
      <c r="D212" s="273"/>
      <c r="E212" s="273"/>
      <c r="F212" s="266" t="s">
        <v>736</v>
      </c>
      <c r="G212" s="252"/>
      <c r="H212" s="370" t="s">
        <v>690</v>
      </c>
      <c r="I212" s="370"/>
      <c r="J212" s="370"/>
      <c r="K212" s="306"/>
    </row>
    <row r="213" spans="2:11" s="1" customFormat="1" ht="15" customHeight="1">
      <c r="B213" s="305"/>
      <c r="C213" s="273"/>
      <c r="D213" s="273"/>
      <c r="E213" s="273"/>
      <c r="F213" s="307"/>
      <c r="G213" s="252"/>
      <c r="H213" s="308"/>
      <c r="I213" s="308"/>
      <c r="J213" s="308"/>
      <c r="K213" s="306"/>
    </row>
    <row r="214" spans="2:11" s="1" customFormat="1" ht="15" customHeight="1">
      <c r="B214" s="305"/>
      <c r="C214" s="246" t="s">
        <v>860</v>
      </c>
      <c r="D214" s="273"/>
      <c r="E214" s="273"/>
      <c r="F214" s="266">
        <v>1</v>
      </c>
      <c r="G214" s="252"/>
      <c r="H214" s="370" t="s">
        <v>898</v>
      </c>
      <c r="I214" s="370"/>
      <c r="J214" s="370"/>
      <c r="K214" s="306"/>
    </row>
    <row r="215" spans="2:11" s="1" customFormat="1" ht="15" customHeight="1">
      <c r="B215" s="305"/>
      <c r="C215" s="273"/>
      <c r="D215" s="273"/>
      <c r="E215" s="273"/>
      <c r="F215" s="266">
        <v>2</v>
      </c>
      <c r="G215" s="252"/>
      <c r="H215" s="370" t="s">
        <v>899</v>
      </c>
      <c r="I215" s="370"/>
      <c r="J215" s="370"/>
      <c r="K215" s="306"/>
    </row>
    <row r="216" spans="2:11" s="1" customFormat="1" ht="15" customHeight="1">
      <c r="B216" s="305"/>
      <c r="C216" s="273"/>
      <c r="D216" s="273"/>
      <c r="E216" s="273"/>
      <c r="F216" s="266">
        <v>3</v>
      </c>
      <c r="G216" s="252"/>
      <c r="H216" s="370" t="s">
        <v>900</v>
      </c>
      <c r="I216" s="370"/>
      <c r="J216" s="370"/>
      <c r="K216" s="306"/>
    </row>
    <row r="217" spans="2:11" s="1" customFormat="1" ht="15" customHeight="1">
      <c r="B217" s="305"/>
      <c r="C217" s="273"/>
      <c r="D217" s="273"/>
      <c r="E217" s="273"/>
      <c r="F217" s="266">
        <v>4</v>
      </c>
      <c r="G217" s="252"/>
      <c r="H217" s="370" t="s">
        <v>901</v>
      </c>
      <c r="I217" s="370"/>
      <c r="J217" s="370"/>
      <c r="K217" s="306"/>
    </row>
    <row r="218" spans="2:11" s="1" customFormat="1" ht="12.75" customHeight="1">
      <c r="B218" s="309"/>
      <c r="C218" s="310"/>
      <c r="D218" s="310"/>
      <c r="E218" s="310"/>
      <c r="F218" s="310"/>
      <c r="G218" s="310"/>
      <c r="H218" s="310"/>
      <c r="I218" s="310"/>
      <c r="J218" s="310"/>
      <c r="K218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SO-101 - Polní cesta P3 -...</vt:lpstr>
      <vt:lpstr>SO-102 - Polní cesta P3 </vt:lpstr>
      <vt:lpstr>SO-103 - Polní cesta P3 -...</vt:lpstr>
      <vt:lpstr>SO-104 - Odvodnění a ozel...</vt:lpstr>
      <vt:lpstr>SO-104.1 - Následná péče ...</vt:lpstr>
      <vt:lpstr>SO-104.2 - Následná péče ...</vt:lpstr>
      <vt:lpstr>SO-104.3 - Následná péče ...</vt:lpstr>
      <vt:lpstr>VON - Vedlejší a ostatní ...</vt:lpstr>
      <vt:lpstr>Pokyny pro vyplnění</vt:lpstr>
      <vt:lpstr>'Rekapitulace stavby'!Názvy_tisku</vt:lpstr>
      <vt:lpstr>'SO-101 - Polní cesta P3 -...'!Názvy_tisku</vt:lpstr>
      <vt:lpstr>'SO-102 - Polní cesta P3 '!Názvy_tisku</vt:lpstr>
      <vt:lpstr>'SO-103 - Polní cesta P3 -...'!Názvy_tisku</vt:lpstr>
      <vt:lpstr>'SO-104 - Odvodnění a ozel...'!Názvy_tisku</vt:lpstr>
      <vt:lpstr>'SO-104.1 - Následná péče ...'!Názvy_tisku</vt:lpstr>
      <vt:lpstr>'SO-104.2 - Následná péče ...'!Názvy_tisku</vt:lpstr>
      <vt:lpstr>'SO-104.3 - Následná péče ...'!Názvy_tisku</vt:lpstr>
      <vt:lpstr>'VON - Vedlejší a ostatní ...'!Názvy_tisku</vt:lpstr>
      <vt:lpstr>'Pokyny pro vyplnění'!Oblast_tisku</vt:lpstr>
      <vt:lpstr>'Rekapitulace stavby'!Oblast_tisku</vt:lpstr>
      <vt:lpstr>'SO-101 - Polní cesta P3 -...'!Oblast_tisku</vt:lpstr>
      <vt:lpstr>'SO-102 - Polní cesta P3 '!Oblast_tisku</vt:lpstr>
      <vt:lpstr>'SO-103 - Polní cesta P3 -...'!Oblast_tisku</vt:lpstr>
      <vt:lpstr>'SO-104 - Odvodnění a ozel...'!Oblast_tisku</vt:lpstr>
      <vt:lpstr>'SO-104.1 - Následná péče ...'!Oblast_tisku</vt:lpstr>
      <vt:lpstr>'SO-104.2 - Následná péče ...'!Oblast_tisku</vt:lpstr>
      <vt:lpstr>'SO-104.3 - Následná péče 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2020-06-03T08:01:31Z</dcterms:created>
  <dcterms:modified xsi:type="dcterms:W3CDTF">2020-06-03T08:08:14Z</dcterms:modified>
</cp:coreProperties>
</file>