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28" yWindow="588" windowWidth="15996" windowHeight="9468" activeTab="0"/>
  </bookViews>
  <sheets>
    <sheet name="Rekapitulace stavby" sheetId="1" r:id="rId1"/>
    <sheet name="SO-101 - Polní cesta HPC1..." sheetId="2" r:id="rId2"/>
    <sheet name="SO-102 - Polní cesta HPC1 " sheetId="3" r:id="rId3"/>
    <sheet name="SO-103 - Ozelenění" sheetId="4" r:id="rId4"/>
    <sheet name="SO-103.1 - Následná péče ..." sheetId="5" r:id="rId5"/>
    <sheet name="SO-103.2 - Následná péče ..." sheetId="6" r:id="rId6"/>
    <sheet name="SO-103.3 - Následná péče ..." sheetId="7" r:id="rId7"/>
    <sheet name="VON - Vedlejší a ostatní ..." sheetId="8" r:id="rId8"/>
    <sheet name="Pokyny pro vyplnění" sheetId="9" r:id="rId9"/>
  </sheets>
  <definedNames>
    <definedName name="_xlnm._FilterDatabase" localSheetId="1" hidden="1">'SO-101 - Polní cesta HPC1...'!$C$86:$K$274</definedName>
    <definedName name="_xlnm._FilterDatabase" localSheetId="2" hidden="1">'SO-102 - Polní cesta HPC1 '!$C$86:$K$268</definedName>
    <definedName name="_xlnm._FilterDatabase" localSheetId="3" hidden="1">'SO-103 - Ozelenění'!$C$81:$K$128</definedName>
    <definedName name="_xlnm._FilterDatabase" localSheetId="4" hidden="1">'SO-103.1 - Následná péče ...'!$C$87:$K$119</definedName>
    <definedName name="_xlnm._FilterDatabase" localSheetId="5" hidden="1">'SO-103.2 - Následná péče ...'!$C$87:$K$119</definedName>
    <definedName name="_xlnm._FilterDatabase" localSheetId="6" hidden="1">'SO-103.3 - Následná péče ...'!$C$87:$K$119</definedName>
    <definedName name="_xlnm._FilterDatabase" localSheetId="7" hidden="1">'VON - Vedlejší a ostatní ...'!$C$81:$K$115</definedName>
    <definedName name="_xlnm.Print_Area" localSheetId="8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stavby'!$C$42:$AQ$63</definedName>
    <definedName name="_xlnm.Print_Area" localSheetId="1">'SO-101 - Polní cesta HPC1...'!$C$4:$J$39,'SO-101 - Polní cesta HPC1...'!$C$45:$J$68,'SO-101 - Polní cesta HPC1...'!$C$74:$K$274</definedName>
    <definedName name="_xlnm.Print_Area" localSheetId="2">'SO-102 - Polní cesta HPC1 '!$C$4:$J$39,'SO-102 - Polní cesta HPC1 '!$C$45:$J$68,'SO-102 - Polní cesta HPC1 '!$C$74:$K$268</definedName>
    <definedName name="_xlnm.Print_Area" localSheetId="3">'SO-103 - Ozelenění'!$C$4:$J$39,'SO-103 - Ozelenění'!$C$45:$J$63,'SO-103 - Ozelenění'!$C$69:$K$128</definedName>
    <definedName name="_xlnm.Print_Area" localSheetId="4">'SO-103.1 - Následná péče ...'!$C$4:$J$41,'SO-103.1 - Následná péče ...'!$C$47:$J$67,'SO-103.1 - Následná péče ...'!$C$73:$K$119</definedName>
    <definedName name="_xlnm.Print_Area" localSheetId="5">'SO-103.2 - Následná péče ...'!$C$4:$J$41,'SO-103.2 - Následná péče ...'!$C$47:$J$67,'SO-103.2 - Následná péče ...'!$C$73:$K$119</definedName>
    <definedName name="_xlnm.Print_Area" localSheetId="6">'SO-103.3 - Následná péče ...'!$C$4:$J$41,'SO-103.3 - Následná péče ...'!$C$47:$J$67,'SO-103.3 - Následná péče ...'!$C$73:$K$119</definedName>
    <definedName name="_xlnm.Print_Area" localSheetId="7">'VON - Vedlejší a ostatní ...'!$C$4:$J$39,'VON - Vedlejší a ostatní ...'!$C$45:$J$63,'VON - Vedlejší a ostatní ...'!$C$69:$K$115</definedName>
    <definedName name="_xlnm.Print_Titles" localSheetId="0">'Rekapitulace stavby'!$52:$52</definedName>
    <definedName name="_xlnm.Print_Titles" localSheetId="1">'SO-101 - Polní cesta HPC1...'!$86:$86</definedName>
    <definedName name="_xlnm.Print_Titles" localSheetId="2">'SO-102 - Polní cesta HPC1 '!$86:$86</definedName>
    <definedName name="_xlnm.Print_Titles" localSheetId="3">'SO-103 - Ozelenění'!$81:$81</definedName>
    <definedName name="_xlnm.Print_Titles" localSheetId="4">'SO-103.1 - Následná péče ...'!$87:$87</definedName>
    <definedName name="_xlnm.Print_Titles" localSheetId="5">'SO-103.2 - Následná péče ...'!$87:$87</definedName>
    <definedName name="_xlnm.Print_Titles" localSheetId="6">'SO-103.3 - Následná péče ...'!$87:$87</definedName>
    <definedName name="_xlnm.Print_Titles" localSheetId="7">'VON - Vedlejší a ostatní ...'!$81:$81</definedName>
  </definedNames>
  <calcPr calcId="125725"/>
</workbook>
</file>

<file path=xl/sharedStrings.xml><?xml version="1.0" encoding="utf-8"?>
<sst xmlns="http://schemas.openxmlformats.org/spreadsheetml/2006/main" count="6252" uniqueCount="964">
  <si>
    <t>Export Komplet</t>
  </si>
  <si>
    <t>VZ</t>
  </si>
  <si>
    <t>2.0</t>
  </si>
  <si>
    <t>ZAMOK</t>
  </si>
  <si>
    <t>False</t>
  </si>
  <si>
    <t>{83737277-105a-4a44-bf28-09bc15e9defe}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</si>
  <si>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</si>
  <si>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</si>
  <si>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</si>
  <si>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</si>
  <si>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</si>
  <si>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</si>
  <si>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</si>
  <si>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</si>
  <si>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</si>
  <si>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</si>
  <si>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</si>
  <si>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HPC1 v k.ú. Nebovidy</t>
  </si>
  <si>
    <t>KSO:</t>
  </si>
  <si>
    <t/>
  </si>
  <si>
    <t>CC-CZ:</t>
  </si>
  <si>
    <t>Místo:</t>
  </si>
  <si>
    <t xml:space="preserve"> </t>
  </si>
  <si>
    <t>Datum:</t>
  </si>
  <si>
    <t>1. 6. 2020</t>
  </si>
  <si>
    <t>Zadavatel:</t>
  </si>
  <si>
    <t>IČ:</t>
  </si>
  <si>
    <t>Obec Nebovidy a ČR-SPÚ, Pobočka Kolín</t>
  </si>
  <si>
    <t>DIČ:</t>
  </si>
  <si>
    <t>Uchazeč:</t>
  </si>
  <si>
    <t>Vyplň údaj</t>
  </si>
  <si>
    <t>Projektant:</t>
  </si>
  <si>
    <t>AGRO-AQUA, s.r.o. Pardubice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</si>
  <si>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</si>
  <si>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</si>
  <si>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</si>
  <si>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</si>
  <si>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</si>
  <si>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</si>
  <si>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</si>
  <si>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</si>
  <si>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</si>
  <si>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</si>
  <si>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</si>
  <si>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</si>
  <si>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</si>
  <si>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</si>
  <si>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</si>
  <si>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</si>
  <si>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</si>
  <si>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</si>
  <si>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</si>
  <si>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</si>
  <si>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</si>
  <si>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</si>
  <si>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</si>
  <si>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</si>
  <si>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</si>
  <si>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</si>
  <si>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</si>
  <si>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</si>
  <si>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</si>
  <si>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</si>
  <si>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</si>
  <si>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</si>
  <si>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</si>
  <si>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</si>
  <si>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</si>
  <si>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</si>
  <si>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</si>
  <si>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</si>
  <si>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</si>
  <si>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</si>
  <si>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</si>
  <si>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</si>
  <si>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</si>
  <si>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SO-101</t>
  </si>
  <si>
    <t>Polní cesta HPC1 - napojení v intravilánu obce Nebovidy</t>
  </si>
  <si>
    <t>STA</t>
  </si>
  <si>
    <t>1</t>
  </si>
  <si>
    <t>{2bda6ef2-2241-49ed-9057-787f140b2caf}</t>
  </si>
  <si>
    <t>822 2</t>
  </si>
  <si>
    <t>2</t>
  </si>
  <si>
    <t>SO-102</t>
  </si>
  <si>
    <t xml:space="preserve">Polní cesta HPC1 </t>
  </si>
  <si>
    <t>{949723dd-0750-4c74-b744-a94af1aefe5e}</t>
  </si>
  <si>
    <t>SO-103</t>
  </si>
  <si>
    <t>Ozelenění</t>
  </si>
  <si>
    <t>{232b01f5-34c2-4924-9682-2b45e4768426}</t>
  </si>
  <si>
    <t>823 2</t>
  </si>
  <si>
    <t>Soupis</t>
  </si>
  <si>
    <t>###NOINSERT###</t>
  </si>
  <si>
    <t>SO-103.1</t>
  </si>
  <si>
    <t>Následná péče 1. rok</t>
  </si>
  <si>
    <t>{4a2d3c05-41b4-45cb-b701-a2210afe7683}</t>
  </si>
  <si>
    <t>SO-103.2</t>
  </si>
  <si>
    <t>Následná péče 2. rok</t>
  </si>
  <si>
    <t>{9831d2f8-74af-4124-9198-659ff66a5443}</t>
  </si>
  <si>
    <t>SO-103.3</t>
  </si>
  <si>
    <t>Následná péče 3. rok</t>
  </si>
  <si>
    <t>{31bcc674-9ccd-42d5-af34-8090d9d95c2e}</t>
  </si>
  <si>
    <t>VON</t>
  </si>
  <si>
    <t>Vedlejší a ostatní náklady</t>
  </si>
  <si>
    <t>{4033e4c7-9ee4-4e48-aa14-9514fd844d75}</t>
  </si>
  <si>
    <t>KRYCÍ LIST SOUPISU PRACÍ</t>
  </si>
  <si>
    <t>Objekt:</t>
  </si>
  <si>
    <t>SO-101 - Polní cesta HPC1 - napojení v intravilánu obce Nebovidy</t>
  </si>
  <si>
    <t>Obec Nebovidy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</si>
  <si>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</si>
  <si>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</si>
  <si>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</si>
  <si>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</si>
  <si>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</si>
  <si>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</si>
  <si>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</si>
  <si>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</si>
  <si>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</si>
  <si>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</si>
  <si>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</si>
  <si>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</si>
  <si>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</si>
  <si>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</si>
  <si>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</si>
  <si>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</si>
  <si>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</si>
  <si>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</si>
  <si>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</si>
  <si>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</si>
  <si>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</si>
  <si>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</si>
  <si>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</si>
  <si>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</si>
  <si>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</si>
  <si>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</si>
  <si>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</si>
  <si>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</si>
  <si>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</si>
  <si>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</si>
  <si>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</t>
  </si>
  <si>
    <t>Drcení ořezaných větví D do 100 mm s odvozem do 20 km</t>
  </si>
  <si>
    <t>m3</t>
  </si>
  <si>
    <t>CS ÚRS 2020 01</t>
  </si>
  <si>
    <t>4</t>
  </si>
  <si>
    <t>-1612078948</t>
  </si>
  <si>
    <t>PP</t>
  </si>
  <si>
    <t>Drcení ořezaných větví strojně - (štěpkování) s naložením na dopravní prostředek a odvozem drtě do 20 km a se složením o průměru větví do 100 mm</t>
  </si>
  <si>
    <t>VV</t>
  </si>
  <si>
    <t>"větve" 2*0,15</t>
  </si>
  <si>
    <t>112101101</t>
  </si>
  <si>
    <t>Odstranění stromů listnatých průměru kmene do 300 mm</t>
  </si>
  <si>
    <t>kus</t>
  </si>
  <si>
    <t>-863519590</t>
  </si>
  <si>
    <t>Odstranění stromů s odřezáním kmene a s odvětvením listnatých, průměru kmene přes 100 do 300 mm</t>
  </si>
  <si>
    <t>"viz. Výkaz výměr" 2,0</t>
  </si>
  <si>
    <t>3</t>
  </si>
  <si>
    <t>112251221</t>
  </si>
  <si>
    <t>Odstranění pařezů rovině nebo na svahu do 1:5 odfrézováním do hloubky 0,5 m</t>
  </si>
  <si>
    <t>m2</t>
  </si>
  <si>
    <t>1976820067</t>
  </si>
  <si>
    <t>Odstranění pařezu odfrézováním nebo odvrtáním hloubky přes 200 do 500 mm v rovině nebo na svahu do 1:5</t>
  </si>
  <si>
    <t>2*0,1</t>
  </si>
  <si>
    <t>113107241</t>
  </si>
  <si>
    <t>Odstranění podkladu živičného tl 50 mm strojně pl přes 200 m2</t>
  </si>
  <si>
    <t>756627510</t>
  </si>
  <si>
    <t>Odstranění podkladů nebo krytů strojně plochy jednotlivě přes 200 m2 s přemístěním hmot na skládku na vzdálenost do 20 m nebo s naložením na dopravní prostředek živičných, o tl. vrstvy do 50 mm</t>
  </si>
  <si>
    <t>"viz. Výkaz výměr" 240,0</t>
  </si>
  <si>
    <t>5</t>
  </si>
  <si>
    <t>113107324</t>
  </si>
  <si>
    <t>Odstranění podkladu z kameniva drceného tl 400 mm strojně pl do 50 m2</t>
  </si>
  <si>
    <t>-2135220382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</si>
  <si>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</si>
  <si>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"napojení na komunikaci " 14,0*1,0</t>
  </si>
  <si>
    <t>6</t>
  </si>
  <si>
    <t>113107342</t>
  </si>
  <si>
    <t>Odstranění podkladu živičného tl 100 mm strojně pl do 50 m2</t>
  </si>
  <si>
    <t>-334080988</t>
  </si>
  <si>
    <t>Odstranění podkladů nebo krytů strojně plochy jednotlivě do 50 m2 s přemístěním hmot na skládku na vzdálenost do 3 m nebo s naložením na dopravní prostředek živičných, o tl. vrstvy přes 50 do 100 mm</t>
  </si>
  <si>
    <t>7</t>
  </si>
  <si>
    <t>113154122</t>
  </si>
  <si>
    <t>Frézování živičného krytu tl 40 mm pruh š 1 m pl do 500 m2 bez překážek v trase</t>
  </si>
  <si>
    <t>-953088276</t>
  </si>
  <si>
    <t>Frézování živičného podkladu nebo krytu s naložením na dopravní prostředek plochy do 500 m2 bez překážek v trase pruhu šířky přes 0,5 m do 1 m, tloušťky vrstvy 40 mm</t>
  </si>
  <si>
    <t>"napojení na komunikaci" 14,0*1,0</t>
  </si>
  <si>
    <t>8</t>
  </si>
  <si>
    <t>119001421</t>
  </si>
  <si>
    <t>Dočasné zajištění kabelů a kabelových tratí ze 3 volně ložených kabelů</t>
  </si>
  <si>
    <t>m</t>
  </si>
  <si>
    <t>-225008519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</si>
  <si>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</si>
  <si>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"křížení s kabelem NN" 3,0</t>
  </si>
  <si>
    <t>9</t>
  </si>
  <si>
    <t>121151123</t>
  </si>
  <si>
    <t>Sejmutí ornice plochy přes 500 m2 tl vrstvy do 200 mm strojně</t>
  </si>
  <si>
    <t>-783047115</t>
  </si>
  <si>
    <t>Sejmutí ornice strojně při souvislé ploše přes 500 m2, tl. vrstvy do 200 mm</t>
  </si>
  <si>
    <t>"viz. Výkaz výměr" 56,2</t>
  </si>
  <si>
    <t>10</t>
  </si>
  <si>
    <t>122252205</t>
  </si>
  <si>
    <t>Odkopávky a prokopávky nezapažené pro silnice a dálnice v hornině třídy těžitelnosti I objem do 1000 m3 strojně</t>
  </si>
  <si>
    <t>2078135318</t>
  </si>
  <si>
    <t>Odkopávky a prokopávky nezapažené pro silnice a dálnice strojně v hornině třídy těžitelnosti I přes 500 do 1 000 m3</t>
  </si>
  <si>
    <t>"cesta - viz. Výkaz výměr (řez 1-3)" 2,93+27,04+21,33</t>
  </si>
  <si>
    <t>"napojení na silnici - viz. Výkaz výměr" 31,3</t>
  </si>
  <si>
    <t>"odpočet stávaj. asfalt. kce" -240,0*0,05</t>
  </si>
  <si>
    <t>11</t>
  </si>
  <si>
    <t>122911121</t>
  </si>
  <si>
    <t>Odstranění vyfrézované dřevní hmoty hloubky do 0,5 m v rovině nebo na svahu do 1:5</t>
  </si>
  <si>
    <t>832679786</t>
  </si>
  <si>
    <t>Odstranění vyfrézované dřevní hmoty hloubky přes 200 do 500 mm v rovině nebo na svahu do 1:5</t>
  </si>
  <si>
    <t>12</t>
  </si>
  <si>
    <t>132251102</t>
  </si>
  <si>
    <t>Hloubení rýh nezapažených  š do 800 mm v hornině třídy těžitelnosti I, skupiny 3 objem do 50 m3 strojně</t>
  </si>
  <si>
    <t>1544767612</t>
  </si>
  <si>
    <t>Hloubení nezapažených rýh šířky do 800 mm strojně s urovnáním dna do předepsaného profilu a spádu v hornině třídy těžitelnosti I skupiny 3 přes 20 do 50 m3</t>
  </si>
  <si>
    <t>"drenáž - viz. Výkaz výměr" 4,0</t>
  </si>
  <si>
    <t>13</t>
  </si>
  <si>
    <t>132251251</t>
  </si>
  <si>
    <t>Hloubení rýh nezapažených š do 2000 mm v hornině třídy těžitelnosti I, skupiny 3 objem do 20 m3 strojně</t>
  </si>
  <si>
    <t>-1942257949</t>
  </si>
  <si>
    <t>Hloubení nezapažených rýh šířky přes 800 do 2 000 mm strojně s urovnáním dna do předepsaného profilu a spádu v hornině třídy těžitelnosti I skupiny 3 do 20 m3</t>
  </si>
  <si>
    <t>"křížení s kabelem NN" 3,0*1,5*1,0</t>
  </si>
  <si>
    <t>14</t>
  </si>
  <si>
    <t>139001101</t>
  </si>
  <si>
    <t>Příplatek za ztížení vykopávky v blízkosti podzemního vedení</t>
  </si>
  <si>
    <t>-640015567</t>
  </si>
  <si>
    <t>Příplatek k cenám hloubených vykopávek za ztížení vykopávky v blízkosti podzemního vedení nebo výbušnin pro jakoukoliv třídu horniny</t>
  </si>
  <si>
    <t>"křížení s kabelem NN" 2,0*1,5*0,45+3,0*1,5*1,0</t>
  </si>
  <si>
    <t>162201411</t>
  </si>
  <si>
    <t>Vodorovné přemístění kmenů stromů listnatých do 1 km D kmene do 300 mm</t>
  </si>
  <si>
    <t>605582993</t>
  </si>
  <si>
    <t>Vodorovné přemístění větví, kmenů nebo pařezů s naložením, složením a dopravou do 1000 m kmenů stromů listnatých, průměru přes 100 do 300 mm</t>
  </si>
  <si>
    <t>16</t>
  </si>
  <si>
    <t>162751117</t>
  </si>
  <si>
    <t>Vodorovné přemístění do 10000 m výkopku/sypaniny z horniny třídy těžitelnosti I, skupiny 1 až 3</t>
  </si>
  <si>
    <t>-256169768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</si>
  <si>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</si>
  <si>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"přebytečná zemina" 70,6+4,0+4,5</t>
  </si>
  <si>
    <t>17</t>
  </si>
  <si>
    <t>162751119</t>
  </si>
  <si>
    <t>Příplatek k vodorovnému přemístění výkopku/sypaniny z horniny třídy těžitelnosti I, skupiny 1 až 3 ZKD 1000 m přes 10000 m</t>
  </si>
  <si>
    <t>-50124158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</si>
  <si>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</si>
  <si>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15*79,1</t>
  </si>
  <si>
    <t>18</t>
  </si>
  <si>
    <t>171201221</t>
  </si>
  <si>
    <t>Poplatek za uložení na skládce (skládkovné) zeminy a kamení kód odpadu 17 05 04</t>
  </si>
  <si>
    <t>t</t>
  </si>
  <si>
    <t>1630166939</t>
  </si>
  <si>
    <t>Poplatek za uložení stavebního odpadu na skládce (skládkovné) zeminy a kamení zatříděného do Katalogu odpadů pod kódem 17 05 04</t>
  </si>
  <si>
    <t>"přebytečná zemina" 79,1*1,8</t>
  </si>
  <si>
    <t>19</t>
  </si>
  <si>
    <t>171251201</t>
  </si>
  <si>
    <t>Uložení sypaniny na skládky nebo meziskládky</t>
  </si>
  <si>
    <t>-1566055961</t>
  </si>
  <si>
    <t>Uložení sypaniny na skládky nebo meziskládky bez hutnění s upravením uložené sypaniny do předepsaného tvaru</t>
  </si>
  <si>
    <t>"přebytečná zemina" 79,1</t>
  </si>
  <si>
    <t>20</t>
  </si>
  <si>
    <t>M</t>
  </si>
  <si>
    <t>58333674</t>
  </si>
  <si>
    <t>kamenivo těžené hrubé frakce 16/32</t>
  </si>
  <si>
    <t>-1784274965</t>
  </si>
  <si>
    <t>P</t>
  </si>
  <si>
    <t>Poznámka k položce:
- fr. 8/32 mm</t>
  </si>
  <si>
    <t>3,015*1,01*1,7</t>
  </si>
  <si>
    <t>174151101</t>
  </si>
  <si>
    <t>Zásyp jam, šachet rýh nebo kolem objektů sypaninou se zhutněním</t>
  </si>
  <si>
    <t>1937588808</t>
  </si>
  <si>
    <t>Zásyp sypaninou z jakékoliv horniny strojně s uložením výkopku ve vrstvách se zhutněním jam, šachet, rýh nebo kolem objektů v těchto vykopávkách</t>
  </si>
  <si>
    <t>"křížení s kabelem NN" 3,0*1,5*0,67</t>
  </si>
  <si>
    <t>22</t>
  </si>
  <si>
    <t>181351103</t>
  </si>
  <si>
    <t>Rozprostření ornice tl vrstvy do 200 mm pl do 500 m2 v rovině nebo ve svahu do 1:5 strojně</t>
  </si>
  <si>
    <t>-1509195296</t>
  </si>
  <si>
    <t>Rozprostření a urovnání ornice v rovině nebo ve svahu sklonu do 1:5 strojně při souvislé ploše přes 100 do 500 m2, tl. vrstvy do 200 mm</t>
  </si>
  <si>
    <t>"viz. Výkaz výměr" 35,0</t>
  </si>
  <si>
    <t>23</t>
  </si>
  <si>
    <t>181351113</t>
  </si>
  <si>
    <t>Rozprostření ornice tl vrstvy do 200 mm pl přes 500 m2 v rovině nebo ve svahu do 1:5 strojně</t>
  </si>
  <si>
    <t>-1211852823</t>
  </si>
  <si>
    <t>Rozprostření a urovnání ornice v rovině nebo ve svahu sklonu do 1:5 strojně při souvislé ploše přes 500 m2, tl. vrstvy do 200 mm</t>
  </si>
  <si>
    <t>"přebytečná ornice" (56,2*0,2-35,0*0,05)/0,2</t>
  </si>
  <si>
    <t>24</t>
  </si>
  <si>
    <t>181411121</t>
  </si>
  <si>
    <t>Založení lučního trávníku výsevem plochy do 1000 m2 v rovině a ve svahu do 1:5</t>
  </si>
  <si>
    <t>656954121</t>
  </si>
  <si>
    <t>Založení trávníku na půdě předem připravené plochy do 1000 m2 výsevem včetně utažení lučního v rovině nebo na svahu do 1:5</t>
  </si>
  <si>
    <t>25</t>
  </si>
  <si>
    <t>005724700</t>
  </si>
  <si>
    <t>osivo směs travní univerzál</t>
  </si>
  <si>
    <t>kg</t>
  </si>
  <si>
    <t>-1858153318</t>
  </si>
  <si>
    <t>35,0*0,02*1,03</t>
  </si>
  <si>
    <t>26</t>
  </si>
  <si>
    <t>181951112</t>
  </si>
  <si>
    <t>Úprava pláně v hornině třídy těžitelnosti I, skupiny 1 až 3 se zhutněním</t>
  </si>
  <si>
    <t>871437771</t>
  </si>
  <si>
    <t>Úprava pláně vyrovnáním výškových rozdílů strojně v hornině třídy těžitelnosti I, skupiny 1 až 3 se zhutněním</t>
  </si>
  <si>
    <t>"viz. Výkaz výměr" 203,2</t>
  </si>
  <si>
    <t>27</t>
  </si>
  <si>
    <t>182151111</t>
  </si>
  <si>
    <t>Svahování v zářezech v hornině třídy těžitelnosti I, skupiny 1 až 3</t>
  </si>
  <si>
    <t>-1621980445</t>
  </si>
  <si>
    <t>Svahování trvalých svahů do projektovaných profilů strojně s potřebným přemístěním výkopku při svahování v zářezech v hornině třídy těžitelnosti I, skupiny 1 až 3</t>
  </si>
  <si>
    <t>"viz. Výkaz výměr" 2,7</t>
  </si>
  <si>
    <t>28</t>
  </si>
  <si>
    <t>182251101</t>
  </si>
  <si>
    <t>Svahování násypů</t>
  </si>
  <si>
    <t>622565130</t>
  </si>
  <si>
    <t>Svahování trvalých svahů do projektovaných profilů strojně s potřebným přemístěním výkopku při svahování násypů v jakékoliv hornině</t>
  </si>
  <si>
    <t>"viz. Výkaz výměr" 9,8</t>
  </si>
  <si>
    <t>Zakládání</t>
  </si>
  <si>
    <t>29</t>
  </si>
  <si>
    <t>211971121</t>
  </si>
  <si>
    <t>Zřízení opláštění žeber nebo trativodů geotextilií v rýze nebo zářezu sklonu přes 1:2 š do 2,5 m</t>
  </si>
  <si>
    <t>1262849328</t>
  </si>
  <si>
    <t>Zřízení opláštění výplně z geotextilie odvodňovacích žeber nebo trativodů v rýze nebo zářezu se stěnami svislými nebo šikmými o sklonu přes 1:2 při rozvinuté šířce opláštění do 2,5 m</t>
  </si>
  <si>
    <t>"drenáž" 27,0*1,2</t>
  </si>
  <si>
    <t>30</t>
  </si>
  <si>
    <t>69399001-R</t>
  </si>
  <si>
    <t>Geotextilie pro podélnou drenáž 350 g/m2</t>
  </si>
  <si>
    <t>1109852984</t>
  </si>
  <si>
    <t>32,4*1,02</t>
  </si>
  <si>
    <t>31</t>
  </si>
  <si>
    <t>212752101</t>
  </si>
  <si>
    <t>Trativod z drenážních trubek korugovaných PE-HD SN 4 perforace 360° včetně lože otevřený výkop DN 100 pro liniové stavby</t>
  </si>
  <si>
    <t>-463651719</t>
  </si>
  <si>
    <t>Trativody z drenážních trubek pro liniové stavby a komunikace se zřízením štěrkového lože pod trubky a s jejich obsypem v otevřeném výkopu trubka korugovaná sendvičová PE-HD SN 4 celoperforovaná 360° DN 100</t>
  </si>
  <si>
    <t>"drenáž - viz. Výkaz výměr" 27,0</t>
  </si>
  <si>
    <t>Komunikace pozemní</t>
  </si>
  <si>
    <t>32</t>
  </si>
  <si>
    <t>561061121</t>
  </si>
  <si>
    <t>Zřízení podkladu ze zeminy upravené vápnem, cementem, směsnými pojivy tl 400 mm plochy do 5000 m2</t>
  </si>
  <si>
    <t>474987555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</si>
  <si>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</si>
  <si>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33</t>
  </si>
  <si>
    <t>58530171</t>
  </si>
  <si>
    <t>vápno nehašené CL 90-Q pro úpravu zemin bezprašné</t>
  </si>
  <si>
    <t>1188488884</t>
  </si>
  <si>
    <t>203,2*21,2*0,001</t>
  </si>
  <si>
    <t>34</t>
  </si>
  <si>
    <t>564811111</t>
  </si>
  <si>
    <t>Podklad ze štěrkodrtě ŠD tl 50 mm</t>
  </si>
  <si>
    <t>329004833</t>
  </si>
  <si>
    <t>Podklad ze štěrkodrti ŠD s rozprostřením a zhutněním, po zhutnění tl. 50 mm</t>
  </si>
  <si>
    <t>"zpomalovací polštář - viz.Výkaz výměr" 0,25/0,05</t>
  </si>
  <si>
    <t>35</t>
  </si>
  <si>
    <t>564851111</t>
  </si>
  <si>
    <t>Podklad ze štěrkodrtě ŠD tl 150 mm</t>
  </si>
  <si>
    <t>-925626622</t>
  </si>
  <si>
    <t>Podklad ze štěrkodrti ŠD s rozprostřením a zhutněním, po zhutnění tl. 150 mm</t>
  </si>
  <si>
    <t>36</t>
  </si>
  <si>
    <t>564861111</t>
  </si>
  <si>
    <t>Podklad ze štěrkodrtě ŠD tl 200 mm</t>
  </si>
  <si>
    <t>1619190541</t>
  </si>
  <si>
    <t>Podklad ze štěrkodrti ŠD s rozprostřením a zhutněním, po zhutnění tl. 200 mm</t>
  </si>
  <si>
    <t>37</t>
  </si>
  <si>
    <t>565145121</t>
  </si>
  <si>
    <t>Asfaltový beton vrstva podkladní ACP 16 (obalované kamenivo OKS) tl 60 mm š přes 3 m</t>
  </si>
  <si>
    <t>-27318483</t>
  </si>
  <si>
    <t>Asfaltový beton vrstva podkladní ACP 16 (obalované kamenivo střednězrnné - OKS) s rozprostřením a zhutněním v pruhu šířky přes 3 m, po zhutnění tl. 60 mm</t>
  </si>
  <si>
    <t>"viz. Výkaz výměr" 168,6</t>
  </si>
  <si>
    <t>38</t>
  </si>
  <si>
    <t>569931132</t>
  </si>
  <si>
    <t>Zpevnění krajnic asfaltovým recyklátem tl 100 mm</t>
  </si>
  <si>
    <t>553914380</t>
  </si>
  <si>
    <t>Zpevnění krajnic nebo komunikací pro pěší s rozprostřením a zhutněním, po zhutnění asfaltovým recyklátem tl. 100 mm</t>
  </si>
  <si>
    <t>"viz. Výkaz výměr" 3,5/0,1</t>
  </si>
  <si>
    <t>39</t>
  </si>
  <si>
    <t>573211112</t>
  </si>
  <si>
    <t>Postřik živičný spojovací z asfaltu v množství 0,70 kg/m2</t>
  </si>
  <si>
    <t>1547876709</t>
  </si>
  <si>
    <t>Postřik spojovací PS bez posypu kamenivem z asfaltu silničního, v množství 0,70 kg/m2</t>
  </si>
  <si>
    <t>"viz. Výkaz výměr" 203,2+168,6</t>
  </si>
  <si>
    <t>40</t>
  </si>
  <si>
    <t>577134221</t>
  </si>
  <si>
    <t>Asfaltový beton vrstva obrusná ACO 11 (ABS) tř. II tl 40 mm š přes 3 m z nemodifikovaného asfaltu</t>
  </si>
  <si>
    <t>562059557</t>
  </si>
  <si>
    <t>Asfaltový beton vrstva obrusná ACO 11 (ABS) s rozprostřením a se zhutněním z nemodifikovaného asfaltu v pruhu šířky přes 3 m tř. II, po zhutnění tl. 40 mm</t>
  </si>
  <si>
    <t>41</t>
  </si>
  <si>
    <t>596212210</t>
  </si>
  <si>
    <t>Kladení zámkové dlažby pozemních komunikací tl 80 mm skupiny A pl do 50 m2</t>
  </si>
  <si>
    <t>2064981787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</si>
  <si>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</si>
  <si>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"zpomalovací polštář - viz.C.2.5." 2,4*2,0</t>
  </si>
  <si>
    <t>42</t>
  </si>
  <si>
    <t>592451090-R</t>
  </si>
  <si>
    <t>dlažba  skladebná 20x10x8 cm přírodní</t>
  </si>
  <si>
    <t>-794197551</t>
  </si>
  <si>
    <t>dlažba  skladebná betonová pro komunikace 20x10x8 cm přírodní</t>
  </si>
  <si>
    <t>Poznámka k položce:
spotřeba: 50 kus/m2</t>
  </si>
  <si>
    <t>0,7*1,03</t>
  </si>
  <si>
    <t>43</t>
  </si>
  <si>
    <t>592451080-R</t>
  </si>
  <si>
    <t>dlažba  skladebná 20x10x8 cm červená</t>
  </si>
  <si>
    <t>-99210557</t>
  </si>
  <si>
    <t>dlažba  skladebná betonová pro komunikace 20x10x8 cm červená</t>
  </si>
  <si>
    <t>(4,8-0,7)*1,03</t>
  </si>
  <si>
    <t>44</t>
  </si>
  <si>
    <t>596212214</t>
  </si>
  <si>
    <t>Příplatek za kombinaci dvou barev u betonových dlažeb pozemních komunikací tl 80 mm skupiny A</t>
  </si>
  <si>
    <t>63250630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</si>
  <si>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</si>
  <si>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45</t>
  </si>
  <si>
    <t>599142111</t>
  </si>
  <si>
    <t>Úprava zálivky dilatačních nebo pracovních spár v cementobetonovém krytu hl do 40 mm š do 40 mm</t>
  </si>
  <si>
    <t>1230570591</t>
  </si>
  <si>
    <t>Úprava zálivky dilatačních nebo pracovních spár v cementobetonovém krytu, hloubky do 40 mm, šířky přes 20 do 40 mm</t>
  </si>
  <si>
    <t>"napojení na silnici na ZÚ" 16,0</t>
  </si>
  <si>
    <t>Trubní vedení</t>
  </si>
  <si>
    <t>46</t>
  </si>
  <si>
    <t>899999006-R</t>
  </si>
  <si>
    <t>M+D kabelového žlabu betonového 100x17x14 cm vč. obsypu kamenivem</t>
  </si>
  <si>
    <t>-1245667564</t>
  </si>
  <si>
    <t>Ostatní konstrukce a práce, bourání</t>
  </si>
  <si>
    <t>47</t>
  </si>
  <si>
    <t>912211111</t>
  </si>
  <si>
    <t>Montáž směrového sloupku silničního plastového prosté uložení bez betonového základu</t>
  </si>
  <si>
    <t>-86032561</t>
  </si>
  <si>
    <t>Montáž směrového sloupku plastového s odrazkou prostým uložením bez betonového základu silničního</t>
  </si>
  <si>
    <t>48</t>
  </si>
  <si>
    <t>40445158</t>
  </si>
  <si>
    <t>sloupek směrový silniční plastový 1,2m</t>
  </si>
  <si>
    <t>1320449250</t>
  </si>
  <si>
    <t>49</t>
  </si>
  <si>
    <t>914111111</t>
  </si>
  <si>
    <t>Montáž svislé dopravní značky do velikosti 1 m2 objímkami na sloupek nebo konzolu</t>
  </si>
  <si>
    <t>97464613</t>
  </si>
  <si>
    <t>Montáž svislé dopravní značky základní velikosti do 1 m2 objímkami na sloupky nebo konzoly</t>
  </si>
  <si>
    <t>"zpomalovací práh - viz. TZ. C.1 g)" 3,0</t>
  </si>
  <si>
    <t>50</t>
  </si>
  <si>
    <t>40445621</t>
  </si>
  <si>
    <t>informativní značky provozní IP1-IP3, IP4b-IP7, IP10a, b 500x500mm</t>
  </si>
  <si>
    <t>651667147</t>
  </si>
  <si>
    <t>"IP2" 1,0</t>
  </si>
  <si>
    <t>51</t>
  </si>
  <si>
    <t>40445647</t>
  </si>
  <si>
    <t>dodatkové tabulky E1, E2a,b , E6, E9, E10 E12c, E17 500x500mm</t>
  </si>
  <si>
    <t>-1985348474</t>
  </si>
  <si>
    <t>"dodatková" 1,0</t>
  </si>
  <si>
    <t>52</t>
  </si>
  <si>
    <t>40445600</t>
  </si>
  <si>
    <t>výstražné dopravní značky A1-A30, A33 700mm</t>
  </si>
  <si>
    <t>-774297015</t>
  </si>
  <si>
    <t>"A7b" 1,0</t>
  </si>
  <si>
    <t>53</t>
  </si>
  <si>
    <t>914511111</t>
  </si>
  <si>
    <t>Montáž sloupku dopravních značek délky do 3,5 m s betonovým základem</t>
  </si>
  <si>
    <t>1508616795</t>
  </si>
  <si>
    <t>Montáž sloupku dopravních značek délky do 3,5 m do betonového základu</t>
  </si>
  <si>
    <t>54</t>
  </si>
  <si>
    <t>40445225</t>
  </si>
  <si>
    <t>sloupek pro dopravní značku Zn D 60mm v 3,5m</t>
  </si>
  <si>
    <t>-274677653</t>
  </si>
  <si>
    <t>55</t>
  </si>
  <si>
    <t>919726123</t>
  </si>
  <si>
    <t>Geotextilie pro ochranu, separaci a filtraci netkaná měrná hmotnost do 500 g/m2</t>
  </si>
  <si>
    <t>-7342282</t>
  </si>
  <si>
    <t>Geotextilie netkaná pro ochranu, separaci nebo filtraci měrná hmotnost přes 300 do 500 g/m2</t>
  </si>
  <si>
    <t>"viz. Výkaz výměr = ÚP" 203,2</t>
  </si>
  <si>
    <t>56</t>
  </si>
  <si>
    <t>919735111</t>
  </si>
  <si>
    <t>Řezání stávajícího živičného krytu hl do 50 mm</t>
  </si>
  <si>
    <t>582212837</t>
  </si>
  <si>
    <t>Řezání stávajícího živičného krytu nebo podkladu hloubky do 50 mm</t>
  </si>
  <si>
    <t>997</t>
  </si>
  <si>
    <t>Přesun sutě</t>
  </si>
  <si>
    <t>57</t>
  </si>
  <si>
    <t>997221551</t>
  </si>
  <si>
    <t>Vodorovná doprava suti ze sypkých materiálů do 1 km</t>
  </si>
  <si>
    <t>1766384036</t>
  </si>
  <si>
    <t>Vodorovná doprava suti bez naložení, ale se složením a s hrubým urovnáním ze sypkých materiálů, na vzdálenost do 1 km</t>
  </si>
  <si>
    <t>"z komunikace" 36,162</t>
  </si>
  <si>
    <t>58</t>
  </si>
  <si>
    <t>997221559</t>
  </si>
  <si>
    <t>Příplatek ZKD 1 km u vodorovné dopravy suti ze sypkých materiálů</t>
  </si>
  <si>
    <t>-1397798276</t>
  </si>
  <si>
    <t>Vodorovná doprava suti bez naložení, ale se složením a s hrubým urovnáním Příplatek k ceně za každý další i započatý 1 km přes 1 km</t>
  </si>
  <si>
    <t>24*36,162</t>
  </si>
  <si>
    <t>59</t>
  </si>
  <si>
    <t>997221645</t>
  </si>
  <si>
    <t>Poplatek za uložení na skládce (skládkovné) odpadu asfaltového bez dehtu kód odpadu 17 03 02</t>
  </si>
  <si>
    <t>1158882436</t>
  </si>
  <si>
    <t>Poplatek za uložení stavebního odpadu na skládce (skládkovné) asfaltového bez obsahu dehtu zatříděného do Katalogu odpadů pod kódem 17 03 02</t>
  </si>
  <si>
    <t>"živice" 3,080+23,520+1,442</t>
  </si>
  <si>
    <t>60</t>
  </si>
  <si>
    <t>997221655</t>
  </si>
  <si>
    <t>-227311107</t>
  </si>
  <si>
    <t>"podkladní kamenivo" 8,120</t>
  </si>
  <si>
    <t>998</t>
  </si>
  <si>
    <t>Přesun hmot</t>
  </si>
  <si>
    <t>61</t>
  </si>
  <si>
    <t>998225111</t>
  </si>
  <si>
    <t>Přesun hmot pro pozemní komunikace s krytem z kamene, monolitickým betonovým nebo živičným</t>
  </si>
  <si>
    <t>1211302798</t>
  </si>
  <si>
    <t>Přesun hmot pro komunikace s krytem z kameniva, monolitickým betonovým nebo živičným dopravní vzdálenost do 200 m jakékoliv délky objektu</t>
  </si>
  <si>
    <t xml:space="preserve">SO-102 - Polní cesta HPC1 </t>
  </si>
  <si>
    <t>ČR-SPÚ, Pobočka Kolín</t>
  </si>
  <si>
    <t>111251101</t>
  </si>
  <si>
    <t>Odstranění křovin a stromů průměru kmene do 100 mm i s kořeny sklonu terénu do 1:5 z celkové plochy do 100 m2 strojně</t>
  </si>
  <si>
    <t>741642774</t>
  </si>
  <si>
    <t>Odstranění křovin a stromů s odstraněním kořenů strojně průměru kmene do 100 mm v rovině nebo ve svahu sklonu terénu do 1:5, při celkové ploše do 100 m2</t>
  </si>
  <si>
    <t>"viz. Výkaz výměr" 50,0</t>
  </si>
  <si>
    <t>1661176892</t>
  </si>
  <si>
    <t>"keře" 50*0,02</t>
  </si>
  <si>
    <t>"větve" 9*0,15</t>
  </si>
  <si>
    <t>"prořez stromů" 5*0,05</t>
  </si>
  <si>
    <t>-757018177</t>
  </si>
  <si>
    <t>"viz. Výkaz výměr" 9,0</t>
  </si>
  <si>
    <t>-660185483</t>
  </si>
  <si>
    <t>9*0,1</t>
  </si>
  <si>
    <t>4111723</t>
  </si>
  <si>
    <t>"viz. Výkaz výměr" 1140,0</t>
  </si>
  <si>
    <t>-509098259</t>
  </si>
  <si>
    <t>"viz. Výkaz výměr (odpočet SO-101)" 503,0-56,2</t>
  </si>
  <si>
    <t>"přípočty - viz. Výkaz výměr" 52,1+10,9+45,6+24,3+31,0</t>
  </si>
  <si>
    <t>-1786799975</t>
  </si>
  <si>
    <t>"cesta - viz. Výkaz výměr (odpočet SO-101)" 708,2-51,3</t>
  </si>
  <si>
    <t>"přípočty- viz. Výkaz výměr" 24,0+2,7+11,4+6,1+7,8</t>
  </si>
  <si>
    <t>"odpočet stávaj. asfalt. kce" -1140,0*0,05</t>
  </si>
  <si>
    <t>423498751</t>
  </si>
  <si>
    <t>131251100</t>
  </si>
  <si>
    <t>Hloubení jam nezapažených v hornině třídy těžitelnosti I, skupiny 3 objem do 20 m3 strojně</t>
  </si>
  <si>
    <t>33403843</t>
  </si>
  <si>
    <t>Hloubení nezapažených jam a zářezů strojně s urovnáním dna do předepsaného profilu a spádu v hornině třídy těžitelnosti I skupiny 3 do 20 m3</t>
  </si>
  <si>
    <t>"revizní šachta - viz. Výkaz výměr" 1,5</t>
  </si>
  <si>
    <t>-1719775285</t>
  </si>
  <si>
    <t>"drenáž - viz. Výkaz výměr" 44,6</t>
  </si>
  <si>
    <t>-1571388087</t>
  </si>
  <si>
    <t>1308685236</t>
  </si>
  <si>
    <t>"přebytečná zemina" 651,9+1,5+44,6-1,0</t>
  </si>
  <si>
    <t>-839356636</t>
  </si>
  <si>
    <t>15*697,0</t>
  </si>
  <si>
    <t>167151101</t>
  </si>
  <si>
    <t>Nakládání výkopku z hornin třídy těžitelnosti I, skupiny 1 až 3 do 100 m3</t>
  </si>
  <si>
    <t>-1934742022</t>
  </si>
  <si>
    <t>Nakládání, skládání a překládání neulehlého výkopku nebo sypaniny strojně nakládání, množství do 100 m3, z horniny třídy těžitelnosti I, skupiny 1 až 3</t>
  </si>
  <si>
    <t>"přebytečná zemina" 1,5-1,0</t>
  </si>
  <si>
    <t>-962483513</t>
  </si>
  <si>
    <t>"přebytečná zemina" 697,0*1,8</t>
  </si>
  <si>
    <t>-1396933251</t>
  </si>
  <si>
    <t>"přebytečná zemina" 697,0</t>
  </si>
  <si>
    <t>-1041936737</t>
  </si>
  <si>
    <t>"revizní šachta" 1,0</t>
  </si>
  <si>
    <t>181301113</t>
  </si>
  <si>
    <t>-1406901934</t>
  </si>
  <si>
    <t>"přebytečná ornice" (610,7*0,2-330,0*0,05)/0,2</t>
  </si>
  <si>
    <t>1912914345</t>
  </si>
  <si>
    <t>"viz. Výkaz výměr" 330,0</t>
  </si>
  <si>
    <t>641162838</t>
  </si>
  <si>
    <t>00572470</t>
  </si>
  <si>
    <t>327672622</t>
  </si>
  <si>
    <t>330,0*0,02*1,03</t>
  </si>
  <si>
    <t>967131438</t>
  </si>
  <si>
    <t>"viz. Výkaz výměr" 329,5*5,0</t>
  </si>
  <si>
    <t>"přípočty- viz. Výkaz výměr" 52,1+10,9+45,6+24,3+31,4</t>
  </si>
  <si>
    <t>-1855582430</t>
  </si>
  <si>
    <t>"viz. Výkaz výměr" 49,0</t>
  </si>
  <si>
    <t>-2038965537</t>
  </si>
  <si>
    <t>"viz. Výkaz výměr" 103,6</t>
  </si>
  <si>
    <t>"přípočty- viz. Výkaz výměr" 2,2</t>
  </si>
  <si>
    <t>184806113</t>
  </si>
  <si>
    <t>Řez stromů netrnitých průklestem D koruny do 6 m</t>
  </si>
  <si>
    <t>849478841</t>
  </si>
  <si>
    <t>Řez stromů, keřů nebo růží průklestem stromů netrnitých, o průměru koruny přes 4 do 6 m</t>
  </si>
  <si>
    <t>-849124399</t>
  </si>
  <si>
    <t>"drenáž" 357,6</t>
  </si>
  <si>
    <t>648575946</t>
  </si>
  <si>
    <t>357,6*1,02</t>
  </si>
  <si>
    <t>-1182736419</t>
  </si>
  <si>
    <t>"drenáž - viz. Výkaz výměr" 328,0</t>
  </si>
  <si>
    <t>529268461</t>
  </si>
  <si>
    <t>1666588165</t>
  </si>
  <si>
    <t>1811,8*21,2*0,001</t>
  </si>
  <si>
    <t>-116602882</t>
  </si>
  <si>
    <t>-1039989479</t>
  </si>
  <si>
    <t>-161850257</t>
  </si>
  <si>
    <t>-1072716115</t>
  </si>
  <si>
    <t>"viz. Výkaz výměr (vč. přípočtů)" 1506,4</t>
  </si>
  <si>
    <t>492654305</t>
  </si>
  <si>
    <t>"viz. Výkaz výměr" 30,5/0,1</t>
  </si>
  <si>
    <t>1868212114</t>
  </si>
  <si>
    <t>"viz. Výkaz výměr" 1811,8+1506,4</t>
  </si>
  <si>
    <t>2105811522</t>
  </si>
  <si>
    <t>-1193768392</t>
  </si>
  <si>
    <t>-1702392922</t>
  </si>
  <si>
    <t>-693073754</t>
  </si>
  <si>
    <t>-864889659</t>
  </si>
  <si>
    <t>-1076918344</t>
  </si>
  <si>
    <t>"na KÚ" 4,0</t>
  </si>
  <si>
    <t>894812003</t>
  </si>
  <si>
    <t>Revizní a čistící šachta z PP šachtové dno DN 400/100 pravý a levý přítok</t>
  </si>
  <si>
    <t>1841155478</t>
  </si>
  <si>
    <t>Revizní a čistící šachta z polypropylenu PP pro hladké trouby DN 400 šachtové dno (DN šachty / DN trubního vedení) DN 400/100 pravý a levý přítok</t>
  </si>
  <si>
    <t>894812031</t>
  </si>
  <si>
    <t>Revizní a čistící šachta z PP DN 400 šachtová roura korugovaná bez hrdla světlé hloubky 1000 mm</t>
  </si>
  <si>
    <t>2053349457</t>
  </si>
  <si>
    <t>Revizní a čistící šachta z polypropylenu PP pro hladké trouby DN 400 roura šachtová korugovaná bez hrdla, světlé hloubky 1000 mm</t>
  </si>
  <si>
    <t>894812063</t>
  </si>
  <si>
    <t>Revizní a čistící šachta z PP DN 400 poklop litinový plný do teleskopické trubky pro třídu zatížení D400</t>
  </si>
  <si>
    <t>802557973</t>
  </si>
  <si>
    <t>Revizní a čistící šachta z polypropylenu PP pro hladké trouby DN 400 poklop litinový (pro třídu zatížení) plný do teleskopické trubky (D400)</t>
  </si>
  <si>
    <t>Poznámka k položce:
vč. teleskopu</t>
  </si>
  <si>
    <t>286141970</t>
  </si>
  <si>
    <t>manžeta těsnící DN 300/400 prodloužení a teleskopického nástavce</t>
  </si>
  <si>
    <t>1032004259</t>
  </si>
  <si>
    <t>286115840</t>
  </si>
  <si>
    <t>zátka kanalizace plastové KG DN 100</t>
  </si>
  <si>
    <t>-1049639548</t>
  </si>
  <si>
    <t>1330844190</t>
  </si>
  <si>
    <t>-279289582</t>
  </si>
  <si>
    <t>327257971</t>
  </si>
  <si>
    <t>2145273342</t>
  </si>
  <si>
    <t>1764015300</t>
  </si>
  <si>
    <t>532771770</t>
  </si>
  <si>
    <t>1240876198</t>
  </si>
  <si>
    <t>"viz. Výkaz výměr = ÚP" 1811,8</t>
  </si>
  <si>
    <t>-1491608373</t>
  </si>
  <si>
    <t>-1668717688</t>
  </si>
  <si>
    <t>"z komunikace" 111,720</t>
  </si>
  <si>
    <t>77461891</t>
  </si>
  <si>
    <t>24*111,720</t>
  </si>
  <si>
    <t>1984101227</t>
  </si>
  <si>
    <t>"živice" 111,720</t>
  </si>
  <si>
    <t>1169546601</t>
  </si>
  <si>
    <t>SO-103 - Ozelenění</t>
  </si>
  <si>
    <t>183101121</t>
  </si>
  <si>
    <t>Hloubení jamek bez výměny půdy zeminy tř 1 až 4 objem do 1 m3 v rovině a svahu do 1:5</t>
  </si>
  <si>
    <t>-1711613327</t>
  </si>
  <si>
    <t>Hloubení jamek pro vysazování rostlin v zemině tř.1 až 4 bez výměny půdy v rovině nebo na svahu do 1:5, objemu přes 0,40 do 1,00 m3</t>
  </si>
  <si>
    <t>"viz. TZ C.1" 12,0</t>
  </si>
  <si>
    <t>184102113</t>
  </si>
  <si>
    <t>Výsadba dřeviny s balem D do 0,4 m do jamky se zalitím v rovině a svahu do 1:5</t>
  </si>
  <si>
    <t>-250519925</t>
  </si>
  <si>
    <t>Výsadba dřeviny s balem do předem vyhloubené jamky se zalitím v rovině nebo na svahu do 1:5, při průměru balu přes 300 do 400 mm</t>
  </si>
  <si>
    <t>02699005-R</t>
  </si>
  <si>
    <t>Dodávka alejových stromků s balem, v. kmene 200 cm se zapěstovanou korunkou</t>
  </si>
  <si>
    <t>1737532232</t>
  </si>
  <si>
    <t>184215133</t>
  </si>
  <si>
    <t>Ukotvení kmene dřevin třemi kůly D do 0,1 m délky do 3 m</t>
  </si>
  <si>
    <t>1876005013</t>
  </si>
  <si>
    <t>Ukotvení dřeviny kůly třemi kůly, délky přes 2 do 3 m</t>
  </si>
  <si>
    <t>60591255</t>
  </si>
  <si>
    <t>kůl vyvazovací dřevěný impregnovaný D 8cm dl 2,5m</t>
  </si>
  <si>
    <t>-1924732615</t>
  </si>
  <si>
    <t xml:space="preserve">Poznámka k položce:
- kůl vyvazovací dřevěný impregnovaný se špicí </t>
  </si>
  <si>
    <t>12*3*1,01</t>
  </si>
  <si>
    <t>60599001-R</t>
  </si>
  <si>
    <t>Příčka spojovací ke kůlům impregnovaná 50 x 8 cm</t>
  </si>
  <si>
    <t>1524987478</t>
  </si>
  <si>
    <t>184801121</t>
  </si>
  <si>
    <t>Ošetřování vysazených dřevin soliterních v rovině a svahu do 1:5</t>
  </si>
  <si>
    <t>847069808</t>
  </si>
  <si>
    <t>Ošetření vysazených dřevin solitérních v rovině nebo na svahu do 1:5</t>
  </si>
  <si>
    <t xml:space="preserve">Poznámka k položce:
Ceny jsou určeny pouze pro jednorázové ošetření.
</t>
  </si>
  <si>
    <t>184808211</t>
  </si>
  <si>
    <t>Ochrana sazenic proti škodám zvěří nátěrem nebo postřikem</t>
  </si>
  <si>
    <t>135762516</t>
  </si>
  <si>
    <t>Ochrana sazenic proti škodám zvěří nátěrem nebo postřikem ochranným prostředkem</t>
  </si>
  <si>
    <t>005999003-R</t>
  </si>
  <si>
    <t xml:space="preserve">Repelent </t>
  </si>
  <si>
    <t>1375332177</t>
  </si>
  <si>
    <t>12*0,05</t>
  </si>
  <si>
    <t>184813121</t>
  </si>
  <si>
    <t>Ochrana dřevin před okusem mechanicky pletivem v rovině a svahu do 1:5</t>
  </si>
  <si>
    <t>-1594363917</t>
  </si>
  <si>
    <t>Ochrana dřevin před okusem zvěří mechanicky v rovině nebo ve svahu do 1:5, pletivem, výšky do 2 m</t>
  </si>
  <si>
    <t>184816111</t>
  </si>
  <si>
    <t>Hnojení sazenic průmyslovými hnojivy do 0,25 kg k jedné sazenici</t>
  </si>
  <si>
    <t>-1328509126</t>
  </si>
  <si>
    <t>Hnojení sazenic průmyslovými hnojivy v množství do 0,25 kg k jedné sazenici</t>
  </si>
  <si>
    <t>25191155</t>
  </si>
  <si>
    <t xml:space="preserve">hnojivo průmyslové </t>
  </si>
  <si>
    <t>-1483761169</t>
  </si>
  <si>
    <t>"100 g/ks" 12*0,1</t>
  </si>
  <si>
    <t>184911421</t>
  </si>
  <si>
    <t>Mulčování rostlin kůrou tl. do 0,1 m v rovině a svahu do 1:5</t>
  </si>
  <si>
    <t>1614547333</t>
  </si>
  <si>
    <t>Mulčování vysazených rostlin mulčovací kůrou, tl. do 100 mm v rovině nebo na svahu do 1:5</t>
  </si>
  <si>
    <t>"1 m2/ks" 12*1,0</t>
  </si>
  <si>
    <t>10391100</t>
  </si>
  <si>
    <t>kůra mulčovací VL</t>
  </si>
  <si>
    <t>1658679443</t>
  </si>
  <si>
    <t>12,0*0,1</t>
  </si>
  <si>
    <t>185804311</t>
  </si>
  <si>
    <t>Zalití rostlin vodou plocha do 20 m2</t>
  </si>
  <si>
    <t>-871207497</t>
  </si>
  <si>
    <t>Zalití rostlin vodou plochy záhonů jednotlivě do 20 m2</t>
  </si>
  <si>
    <t>"100 l/ks" 12*0,100</t>
  </si>
  <si>
    <t>185851121</t>
  </si>
  <si>
    <t>Dovoz vody pro zálivku rostlin za vzdálenost do 1000 m</t>
  </si>
  <si>
    <t>521888892</t>
  </si>
  <si>
    <t>Dovoz vody pro zálivku rostlin na vzdálenost do 1000 m</t>
  </si>
  <si>
    <t>998231311</t>
  </si>
  <si>
    <t>Přesun hmot pro sadovnické a krajinářské úpravy vodorovně do 5000 m</t>
  </si>
  <si>
    <t>722930268</t>
  </si>
  <si>
    <t>Přesun hmot pro sadovnické a krajinářské úpravy - strojně dopravní vzdálenost do 5000 m</t>
  </si>
  <si>
    <t>Soupis:</t>
  </si>
  <si>
    <t>SO-103.1 - Následná péče 1. rok</t>
  </si>
  <si>
    <t>111151131</t>
  </si>
  <si>
    <t>Pokosení trávníku lučního plochy do 1000 m2 s odvozem do 20 km v rovině a svahu do 1:5</t>
  </si>
  <si>
    <t>-268176769</t>
  </si>
  <si>
    <t>Pokosení trávníku při souvislé ploše do 1000 m2 lučního v rovině nebo svahu do 1:5</t>
  </si>
  <si>
    <t>"kolem cesty" 3*365,0</t>
  </si>
  <si>
    <t>184806112</t>
  </si>
  <si>
    <t>Řez stromů netrnitých průklestem D koruny do 4 m</t>
  </si>
  <si>
    <t>979103390</t>
  </si>
  <si>
    <t>Řez stromů, keřů nebo růží průklestem stromů netrnitých, o průměru koruny přes 2 do 4 m</t>
  </si>
  <si>
    <t>1124229505</t>
  </si>
  <si>
    <t>-144289624</t>
  </si>
  <si>
    <t>-508794593</t>
  </si>
  <si>
    <t>1041354906</t>
  </si>
  <si>
    <t>184999001-R</t>
  </si>
  <si>
    <t>Kontrola zdravotního stavu výsadeb, oprava úvazků, chrániček</t>
  </si>
  <si>
    <t>kpl</t>
  </si>
  <si>
    <t>-360263846</t>
  </si>
  <si>
    <t>184999006-R</t>
  </si>
  <si>
    <t>Náhradní výsadba alejových stromů</t>
  </si>
  <si>
    <t>ks</t>
  </si>
  <si>
    <t>-1572073974</t>
  </si>
  <si>
    <t>"předpokládaný úhyn 10%" 1,0</t>
  </si>
  <si>
    <t>-774367576</t>
  </si>
  <si>
    <t>"100 l/ks" 12*0,100*3</t>
  </si>
  <si>
    <t>-502263979</t>
  </si>
  <si>
    <t>-237013045</t>
  </si>
  <si>
    <t>SO-103.2 - Následná péče 2. rok</t>
  </si>
  <si>
    <t>-348981432</t>
  </si>
  <si>
    <t>SO-103.3 - Následná péče 3. rok</t>
  </si>
  <si>
    <t>-695421594</t>
  </si>
  <si>
    <t>VON - Vedlejší a ostatní náklady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</si>
  <si>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</si>
  <si>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</si>
  <si>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</si>
  <si>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</si>
  <si>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</si>
  <si>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</si>
  <si>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</si>
  <si>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</si>
  <si>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</si>
  <si>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soubor</t>
  </si>
  <si>
    <t>1024</t>
  </si>
  <si>
    <t>-1886255009</t>
  </si>
  <si>
    <t>Zřízení zařízení staveniště, jeho připojení na sítě, oplocení prostoru a jejich následné odstranění.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</si>
  <si>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čistících zón před výjezdem z obvodu staveniště.
</t>
  </si>
  <si>
    <t>031002002</t>
  </si>
  <si>
    <t>Dopravní značení na staveništi</t>
  </si>
  <si>
    <t>-1776018360</t>
  </si>
  <si>
    <t xml:space="preserve">Poznámka k položce:
Projednání a zajištění zvláštního užívání komunikací a veřejných ploch, zajištění dopravního značení
 k dopravním omezením vč. případné světelné signalizace, jejich údržba a přemisťování a následné odstranění, a to v rozsahu nezbytném pro řádné a bezpečné provádění stavby.
 (dopravní omezení u napojení na místní komunikaci).
</t>
  </si>
  <si>
    <t>031002003</t>
  </si>
  <si>
    <t xml:space="preserve">Provozní vlivy - práce v ochranném pásmu </t>
  </si>
  <si>
    <t>987609674</t>
  </si>
  <si>
    <t xml:space="preserve">Poznámka k položce:
- ochranné pásmo nadzemního vedení ČEZ
</t>
  </si>
  <si>
    <t>VRN9</t>
  </si>
  <si>
    <t>Ostatní náklady</t>
  </si>
  <si>
    <t>090001000</t>
  </si>
  <si>
    <t>Geodetické práce před výstavbou</t>
  </si>
  <si>
    <t>-756545237</t>
  </si>
  <si>
    <t xml:space="preserve">Poznámka k položce:
Geodetické vytýčení před zahájením realizace 
stavebních prací - dl. cesty HPC1 = 365 m
</t>
  </si>
  <si>
    <t>091003000</t>
  </si>
  <si>
    <t xml:space="preserve">Geodetické práce po výstavbě </t>
  </si>
  <si>
    <t>-1902243394</t>
  </si>
  <si>
    <t xml:space="preserve">Poznámka k položce:
Geodetické zaměření skutečného provedení díla 3x v grafické (tištěné) podobě a 1x v digitálním vyhotovení 
.
</t>
  </si>
  <si>
    <t>091003001</t>
  </si>
  <si>
    <t>Vytýčení podzemních inženýrských sítí</t>
  </si>
  <si>
    <t>-2042027663</t>
  </si>
  <si>
    <t xml:space="preserve">Poznámka k položce:
Zajištění ochrany a vytýčení podzemních inženýrských sítí uvedených v projektové dokumentaci dle podmínek z dokladové části projektu, vč. 3 ks kopaných sond (kabel NN).
</t>
  </si>
  <si>
    <t>091204000</t>
  </si>
  <si>
    <t>Dokumentace skutečného provedení stavby</t>
  </si>
  <si>
    <t>-1309848591</t>
  </si>
  <si>
    <t xml:space="preserve">Poznámka k položce:
Vypracování projektové dokumentace skutečného provedení díla 3x v grafické (tištěné) podobě a 1x v digitálním vyhotovení
(Bude požadováno pouze v případě změn).
</t>
  </si>
  <si>
    <t>091304000</t>
  </si>
  <si>
    <t>Prezentační tabule</t>
  </si>
  <si>
    <t>2593415</t>
  </si>
  <si>
    <t xml:space="preserve">Poznámka k položce:
Zhotovení a instalace prezentační cedule 
nejpozději do jednoho měsíce od převzetí staveniště na místě realizace (dočasná) a následná instalace prezentační cedule po dokončení stavby (trvalá). </t>
  </si>
  <si>
    <t>091404000</t>
  </si>
  <si>
    <t xml:space="preserve">Zkoušky, atesty a revize podle ČSN a případných jiných právních nebo technických předpisů
</t>
  </si>
  <si>
    <t>1213016086</t>
  </si>
  <si>
    <t>Zkoušky, atesty a revize podle ČSN a případných jiných právních nebo technických předpisů</t>
  </si>
  <si>
    <t xml:space="preserve">Poznámka k položce:
Zajištění všech ostatních nezbytných zkoušek, atestů a revizí podle ČSN a případných jiných právních nebo technických předpisů platných v době provádění a předání díla, kterými bude prokázáno dosažení předepsané kvality a předepsaných technických parametrů díla.
(např. 
Statická zatěžovací zkouška zemní pláně, Statická zatěžovací zkouška obrusné vrstvy).
</t>
  </si>
  <si>
    <t>091806000</t>
  </si>
  <si>
    <t>Zajištění všech nezbytných průzkumů nutných pro řádné provádění a dokončení díla</t>
  </si>
  <si>
    <t>-939420115</t>
  </si>
  <si>
    <t xml:space="preserve">Poznámka k položce:
- předběžný záchranný archeologický výzkum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</si>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</sst>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1"/>
      <c r="AQ5" s="21"/>
      <c r="AR5" s="19"/>
      <c r="BE5" s="336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1"/>
      <c r="AQ6" s="21"/>
      <c r="AR6" s="19"/>
      <c r="BE6" s="337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37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37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37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37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37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37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37"/>
      <c r="BS13" s="16" t="s">
        <v>6</v>
      </c>
    </row>
    <row r="14" spans="2:71" ht="13.2">
      <c r="B14" s="20"/>
      <c r="C14" s="21"/>
      <c r="D14" s="21"/>
      <c r="E14" s="342" t="s">
        <v>30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37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37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37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37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37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37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37"/>
      <c r="BS20" s="16" t="s">
        <v>33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37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37"/>
    </row>
    <row r="23" spans="2:57" s="1" customFormat="1" ht="60" customHeight="1">
      <c r="B23" s="20"/>
      <c r="C23" s="21"/>
      <c r="D23" s="21"/>
      <c r="E23" s="344" t="s">
        <v>36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21"/>
      <c r="AP23" s="21"/>
      <c r="AQ23" s="21"/>
      <c r="AR23" s="19"/>
      <c r="BE23" s="337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37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37"/>
    </row>
    <row r="26" spans="1:57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5">
        <f>ROUND(AG54,2)</f>
        <v>0</v>
      </c>
      <c r="AL26" s="346"/>
      <c r="AM26" s="346"/>
      <c r="AN26" s="346"/>
      <c r="AO26" s="346"/>
      <c r="AP26" s="35"/>
      <c r="AQ26" s="35"/>
      <c r="AR26" s="38"/>
      <c r="BE26" s="337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37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47" t="s">
        <v>38</v>
      </c>
      <c r="M28" s="347"/>
      <c r="N28" s="347"/>
      <c r="O28" s="347"/>
      <c r="P28" s="347"/>
      <c r="Q28" s="35"/>
      <c r="R28" s="35"/>
      <c r="S28" s="35"/>
      <c r="T28" s="35"/>
      <c r="U28" s="35"/>
      <c r="V28" s="35"/>
      <c r="W28" s="347" t="s">
        <v>39</v>
      </c>
      <c r="X28" s="347"/>
      <c r="Y28" s="347"/>
      <c r="Z28" s="347"/>
      <c r="AA28" s="347"/>
      <c r="AB28" s="347"/>
      <c r="AC28" s="347"/>
      <c r="AD28" s="347"/>
      <c r="AE28" s="347"/>
      <c r="AF28" s="35"/>
      <c r="AG28" s="35"/>
      <c r="AH28" s="35"/>
      <c r="AI28" s="35"/>
      <c r="AJ28" s="35"/>
      <c r="AK28" s="347" t="s">
        <v>40</v>
      </c>
      <c r="AL28" s="347"/>
      <c r="AM28" s="347"/>
      <c r="AN28" s="347"/>
      <c r="AO28" s="347"/>
      <c r="AP28" s="35"/>
      <c r="AQ28" s="35"/>
      <c r="AR28" s="38"/>
      <c r="BE28" s="337"/>
    </row>
    <row r="29" spans="2:57" s="3" customFormat="1" ht="14.4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50">
        <v>0.21</v>
      </c>
      <c r="M29" s="349"/>
      <c r="N29" s="349"/>
      <c r="O29" s="349"/>
      <c r="P29" s="349"/>
      <c r="Q29" s="40"/>
      <c r="R29" s="40"/>
      <c r="S29" s="40"/>
      <c r="T29" s="40"/>
      <c r="U29" s="40"/>
      <c r="V29" s="40"/>
      <c r="W29" s="348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0"/>
      <c r="AG29" s="40"/>
      <c r="AH29" s="40"/>
      <c r="AI29" s="40"/>
      <c r="AJ29" s="40"/>
      <c r="AK29" s="348">
        <f>ROUND(AV54,2)</f>
        <v>0</v>
      </c>
      <c r="AL29" s="349"/>
      <c r="AM29" s="349"/>
      <c r="AN29" s="349"/>
      <c r="AO29" s="349"/>
      <c r="AP29" s="40"/>
      <c r="AQ29" s="40"/>
      <c r="AR29" s="41"/>
      <c r="BE29" s="338"/>
    </row>
    <row r="30" spans="2:57" s="3" customFormat="1" ht="14.4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50">
        <v>0.15</v>
      </c>
      <c r="M30" s="349"/>
      <c r="N30" s="349"/>
      <c r="O30" s="349"/>
      <c r="P30" s="349"/>
      <c r="Q30" s="40"/>
      <c r="R30" s="40"/>
      <c r="S30" s="40"/>
      <c r="T30" s="40"/>
      <c r="U30" s="40"/>
      <c r="V30" s="40"/>
      <c r="W30" s="348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0"/>
      <c r="AG30" s="40"/>
      <c r="AH30" s="40"/>
      <c r="AI30" s="40"/>
      <c r="AJ30" s="40"/>
      <c r="AK30" s="348">
        <f>ROUND(AW54,2)</f>
        <v>0</v>
      </c>
      <c r="AL30" s="349"/>
      <c r="AM30" s="349"/>
      <c r="AN30" s="349"/>
      <c r="AO30" s="349"/>
      <c r="AP30" s="40"/>
      <c r="AQ30" s="40"/>
      <c r="AR30" s="41"/>
      <c r="BE30" s="338"/>
    </row>
    <row r="31" spans="2:57" s="3" customFormat="1" ht="14.4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50">
        <v>0.21</v>
      </c>
      <c r="M31" s="349"/>
      <c r="N31" s="349"/>
      <c r="O31" s="349"/>
      <c r="P31" s="349"/>
      <c r="Q31" s="40"/>
      <c r="R31" s="40"/>
      <c r="S31" s="40"/>
      <c r="T31" s="40"/>
      <c r="U31" s="40"/>
      <c r="V31" s="40"/>
      <c r="W31" s="348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0"/>
      <c r="AG31" s="40"/>
      <c r="AH31" s="40"/>
      <c r="AI31" s="40"/>
      <c r="AJ31" s="40"/>
      <c r="AK31" s="348">
        <v>0</v>
      </c>
      <c r="AL31" s="349"/>
      <c r="AM31" s="349"/>
      <c r="AN31" s="349"/>
      <c r="AO31" s="349"/>
      <c r="AP31" s="40"/>
      <c r="AQ31" s="40"/>
      <c r="AR31" s="41"/>
      <c r="BE31" s="338"/>
    </row>
    <row r="32" spans="2:57" s="3" customFormat="1" ht="14.4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50">
        <v>0.15</v>
      </c>
      <c r="M32" s="349"/>
      <c r="N32" s="349"/>
      <c r="O32" s="349"/>
      <c r="P32" s="349"/>
      <c r="Q32" s="40"/>
      <c r="R32" s="40"/>
      <c r="S32" s="40"/>
      <c r="T32" s="40"/>
      <c r="U32" s="40"/>
      <c r="V32" s="40"/>
      <c r="W32" s="348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0"/>
      <c r="AG32" s="40"/>
      <c r="AH32" s="40"/>
      <c r="AI32" s="40"/>
      <c r="AJ32" s="40"/>
      <c r="AK32" s="348">
        <v>0</v>
      </c>
      <c r="AL32" s="349"/>
      <c r="AM32" s="349"/>
      <c r="AN32" s="349"/>
      <c r="AO32" s="349"/>
      <c r="AP32" s="40"/>
      <c r="AQ32" s="40"/>
      <c r="AR32" s="41"/>
      <c r="BE32" s="338"/>
    </row>
    <row r="33" spans="2:44" s="3" customFormat="1" ht="14.4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50">
        <v>0</v>
      </c>
      <c r="M33" s="349"/>
      <c r="N33" s="349"/>
      <c r="O33" s="349"/>
      <c r="P33" s="349"/>
      <c r="Q33" s="40"/>
      <c r="R33" s="40"/>
      <c r="S33" s="40"/>
      <c r="T33" s="40"/>
      <c r="U33" s="40"/>
      <c r="V33" s="40"/>
      <c r="W33" s="348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0"/>
      <c r="AG33" s="40"/>
      <c r="AH33" s="40"/>
      <c r="AI33" s="40"/>
      <c r="AJ33" s="40"/>
      <c r="AK33" s="348">
        <v>0</v>
      </c>
      <c r="AL33" s="349"/>
      <c r="AM33" s="349"/>
      <c r="AN33" s="349"/>
      <c r="AO33" s="349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54" t="s">
        <v>49</v>
      </c>
      <c r="Y35" s="352"/>
      <c r="Z35" s="352"/>
      <c r="AA35" s="352"/>
      <c r="AB35" s="352"/>
      <c r="AC35" s="44"/>
      <c r="AD35" s="44"/>
      <c r="AE35" s="44"/>
      <c r="AF35" s="44"/>
      <c r="AG35" s="44"/>
      <c r="AH35" s="44"/>
      <c r="AI35" s="44"/>
      <c r="AJ35" s="44"/>
      <c r="AK35" s="351">
        <f>SUM(AK26:AK33)</f>
        <v>0</v>
      </c>
      <c r="AL35" s="352"/>
      <c r="AM35" s="352"/>
      <c r="AN35" s="352"/>
      <c r="AO35" s="353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G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12" t="str">
        <f>K6</f>
        <v>Polní cesta HPC1 v k.ú. Nebovidy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14" t="str">
        <f>IF(AN8="","",AN8)</f>
        <v>1. 6. 2020</v>
      </c>
      <c r="AN47" s="314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26.4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Obec Nebovidy a ČR-SPÚ, Pobočka Kolín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15" t="str">
        <f>IF(E17="","",E17)</f>
        <v>AGRO-AQUA, s.r.o. Pardubice</v>
      </c>
      <c r="AN49" s="316"/>
      <c r="AO49" s="316"/>
      <c r="AP49" s="316"/>
      <c r="AQ49" s="35"/>
      <c r="AR49" s="38"/>
      <c r="AS49" s="317" t="s">
        <v>51</v>
      </c>
      <c r="AT49" s="318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15" t="str">
        <f>IF(E20="","",E20)</f>
        <v xml:space="preserve"> </v>
      </c>
      <c r="AN50" s="316"/>
      <c r="AO50" s="316"/>
      <c r="AP50" s="316"/>
      <c r="AQ50" s="35"/>
      <c r="AR50" s="38"/>
      <c r="AS50" s="319"/>
      <c r="AT50" s="320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1"/>
      <c r="AT51" s="322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23" t="s">
        <v>52</v>
      </c>
      <c r="D52" s="324"/>
      <c r="E52" s="324"/>
      <c r="F52" s="324"/>
      <c r="G52" s="324"/>
      <c r="H52" s="65"/>
      <c r="I52" s="326" t="s">
        <v>53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5" t="s">
        <v>54</v>
      </c>
      <c r="AH52" s="324"/>
      <c r="AI52" s="324"/>
      <c r="AJ52" s="324"/>
      <c r="AK52" s="324"/>
      <c r="AL52" s="324"/>
      <c r="AM52" s="324"/>
      <c r="AN52" s="326" t="s">
        <v>55</v>
      </c>
      <c r="AO52" s="324"/>
      <c r="AP52" s="324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4">
        <f>ROUND(AG55+AG56+AG57+AG62,2)</f>
        <v>0</v>
      </c>
      <c r="AH54" s="334"/>
      <c r="AI54" s="334"/>
      <c r="AJ54" s="334"/>
      <c r="AK54" s="334"/>
      <c r="AL54" s="334"/>
      <c r="AM54" s="334"/>
      <c r="AN54" s="335">
        <f aca="true" t="shared" si="0" ref="AN54:AN62">SUM(AG54,AT54)</f>
        <v>0</v>
      </c>
      <c r="AO54" s="335"/>
      <c r="AP54" s="335"/>
      <c r="AQ54" s="77" t="s">
        <v>19</v>
      </c>
      <c r="AR54" s="78"/>
      <c r="AS54" s="79">
        <f>ROUND(AS55+AS56+AS57+AS62,2)</f>
        <v>0</v>
      </c>
      <c r="AT54" s="80">
        <f aca="true" t="shared" si="1" ref="AT54:AT62">ROUND(SUM(AV54:AW54),2)</f>
        <v>0</v>
      </c>
      <c r="AU54" s="81">
        <f>ROUND(AU55+AU56+AU57+AU62,5)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ROUND(AZ55+AZ56+AZ57+AZ62,2)</f>
        <v>0</v>
      </c>
      <c r="BA54" s="80">
        <f>ROUND(BA55+BA56+BA57+BA62,2)</f>
        <v>0</v>
      </c>
      <c r="BB54" s="80">
        <f>ROUND(BB55+BB56+BB57+BB62,2)</f>
        <v>0</v>
      </c>
      <c r="BC54" s="80">
        <f>ROUND(BC55+BC56+BC57+BC62,2)</f>
        <v>0</v>
      </c>
      <c r="BD54" s="82">
        <f>ROUND(BD55+BD56+BD57+BD62,2)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30.6" customHeight="1">
      <c r="A55" s="85" t="s">
        <v>75</v>
      </c>
      <c r="B55" s="86"/>
      <c r="C55" s="87"/>
      <c r="D55" s="327" t="s">
        <v>76</v>
      </c>
      <c r="E55" s="327"/>
      <c r="F55" s="327"/>
      <c r="G55" s="327"/>
      <c r="H55" s="327"/>
      <c r="I55" s="88"/>
      <c r="J55" s="327" t="s">
        <v>77</v>
      </c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8">
        <f>'SO-101 - Polní cesta HPC1...'!J30</f>
        <v>0</v>
      </c>
      <c r="AH55" s="329"/>
      <c r="AI55" s="329"/>
      <c r="AJ55" s="329"/>
      <c r="AK55" s="329"/>
      <c r="AL55" s="329"/>
      <c r="AM55" s="329"/>
      <c r="AN55" s="328">
        <f t="shared" si="0"/>
        <v>0</v>
      </c>
      <c r="AO55" s="329"/>
      <c r="AP55" s="329"/>
      <c r="AQ55" s="89" t="s">
        <v>78</v>
      </c>
      <c r="AR55" s="90"/>
      <c r="AS55" s="91">
        <v>0</v>
      </c>
      <c r="AT55" s="92">
        <f t="shared" si="1"/>
        <v>0</v>
      </c>
      <c r="AU55" s="93">
        <f>'SO-101 - Polní cesta HPC1...'!P87</f>
        <v>0</v>
      </c>
      <c r="AV55" s="92">
        <f>'SO-101 - Polní cesta HPC1...'!J33</f>
        <v>0</v>
      </c>
      <c r="AW55" s="92">
        <f>'SO-101 - Polní cesta HPC1...'!J34</f>
        <v>0</v>
      </c>
      <c r="AX55" s="92">
        <f>'SO-101 - Polní cesta HPC1...'!J35</f>
        <v>0</v>
      </c>
      <c r="AY55" s="92">
        <f>'SO-101 - Polní cesta HPC1...'!J36</f>
        <v>0</v>
      </c>
      <c r="AZ55" s="92">
        <f>'SO-101 - Polní cesta HPC1...'!F33</f>
        <v>0</v>
      </c>
      <c r="BA55" s="92">
        <f>'SO-101 - Polní cesta HPC1...'!F34</f>
        <v>0</v>
      </c>
      <c r="BB55" s="92">
        <f>'SO-101 - Polní cesta HPC1...'!F35</f>
        <v>0</v>
      </c>
      <c r="BC55" s="92">
        <f>'SO-101 - Polní cesta HPC1...'!F36</f>
        <v>0</v>
      </c>
      <c r="BD55" s="94">
        <f>'SO-101 - Polní cesta HPC1...'!F37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24.6" customHeight="1">
      <c r="A56" s="85" t="s">
        <v>75</v>
      </c>
      <c r="B56" s="86"/>
      <c r="C56" s="87"/>
      <c r="D56" s="327" t="s">
        <v>83</v>
      </c>
      <c r="E56" s="327"/>
      <c r="F56" s="327"/>
      <c r="G56" s="327"/>
      <c r="H56" s="327"/>
      <c r="I56" s="88"/>
      <c r="J56" s="327" t="s">
        <v>84</v>
      </c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8">
        <f>'SO-102 - Polní cesta HPC1 '!J30</f>
        <v>0</v>
      </c>
      <c r="AH56" s="329"/>
      <c r="AI56" s="329"/>
      <c r="AJ56" s="329"/>
      <c r="AK56" s="329"/>
      <c r="AL56" s="329"/>
      <c r="AM56" s="329"/>
      <c r="AN56" s="328">
        <f t="shared" si="0"/>
        <v>0</v>
      </c>
      <c r="AO56" s="329"/>
      <c r="AP56" s="329"/>
      <c r="AQ56" s="89" t="s">
        <v>78</v>
      </c>
      <c r="AR56" s="90"/>
      <c r="AS56" s="91">
        <v>0</v>
      </c>
      <c r="AT56" s="92">
        <f t="shared" si="1"/>
        <v>0</v>
      </c>
      <c r="AU56" s="93">
        <f>'SO-102 - Polní cesta HPC1 '!P87</f>
        <v>0</v>
      </c>
      <c r="AV56" s="92">
        <f>'SO-102 - Polní cesta HPC1 '!J33</f>
        <v>0</v>
      </c>
      <c r="AW56" s="92">
        <f>'SO-102 - Polní cesta HPC1 '!J34</f>
        <v>0</v>
      </c>
      <c r="AX56" s="92">
        <f>'SO-102 - Polní cesta HPC1 '!J35</f>
        <v>0</v>
      </c>
      <c r="AY56" s="92">
        <f>'SO-102 - Polní cesta HPC1 '!J36</f>
        <v>0</v>
      </c>
      <c r="AZ56" s="92">
        <f>'SO-102 - Polní cesta HPC1 '!F33</f>
        <v>0</v>
      </c>
      <c r="BA56" s="92">
        <f>'SO-102 - Polní cesta HPC1 '!F34</f>
        <v>0</v>
      </c>
      <c r="BB56" s="92">
        <f>'SO-102 - Polní cesta HPC1 '!F35</f>
        <v>0</v>
      </c>
      <c r="BC56" s="92">
        <f>'SO-102 - Polní cesta HPC1 '!F36</f>
        <v>0</v>
      </c>
      <c r="BD56" s="94">
        <f>'SO-102 - Polní cesta HPC1 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81</v>
      </c>
      <c r="CM56" s="95" t="s">
        <v>82</v>
      </c>
    </row>
    <row r="57" spans="2:91" s="7" customFormat="1" ht="24.6" customHeight="1">
      <c r="B57" s="86"/>
      <c r="C57" s="87"/>
      <c r="D57" s="327" t="s">
        <v>86</v>
      </c>
      <c r="E57" s="327"/>
      <c r="F57" s="327"/>
      <c r="G57" s="327"/>
      <c r="H57" s="327"/>
      <c r="I57" s="88"/>
      <c r="J57" s="327" t="s">
        <v>87</v>
      </c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30">
        <f>ROUND(SUM(AG58:AG61),2)</f>
        <v>0</v>
      </c>
      <c r="AH57" s="329"/>
      <c r="AI57" s="329"/>
      <c r="AJ57" s="329"/>
      <c r="AK57" s="329"/>
      <c r="AL57" s="329"/>
      <c r="AM57" s="329"/>
      <c r="AN57" s="328">
        <f t="shared" si="0"/>
        <v>0</v>
      </c>
      <c r="AO57" s="329"/>
      <c r="AP57" s="329"/>
      <c r="AQ57" s="89" t="s">
        <v>78</v>
      </c>
      <c r="AR57" s="90"/>
      <c r="AS57" s="91">
        <f>ROUND(SUM(AS58:AS61),2)</f>
        <v>0</v>
      </c>
      <c r="AT57" s="92">
        <f t="shared" si="1"/>
        <v>0</v>
      </c>
      <c r="AU57" s="93">
        <f>ROUND(SUM(AU58:AU61),5)</f>
        <v>0</v>
      </c>
      <c r="AV57" s="92">
        <f>ROUND(AZ57*L29,2)</f>
        <v>0</v>
      </c>
      <c r="AW57" s="92">
        <f>ROUND(BA57*L30,2)</f>
        <v>0</v>
      </c>
      <c r="AX57" s="92">
        <f>ROUND(BB57*L29,2)</f>
        <v>0</v>
      </c>
      <c r="AY57" s="92">
        <f>ROUND(BC57*L30,2)</f>
        <v>0</v>
      </c>
      <c r="AZ57" s="92">
        <f>ROUND(SUM(AZ58:AZ61),2)</f>
        <v>0</v>
      </c>
      <c r="BA57" s="92">
        <f>ROUND(SUM(BA58:BA61),2)</f>
        <v>0</v>
      </c>
      <c r="BB57" s="92">
        <f>ROUND(SUM(BB58:BB61),2)</f>
        <v>0</v>
      </c>
      <c r="BC57" s="92">
        <f>ROUND(SUM(BC58:BC61),2)</f>
        <v>0</v>
      </c>
      <c r="BD57" s="94">
        <f>ROUND(SUM(BD58:BD61),2)</f>
        <v>0</v>
      </c>
      <c r="BS57" s="95" t="s">
        <v>70</v>
      </c>
      <c r="BT57" s="95" t="s">
        <v>79</v>
      </c>
      <c r="BV57" s="95" t="s">
        <v>73</v>
      </c>
      <c r="BW57" s="95" t="s">
        <v>88</v>
      </c>
      <c r="BX57" s="95" t="s">
        <v>5</v>
      </c>
      <c r="CL57" s="95" t="s">
        <v>89</v>
      </c>
      <c r="CM57" s="95" t="s">
        <v>82</v>
      </c>
    </row>
    <row r="58" spans="1:91" s="4" customFormat="1" ht="14.4" customHeight="1">
      <c r="A58" s="85" t="s">
        <v>75</v>
      </c>
      <c r="B58" s="50"/>
      <c r="C58" s="96"/>
      <c r="D58" s="96"/>
      <c r="E58" s="333" t="s">
        <v>86</v>
      </c>
      <c r="F58" s="333"/>
      <c r="G58" s="333"/>
      <c r="H58" s="333"/>
      <c r="I58" s="333"/>
      <c r="J58" s="96"/>
      <c r="K58" s="333" t="s">
        <v>87</v>
      </c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1">
        <f>'SO-103 - Ozelenění'!J30</f>
        <v>0</v>
      </c>
      <c r="AH58" s="332"/>
      <c r="AI58" s="332"/>
      <c r="AJ58" s="332"/>
      <c r="AK58" s="332"/>
      <c r="AL58" s="332"/>
      <c r="AM58" s="332"/>
      <c r="AN58" s="331">
        <f t="shared" si="0"/>
        <v>0</v>
      </c>
      <c r="AO58" s="332"/>
      <c r="AP58" s="332"/>
      <c r="AQ58" s="97" t="s">
        <v>90</v>
      </c>
      <c r="AR58" s="52"/>
      <c r="AS58" s="98">
        <v>0</v>
      </c>
      <c r="AT58" s="99">
        <f t="shared" si="1"/>
        <v>0</v>
      </c>
      <c r="AU58" s="100">
        <f>'SO-103 - Ozelenění'!P82</f>
        <v>0</v>
      </c>
      <c r="AV58" s="99">
        <f>'SO-103 - Ozelenění'!J33</f>
        <v>0</v>
      </c>
      <c r="AW58" s="99">
        <f>'SO-103 - Ozelenění'!J34</f>
        <v>0</v>
      </c>
      <c r="AX58" s="99">
        <f>'SO-103 - Ozelenění'!J35</f>
        <v>0</v>
      </c>
      <c r="AY58" s="99">
        <f>'SO-103 - Ozelenění'!J36</f>
        <v>0</v>
      </c>
      <c r="AZ58" s="99">
        <f>'SO-103 - Ozelenění'!F33</f>
        <v>0</v>
      </c>
      <c r="BA58" s="99">
        <f>'SO-103 - Ozelenění'!F34</f>
        <v>0</v>
      </c>
      <c r="BB58" s="99">
        <f>'SO-103 - Ozelenění'!F35</f>
        <v>0</v>
      </c>
      <c r="BC58" s="99">
        <f>'SO-103 - Ozelenění'!F36</f>
        <v>0</v>
      </c>
      <c r="BD58" s="101">
        <f>'SO-103 - Ozelenění'!F37</f>
        <v>0</v>
      </c>
      <c r="BT58" s="102" t="s">
        <v>82</v>
      </c>
      <c r="BU58" s="102" t="s">
        <v>91</v>
      </c>
      <c r="BV58" s="102" t="s">
        <v>73</v>
      </c>
      <c r="BW58" s="102" t="s">
        <v>88</v>
      </c>
      <c r="BX58" s="102" t="s">
        <v>5</v>
      </c>
      <c r="CL58" s="102" t="s">
        <v>89</v>
      </c>
      <c r="CM58" s="102" t="s">
        <v>82</v>
      </c>
    </row>
    <row r="59" spans="1:90" s="4" customFormat="1" ht="24" customHeight="1">
      <c r="A59" s="85" t="s">
        <v>75</v>
      </c>
      <c r="B59" s="50"/>
      <c r="C59" s="96"/>
      <c r="D59" s="96"/>
      <c r="E59" s="333" t="s">
        <v>92</v>
      </c>
      <c r="F59" s="333"/>
      <c r="G59" s="333"/>
      <c r="H59" s="333"/>
      <c r="I59" s="333"/>
      <c r="J59" s="96"/>
      <c r="K59" s="333" t="s">
        <v>93</v>
      </c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1">
        <f>'SO-103.1 - Následná péče ...'!J32</f>
        <v>0</v>
      </c>
      <c r="AH59" s="332"/>
      <c r="AI59" s="332"/>
      <c r="AJ59" s="332"/>
      <c r="AK59" s="332"/>
      <c r="AL59" s="332"/>
      <c r="AM59" s="332"/>
      <c r="AN59" s="331">
        <f t="shared" si="0"/>
        <v>0</v>
      </c>
      <c r="AO59" s="332"/>
      <c r="AP59" s="332"/>
      <c r="AQ59" s="97" t="s">
        <v>90</v>
      </c>
      <c r="AR59" s="52"/>
      <c r="AS59" s="98">
        <v>0</v>
      </c>
      <c r="AT59" s="99">
        <f t="shared" si="1"/>
        <v>0</v>
      </c>
      <c r="AU59" s="100">
        <f>'SO-103.1 - Následná péče ...'!P88</f>
        <v>0</v>
      </c>
      <c r="AV59" s="99">
        <f>'SO-103.1 - Následná péče ...'!J35</f>
        <v>0</v>
      </c>
      <c r="AW59" s="99">
        <f>'SO-103.1 - Následná péče ...'!J36</f>
        <v>0</v>
      </c>
      <c r="AX59" s="99">
        <f>'SO-103.1 - Následná péče ...'!J37</f>
        <v>0</v>
      </c>
      <c r="AY59" s="99">
        <f>'SO-103.1 - Následná péče ...'!J38</f>
        <v>0</v>
      </c>
      <c r="AZ59" s="99">
        <f>'SO-103.1 - Následná péče ...'!F35</f>
        <v>0</v>
      </c>
      <c r="BA59" s="99">
        <f>'SO-103.1 - Následná péče ...'!F36</f>
        <v>0</v>
      </c>
      <c r="BB59" s="99">
        <f>'SO-103.1 - Následná péče ...'!F37</f>
        <v>0</v>
      </c>
      <c r="BC59" s="99">
        <f>'SO-103.1 - Následná péče ...'!F38</f>
        <v>0</v>
      </c>
      <c r="BD59" s="101">
        <f>'SO-103.1 - Následná péče ...'!F39</f>
        <v>0</v>
      </c>
      <c r="BT59" s="102" t="s">
        <v>82</v>
      </c>
      <c r="BV59" s="102" t="s">
        <v>73</v>
      </c>
      <c r="BW59" s="102" t="s">
        <v>94</v>
      </c>
      <c r="BX59" s="102" t="s">
        <v>88</v>
      </c>
      <c r="CL59" s="102" t="s">
        <v>89</v>
      </c>
    </row>
    <row r="60" spans="1:90" s="4" customFormat="1" ht="24" customHeight="1">
      <c r="A60" s="85" t="s">
        <v>75</v>
      </c>
      <c r="B60" s="50"/>
      <c r="C60" s="96"/>
      <c r="D60" s="96"/>
      <c r="E60" s="333" t="s">
        <v>95</v>
      </c>
      <c r="F60" s="333"/>
      <c r="G60" s="333"/>
      <c r="H60" s="333"/>
      <c r="I60" s="333"/>
      <c r="J60" s="96"/>
      <c r="K60" s="333" t="s">
        <v>96</v>
      </c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1">
        <f>'SO-103.2 - Následná péče ...'!J32</f>
        <v>0</v>
      </c>
      <c r="AH60" s="332"/>
      <c r="AI60" s="332"/>
      <c r="AJ60" s="332"/>
      <c r="AK60" s="332"/>
      <c r="AL60" s="332"/>
      <c r="AM60" s="332"/>
      <c r="AN60" s="331">
        <f t="shared" si="0"/>
        <v>0</v>
      </c>
      <c r="AO60" s="332"/>
      <c r="AP60" s="332"/>
      <c r="AQ60" s="97" t="s">
        <v>90</v>
      </c>
      <c r="AR60" s="52"/>
      <c r="AS60" s="98">
        <v>0</v>
      </c>
      <c r="AT60" s="99">
        <f t="shared" si="1"/>
        <v>0</v>
      </c>
      <c r="AU60" s="100">
        <f>'SO-103.2 - Následná péče ...'!P88</f>
        <v>0</v>
      </c>
      <c r="AV60" s="99">
        <f>'SO-103.2 - Následná péče ...'!J35</f>
        <v>0</v>
      </c>
      <c r="AW60" s="99">
        <f>'SO-103.2 - Následná péče ...'!J36</f>
        <v>0</v>
      </c>
      <c r="AX60" s="99">
        <f>'SO-103.2 - Následná péče ...'!J37</f>
        <v>0</v>
      </c>
      <c r="AY60" s="99">
        <f>'SO-103.2 - Následná péče ...'!J38</f>
        <v>0</v>
      </c>
      <c r="AZ60" s="99">
        <f>'SO-103.2 - Následná péče ...'!F35</f>
        <v>0</v>
      </c>
      <c r="BA60" s="99">
        <f>'SO-103.2 - Následná péče ...'!F36</f>
        <v>0</v>
      </c>
      <c r="BB60" s="99">
        <f>'SO-103.2 - Následná péče ...'!F37</f>
        <v>0</v>
      </c>
      <c r="BC60" s="99">
        <f>'SO-103.2 - Následná péče ...'!F38</f>
        <v>0</v>
      </c>
      <c r="BD60" s="101">
        <f>'SO-103.2 - Následná péče ...'!F39</f>
        <v>0</v>
      </c>
      <c r="BT60" s="102" t="s">
        <v>82</v>
      </c>
      <c r="BV60" s="102" t="s">
        <v>73</v>
      </c>
      <c r="BW60" s="102" t="s">
        <v>97</v>
      </c>
      <c r="BX60" s="102" t="s">
        <v>88</v>
      </c>
      <c r="CL60" s="102" t="s">
        <v>89</v>
      </c>
    </row>
    <row r="61" spans="1:90" s="4" customFormat="1" ht="24" customHeight="1">
      <c r="A61" s="85" t="s">
        <v>75</v>
      </c>
      <c r="B61" s="50"/>
      <c r="C61" s="96"/>
      <c r="D61" s="96"/>
      <c r="E61" s="333" t="s">
        <v>98</v>
      </c>
      <c r="F61" s="333"/>
      <c r="G61" s="333"/>
      <c r="H61" s="333"/>
      <c r="I61" s="333"/>
      <c r="J61" s="96"/>
      <c r="K61" s="333" t="s">
        <v>99</v>
      </c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1">
        <f>'SO-103.3 - Následná péče ...'!J32</f>
        <v>0</v>
      </c>
      <c r="AH61" s="332"/>
      <c r="AI61" s="332"/>
      <c r="AJ61" s="332"/>
      <c r="AK61" s="332"/>
      <c r="AL61" s="332"/>
      <c r="AM61" s="332"/>
      <c r="AN61" s="331">
        <f t="shared" si="0"/>
        <v>0</v>
      </c>
      <c r="AO61" s="332"/>
      <c r="AP61" s="332"/>
      <c r="AQ61" s="97" t="s">
        <v>90</v>
      </c>
      <c r="AR61" s="52"/>
      <c r="AS61" s="98">
        <v>0</v>
      </c>
      <c r="AT61" s="99">
        <f t="shared" si="1"/>
        <v>0</v>
      </c>
      <c r="AU61" s="100">
        <f>'SO-103.3 - Následná péče ...'!P88</f>
        <v>0</v>
      </c>
      <c r="AV61" s="99">
        <f>'SO-103.3 - Následná péče ...'!J35</f>
        <v>0</v>
      </c>
      <c r="AW61" s="99">
        <f>'SO-103.3 - Následná péče ...'!J36</f>
        <v>0</v>
      </c>
      <c r="AX61" s="99">
        <f>'SO-103.3 - Následná péče ...'!J37</f>
        <v>0</v>
      </c>
      <c r="AY61" s="99">
        <f>'SO-103.3 - Následná péče ...'!J38</f>
        <v>0</v>
      </c>
      <c r="AZ61" s="99">
        <f>'SO-103.3 - Následná péče ...'!F35</f>
        <v>0</v>
      </c>
      <c r="BA61" s="99">
        <f>'SO-103.3 - Následná péče ...'!F36</f>
        <v>0</v>
      </c>
      <c r="BB61" s="99">
        <f>'SO-103.3 - Následná péče ...'!F37</f>
        <v>0</v>
      </c>
      <c r="BC61" s="99">
        <f>'SO-103.3 - Následná péče ...'!F38</f>
        <v>0</v>
      </c>
      <c r="BD61" s="101">
        <f>'SO-103.3 - Následná péče ...'!F39</f>
        <v>0</v>
      </c>
      <c r="BT61" s="102" t="s">
        <v>82</v>
      </c>
      <c r="BV61" s="102" t="s">
        <v>73</v>
      </c>
      <c r="BW61" s="102" t="s">
        <v>100</v>
      </c>
      <c r="BX61" s="102" t="s">
        <v>88</v>
      </c>
      <c r="CL61" s="102" t="s">
        <v>89</v>
      </c>
    </row>
    <row r="62" spans="1:91" s="7" customFormat="1" ht="14.4" customHeight="1">
      <c r="A62" s="85" t="s">
        <v>75</v>
      </c>
      <c r="B62" s="86"/>
      <c r="C62" s="87"/>
      <c r="D62" s="327" t="s">
        <v>101</v>
      </c>
      <c r="E62" s="327"/>
      <c r="F62" s="327"/>
      <c r="G62" s="327"/>
      <c r="H62" s="327"/>
      <c r="I62" s="88"/>
      <c r="J62" s="327" t="s">
        <v>102</v>
      </c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8">
        <f>'VON - Vedlejší a ostatní ...'!J30</f>
        <v>0</v>
      </c>
      <c r="AH62" s="329"/>
      <c r="AI62" s="329"/>
      <c r="AJ62" s="329"/>
      <c r="AK62" s="329"/>
      <c r="AL62" s="329"/>
      <c r="AM62" s="329"/>
      <c r="AN62" s="328">
        <f t="shared" si="0"/>
        <v>0</v>
      </c>
      <c r="AO62" s="329"/>
      <c r="AP62" s="329"/>
      <c r="AQ62" s="89" t="s">
        <v>101</v>
      </c>
      <c r="AR62" s="90"/>
      <c r="AS62" s="103">
        <v>0</v>
      </c>
      <c r="AT62" s="104">
        <f t="shared" si="1"/>
        <v>0</v>
      </c>
      <c r="AU62" s="105">
        <f>'VON - Vedlejší a ostatní ...'!P82</f>
        <v>0</v>
      </c>
      <c r="AV62" s="104">
        <f>'VON - Vedlejší a ostatní ...'!J33</f>
        <v>0</v>
      </c>
      <c r="AW62" s="104">
        <f>'VON - Vedlejší a ostatní ...'!J34</f>
        <v>0</v>
      </c>
      <c r="AX62" s="104">
        <f>'VON - Vedlejší a ostatní ...'!J35</f>
        <v>0</v>
      </c>
      <c r="AY62" s="104">
        <f>'VON - Vedlejší a ostatní ...'!J36</f>
        <v>0</v>
      </c>
      <c r="AZ62" s="104">
        <f>'VON - Vedlejší a ostatní ...'!F33</f>
        <v>0</v>
      </c>
      <c r="BA62" s="104">
        <f>'VON - Vedlejší a ostatní ...'!F34</f>
        <v>0</v>
      </c>
      <c r="BB62" s="104">
        <f>'VON - Vedlejší a ostatní ...'!F35</f>
        <v>0</v>
      </c>
      <c r="BC62" s="104">
        <f>'VON - Vedlejší a ostatní ...'!F36</f>
        <v>0</v>
      </c>
      <c r="BD62" s="106">
        <f>'VON - Vedlejší a ostatní ...'!F37</f>
        <v>0</v>
      </c>
      <c r="BT62" s="95" t="s">
        <v>79</v>
      </c>
      <c r="BV62" s="95" t="s">
        <v>73</v>
      </c>
      <c r="BW62" s="95" t="s">
        <v>103</v>
      </c>
      <c r="BX62" s="95" t="s">
        <v>5</v>
      </c>
      <c r="CL62" s="95" t="s">
        <v>19</v>
      </c>
      <c r="CM62" s="95" t="s">
        <v>82</v>
      </c>
    </row>
    <row r="63" spans="1:57" s="2" customFormat="1" ht="30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8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s="2" customFormat="1" ht="6.9" customHeight="1">
      <c r="A64" s="3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38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</sheetData>
  <sheetProtection algorithmName="SHA-512" hashValue="CmgBYak5ZBmHn1as1PCTQPlyKlHMsclh2/sAo+ovXnpDHegOPGiQBhaJO7DE3INmpgXHtCGtJYeP1CQJOAMz7Q==" saltValue="3OYqBBSDKk0I3imjnLzccX7rgoOyy+xy4GMXuhOC/MOnhCfsAylHtEpMbMuqkFTFCkJJbPzpyBweBtFZN9S9Dw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-101 - Polní cesta HPC1...'!C2" display="/"/>
    <hyperlink ref="A56" location="'SO-102 - Polní cesta HPC1 '!C2" display="/"/>
    <hyperlink ref="A58" location="'SO-103 - Ozelenění'!C2" display="/"/>
    <hyperlink ref="A59" location="'SO-103.1 - Následná péče ...'!C2" display="/"/>
    <hyperlink ref="A60" location="'SO-103.2 - Následná péče ...'!C2" display="/"/>
    <hyperlink ref="A61" location="'SO-103.3 - Následná péče ...'!C2" display="/"/>
    <hyperlink ref="A6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7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6" t="s">
        <v>80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82</v>
      </c>
    </row>
    <row r="4" spans="2:46" s="1" customFormat="1" ht="24.9" customHeight="1">
      <c r="B4" s="19"/>
      <c r="D4" s="111" t="s">
        <v>104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4.4" customHeight="1">
      <c r="B7" s="19"/>
      <c r="E7" s="356" t="str">
        <f>'Rekapitulace stavby'!K6</f>
        <v>Polní cesta HPC1 v k.ú. Nebovidy</v>
      </c>
      <c r="F7" s="357"/>
      <c r="G7" s="357"/>
      <c r="H7" s="357"/>
      <c r="I7" s="107"/>
      <c r="L7" s="19"/>
    </row>
    <row r="8" spans="1:31" s="2" customFormat="1" ht="12" customHeight="1">
      <c r="A8" s="33"/>
      <c r="B8" s="38"/>
      <c r="C8" s="33"/>
      <c r="D8" s="113" t="s">
        <v>105</v>
      </c>
      <c r="E8" s="33"/>
      <c r="F8" s="33"/>
      <c r="G8" s="33"/>
      <c r="H8" s="33"/>
      <c r="I8" s="114"/>
      <c r="J8" s="33"/>
      <c r="K8" s="33"/>
      <c r="L8" s="11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8" t="s">
        <v>106</v>
      </c>
      <c r="F9" s="359"/>
      <c r="G9" s="359"/>
      <c r="H9" s="359"/>
      <c r="I9" s="114"/>
      <c r="J9" s="33"/>
      <c r="K9" s="33"/>
      <c r="L9" s="1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11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02" t="s">
        <v>81</v>
      </c>
      <c r="G11" s="33"/>
      <c r="H11" s="33"/>
      <c r="I11" s="116" t="s">
        <v>20</v>
      </c>
      <c r="J11" s="102" t="s">
        <v>19</v>
      </c>
      <c r="K11" s="33"/>
      <c r="L11" s="1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21</v>
      </c>
      <c r="E12" s="33"/>
      <c r="F12" s="102" t="s">
        <v>22</v>
      </c>
      <c r="G12" s="33"/>
      <c r="H12" s="33"/>
      <c r="I12" s="116" t="s">
        <v>23</v>
      </c>
      <c r="J12" s="117" t="str">
        <f>'Rekapitulace stavby'!AN8</f>
        <v>1. 6. 2020</v>
      </c>
      <c r="K12" s="33"/>
      <c r="L12" s="1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1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25</v>
      </c>
      <c r="E14" s="33"/>
      <c r="F14" s="33"/>
      <c r="G14" s="33"/>
      <c r="H14" s="33"/>
      <c r="I14" s="116" t="s">
        <v>26</v>
      </c>
      <c r="J14" s="102" t="s">
        <v>19</v>
      </c>
      <c r="K14" s="33"/>
      <c r="L14" s="1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">
        <v>107</v>
      </c>
      <c r="F15" s="33"/>
      <c r="G15" s="33"/>
      <c r="H15" s="33"/>
      <c r="I15" s="116" t="s">
        <v>28</v>
      </c>
      <c r="J15" s="102" t="s">
        <v>19</v>
      </c>
      <c r="K15" s="33"/>
      <c r="L15" s="1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1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26</v>
      </c>
      <c r="J17" s="29" t="str">
        <f>'Rekapitulace stavby'!AN13</f>
        <v>Vyplň údaj</v>
      </c>
      <c r="K17" s="33"/>
      <c r="L17" s="1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60" t="str">
        <f>'Rekapitulace stavby'!E14</f>
        <v>Vyplň údaj</v>
      </c>
      <c r="F18" s="361"/>
      <c r="G18" s="361"/>
      <c r="H18" s="361"/>
      <c r="I18" s="116" t="s">
        <v>28</v>
      </c>
      <c r="J18" s="29" t="str">
        <f>'Rekapitulace stavby'!AN14</f>
        <v>Vyplň údaj</v>
      </c>
      <c r="K18" s="33"/>
      <c r="L18" s="11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11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26</v>
      </c>
      <c r="J20" s="102" t="s">
        <v>19</v>
      </c>
      <c r="K20" s="33"/>
      <c r="L20" s="11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">
        <v>32</v>
      </c>
      <c r="F21" s="33"/>
      <c r="G21" s="33"/>
      <c r="H21" s="33"/>
      <c r="I21" s="116" t="s">
        <v>28</v>
      </c>
      <c r="J21" s="102" t="s">
        <v>19</v>
      </c>
      <c r="K21" s="33"/>
      <c r="L21" s="11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11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34</v>
      </c>
      <c r="E23" s="33"/>
      <c r="F23" s="33"/>
      <c r="G23" s="33"/>
      <c r="H23" s="33"/>
      <c r="I23" s="116" t="s">
        <v>26</v>
      </c>
      <c r="J23" s="102" t="str">
        <f>IF('Rekapitulace stavby'!AN19="","",'Rekapitulace stavby'!AN19)</f>
        <v/>
      </c>
      <c r="K23" s="33"/>
      <c r="L23" s="11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tr">
        <f>IF('Rekapitulace stavby'!E20="","",'Rekapitulace stavby'!E20)</f>
        <v xml:space="preserve"> </v>
      </c>
      <c r="F24" s="33"/>
      <c r="G24" s="33"/>
      <c r="H24" s="33"/>
      <c r="I24" s="116" t="s">
        <v>28</v>
      </c>
      <c r="J24" s="102" t="str">
        <f>IF('Rekapitulace stavby'!AN20="","",'Rekapitulace stavby'!AN20)</f>
        <v/>
      </c>
      <c r="K24" s="33"/>
      <c r="L24" s="11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11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35</v>
      </c>
      <c r="E26" s="33"/>
      <c r="F26" s="33"/>
      <c r="G26" s="33"/>
      <c r="H26" s="33"/>
      <c r="I26" s="114"/>
      <c r="J26" s="33"/>
      <c r="K26" s="33"/>
      <c r="L26" s="11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8"/>
      <c r="B27" s="119"/>
      <c r="C27" s="118"/>
      <c r="D27" s="118"/>
      <c r="E27" s="362" t="s">
        <v>19</v>
      </c>
      <c r="F27" s="362"/>
      <c r="G27" s="362"/>
      <c r="H27" s="362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11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11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37</v>
      </c>
      <c r="E30" s="33"/>
      <c r="F30" s="33"/>
      <c r="G30" s="33"/>
      <c r="H30" s="33"/>
      <c r="I30" s="114"/>
      <c r="J30" s="125">
        <f>ROUND(J87,2)</f>
        <v>0</v>
      </c>
      <c r="K30" s="33"/>
      <c r="L30" s="11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11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39</v>
      </c>
      <c r="G32" s="33"/>
      <c r="H32" s="33"/>
      <c r="I32" s="127" t="s">
        <v>38</v>
      </c>
      <c r="J32" s="126" t="s">
        <v>40</v>
      </c>
      <c r="K32" s="33"/>
      <c r="L32" s="11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41</v>
      </c>
      <c r="E33" s="113" t="s">
        <v>42</v>
      </c>
      <c r="F33" s="129">
        <f>ROUND((SUM(BE87:BE274)),2)</f>
        <v>0</v>
      </c>
      <c r="G33" s="33"/>
      <c r="H33" s="33"/>
      <c r="I33" s="130">
        <v>0.21</v>
      </c>
      <c r="J33" s="129">
        <f>ROUND(((SUM(BE87:BE274))*I33),2)</f>
        <v>0</v>
      </c>
      <c r="K33" s="33"/>
      <c r="L33" s="11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43</v>
      </c>
      <c r="F34" s="129">
        <f>ROUND((SUM(BF87:BF274)),2)</f>
        <v>0</v>
      </c>
      <c r="G34" s="33"/>
      <c r="H34" s="33"/>
      <c r="I34" s="130">
        <v>0.15</v>
      </c>
      <c r="J34" s="129">
        <f>ROUND(((SUM(BF87:BF274))*I34),2)</f>
        <v>0</v>
      </c>
      <c r="K34" s="33"/>
      <c r="L34" s="11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3" t="s">
        <v>44</v>
      </c>
      <c r="F35" s="129">
        <f>ROUND((SUM(BG87:BG274)),2)</f>
        <v>0</v>
      </c>
      <c r="G35" s="33"/>
      <c r="H35" s="33"/>
      <c r="I35" s="130">
        <v>0.21</v>
      </c>
      <c r="J35" s="129">
        <f>0</f>
        <v>0</v>
      </c>
      <c r="K35" s="33"/>
      <c r="L35" s="11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3" t="s">
        <v>45</v>
      </c>
      <c r="F36" s="129">
        <f>ROUND((SUM(BH87:BH274)),2)</f>
        <v>0</v>
      </c>
      <c r="G36" s="33"/>
      <c r="H36" s="33"/>
      <c r="I36" s="130">
        <v>0.15</v>
      </c>
      <c r="J36" s="129">
        <f>0</f>
        <v>0</v>
      </c>
      <c r="K36" s="33"/>
      <c r="L36" s="11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46</v>
      </c>
      <c r="F37" s="129">
        <f>ROUND((SUM(BI87:BI274)),2)</f>
        <v>0</v>
      </c>
      <c r="G37" s="33"/>
      <c r="H37" s="33"/>
      <c r="I37" s="130">
        <v>0</v>
      </c>
      <c r="J37" s="129">
        <f>0</f>
        <v>0</v>
      </c>
      <c r="K37" s="33"/>
      <c r="L37" s="1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11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6"/>
      <c r="J39" s="137">
        <f>SUM(J30:J37)</f>
        <v>0</v>
      </c>
      <c r="K39" s="138"/>
      <c r="L39" s="11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1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42"/>
      <c r="C44" s="143"/>
      <c r="D44" s="143"/>
      <c r="E44" s="143"/>
      <c r="F44" s="143"/>
      <c r="G44" s="143"/>
      <c r="H44" s="143"/>
      <c r="I44" s="144"/>
      <c r="J44" s="143"/>
      <c r="K44" s="143"/>
      <c r="L44" s="11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108</v>
      </c>
      <c r="D45" s="35"/>
      <c r="E45" s="35"/>
      <c r="F45" s="35"/>
      <c r="G45" s="35"/>
      <c r="H45" s="35"/>
      <c r="I45" s="114"/>
      <c r="J45" s="35"/>
      <c r="K45" s="35"/>
      <c r="L45" s="11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14"/>
      <c r="J46" s="35"/>
      <c r="K46" s="35"/>
      <c r="L46" s="11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14"/>
      <c r="J47" s="35"/>
      <c r="K47" s="35"/>
      <c r="L47" s="11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63" t="str">
        <f>E7</f>
        <v>Polní cesta HPC1 v k.ú. Nebovidy</v>
      </c>
      <c r="F48" s="364"/>
      <c r="G48" s="364"/>
      <c r="H48" s="364"/>
      <c r="I48" s="114"/>
      <c r="J48" s="35"/>
      <c r="K48" s="35"/>
      <c r="L48" s="11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114"/>
      <c r="J49" s="35"/>
      <c r="K49" s="35"/>
      <c r="L49" s="11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2" t="str">
        <f>E9</f>
        <v>SO-101 - Polní cesta HPC1 - napojení v intravilánu obce Nebovidy</v>
      </c>
      <c r="F50" s="365"/>
      <c r="G50" s="365"/>
      <c r="H50" s="365"/>
      <c r="I50" s="114"/>
      <c r="J50" s="35"/>
      <c r="K50" s="35"/>
      <c r="L50" s="11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14"/>
      <c r="J51" s="35"/>
      <c r="K51" s="35"/>
      <c r="L51" s="11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6" t="s">
        <v>23</v>
      </c>
      <c r="J52" s="58" t="str">
        <f>IF(J12="","",J12)</f>
        <v>1. 6. 2020</v>
      </c>
      <c r="K52" s="35"/>
      <c r="L52" s="1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14"/>
      <c r="J53" s="35"/>
      <c r="K53" s="35"/>
      <c r="L53" s="11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Obec Nebovidy</v>
      </c>
      <c r="G54" s="35"/>
      <c r="H54" s="35"/>
      <c r="I54" s="116" t="s">
        <v>31</v>
      </c>
      <c r="J54" s="31" t="str">
        <f>E21</f>
        <v>AGRO-AQUA, s.r.o. Pardubice</v>
      </c>
      <c r="K54" s="35"/>
      <c r="L54" s="11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6" t="s">
        <v>34</v>
      </c>
      <c r="J55" s="31" t="str">
        <f>E24</f>
        <v xml:space="preserve"> </v>
      </c>
      <c r="K55" s="35"/>
      <c r="L55" s="11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14"/>
      <c r="J56" s="35"/>
      <c r="K56" s="35"/>
      <c r="L56" s="11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45" t="s">
        <v>109</v>
      </c>
      <c r="D57" s="146"/>
      <c r="E57" s="146"/>
      <c r="F57" s="146"/>
      <c r="G57" s="146"/>
      <c r="H57" s="146"/>
      <c r="I57" s="147"/>
      <c r="J57" s="148" t="s">
        <v>110</v>
      </c>
      <c r="K57" s="146"/>
      <c r="L57" s="11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14"/>
      <c r="J58" s="35"/>
      <c r="K58" s="35"/>
      <c r="L58" s="11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9" t="s">
        <v>69</v>
      </c>
      <c r="D59" s="35"/>
      <c r="E59" s="35"/>
      <c r="F59" s="35"/>
      <c r="G59" s="35"/>
      <c r="H59" s="35"/>
      <c r="I59" s="114"/>
      <c r="J59" s="76">
        <f>J87</f>
        <v>0</v>
      </c>
      <c r="K59" s="35"/>
      <c r="L59" s="11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111</v>
      </c>
    </row>
    <row r="60" spans="2:12" s="9" customFormat="1" ht="24.9" customHeight="1">
      <c r="B60" s="150"/>
      <c r="C60" s="151"/>
      <c r="D60" s="152" t="s">
        <v>112</v>
      </c>
      <c r="E60" s="153"/>
      <c r="F60" s="153"/>
      <c r="G60" s="153"/>
      <c r="H60" s="153"/>
      <c r="I60" s="154"/>
      <c r="J60" s="155">
        <f>J88</f>
        <v>0</v>
      </c>
      <c r="K60" s="151"/>
      <c r="L60" s="156"/>
    </row>
    <row r="61" spans="2:12" s="10" customFormat="1" ht="19.95" customHeight="1">
      <c r="B61" s="157"/>
      <c r="C61" s="96"/>
      <c r="D61" s="158" t="s">
        <v>113</v>
      </c>
      <c r="E61" s="159"/>
      <c r="F61" s="159"/>
      <c r="G61" s="159"/>
      <c r="H61" s="159"/>
      <c r="I61" s="160"/>
      <c r="J61" s="161">
        <f>J89</f>
        <v>0</v>
      </c>
      <c r="K61" s="96"/>
      <c r="L61" s="162"/>
    </row>
    <row r="62" spans="2:12" s="10" customFormat="1" ht="19.95" customHeight="1">
      <c r="B62" s="157"/>
      <c r="C62" s="96"/>
      <c r="D62" s="158" t="s">
        <v>114</v>
      </c>
      <c r="E62" s="159"/>
      <c r="F62" s="159"/>
      <c r="G62" s="159"/>
      <c r="H62" s="159"/>
      <c r="I62" s="160"/>
      <c r="J62" s="161">
        <f>J174</f>
        <v>0</v>
      </c>
      <c r="K62" s="96"/>
      <c r="L62" s="162"/>
    </row>
    <row r="63" spans="2:12" s="10" customFormat="1" ht="19.95" customHeight="1">
      <c r="B63" s="157"/>
      <c r="C63" s="96"/>
      <c r="D63" s="158" t="s">
        <v>115</v>
      </c>
      <c r="E63" s="159"/>
      <c r="F63" s="159"/>
      <c r="G63" s="159"/>
      <c r="H63" s="159"/>
      <c r="I63" s="160"/>
      <c r="J63" s="161">
        <f>J184</f>
        <v>0</v>
      </c>
      <c r="K63" s="96"/>
      <c r="L63" s="162"/>
    </row>
    <row r="64" spans="2:12" s="10" customFormat="1" ht="19.95" customHeight="1">
      <c r="B64" s="157"/>
      <c r="C64" s="96"/>
      <c r="D64" s="158" t="s">
        <v>116</v>
      </c>
      <c r="E64" s="159"/>
      <c r="F64" s="159"/>
      <c r="G64" s="159"/>
      <c r="H64" s="159"/>
      <c r="I64" s="160"/>
      <c r="J64" s="161">
        <f>J227</f>
        <v>0</v>
      </c>
      <c r="K64" s="96"/>
      <c r="L64" s="162"/>
    </row>
    <row r="65" spans="2:12" s="10" customFormat="1" ht="19.95" customHeight="1">
      <c r="B65" s="157"/>
      <c r="C65" s="96"/>
      <c r="D65" s="158" t="s">
        <v>117</v>
      </c>
      <c r="E65" s="159"/>
      <c r="F65" s="159"/>
      <c r="G65" s="159"/>
      <c r="H65" s="159"/>
      <c r="I65" s="160"/>
      <c r="J65" s="161">
        <f>J231</f>
        <v>0</v>
      </c>
      <c r="K65" s="96"/>
      <c r="L65" s="162"/>
    </row>
    <row r="66" spans="2:12" s="10" customFormat="1" ht="19.95" customHeight="1">
      <c r="B66" s="157"/>
      <c r="C66" s="96"/>
      <c r="D66" s="158" t="s">
        <v>118</v>
      </c>
      <c r="E66" s="159"/>
      <c r="F66" s="159"/>
      <c r="G66" s="159"/>
      <c r="H66" s="159"/>
      <c r="I66" s="160"/>
      <c r="J66" s="161">
        <f>J259</f>
        <v>0</v>
      </c>
      <c r="K66" s="96"/>
      <c r="L66" s="162"/>
    </row>
    <row r="67" spans="2:12" s="10" customFormat="1" ht="19.95" customHeight="1">
      <c r="B67" s="157"/>
      <c r="C67" s="96"/>
      <c r="D67" s="158" t="s">
        <v>119</v>
      </c>
      <c r="E67" s="159"/>
      <c r="F67" s="159"/>
      <c r="G67" s="159"/>
      <c r="H67" s="159"/>
      <c r="I67" s="160"/>
      <c r="J67" s="161">
        <f>J272</f>
        <v>0</v>
      </c>
      <c r="K67" s="96"/>
      <c r="L67" s="162"/>
    </row>
    <row r="68" spans="1:31" s="2" customFormat="1" ht="21.75" customHeight="1">
      <c r="A68" s="33"/>
      <c r="B68" s="34"/>
      <c r="C68" s="35"/>
      <c r="D68" s="35"/>
      <c r="E68" s="35"/>
      <c r="F68" s="35"/>
      <c r="G68" s="35"/>
      <c r="H68" s="35"/>
      <c r="I68" s="114"/>
      <c r="J68" s="35"/>
      <c r="K68" s="35"/>
      <c r="L68" s="11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46"/>
      <c r="C69" s="47"/>
      <c r="D69" s="47"/>
      <c r="E69" s="47"/>
      <c r="F69" s="47"/>
      <c r="G69" s="47"/>
      <c r="H69" s="47"/>
      <c r="I69" s="141"/>
      <c r="J69" s="47"/>
      <c r="K69" s="47"/>
      <c r="L69" s="11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" customHeight="1">
      <c r="A73" s="33"/>
      <c r="B73" s="48"/>
      <c r="C73" s="49"/>
      <c r="D73" s="49"/>
      <c r="E73" s="49"/>
      <c r="F73" s="49"/>
      <c r="G73" s="49"/>
      <c r="H73" s="49"/>
      <c r="I73" s="144"/>
      <c r="J73" s="49"/>
      <c r="K73" s="49"/>
      <c r="L73" s="11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" customHeight="1">
      <c r="A74" s="33"/>
      <c r="B74" s="34"/>
      <c r="C74" s="22" t="s">
        <v>120</v>
      </c>
      <c r="D74" s="35"/>
      <c r="E74" s="35"/>
      <c r="F74" s="35"/>
      <c r="G74" s="35"/>
      <c r="H74" s="35"/>
      <c r="I74" s="114"/>
      <c r="J74" s="35"/>
      <c r="K74" s="35"/>
      <c r="L74" s="1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114"/>
      <c r="J75" s="35"/>
      <c r="K75" s="35"/>
      <c r="L75" s="1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5"/>
      <c r="E76" s="35"/>
      <c r="F76" s="35"/>
      <c r="G76" s="35"/>
      <c r="H76" s="35"/>
      <c r="I76" s="114"/>
      <c r="J76" s="35"/>
      <c r="K76" s="35"/>
      <c r="L76" s="1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34"/>
      <c r="C77" s="35"/>
      <c r="D77" s="35"/>
      <c r="E77" s="363" t="str">
        <f>E7</f>
        <v>Polní cesta HPC1 v k.ú. Nebovidy</v>
      </c>
      <c r="F77" s="364"/>
      <c r="G77" s="364"/>
      <c r="H77" s="364"/>
      <c r="I77" s="114"/>
      <c r="J77" s="35"/>
      <c r="K77" s="35"/>
      <c r="L77" s="11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105</v>
      </c>
      <c r="D78" s="35"/>
      <c r="E78" s="35"/>
      <c r="F78" s="35"/>
      <c r="G78" s="35"/>
      <c r="H78" s="35"/>
      <c r="I78" s="114"/>
      <c r="J78" s="35"/>
      <c r="K78" s="35"/>
      <c r="L78" s="1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4.4" customHeight="1">
      <c r="A79" s="33"/>
      <c r="B79" s="34"/>
      <c r="C79" s="35"/>
      <c r="D79" s="35"/>
      <c r="E79" s="312" t="str">
        <f>E9</f>
        <v>SO-101 - Polní cesta HPC1 - napojení v intravilánu obce Nebovidy</v>
      </c>
      <c r="F79" s="365"/>
      <c r="G79" s="365"/>
      <c r="H79" s="365"/>
      <c r="I79" s="114"/>
      <c r="J79" s="35"/>
      <c r="K79" s="35"/>
      <c r="L79" s="1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5"/>
      <c r="D80" s="35"/>
      <c r="E80" s="35"/>
      <c r="F80" s="35"/>
      <c r="G80" s="35"/>
      <c r="H80" s="35"/>
      <c r="I80" s="114"/>
      <c r="J80" s="35"/>
      <c r="K80" s="35"/>
      <c r="L80" s="1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21</v>
      </c>
      <c r="D81" s="35"/>
      <c r="E81" s="35"/>
      <c r="F81" s="26" t="str">
        <f>F12</f>
        <v xml:space="preserve"> </v>
      </c>
      <c r="G81" s="35"/>
      <c r="H81" s="35"/>
      <c r="I81" s="116" t="s">
        <v>23</v>
      </c>
      <c r="J81" s="58" t="str">
        <f>IF(J12="","",J12)</f>
        <v>1. 6. 2020</v>
      </c>
      <c r="K81" s="35"/>
      <c r="L81" s="11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5"/>
      <c r="D82" s="35"/>
      <c r="E82" s="35"/>
      <c r="F82" s="35"/>
      <c r="G82" s="35"/>
      <c r="H82" s="35"/>
      <c r="I82" s="114"/>
      <c r="J82" s="35"/>
      <c r="K82" s="35"/>
      <c r="L82" s="11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8" customHeight="1">
      <c r="A83" s="33"/>
      <c r="B83" s="34"/>
      <c r="C83" s="28" t="s">
        <v>25</v>
      </c>
      <c r="D83" s="35"/>
      <c r="E83" s="35"/>
      <c r="F83" s="26" t="str">
        <f>E15</f>
        <v>Obec Nebovidy</v>
      </c>
      <c r="G83" s="35"/>
      <c r="H83" s="35"/>
      <c r="I83" s="116" t="s">
        <v>31</v>
      </c>
      <c r="J83" s="31" t="str">
        <f>E21</f>
        <v>AGRO-AQUA, s.r.o. Pardubice</v>
      </c>
      <c r="K83" s="35"/>
      <c r="L83" s="11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6" customHeight="1">
      <c r="A84" s="33"/>
      <c r="B84" s="34"/>
      <c r="C84" s="28" t="s">
        <v>29</v>
      </c>
      <c r="D84" s="35"/>
      <c r="E84" s="35"/>
      <c r="F84" s="26" t="str">
        <f>IF(E18="","",E18)</f>
        <v>Vyplň údaj</v>
      </c>
      <c r="G84" s="35"/>
      <c r="H84" s="35"/>
      <c r="I84" s="116" t="s">
        <v>34</v>
      </c>
      <c r="J84" s="31" t="str">
        <f>E24</f>
        <v xml:space="preserve"> </v>
      </c>
      <c r="K84" s="35"/>
      <c r="L84" s="11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5"/>
      <c r="D85" s="35"/>
      <c r="E85" s="35"/>
      <c r="F85" s="35"/>
      <c r="G85" s="35"/>
      <c r="H85" s="35"/>
      <c r="I85" s="114"/>
      <c r="J85" s="35"/>
      <c r="K85" s="35"/>
      <c r="L85" s="11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63"/>
      <c r="B86" s="164"/>
      <c r="C86" s="165" t="s">
        <v>121</v>
      </c>
      <c r="D86" s="166" t="s">
        <v>56</v>
      </c>
      <c r="E86" s="166" t="s">
        <v>52</v>
      </c>
      <c r="F86" s="166" t="s">
        <v>53</v>
      </c>
      <c r="G86" s="166" t="s">
        <v>122</v>
      </c>
      <c r="H86" s="166" t="s">
        <v>123</v>
      </c>
      <c r="I86" s="167" t="s">
        <v>124</v>
      </c>
      <c r="J86" s="166" t="s">
        <v>110</v>
      </c>
      <c r="K86" s="168" t="s">
        <v>125</v>
      </c>
      <c r="L86" s="169"/>
      <c r="M86" s="67" t="s">
        <v>19</v>
      </c>
      <c r="N86" s="68" t="s">
        <v>41</v>
      </c>
      <c r="O86" s="68" t="s">
        <v>126</v>
      </c>
      <c r="P86" s="68" t="s">
        <v>127</v>
      </c>
      <c r="Q86" s="68" t="s">
        <v>128</v>
      </c>
      <c r="R86" s="68" t="s">
        <v>129</v>
      </c>
      <c r="S86" s="68" t="s">
        <v>130</v>
      </c>
      <c r="T86" s="69" t="s">
        <v>131</v>
      </c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</row>
    <row r="87" spans="1:63" s="2" customFormat="1" ht="22.8" customHeight="1">
      <c r="A87" s="33"/>
      <c r="B87" s="34"/>
      <c r="C87" s="74" t="s">
        <v>132</v>
      </c>
      <c r="D87" s="35"/>
      <c r="E87" s="35"/>
      <c r="F87" s="35"/>
      <c r="G87" s="35"/>
      <c r="H87" s="35"/>
      <c r="I87" s="114"/>
      <c r="J87" s="170">
        <f>BK87</f>
        <v>0</v>
      </c>
      <c r="K87" s="35"/>
      <c r="L87" s="38"/>
      <c r="M87" s="70"/>
      <c r="N87" s="171"/>
      <c r="O87" s="71"/>
      <c r="P87" s="172">
        <f>P88</f>
        <v>0</v>
      </c>
      <c r="Q87" s="71"/>
      <c r="R87" s="172">
        <f>R88</f>
        <v>233.14774500000001</v>
      </c>
      <c r="S87" s="71"/>
      <c r="T87" s="173">
        <f>T88</f>
        <v>36.162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70</v>
      </c>
      <c r="AU87" s="16" t="s">
        <v>111</v>
      </c>
      <c r="BK87" s="174">
        <f>BK88</f>
        <v>0</v>
      </c>
    </row>
    <row r="88" spans="2:63" s="12" customFormat="1" ht="25.95" customHeight="1">
      <c r="B88" s="175"/>
      <c r="C88" s="176"/>
      <c r="D88" s="177" t="s">
        <v>70</v>
      </c>
      <c r="E88" s="178" t="s">
        <v>133</v>
      </c>
      <c r="F88" s="178" t="s">
        <v>134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P89+P174+P184+P227+P231+P259+P272</f>
        <v>0</v>
      </c>
      <c r="Q88" s="183"/>
      <c r="R88" s="184">
        <f>R89+R174+R184+R227+R231+R259+R272</f>
        <v>233.14774500000001</v>
      </c>
      <c r="S88" s="183"/>
      <c r="T88" s="185">
        <f>T89+T174+T184+T227+T231+T259+T272</f>
        <v>36.162</v>
      </c>
      <c r="AR88" s="186" t="s">
        <v>79</v>
      </c>
      <c r="AT88" s="187" t="s">
        <v>70</v>
      </c>
      <c r="AU88" s="187" t="s">
        <v>71</v>
      </c>
      <c r="AY88" s="186" t="s">
        <v>135</v>
      </c>
      <c r="BK88" s="188">
        <f>BK89+BK174+BK184+BK227+BK231+BK259+BK272</f>
        <v>0</v>
      </c>
    </row>
    <row r="89" spans="2:63" s="12" customFormat="1" ht="22.8" customHeight="1">
      <c r="B89" s="175"/>
      <c r="C89" s="176"/>
      <c r="D89" s="177" t="s">
        <v>70</v>
      </c>
      <c r="E89" s="189" t="s">
        <v>79</v>
      </c>
      <c r="F89" s="189" t="s">
        <v>136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SUM(P90:P173)</f>
        <v>0</v>
      </c>
      <c r="Q89" s="183"/>
      <c r="R89" s="184">
        <f>SUM(R90:R173)</f>
        <v>5.288981</v>
      </c>
      <c r="S89" s="183"/>
      <c r="T89" s="185">
        <f>SUM(T90:T173)</f>
        <v>36.162</v>
      </c>
      <c r="AR89" s="186" t="s">
        <v>79</v>
      </c>
      <c r="AT89" s="187" t="s">
        <v>70</v>
      </c>
      <c r="AU89" s="187" t="s">
        <v>79</v>
      </c>
      <c r="AY89" s="186" t="s">
        <v>135</v>
      </c>
      <c r="BK89" s="188">
        <f>SUM(BK90:BK173)</f>
        <v>0</v>
      </c>
    </row>
    <row r="90" spans="1:65" s="2" customFormat="1" ht="14.4" customHeight="1">
      <c r="A90" s="33"/>
      <c r="B90" s="34"/>
      <c r="C90" s="191" t="s">
        <v>79</v>
      </c>
      <c r="D90" s="191" t="s">
        <v>137</v>
      </c>
      <c r="E90" s="192" t="s">
        <v>138</v>
      </c>
      <c r="F90" s="193" t="s">
        <v>139</v>
      </c>
      <c r="G90" s="194" t="s">
        <v>140</v>
      </c>
      <c r="H90" s="195">
        <v>0.3</v>
      </c>
      <c r="I90" s="196"/>
      <c r="J90" s="197">
        <f>ROUND(I90*H90,2)</f>
        <v>0</v>
      </c>
      <c r="K90" s="193" t="s">
        <v>141</v>
      </c>
      <c r="L90" s="38"/>
      <c r="M90" s="198" t="s">
        <v>19</v>
      </c>
      <c r="N90" s="199" t="s">
        <v>42</v>
      </c>
      <c r="O90" s="63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202" t="s">
        <v>142</v>
      </c>
      <c r="AT90" s="202" t="s">
        <v>137</v>
      </c>
      <c r="AU90" s="202" t="s">
        <v>82</v>
      </c>
      <c r="AY90" s="16" t="s">
        <v>135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6" t="s">
        <v>79</v>
      </c>
      <c r="BK90" s="203">
        <f>ROUND(I90*H90,2)</f>
        <v>0</v>
      </c>
      <c r="BL90" s="16" t="s">
        <v>142</v>
      </c>
      <c r="BM90" s="202" t="s">
        <v>143</v>
      </c>
    </row>
    <row r="91" spans="1:47" s="2" customFormat="1" ht="19.2">
      <c r="A91" s="33"/>
      <c r="B91" s="34"/>
      <c r="C91" s="35"/>
      <c r="D91" s="204" t="s">
        <v>144</v>
      </c>
      <c r="E91" s="35"/>
      <c r="F91" s="205" t="s">
        <v>145</v>
      </c>
      <c r="G91" s="35"/>
      <c r="H91" s="35"/>
      <c r="I91" s="114"/>
      <c r="J91" s="35"/>
      <c r="K91" s="35"/>
      <c r="L91" s="38"/>
      <c r="M91" s="206"/>
      <c r="N91" s="207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144</v>
      </c>
      <c r="AU91" s="16" t="s">
        <v>82</v>
      </c>
    </row>
    <row r="92" spans="2:51" s="13" customFormat="1" ht="10.2">
      <c r="B92" s="208"/>
      <c r="C92" s="209"/>
      <c r="D92" s="204" t="s">
        <v>146</v>
      </c>
      <c r="E92" s="210" t="s">
        <v>19</v>
      </c>
      <c r="F92" s="211" t="s">
        <v>147</v>
      </c>
      <c r="G92" s="209"/>
      <c r="H92" s="212">
        <v>0.3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146</v>
      </c>
      <c r="AU92" s="218" t="s">
        <v>82</v>
      </c>
      <c r="AV92" s="13" t="s">
        <v>82</v>
      </c>
      <c r="AW92" s="13" t="s">
        <v>33</v>
      </c>
      <c r="AX92" s="13" t="s">
        <v>71</v>
      </c>
      <c r="AY92" s="218" t="s">
        <v>135</v>
      </c>
    </row>
    <row r="93" spans="1:65" s="2" customFormat="1" ht="14.4" customHeight="1">
      <c r="A93" s="33"/>
      <c r="B93" s="34"/>
      <c r="C93" s="191" t="s">
        <v>82</v>
      </c>
      <c r="D93" s="191" t="s">
        <v>137</v>
      </c>
      <c r="E93" s="192" t="s">
        <v>148</v>
      </c>
      <c r="F93" s="193" t="s">
        <v>149</v>
      </c>
      <c r="G93" s="194" t="s">
        <v>150</v>
      </c>
      <c r="H93" s="195">
        <v>2</v>
      </c>
      <c r="I93" s="196"/>
      <c r="J93" s="197">
        <f>ROUND(I93*H93,2)</f>
        <v>0</v>
      </c>
      <c r="K93" s="193" t="s">
        <v>141</v>
      </c>
      <c r="L93" s="38"/>
      <c r="M93" s="198" t="s">
        <v>19</v>
      </c>
      <c r="N93" s="199" t="s">
        <v>42</v>
      </c>
      <c r="O93" s="63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202" t="s">
        <v>142</v>
      </c>
      <c r="AT93" s="202" t="s">
        <v>137</v>
      </c>
      <c r="AU93" s="202" t="s">
        <v>82</v>
      </c>
      <c r="AY93" s="16" t="s">
        <v>135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6" t="s">
        <v>79</v>
      </c>
      <c r="BK93" s="203">
        <f>ROUND(I93*H93,2)</f>
        <v>0</v>
      </c>
      <c r="BL93" s="16" t="s">
        <v>142</v>
      </c>
      <c r="BM93" s="202" t="s">
        <v>151</v>
      </c>
    </row>
    <row r="94" spans="1:47" s="2" customFormat="1" ht="10.2">
      <c r="A94" s="33"/>
      <c r="B94" s="34"/>
      <c r="C94" s="35"/>
      <c r="D94" s="204" t="s">
        <v>144</v>
      </c>
      <c r="E94" s="35"/>
      <c r="F94" s="205" t="s">
        <v>152</v>
      </c>
      <c r="G94" s="35"/>
      <c r="H94" s="35"/>
      <c r="I94" s="114"/>
      <c r="J94" s="35"/>
      <c r="K94" s="35"/>
      <c r="L94" s="38"/>
      <c r="M94" s="206"/>
      <c r="N94" s="207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144</v>
      </c>
      <c r="AU94" s="16" t="s">
        <v>82</v>
      </c>
    </row>
    <row r="95" spans="2:51" s="13" customFormat="1" ht="10.2">
      <c r="B95" s="208"/>
      <c r="C95" s="209"/>
      <c r="D95" s="204" t="s">
        <v>146</v>
      </c>
      <c r="E95" s="210" t="s">
        <v>19</v>
      </c>
      <c r="F95" s="211" t="s">
        <v>153</v>
      </c>
      <c r="G95" s="209"/>
      <c r="H95" s="212">
        <v>2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146</v>
      </c>
      <c r="AU95" s="218" t="s">
        <v>82</v>
      </c>
      <c r="AV95" s="13" t="s">
        <v>82</v>
      </c>
      <c r="AW95" s="13" t="s">
        <v>33</v>
      </c>
      <c r="AX95" s="13" t="s">
        <v>79</v>
      </c>
      <c r="AY95" s="218" t="s">
        <v>135</v>
      </c>
    </row>
    <row r="96" spans="1:65" s="2" customFormat="1" ht="14.4" customHeight="1">
      <c r="A96" s="33"/>
      <c r="B96" s="34"/>
      <c r="C96" s="191" t="s">
        <v>154</v>
      </c>
      <c r="D96" s="191" t="s">
        <v>137</v>
      </c>
      <c r="E96" s="192" t="s">
        <v>155</v>
      </c>
      <c r="F96" s="193" t="s">
        <v>156</v>
      </c>
      <c r="G96" s="194" t="s">
        <v>157</v>
      </c>
      <c r="H96" s="195">
        <v>0.2</v>
      </c>
      <c r="I96" s="196"/>
      <c r="J96" s="197">
        <f>ROUND(I96*H96,2)</f>
        <v>0</v>
      </c>
      <c r="K96" s="193" t="s">
        <v>141</v>
      </c>
      <c r="L96" s="38"/>
      <c r="M96" s="198" t="s">
        <v>19</v>
      </c>
      <c r="N96" s="199" t="s">
        <v>42</v>
      </c>
      <c r="O96" s="63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202" t="s">
        <v>142</v>
      </c>
      <c r="AT96" s="202" t="s">
        <v>137</v>
      </c>
      <c r="AU96" s="202" t="s">
        <v>82</v>
      </c>
      <c r="AY96" s="16" t="s">
        <v>135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6" t="s">
        <v>79</v>
      </c>
      <c r="BK96" s="203">
        <f>ROUND(I96*H96,2)</f>
        <v>0</v>
      </c>
      <c r="BL96" s="16" t="s">
        <v>142</v>
      </c>
      <c r="BM96" s="202" t="s">
        <v>158</v>
      </c>
    </row>
    <row r="97" spans="1:47" s="2" customFormat="1" ht="19.2">
      <c r="A97" s="33"/>
      <c r="B97" s="34"/>
      <c r="C97" s="35"/>
      <c r="D97" s="204" t="s">
        <v>144</v>
      </c>
      <c r="E97" s="35"/>
      <c r="F97" s="205" t="s">
        <v>159</v>
      </c>
      <c r="G97" s="35"/>
      <c r="H97" s="35"/>
      <c r="I97" s="114"/>
      <c r="J97" s="35"/>
      <c r="K97" s="35"/>
      <c r="L97" s="38"/>
      <c r="M97" s="206"/>
      <c r="N97" s="207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144</v>
      </c>
      <c r="AU97" s="16" t="s">
        <v>82</v>
      </c>
    </row>
    <row r="98" spans="2:51" s="13" customFormat="1" ht="10.2">
      <c r="B98" s="208"/>
      <c r="C98" s="209"/>
      <c r="D98" s="204" t="s">
        <v>146</v>
      </c>
      <c r="E98" s="210" t="s">
        <v>19</v>
      </c>
      <c r="F98" s="211" t="s">
        <v>160</v>
      </c>
      <c r="G98" s="209"/>
      <c r="H98" s="212">
        <v>0.2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146</v>
      </c>
      <c r="AU98" s="218" t="s">
        <v>82</v>
      </c>
      <c r="AV98" s="13" t="s">
        <v>82</v>
      </c>
      <c r="AW98" s="13" t="s">
        <v>33</v>
      </c>
      <c r="AX98" s="13" t="s">
        <v>79</v>
      </c>
      <c r="AY98" s="218" t="s">
        <v>135</v>
      </c>
    </row>
    <row r="99" spans="1:65" s="2" customFormat="1" ht="14.4" customHeight="1">
      <c r="A99" s="33"/>
      <c r="B99" s="34"/>
      <c r="C99" s="191" t="s">
        <v>142</v>
      </c>
      <c r="D99" s="191" t="s">
        <v>137</v>
      </c>
      <c r="E99" s="192" t="s">
        <v>161</v>
      </c>
      <c r="F99" s="193" t="s">
        <v>162</v>
      </c>
      <c r="G99" s="194" t="s">
        <v>157</v>
      </c>
      <c r="H99" s="195">
        <v>240</v>
      </c>
      <c r="I99" s="196"/>
      <c r="J99" s="197">
        <f>ROUND(I99*H99,2)</f>
        <v>0</v>
      </c>
      <c r="K99" s="193" t="s">
        <v>141</v>
      </c>
      <c r="L99" s="38"/>
      <c r="M99" s="198" t="s">
        <v>19</v>
      </c>
      <c r="N99" s="199" t="s">
        <v>42</v>
      </c>
      <c r="O99" s="63"/>
      <c r="P99" s="200">
        <f>O99*H99</f>
        <v>0</v>
      </c>
      <c r="Q99" s="200">
        <v>0</v>
      </c>
      <c r="R99" s="200">
        <f>Q99*H99</f>
        <v>0</v>
      </c>
      <c r="S99" s="200">
        <v>0.098</v>
      </c>
      <c r="T99" s="201">
        <f>S99*H99</f>
        <v>23.52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202" t="s">
        <v>142</v>
      </c>
      <c r="AT99" s="202" t="s">
        <v>137</v>
      </c>
      <c r="AU99" s="202" t="s">
        <v>82</v>
      </c>
      <c r="AY99" s="16" t="s">
        <v>135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6" t="s">
        <v>79</v>
      </c>
      <c r="BK99" s="203">
        <f>ROUND(I99*H99,2)</f>
        <v>0</v>
      </c>
      <c r="BL99" s="16" t="s">
        <v>142</v>
      </c>
      <c r="BM99" s="202" t="s">
        <v>163</v>
      </c>
    </row>
    <row r="100" spans="1:47" s="2" customFormat="1" ht="19.2">
      <c r="A100" s="33"/>
      <c r="B100" s="34"/>
      <c r="C100" s="35"/>
      <c r="D100" s="204" t="s">
        <v>144</v>
      </c>
      <c r="E100" s="35"/>
      <c r="F100" s="205" t="s">
        <v>164</v>
      </c>
      <c r="G100" s="35"/>
      <c r="H100" s="35"/>
      <c r="I100" s="114"/>
      <c r="J100" s="35"/>
      <c r="K100" s="35"/>
      <c r="L100" s="38"/>
      <c r="M100" s="206"/>
      <c r="N100" s="207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144</v>
      </c>
      <c r="AU100" s="16" t="s">
        <v>82</v>
      </c>
    </row>
    <row r="101" spans="2:51" s="13" customFormat="1" ht="10.2">
      <c r="B101" s="208"/>
      <c r="C101" s="209"/>
      <c r="D101" s="204" t="s">
        <v>146</v>
      </c>
      <c r="E101" s="210" t="s">
        <v>19</v>
      </c>
      <c r="F101" s="211" t="s">
        <v>165</v>
      </c>
      <c r="G101" s="209"/>
      <c r="H101" s="212">
        <v>240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146</v>
      </c>
      <c r="AU101" s="218" t="s">
        <v>82</v>
      </c>
      <c r="AV101" s="13" t="s">
        <v>82</v>
      </c>
      <c r="AW101" s="13" t="s">
        <v>33</v>
      </c>
      <c r="AX101" s="13" t="s">
        <v>79</v>
      </c>
      <c r="AY101" s="218" t="s">
        <v>135</v>
      </c>
    </row>
    <row r="102" spans="1:65" s="2" customFormat="1" ht="14.4" customHeight="1">
      <c r="A102" s="33"/>
      <c r="B102" s="34"/>
      <c r="C102" s="191" t="s">
        <v>166</v>
      </c>
      <c r="D102" s="191" t="s">
        <v>137</v>
      </c>
      <c r="E102" s="192" t="s">
        <v>167</v>
      </c>
      <c r="F102" s="193" t="s">
        <v>168</v>
      </c>
      <c r="G102" s="194" t="s">
        <v>157</v>
      </c>
      <c r="H102" s="195">
        <v>14</v>
      </c>
      <c r="I102" s="196"/>
      <c r="J102" s="197">
        <f>ROUND(I102*H102,2)</f>
        <v>0</v>
      </c>
      <c r="K102" s="193" t="s">
        <v>141</v>
      </c>
      <c r="L102" s="38"/>
      <c r="M102" s="198" t="s">
        <v>19</v>
      </c>
      <c r="N102" s="199" t="s">
        <v>42</v>
      </c>
      <c r="O102" s="63"/>
      <c r="P102" s="200">
        <f>O102*H102</f>
        <v>0</v>
      </c>
      <c r="Q102" s="200">
        <v>0</v>
      </c>
      <c r="R102" s="200">
        <f>Q102*H102</f>
        <v>0</v>
      </c>
      <c r="S102" s="200">
        <v>0.58</v>
      </c>
      <c r="T102" s="201">
        <f>S102*H102</f>
        <v>8.12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202" t="s">
        <v>142</v>
      </c>
      <c r="AT102" s="202" t="s">
        <v>137</v>
      </c>
      <c r="AU102" s="202" t="s">
        <v>82</v>
      </c>
      <c r="AY102" s="16" t="s">
        <v>135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6" t="s">
        <v>79</v>
      </c>
      <c r="BK102" s="203">
        <f>ROUND(I102*H102,2)</f>
        <v>0</v>
      </c>
      <c r="BL102" s="16" t="s">
        <v>142</v>
      </c>
      <c r="BM102" s="202" t="s">
        <v>169</v>
      </c>
    </row>
    <row r="103" spans="1:47" s="2" customFormat="1" ht="28.8">
      <c r="A103" s="33"/>
      <c r="B103" s="34"/>
      <c r="C103" s="35"/>
      <c r="D103" s="204" t="s">
        <v>144</v>
      </c>
      <c r="E103" s="35"/>
      <c r="F103" s="205" t="s">
        <v>170</v>
      </c>
      <c r="G103" s="35"/>
      <c r="H103" s="35"/>
      <c r="I103" s="114"/>
      <c r="J103" s="35"/>
      <c r="K103" s="35"/>
      <c r="L103" s="38"/>
      <c r="M103" s="206"/>
      <c r="N103" s="207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144</v>
      </c>
      <c r="AU103" s="16" t="s">
        <v>82</v>
      </c>
    </row>
    <row r="104" spans="2:51" s="13" customFormat="1" ht="10.2">
      <c r="B104" s="208"/>
      <c r="C104" s="209"/>
      <c r="D104" s="204" t="s">
        <v>146</v>
      </c>
      <c r="E104" s="210" t="s">
        <v>19</v>
      </c>
      <c r="F104" s="211" t="s">
        <v>171</v>
      </c>
      <c r="G104" s="209"/>
      <c r="H104" s="212">
        <v>14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146</v>
      </c>
      <c r="AU104" s="218" t="s">
        <v>82</v>
      </c>
      <c r="AV104" s="13" t="s">
        <v>82</v>
      </c>
      <c r="AW104" s="13" t="s">
        <v>33</v>
      </c>
      <c r="AX104" s="13" t="s">
        <v>79</v>
      </c>
      <c r="AY104" s="218" t="s">
        <v>135</v>
      </c>
    </row>
    <row r="105" spans="1:65" s="2" customFormat="1" ht="14.4" customHeight="1">
      <c r="A105" s="33"/>
      <c r="B105" s="34"/>
      <c r="C105" s="191" t="s">
        <v>172</v>
      </c>
      <c r="D105" s="191" t="s">
        <v>137</v>
      </c>
      <c r="E105" s="192" t="s">
        <v>173</v>
      </c>
      <c r="F105" s="193" t="s">
        <v>174</v>
      </c>
      <c r="G105" s="194" t="s">
        <v>157</v>
      </c>
      <c r="H105" s="195">
        <v>14</v>
      </c>
      <c r="I105" s="196"/>
      <c r="J105" s="197">
        <f>ROUND(I105*H105,2)</f>
        <v>0</v>
      </c>
      <c r="K105" s="193" t="s">
        <v>141</v>
      </c>
      <c r="L105" s="38"/>
      <c r="M105" s="198" t="s">
        <v>19</v>
      </c>
      <c r="N105" s="199" t="s">
        <v>42</v>
      </c>
      <c r="O105" s="63"/>
      <c r="P105" s="200">
        <f>O105*H105</f>
        <v>0</v>
      </c>
      <c r="Q105" s="200">
        <v>0</v>
      </c>
      <c r="R105" s="200">
        <f>Q105*H105</f>
        <v>0</v>
      </c>
      <c r="S105" s="200">
        <v>0.22</v>
      </c>
      <c r="T105" s="201">
        <f>S105*H105</f>
        <v>3.08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202" t="s">
        <v>142</v>
      </c>
      <c r="AT105" s="202" t="s">
        <v>137</v>
      </c>
      <c r="AU105" s="202" t="s">
        <v>82</v>
      </c>
      <c r="AY105" s="16" t="s">
        <v>135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6" t="s">
        <v>79</v>
      </c>
      <c r="BK105" s="203">
        <f>ROUND(I105*H105,2)</f>
        <v>0</v>
      </c>
      <c r="BL105" s="16" t="s">
        <v>142</v>
      </c>
      <c r="BM105" s="202" t="s">
        <v>175</v>
      </c>
    </row>
    <row r="106" spans="1:47" s="2" customFormat="1" ht="19.2">
      <c r="A106" s="33"/>
      <c r="B106" s="34"/>
      <c r="C106" s="35"/>
      <c r="D106" s="204" t="s">
        <v>144</v>
      </c>
      <c r="E106" s="35"/>
      <c r="F106" s="205" t="s">
        <v>176</v>
      </c>
      <c r="G106" s="35"/>
      <c r="H106" s="35"/>
      <c r="I106" s="114"/>
      <c r="J106" s="35"/>
      <c r="K106" s="35"/>
      <c r="L106" s="38"/>
      <c r="M106" s="206"/>
      <c r="N106" s="207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144</v>
      </c>
      <c r="AU106" s="16" t="s">
        <v>82</v>
      </c>
    </row>
    <row r="107" spans="2:51" s="13" customFormat="1" ht="10.2">
      <c r="B107" s="208"/>
      <c r="C107" s="209"/>
      <c r="D107" s="204" t="s">
        <v>146</v>
      </c>
      <c r="E107" s="210" t="s">
        <v>19</v>
      </c>
      <c r="F107" s="211" t="s">
        <v>171</v>
      </c>
      <c r="G107" s="209"/>
      <c r="H107" s="212">
        <v>14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146</v>
      </c>
      <c r="AU107" s="218" t="s">
        <v>82</v>
      </c>
      <c r="AV107" s="13" t="s">
        <v>82</v>
      </c>
      <c r="AW107" s="13" t="s">
        <v>33</v>
      </c>
      <c r="AX107" s="13" t="s">
        <v>79</v>
      </c>
      <c r="AY107" s="218" t="s">
        <v>135</v>
      </c>
    </row>
    <row r="108" spans="1:65" s="2" customFormat="1" ht="14.4" customHeight="1">
      <c r="A108" s="33"/>
      <c r="B108" s="34"/>
      <c r="C108" s="191" t="s">
        <v>177</v>
      </c>
      <c r="D108" s="191" t="s">
        <v>137</v>
      </c>
      <c r="E108" s="192" t="s">
        <v>178</v>
      </c>
      <c r="F108" s="193" t="s">
        <v>179</v>
      </c>
      <c r="G108" s="194" t="s">
        <v>157</v>
      </c>
      <c r="H108" s="195">
        <v>14</v>
      </c>
      <c r="I108" s="196"/>
      <c r="J108" s="197">
        <f>ROUND(I108*H108,2)</f>
        <v>0</v>
      </c>
      <c r="K108" s="193" t="s">
        <v>141</v>
      </c>
      <c r="L108" s="38"/>
      <c r="M108" s="198" t="s">
        <v>19</v>
      </c>
      <c r="N108" s="199" t="s">
        <v>42</v>
      </c>
      <c r="O108" s="63"/>
      <c r="P108" s="200">
        <f>O108*H108</f>
        <v>0</v>
      </c>
      <c r="Q108" s="200">
        <v>4E-05</v>
      </c>
      <c r="R108" s="200">
        <f>Q108*H108</f>
        <v>0.0005600000000000001</v>
      </c>
      <c r="S108" s="200">
        <v>0.103</v>
      </c>
      <c r="T108" s="201">
        <f>S108*H108</f>
        <v>1.442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202" t="s">
        <v>142</v>
      </c>
      <c r="AT108" s="202" t="s">
        <v>137</v>
      </c>
      <c r="AU108" s="202" t="s">
        <v>82</v>
      </c>
      <c r="AY108" s="16" t="s">
        <v>135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6" t="s">
        <v>79</v>
      </c>
      <c r="BK108" s="203">
        <f>ROUND(I108*H108,2)</f>
        <v>0</v>
      </c>
      <c r="BL108" s="16" t="s">
        <v>142</v>
      </c>
      <c r="BM108" s="202" t="s">
        <v>180</v>
      </c>
    </row>
    <row r="109" spans="1:47" s="2" customFormat="1" ht="19.2">
      <c r="A109" s="33"/>
      <c r="B109" s="34"/>
      <c r="C109" s="35"/>
      <c r="D109" s="204" t="s">
        <v>144</v>
      </c>
      <c r="E109" s="35"/>
      <c r="F109" s="205" t="s">
        <v>181</v>
      </c>
      <c r="G109" s="35"/>
      <c r="H109" s="35"/>
      <c r="I109" s="114"/>
      <c r="J109" s="35"/>
      <c r="K109" s="35"/>
      <c r="L109" s="38"/>
      <c r="M109" s="206"/>
      <c r="N109" s="207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144</v>
      </c>
      <c r="AU109" s="16" t="s">
        <v>82</v>
      </c>
    </row>
    <row r="110" spans="2:51" s="13" customFormat="1" ht="10.2">
      <c r="B110" s="208"/>
      <c r="C110" s="209"/>
      <c r="D110" s="204" t="s">
        <v>146</v>
      </c>
      <c r="E110" s="210" t="s">
        <v>19</v>
      </c>
      <c r="F110" s="211" t="s">
        <v>182</v>
      </c>
      <c r="G110" s="209"/>
      <c r="H110" s="212">
        <v>14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146</v>
      </c>
      <c r="AU110" s="218" t="s">
        <v>82</v>
      </c>
      <c r="AV110" s="13" t="s">
        <v>82</v>
      </c>
      <c r="AW110" s="13" t="s">
        <v>33</v>
      </c>
      <c r="AX110" s="13" t="s">
        <v>79</v>
      </c>
      <c r="AY110" s="218" t="s">
        <v>135</v>
      </c>
    </row>
    <row r="111" spans="1:65" s="2" customFormat="1" ht="14.4" customHeight="1">
      <c r="A111" s="33"/>
      <c r="B111" s="34"/>
      <c r="C111" s="191" t="s">
        <v>183</v>
      </c>
      <c r="D111" s="191" t="s">
        <v>137</v>
      </c>
      <c r="E111" s="192" t="s">
        <v>184</v>
      </c>
      <c r="F111" s="193" t="s">
        <v>185</v>
      </c>
      <c r="G111" s="194" t="s">
        <v>186</v>
      </c>
      <c r="H111" s="195">
        <v>3</v>
      </c>
      <c r="I111" s="196"/>
      <c r="J111" s="197">
        <f>ROUND(I111*H111,2)</f>
        <v>0</v>
      </c>
      <c r="K111" s="193" t="s">
        <v>141</v>
      </c>
      <c r="L111" s="38"/>
      <c r="M111" s="198" t="s">
        <v>19</v>
      </c>
      <c r="N111" s="199" t="s">
        <v>42</v>
      </c>
      <c r="O111" s="63"/>
      <c r="P111" s="200">
        <f>O111*H111</f>
        <v>0</v>
      </c>
      <c r="Q111" s="200">
        <v>0.0369</v>
      </c>
      <c r="R111" s="200">
        <f>Q111*H111</f>
        <v>0.1107</v>
      </c>
      <c r="S111" s="200">
        <v>0</v>
      </c>
      <c r="T111" s="201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202" t="s">
        <v>142</v>
      </c>
      <c r="AT111" s="202" t="s">
        <v>137</v>
      </c>
      <c r="AU111" s="202" t="s">
        <v>82</v>
      </c>
      <c r="AY111" s="16" t="s">
        <v>135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6" t="s">
        <v>79</v>
      </c>
      <c r="BK111" s="203">
        <f>ROUND(I111*H111,2)</f>
        <v>0</v>
      </c>
      <c r="BL111" s="16" t="s">
        <v>142</v>
      </c>
      <c r="BM111" s="202" t="s">
        <v>187</v>
      </c>
    </row>
    <row r="112" spans="1:47" s="2" customFormat="1" ht="38.4">
      <c r="A112" s="33"/>
      <c r="B112" s="34"/>
      <c r="C112" s="35"/>
      <c r="D112" s="204" t="s">
        <v>144</v>
      </c>
      <c r="E112" s="35"/>
      <c r="F112" s="205" t="s">
        <v>188</v>
      </c>
      <c r="G112" s="35"/>
      <c r="H112" s="35"/>
      <c r="I112" s="114"/>
      <c r="J112" s="35"/>
      <c r="K112" s="35"/>
      <c r="L112" s="38"/>
      <c r="M112" s="206"/>
      <c r="N112" s="207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144</v>
      </c>
      <c r="AU112" s="16" t="s">
        <v>82</v>
      </c>
    </row>
    <row r="113" spans="2:51" s="13" customFormat="1" ht="10.2">
      <c r="B113" s="208"/>
      <c r="C113" s="209"/>
      <c r="D113" s="204" t="s">
        <v>146</v>
      </c>
      <c r="E113" s="210" t="s">
        <v>19</v>
      </c>
      <c r="F113" s="211" t="s">
        <v>189</v>
      </c>
      <c r="G113" s="209"/>
      <c r="H113" s="212">
        <v>3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146</v>
      </c>
      <c r="AU113" s="218" t="s">
        <v>82</v>
      </c>
      <c r="AV113" s="13" t="s">
        <v>82</v>
      </c>
      <c r="AW113" s="13" t="s">
        <v>33</v>
      </c>
      <c r="AX113" s="13" t="s">
        <v>79</v>
      </c>
      <c r="AY113" s="218" t="s">
        <v>135</v>
      </c>
    </row>
    <row r="114" spans="1:65" s="2" customFormat="1" ht="14.4" customHeight="1">
      <c r="A114" s="33"/>
      <c r="B114" s="34"/>
      <c r="C114" s="191" t="s">
        <v>190</v>
      </c>
      <c r="D114" s="191" t="s">
        <v>137</v>
      </c>
      <c r="E114" s="192" t="s">
        <v>191</v>
      </c>
      <c r="F114" s="193" t="s">
        <v>192</v>
      </c>
      <c r="G114" s="194" t="s">
        <v>157</v>
      </c>
      <c r="H114" s="195">
        <v>56.2</v>
      </c>
      <c r="I114" s="196"/>
      <c r="J114" s="197">
        <f>ROUND(I114*H114,2)</f>
        <v>0</v>
      </c>
      <c r="K114" s="193" t="s">
        <v>141</v>
      </c>
      <c r="L114" s="38"/>
      <c r="M114" s="198" t="s">
        <v>19</v>
      </c>
      <c r="N114" s="199" t="s">
        <v>42</v>
      </c>
      <c r="O114" s="63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202" t="s">
        <v>142</v>
      </c>
      <c r="AT114" s="202" t="s">
        <v>137</v>
      </c>
      <c r="AU114" s="202" t="s">
        <v>82</v>
      </c>
      <c r="AY114" s="16" t="s">
        <v>135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6" t="s">
        <v>79</v>
      </c>
      <c r="BK114" s="203">
        <f>ROUND(I114*H114,2)</f>
        <v>0</v>
      </c>
      <c r="BL114" s="16" t="s">
        <v>142</v>
      </c>
      <c r="BM114" s="202" t="s">
        <v>193</v>
      </c>
    </row>
    <row r="115" spans="1:47" s="2" customFormat="1" ht="10.2">
      <c r="A115" s="33"/>
      <c r="B115" s="34"/>
      <c r="C115" s="35"/>
      <c r="D115" s="204" t="s">
        <v>144</v>
      </c>
      <c r="E115" s="35"/>
      <c r="F115" s="205" t="s">
        <v>194</v>
      </c>
      <c r="G115" s="35"/>
      <c r="H115" s="35"/>
      <c r="I115" s="114"/>
      <c r="J115" s="35"/>
      <c r="K115" s="35"/>
      <c r="L115" s="38"/>
      <c r="M115" s="206"/>
      <c r="N115" s="207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144</v>
      </c>
      <c r="AU115" s="16" t="s">
        <v>82</v>
      </c>
    </row>
    <row r="116" spans="2:51" s="13" customFormat="1" ht="10.2">
      <c r="B116" s="208"/>
      <c r="C116" s="209"/>
      <c r="D116" s="204" t="s">
        <v>146</v>
      </c>
      <c r="E116" s="210" t="s">
        <v>19</v>
      </c>
      <c r="F116" s="211" t="s">
        <v>195</v>
      </c>
      <c r="G116" s="209"/>
      <c r="H116" s="212">
        <v>56.2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146</v>
      </c>
      <c r="AU116" s="218" t="s">
        <v>82</v>
      </c>
      <c r="AV116" s="13" t="s">
        <v>82</v>
      </c>
      <c r="AW116" s="13" t="s">
        <v>33</v>
      </c>
      <c r="AX116" s="13" t="s">
        <v>79</v>
      </c>
      <c r="AY116" s="218" t="s">
        <v>135</v>
      </c>
    </row>
    <row r="117" spans="1:65" s="2" customFormat="1" ht="22.8">
      <c r="A117" s="33"/>
      <c r="B117" s="34"/>
      <c r="C117" s="191" t="s">
        <v>196</v>
      </c>
      <c r="D117" s="191" t="s">
        <v>137</v>
      </c>
      <c r="E117" s="192" t="s">
        <v>197</v>
      </c>
      <c r="F117" s="193" t="s">
        <v>198</v>
      </c>
      <c r="G117" s="194" t="s">
        <v>140</v>
      </c>
      <c r="H117" s="195">
        <v>70.6</v>
      </c>
      <c r="I117" s="196"/>
      <c r="J117" s="197">
        <f>ROUND(I117*H117,2)</f>
        <v>0</v>
      </c>
      <c r="K117" s="193" t="s">
        <v>141</v>
      </c>
      <c r="L117" s="38"/>
      <c r="M117" s="198" t="s">
        <v>19</v>
      </c>
      <c r="N117" s="199" t="s">
        <v>42</v>
      </c>
      <c r="O117" s="63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202" t="s">
        <v>142</v>
      </c>
      <c r="AT117" s="202" t="s">
        <v>137</v>
      </c>
      <c r="AU117" s="202" t="s">
        <v>82</v>
      </c>
      <c r="AY117" s="16" t="s">
        <v>135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6" t="s">
        <v>79</v>
      </c>
      <c r="BK117" s="203">
        <f>ROUND(I117*H117,2)</f>
        <v>0</v>
      </c>
      <c r="BL117" s="16" t="s">
        <v>142</v>
      </c>
      <c r="BM117" s="202" t="s">
        <v>199</v>
      </c>
    </row>
    <row r="118" spans="1:47" s="2" customFormat="1" ht="19.2">
      <c r="A118" s="33"/>
      <c r="B118" s="34"/>
      <c r="C118" s="35"/>
      <c r="D118" s="204" t="s">
        <v>144</v>
      </c>
      <c r="E118" s="35"/>
      <c r="F118" s="205" t="s">
        <v>200</v>
      </c>
      <c r="G118" s="35"/>
      <c r="H118" s="35"/>
      <c r="I118" s="114"/>
      <c r="J118" s="35"/>
      <c r="K118" s="35"/>
      <c r="L118" s="38"/>
      <c r="M118" s="206"/>
      <c r="N118" s="207"/>
      <c r="O118" s="63"/>
      <c r="P118" s="63"/>
      <c r="Q118" s="63"/>
      <c r="R118" s="63"/>
      <c r="S118" s="63"/>
      <c r="T118" s="64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144</v>
      </c>
      <c r="AU118" s="16" t="s">
        <v>82</v>
      </c>
    </row>
    <row r="119" spans="2:51" s="13" customFormat="1" ht="10.2">
      <c r="B119" s="208"/>
      <c r="C119" s="209"/>
      <c r="D119" s="204" t="s">
        <v>146</v>
      </c>
      <c r="E119" s="210" t="s">
        <v>19</v>
      </c>
      <c r="F119" s="211" t="s">
        <v>201</v>
      </c>
      <c r="G119" s="209"/>
      <c r="H119" s="212">
        <v>51.3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146</v>
      </c>
      <c r="AU119" s="218" t="s">
        <v>82</v>
      </c>
      <c r="AV119" s="13" t="s">
        <v>82</v>
      </c>
      <c r="AW119" s="13" t="s">
        <v>33</v>
      </c>
      <c r="AX119" s="13" t="s">
        <v>71</v>
      </c>
      <c r="AY119" s="218" t="s">
        <v>135</v>
      </c>
    </row>
    <row r="120" spans="2:51" s="13" customFormat="1" ht="10.2">
      <c r="B120" s="208"/>
      <c r="C120" s="209"/>
      <c r="D120" s="204" t="s">
        <v>146</v>
      </c>
      <c r="E120" s="210" t="s">
        <v>19</v>
      </c>
      <c r="F120" s="211" t="s">
        <v>202</v>
      </c>
      <c r="G120" s="209"/>
      <c r="H120" s="212">
        <v>31.3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146</v>
      </c>
      <c r="AU120" s="218" t="s">
        <v>82</v>
      </c>
      <c r="AV120" s="13" t="s">
        <v>82</v>
      </c>
      <c r="AW120" s="13" t="s">
        <v>33</v>
      </c>
      <c r="AX120" s="13" t="s">
        <v>71</v>
      </c>
      <c r="AY120" s="218" t="s">
        <v>135</v>
      </c>
    </row>
    <row r="121" spans="2:51" s="13" customFormat="1" ht="10.2">
      <c r="B121" s="208"/>
      <c r="C121" s="209"/>
      <c r="D121" s="204" t="s">
        <v>146</v>
      </c>
      <c r="E121" s="210" t="s">
        <v>19</v>
      </c>
      <c r="F121" s="211" t="s">
        <v>203</v>
      </c>
      <c r="G121" s="209"/>
      <c r="H121" s="212">
        <v>-12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146</v>
      </c>
      <c r="AU121" s="218" t="s">
        <v>82</v>
      </c>
      <c r="AV121" s="13" t="s">
        <v>82</v>
      </c>
      <c r="AW121" s="13" t="s">
        <v>33</v>
      </c>
      <c r="AX121" s="13" t="s">
        <v>71</v>
      </c>
      <c r="AY121" s="218" t="s">
        <v>135</v>
      </c>
    </row>
    <row r="122" spans="1:65" s="2" customFormat="1" ht="14.4" customHeight="1">
      <c r="A122" s="33"/>
      <c r="B122" s="34"/>
      <c r="C122" s="191" t="s">
        <v>204</v>
      </c>
      <c r="D122" s="191" t="s">
        <v>137</v>
      </c>
      <c r="E122" s="192" t="s">
        <v>205</v>
      </c>
      <c r="F122" s="193" t="s">
        <v>206</v>
      </c>
      <c r="G122" s="194" t="s">
        <v>157</v>
      </c>
      <c r="H122" s="195">
        <v>0.2</v>
      </c>
      <c r="I122" s="196"/>
      <c r="J122" s="197">
        <f>ROUND(I122*H122,2)</f>
        <v>0</v>
      </c>
      <c r="K122" s="193" t="s">
        <v>141</v>
      </c>
      <c r="L122" s="38"/>
      <c r="M122" s="198" t="s">
        <v>19</v>
      </c>
      <c r="N122" s="199" t="s">
        <v>42</v>
      </c>
      <c r="O122" s="63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02" t="s">
        <v>142</v>
      </c>
      <c r="AT122" s="202" t="s">
        <v>137</v>
      </c>
      <c r="AU122" s="202" t="s">
        <v>82</v>
      </c>
      <c r="AY122" s="16" t="s">
        <v>135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6" t="s">
        <v>79</v>
      </c>
      <c r="BK122" s="203">
        <f>ROUND(I122*H122,2)</f>
        <v>0</v>
      </c>
      <c r="BL122" s="16" t="s">
        <v>142</v>
      </c>
      <c r="BM122" s="202" t="s">
        <v>207</v>
      </c>
    </row>
    <row r="123" spans="1:47" s="2" customFormat="1" ht="10.2">
      <c r="A123" s="33"/>
      <c r="B123" s="34"/>
      <c r="C123" s="35"/>
      <c r="D123" s="204" t="s">
        <v>144</v>
      </c>
      <c r="E123" s="35"/>
      <c r="F123" s="205" t="s">
        <v>208</v>
      </c>
      <c r="G123" s="35"/>
      <c r="H123" s="35"/>
      <c r="I123" s="114"/>
      <c r="J123" s="35"/>
      <c r="K123" s="35"/>
      <c r="L123" s="38"/>
      <c r="M123" s="206"/>
      <c r="N123" s="207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144</v>
      </c>
      <c r="AU123" s="16" t="s">
        <v>82</v>
      </c>
    </row>
    <row r="124" spans="1:65" s="2" customFormat="1" ht="22.8">
      <c r="A124" s="33"/>
      <c r="B124" s="34"/>
      <c r="C124" s="191" t="s">
        <v>209</v>
      </c>
      <c r="D124" s="191" t="s">
        <v>137</v>
      </c>
      <c r="E124" s="192" t="s">
        <v>210</v>
      </c>
      <c r="F124" s="193" t="s">
        <v>211</v>
      </c>
      <c r="G124" s="194" t="s">
        <v>140</v>
      </c>
      <c r="H124" s="195">
        <v>4</v>
      </c>
      <c r="I124" s="196"/>
      <c r="J124" s="197">
        <f>ROUND(I124*H124,2)</f>
        <v>0</v>
      </c>
      <c r="K124" s="193" t="s">
        <v>141</v>
      </c>
      <c r="L124" s="38"/>
      <c r="M124" s="198" t="s">
        <v>19</v>
      </c>
      <c r="N124" s="199" t="s">
        <v>42</v>
      </c>
      <c r="O124" s="63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02" t="s">
        <v>142</v>
      </c>
      <c r="AT124" s="202" t="s">
        <v>137</v>
      </c>
      <c r="AU124" s="202" t="s">
        <v>82</v>
      </c>
      <c r="AY124" s="16" t="s">
        <v>135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79</v>
      </c>
      <c r="BK124" s="203">
        <f>ROUND(I124*H124,2)</f>
        <v>0</v>
      </c>
      <c r="BL124" s="16" t="s">
        <v>142</v>
      </c>
      <c r="BM124" s="202" t="s">
        <v>212</v>
      </c>
    </row>
    <row r="125" spans="1:47" s="2" customFormat="1" ht="19.2">
      <c r="A125" s="33"/>
      <c r="B125" s="34"/>
      <c r="C125" s="35"/>
      <c r="D125" s="204" t="s">
        <v>144</v>
      </c>
      <c r="E125" s="35"/>
      <c r="F125" s="205" t="s">
        <v>213</v>
      </c>
      <c r="G125" s="35"/>
      <c r="H125" s="35"/>
      <c r="I125" s="114"/>
      <c r="J125" s="35"/>
      <c r="K125" s="35"/>
      <c r="L125" s="38"/>
      <c r="M125" s="206"/>
      <c r="N125" s="207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144</v>
      </c>
      <c r="AU125" s="16" t="s">
        <v>82</v>
      </c>
    </row>
    <row r="126" spans="2:51" s="13" customFormat="1" ht="10.2">
      <c r="B126" s="208"/>
      <c r="C126" s="209"/>
      <c r="D126" s="204" t="s">
        <v>146</v>
      </c>
      <c r="E126" s="210" t="s">
        <v>19</v>
      </c>
      <c r="F126" s="211" t="s">
        <v>214</v>
      </c>
      <c r="G126" s="209"/>
      <c r="H126" s="212">
        <v>4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146</v>
      </c>
      <c r="AU126" s="218" t="s">
        <v>82</v>
      </c>
      <c r="AV126" s="13" t="s">
        <v>82</v>
      </c>
      <c r="AW126" s="13" t="s">
        <v>33</v>
      </c>
      <c r="AX126" s="13" t="s">
        <v>79</v>
      </c>
      <c r="AY126" s="218" t="s">
        <v>135</v>
      </c>
    </row>
    <row r="127" spans="1:65" s="2" customFormat="1" ht="22.8">
      <c r="A127" s="33"/>
      <c r="B127" s="34"/>
      <c r="C127" s="191" t="s">
        <v>215</v>
      </c>
      <c r="D127" s="191" t="s">
        <v>137</v>
      </c>
      <c r="E127" s="192" t="s">
        <v>216</v>
      </c>
      <c r="F127" s="193" t="s">
        <v>217</v>
      </c>
      <c r="G127" s="194" t="s">
        <v>140</v>
      </c>
      <c r="H127" s="195">
        <v>4.5</v>
      </c>
      <c r="I127" s="196"/>
      <c r="J127" s="197">
        <f>ROUND(I127*H127,2)</f>
        <v>0</v>
      </c>
      <c r="K127" s="193" t="s">
        <v>141</v>
      </c>
      <c r="L127" s="38"/>
      <c r="M127" s="198" t="s">
        <v>19</v>
      </c>
      <c r="N127" s="199" t="s">
        <v>42</v>
      </c>
      <c r="O127" s="63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2" t="s">
        <v>142</v>
      </c>
      <c r="AT127" s="202" t="s">
        <v>137</v>
      </c>
      <c r="AU127" s="202" t="s">
        <v>82</v>
      </c>
      <c r="AY127" s="16" t="s">
        <v>135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79</v>
      </c>
      <c r="BK127" s="203">
        <f>ROUND(I127*H127,2)</f>
        <v>0</v>
      </c>
      <c r="BL127" s="16" t="s">
        <v>142</v>
      </c>
      <c r="BM127" s="202" t="s">
        <v>218</v>
      </c>
    </row>
    <row r="128" spans="1:47" s="2" customFormat="1" ht="19.2">
      <c r="A128" s="33"/>
      <c r="B128" s="34"/>
      <c r="C128" s="35"/>
      <c r="D128" s="204" t="s">
        <v>144</v>
      </c>
      <c r="E128" s="35"/>
      <c r="F128" s="205" t="s">
        <v>219</v>
      </c>
      <c r="G128" s="35"/>
      <c r="H128" s="35"/>
      <c r="I128" s="114"/>
      <c r="J128" s="35"/>
      <c r="K128" s="35"/>
      <c r="L128" s="38"/>
      <c r="M128" s="206"/>
      <c r="N128" s="207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144</v>
      </c>
      <c r="AU128" s="16" t="s">
        <v>82</v>
      </c>
    </row>
    <row r="129" spans="2:51" s="13" customFormat="1" ht="10.2">
      <c r="B129" s="208"/>
      <c r="C129" s="209"/>
      <c r="D129" s="204" t="s">
        <v>146</v>
      </c>
      <c r="E129" s="210" t="s">
        <v>19</v>
      </c>
      <c r="F129" s="211" t="s">
        <v>220</v>
      </c>
      <c r="G129" s="209"/>
      <c r="H129" s="212">
        <v>4.5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146</v>
      </c>
      <c r="AU129" s="218" t="s">
        <v>82</v>
      </c>
      <c r="AV129" s="13" t="s">
        <v>82</v>
      </c>
      <c r="AW129" s="13" t="s">
        <v>33</v>
      </c>
      <c r="AX129" s="13" t="s">
        <v>79</v>
      </c>
      <c r="AY129" s="218" t="s">
        <v>135</v>
      </c>
    </row>
    <row r="130" spans="1:65" s="2" customFormat="1" ht="14.4" customHeight="1">
      <c r="A130" s="33"/>
      <c r="B130" s="34"/>
      <c r="C130" s="191" t="s">
        <v>221</v>
      </c>
      <c r="D130" s="191" t="s">
        <v>137</v>
      </c>
      <c r="E130" s="192" t="s">
        <v>222</v>
      </c>
      <c r="F130" s="193" t="s">
        <v>223</v>
      </c>
      <c r="G130" s="194" t="s">
        <v>140</v>
      </c>
      <c r="H130" s="195">
        <v>5.85</v>
      </c>
      <c r="I130" s="196"/>
      <c r="J130" s="197">
        <f>ROUND(I130*H130,2)</f>
        <v>0</v>
      </c>
      <c r="K130" s="193" t="s">
        <v>141</v>
      </c>
      <c r="L130" s="38"/>
      <c r="M130" s="198" t="s">
        <v>19</v>
      </c>
      <c r="N130" s="199" t="s">
        <v>42</v>
      </c>
      <c r="O130" s="63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2" t="s">
        <v>142</v>
      </c>
      <c r="AT130" s="202" t="s">
        <v>137</v>
      </c>
      <c r="AU130" s="202" t="s">
        <v>82</v>
      </c>
      <c r="AY130" s="16" t="s">
        <v>135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79</v>
      </c>
      <c r="BK130" s="203">
        <f>ROUND(I130*H130,2)</f>
        <v>0</v>
      </c>
      <c r="BL130" s="16" t="s">
        <v>142</v>
      </c>
      <c r="BM130" s="202" t="s">
        <v>224</v>
      </c>
    </row>
    <row r="131" spans="1:47" s="2" customFormat="1" ht="19.2">
      <c r="A131" s="33"/>
      <c r="B131" s="34"/>
      <c r="C131" s="35"/>
      <c r="D131" s="204" t="s">
        <v>144</v>
      </c>
      <c r="E131" s="35"/>
      <c r="F131" s="205" t="s">
        <v>225</v>
      </c>
      <c r="G131" s="35"/>
      <c r="H131" s="35"/>
      <c r="I131" s="114"/>
      <c r="J131" s="35"/>
      <c r="K131" s="35"/>
      <c r="L131" s="38"/>
      <c r="M131" s="206"/>
      <c r="N131" s="207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144</v>
      </c>
      <c r="AU131" s="16" t="s">
        <v>82</v>
      </c>
    </row>
    <row r="132" spans="2:51" s="13" customFormat="1" ht="10.2">
      <c r="B132" s="208"/>
      <c r="C132" s="209"/>
      <c r="D132" s="204" t="s">
        <v>146</v>
      </c>
      <c r="E132" s="210" t="s">
        <v>19</v>
      </c>
      <c r="F132" s="211" t="s">
        <v>226</v>
      </c>
      <c r="G132" s="209"/>
      <c r="H132" s="212">
        <v>5.85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146</v>
      </c>
      <c r="AU132" s="218" t="s">
        <v>82</v>
      </c>
      <c r="AV132" s="13" t="s">
        <v>82</v>
      </c>
      <c r="AW132" s="13" t="s">
        <v>33</v>
      </c>
      <c r="AX132" s="13" t="s">
        <v>79</v>
      </c>
      <c r="AY132" s="218" t="s">
        <v>135</v>
      </c>
    </row>
    <row r="133" spans="1:65" s="2" customFormat="1" ht="14.4" customHeight="1">
      <c r="A133" s="33"/>
      <c r="B133" s="34"/>
      <c r="C133" s="191" t="s">
        <v>8</v>
      </c>
      <c r="D133" s="191" t="s">
        <v>137</v>
      </c>
      <c r="E133" s="192" t="s">
        <v>227</v>
      </c>
      <c r="F133" s="193" t="s">
        <v>228</v>
      </c>
      <c r="G133" s="194" t="s">
        <v>150</v>
      </c>
      <c r="H133" s="195">
        <v>2</v>
      </c>
      <c r="I133" s="196"/>
      <c r="J133" s="197">
        <f>ROUND(I133*H133,2)</f>
        <v>0</v>
      </c>
      <c r="K133" s="193" t="s">
        <v>141</v>
      </c>
      <c r="L133" s="38"/>
      <c r="M133" s="198" t="s">
        <v>19</v>
      </c>
      <c r="N133" s="199" t="s">
        <v>42</v>
      </c>
      <c r="O133" s="63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02" t="s">
        <v>142</v>
      </c>
      <c r="AT133" s="202" t="s">
        <v>137</v>
      </c>
      <c r="AU133" s="202" t="s">
        <v>82</v>
      </c>
      <c r="AY133" s="16" t="s">
        <v>135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79</v>
      </c>
      <c r="BK133" s="203">
        <f>ROUND(I133*H133,2)</f>
        <v>0</v>
      </c>
      <c r="BL133" s="16" t="s">
        <v>142</v>
      </c>
      <c r="BM133" s="202" t="s">
        <v>229</v>
      </c>
    </row>
    <row r="134" spans="1:47" s="2" customFormat="1" ht="19.2">
      <c r="A134" s="33"/>
      <c r="B134" s="34"/>
      <c r="C134" s="35"/>
      <c r="D134" s="204" t="s">
        <v>144</v>
      </c>
      <c r="E134" s="35"/>
      <c r="F134" s="205" t="s">
        <v>230</v>
      </c>
      <c r="G134" s="35"/>
      <c r="H134" s="35"/>
      <c r="I134" s="114"/>
      <c r="J134" s="35"/>
      <c r="K134" s="35"/>
      <c r="L134" s="38"/>
      <c r="M134" s="206"/>
      <c r="N134" s="207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144</v>
      </c>
      <c r="AU134" s="16" t="s">
        <v>82</v>
      </c>
    </row>
    <row r="135" spans="1:65" s="2" customFormat="1" ht="22.8">
      <c r="A135" s="33"/>
      <c r="B135" s="34"/>
      <c r="C135" s="191" t="s">
        <v>231</v>
      </c>
      <c r="D135" s="191" t="s">
        <v>137</v>
      </c>
      <c r="E135" s="192" t="s">
        <v>232</v>
      </c>
      <c r="F135" s="193" t="s">
        <v>233</v>
      </c>
      <c r="G135" s="194" t="s">
        <v>140</v>
      </c>
      <c r="H135" s="195">
        <v>79.1</v>
      </c>
      <c r="I135" s="196"/>
      <c r="J135" s="197">
        <f>ROUND(I135*H135,2)</f>
        <v>0</v>
      </c>
      <c r="K135" s="193" t="s">
        <v>141</v>
      </c>
      <c r="L135" s="38"/>
      <c r="M135" s="198" t="s">
        <v>19</v>
      </c>
      <c r="N135" s="199" t="s">
        <v>42</v>
      </c>
      <c r="O135" s="63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2" t="s">
        <v>142</v>
      </c>
      <c r="AT135" s="202" t="s">
        <v>137</v>
      </c>
      <c r="AU135" s="202" t="s">
        <v>82</v>
      </c>
      <c r="AY135" s="16" t="s">
        <v>135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79</v>
      </c>
      <c r="BK135" s="203">
        <f>ROUND(I135*H135,2)</f>
        <v>0</v>
      </c>
      <c r="BL135" s="16" t="s">
        <v>142</v>
      </c>
      <c r="BM135" s="202" t="s">
        <v>234</v>
      </c>
    </row>
    <row r="136" spans="1:47" s="2" customFormat="1" ht="28.8">
      <c r="A136" s="33"/>
      <c r="B136" s="34"/>
      <c r="C136" s="35"/>
      <c r="D136" s="204" t="s">
        <v>144</v>
      </c>
      <c r="E136" s="35"/>
      <c r="F136" s="205" t="s">
        <v>235</v>
      </c>
      <c r="G136" s="35"/>
      <c r="H136" s="35"/>
      <c r="I136" s="114"/>
      <c r="J136" s="35"/>
      <c r="K136" s="35"/>
      <c r="L136" s="38"/>
      <c r="M136" s="206"/>
      <c r="N136" s="207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144</v>
      </c>
      <c r="AU136" s="16" t="s">
        <v>82</v>
      </c>
    </row>
    <row r="137" spans="2:51" s="13" customFormat="1" ht="10.2">
      <c r="B137" s="208"/>
      <c r="C137" s="209"/>
      <c r="D137" s="204" t="s">
        <v>146</v>
      </c>
      <c r="E137" s="210" t="s">
        <v>19</v>
      </c>
      <c r="F137" s="211" t="s">
        <v>236</v>
      </c>
      <c r="G137" s="209"/>
      <c r="H137" s="212">
        <v>79.1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146</v>
      </c>
      <c r="AU137" s="218" t="s">
        <v>82</v>
      </c>
      <c r="AV137" s="13" t="s">
        <v>82</v>
      </c>
      <c r="AW137" s="13" t="s">
        <v>33</v>
      </c>
      <c r="AX137" s="13" t="s">
        <v>79</v>
      </c>
      <c r="AY137" s="218" t="s">
        <v>135</v>
      </c>
    </row>
    <row r="138" spans="1:65" s="2" customFormat="1" ht="22.8">
      <c r="A138" s="33"/>
      <c r="B138" s="34"/>
      <c r="C138" s="191" t="s">
        <v>237</v>
      </c>
      <c r="D138" s="191" t="s">
        <v>137</v>
      </c>
      <c r="E138" s="192" t="s">
        <v>238</v>
      </c>
      <c r="F138" s="193" t="s">
        <v>239</v>
      </c>
      <c r="G138" s="194" t="s">
        <v>140</v>
      </c>
      <c r="H138" s="195">
        <v>1186.5</v>
      </c>
      <c r="I138" s="196"/>
      <c r="J138" s="197">
        <f>ROUND(I138*H138,2)</f>
        <v>0</v>
      </c>
      <c r="K138" s="193" t="s">
        <v>141</v>
      </c>
      <c r="L138" s="38"/>
      <c r="M138" s="198" t="s">
        <v>19</v>
      </c>
      <c r="N138" s="199" t="s">
        <v>42</v>
      </c>
      <c r="O138" s="63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2" t="s">
        <v>142</v>
      </c>
      <c r="AT138" s="202" t="s">
        <v>137</v>
      </c>
      <c r="AU138" s="202" t="s">
        <v>82</v>
      </c>
      <c r="AY138" s="16" t="s">
        <v>135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79</v>
      </c>
      <c r="BK138" s="203">
        <f>ROUND(I138*H138,2)</f>
        <v>0</v>
      </c>
      <c r="BL138" s="16" t="s">
        <v>142</v>
      </c>
      <c r="BM138" s="202" t="s">
        <v>240</v>
      </c>
    </row>
    <row r="139" spans="1:47" s="2" customFormat="1" ht="28.8">
      <c r="A139" s="33"/>
      <c r="B139" s="34"/>
      <c r="C139" s="35"/>
      <c r="D139" s="204" t="s">
        <v>144</v>
      </c>
      <c r="E139" s="35"/>
      <c r="F139" s="205" t="s">
        <v>241</v>
      </c>
      <c r="G139" s="35"/>
      <c r="H139" s="35"/>
      <c r="I139" s="114"/>
      <c r="J139" s="35"/>
      <c r="K139" s="35"/>
      <c r="L139" s="38"/>
      <c r="M139" s="206"/>
      <c r="N139" s="207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144</v>
      </c>
      <c r="AU139" s="16" t="s">
        <v>82</v>
      </c>
    </row>
    <row r="140" spans="2:51" s="13" customFormat="1" ht="10.2">
      <c r="B140" s="208"/>
      <c r="C140" s="209"/>
      <c r="D140" s="204" t="s">
        <v>146</v>
      </c>
      <c r="E140" s="210" t="s">
        <v>19</v>
      </c>
      <c r="F140" s="211" t="s">
        <v>242</v>
      </c>
      <c r="G140" s="209"/>
      <c r="H140" s="212">
        <v>1186.5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146</v>
      </c>
      <c r="AU140" s="218" t="s">
        <v>82</v>
      </c>
      <c r="AV140" s="13" t="s">
        <v>82</v>
      </c>
      <c r="AW140" s="13" t="s">
        <v>33</v>
      </c>
      <c r="AX140" s="13" t="s">
        <v>79</v>
      </c>
      <c r="AY140" s="218" t="s">
        <v>135</v>
      </c>
    </row>
    <row r="141" spans="1:65" s="2" customFormat="1" ht="14.4" customHeight="1">
      <c r="A141" s="33"/>
      <c r="B141" s="34"/>
      <c r="C141" s="191" t="s">
        <v>243</v>
      </c>
      <c r="D141" s="191" t="s">
        <v>137</v>
      </c>
      <c r="E141" s="192" t="s">
        <v>244</v>
      </c>
      <c r="F141" s="193" t="s">
        <v>245</v>
      </c>
      <c r="G141" s="194" t="s">
        <v>246</v>
      </c>
      <c r="H141" s="195">
        <v>142.38</v>
      </c>
      <c r="I141" s="196"/>
      <c r="J141" s="197">
        <f>ROUND(I141*H141,2)</f>
        <v>0</v>
      </c>
      <c r="K141" s="193" t="s">
        <v>141</v>
      </c>
      <c r="L141" s="38"/>
      <c r="M141" s="198" t="s">
        <v>19</v>
      </c>
      <c r="N141" s="199" t="s">
        <v>42</v>
      </c>
      <c r="O141" s="63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2" t="s">
        <v>142</v>
      </c>
      <c r="AT141" s="202" t="s">
        <v>137</v>
      </c>
      <c r="AU141" s="202" t="s">
        <v>82</v>
      </c>
      <c r="AY141" s="16" t="s">
        <v>135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79</v>
      </c>
      <c r="BK141" s="203">
        <f>ROUND(I141*H141,2)</f>
        <v>0</v>
      </c>
      <c r="BL141" s="16" t="s">
        <v>142</v>
      </c>
      <c r="BM141" s="202" t="s">
        <v>247</v>
      </c>
    </row>
    <row r="142" spans="1:47" s="2" customFormat="1" ht="19.2">
      <c r="A142" s="33"/>
      <c r="B142" s="34"/>
      <c r="C142" s="35"/>
      <c r="D142" s="204" t="s">
        <v>144</v>
      </c>
      <c r="E142" s="35"/>
      <c r="F142" s="205" t="s">
        <v>248</v>
      </c>
      <c r="G142" s="35"/>
      <c r="H142" s="35"/>
      <c r="I142" s="114"/>
      <c r="J142" s="35"/>
      <c r="K142" s="35"/>
      <c r="L142" s="38"/>
      <c r="M142" s="206"/>
      <c r="N142" s="207"/>
      <c r="O142" s="63"/>
      <c r="P142" s="63"/>
      <c r="Q142" s="63"/>
      <c r="R142" s="63"/>
      <c r="S142" s="63"/>
      <c r="T142" s="64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144</v>
      </c>
      <c r="AU142" s="16" t="s">
        <v>82</v>
      </c>
    </row>
    <row r="143" spans="2:51" s="13" customFormat="1" ht="10.2">
      <c r="B143" s="208"/>
      <c r="C143" s="209"/>
      <c r="D143" s="204" t="s">
        <v>146</v>
      </c>
      <c r="E143" s="210" t="s">
        <v>19</v>
      </c>
      <c r="F143" s="211" t="s">
        <v>249</v>
      </c>
      <c r="G143" s="209"/>
      <c r="H143" s="212">
        <v>142.38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146</v>
      </c>
      <c r="AU143" s="218" t="s">
        <v>82</v>
      </c>
      <c r="AV143" s="13" t="s">
        <v>82</v>
      </c>
      <c r="AW143" s="13" t="s">
        <v>33</v>
      </c>
      <c r="AX143" s="13" t="s">
        <v>71</v>
      </c>
      <c r="AY143" s="218" t="s">
        <v>135</v>
      </c>
    </row>
    <row r="144" spans="1:65" s="2" customFormat="1" ht="14.4" customHeight="1">
      <c r="A144" s="33"/>
      <c r="B144" s="34"/>
      <c r="C144" s="191" t="s">
        <v>250</v>
      </c>
      <c r="D144" s="191" t="s">
        <v>137</v>
      </c>
      <c r="E144" s="192" t="s">
        <v>251</v>
      </c>
      <c r="F144" s="193" t="s">
        <v>252</v>
      </c>
      <c r="G144" s="194" t="s">
        <v>140</v>
      </c>
      <c r="H144" s="195">
        <v>79.1</v>
      </c>
      <c r="I144" s="196"/>
      <c r="J144" s="197">
        <f>ROUND(I144*H144,2)</f>
        <v>0</v>
      </c>
      <c r="K144" s="193" t="s">
        <v>141</v>
      </c>
      <c r="L144" s="38"/>
      <c r="M144" s="198" t="s">
        <v>19</v>
      </c>
      <c r="N144" s="199" t="s">
        <v>42</v>
      </c>
      <c r="O144" s="63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2" t="s">
        <v>142</v>
      </c>
      <c r="AT144" s="202" t="s">
        <v>137</v>
      </c>
      <c r="AU144" s="202" t="s">
        <v>82</v>
      </c>
      <c r="AY144" s="16" t="s">
        <v>135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79</v>
      </c>
      <c r="BK144" s="203">
        <f>ROUND(I144*H144,2)</f>
        <v>0</v>
      </c>
      <c r="BL144" s="16" t="s">
        <v>142</v>
      </c>
      <c r="BM144" s="202" t="s">
        <v>253</v>
      </c>
    </row>
    <row r="145" spans="1:47" s="2" customFormat="1" ht="19.2">
      <c r="A145" s="33"/>
      <c r="B145" s="34"/>
      <c r="C145" s="35"/>
      <c r="D145" s="204" t="s">
        <v>144</v>
      </c>
      <c r="E145" s="35"/>
      <c r="F145" s="205" t="s">
        <v>254</v>
      </c>
      <c r="G145" s="35"/>
      <c r="H145" s="35"/>
      <c r="I145" s="114"/>
      <c r="J145" s="35"/>
      <c r="K145" s="35"/>
      <c r="L145" s="38"/>
      <c r="M145" s="206"/>
      <c r="N145" s="207"/>
      <c r="O145" s="63"/>
      <c r="P145" s="63"/>
      <c r="Q145" s="63"/>
      <c r="R145" s="63"/>
      <c r="S145" s="63"/>
      <c r="T145" s="64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144</v>
      </c>
      <c r="AU145" s="16" t="s">
        <v>82</v>
      </c>
    </row>
    <row r="146" spans="2:51" s="13" customFormat="1" ht="10.2">
      <c r="B146" s="208"/>
      <c r="C146" s="209"/>
      <c r="D146" s="204" t="s">
        <v>146</v>
      </c>
      <c r="E146" s="210" t="s">
        <v>19</v>
      </c>
      <c r="F146" s="211" t="s">
        <v>255</v>
      </c>
      <c r="G146" s="209"/>
      <c r="H146" s="212">
        <v>79.1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146</v>
      </c>
      <c r="AU146" s="218" t="s">
        <v>82</v>
      </c>
      <c r="AV146" s="13" t="s">
        <v>82</v>
      </c>
      <c r="AW146" s="13" t="s">
        <v>33</v>
      </c>
      <c r="AX146" s="13" t="s">
        <v>79</v>
      </c>
      <c r="AY146" s="218" t="s">
        <v>135</v>
      </c>
    </row>
    <row r="147" spans="1:65" s="2" customFormat="1" ht="14.4" customHeight="1">
      <c r="A147" s="33"/>
      <c r="B147" s="34"/>
      <c r="C147" s="219" t="s">
        <v>256</v>
      </c>
      <c r="D147" s="219" t="s">
        <v>257</v>
      </c>
      <c r="E147" s="220" t="s">
        <v>258</v>
      </c>
      <c r="F147" s="221" t="s">
        <v>259</v>
      </c>
      <c r="G147" s="222" t="s">
        <v>246</v>
      </c>
      <c r="H147" s="223">
        <v>5.177</v>
      </c>
      <c r="I147" s="224"/>
      <c r="J147" s="225">
        <f>ROUND(I147*H147,2)</f>
        <v>0</v>
      </c>
      <c r="K147" s="221" t="s">
        <v>141</v>
      </c>
      <c r="L147" s="226"/>
      <c r="M147" s="227" t="s">
        <v>19</v>
      </c>
      <c r="N147" s="228" t="s">
        <v>42</v>
      </c>
      <c r="O147" s="63"/>
      <c r="P147" s="200">
        <f>O147*H147</f>
        <v>0</v>
      </c>
      <c r="Q147" s="200">
        <v>1</v>
      </c>
      <c r="R147" s="200">
        <f>Q147*H147</f>
        <v>5.177</v>
      </c>
      <c r="S147" s="200">
        <v>0</v>
      </c>
      <c r="T147" s="20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2" t="s">
        <v>183</v>
      </c>
      <c r="AT147" s="202" t="s">
        <v>257</v>
      </c>
      <c r="AU147" s="202" t="s">
        <v>82</v>
      </c>
      <c r="AY147" s="16" t="s">
        <v>135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79</v>
      </c>
      <c r="BK147" s="203">
        <f>ROUND(I147*H147,2)</f>
        <v>0</v>
      </c>
      <c r="BL147" s="16" t="s">
        <v>142</v>
      </c>
      <c r="BM147" s="202" t="s">
        <v>260</v>
      </c>
    </row>
    <row r="148" spans="1:47" s="2" customFormat="1" ht="10.2">
      <c r="A148" s="33"/>
      <c r="B148" s="34"/>
      <c r="C148" s="35"/>
      <c r="D148" s="204" t="s">
        <v>144</v>
      </c>
      <c r="E148" s="35"/>
      <c r="F148" s="205" t="s">
        <v>259</v>
      </c>
      <c r="G148" s="35"/>
      <c r="H148" s="35"/>
      <c r="I148" s="114"/>
      <c r="J148" s="35"/>
      <c r="K148" s="35"/>
      <c r="L148" s="38"/>
      <c r="M148" s="206"/>
      <c r="N148" s="207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144</v>
      </c>
      <c r="AU148" s="16" t="s">
        <v>82</v>
      </c>
    </row>
    <row r="149" spans="1:47" s="2" customFormat="1" ht="19.2">
      <c r="A149" s="33"/>
      <c r="B149" s="34"/>
      <c r="C149" s="35"/>
      <c r="D149" s="204" t="s">
        <v>261</v>
      </c>
      <c r="E149" s="35"/>
      <c r="F149" s="229" t="s">
        <v>262</v>
      </c>
      <c r="G149" s="35"/>
      <c r="H149" s="35"/>
      <c r="I149" s="114"/>
      <c r="J149" s="35"/>
      <c r="K149" s="35"/>
      <c r="L149" s="38"/>
      <c r="M149" s="206"/>
      <c r="N149" s="207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261</v>
      </c>
      <c r="AU149" s="16" t="s">
        <v>82</v>
      </c>
    </row>
    <row r="150" spans="2:51" s="13" customFormat="1" ht="10.2">
      <c r="B150" s="208"/>
      <c r="C150" s="209"/>
      <c r="D150" s="204" t="s">
        <v>146</v>
      </c>
      <c r="E150" s="210" t="s">
        <v>19</v>
      </c>
      <c r="F150" s="211" t="s">
        <v>263</v>
      </c>
      <c r="G150" s="209"/>
      <c r="H150" s="212">
        <v>5.177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146</v>
      </c>
      <c r="AU150" s="218" t="s">
        <v>82</v>
      </c>
      <c r="AV150" s="13" t="s">
        <v>82</v>
      </c>
      <c r="AW150" s="13" t="s">
        <v>33</v>
      </c>
      <c r="AX150" s="13" t="s">
        <v>79</v>
      </c>
      <c r="AY150" s="218" t="s">
        <v>135</v>
      </c>
    </row>
    <row r="151" spans="1:65" s="2" customFormat="1" ht="14.4" customHeight="1">
      <c r="A151" s="33"/>
      <c r="B151" s="34"/>
      <c r="C151" s="191" t="s">
        <v>7</v>
      </c>
      <c r="D151" s="191" t="s">
        <v>137</v>
      </c>
      <c r="E151" s="192" t="s">
        <v>264</v>
      </c>
      <c r="F151" s="193" t="s">
        <v>265</v>
      </c>
      <c r="G151" s="194" t="s">
        <v>140</v>
      </c>
      <c r="H151" s="195">
        <v>3.015</v>
      </c>
      <c r="I151" s="196"/>
      <c r="J151" s="197">
        <f>ROUND(I151*H151,2)</f>
        <v>0</v>
      </c>
      <c r="K151" s="193" t="s">
        <v>141</v>
      </c>
      <c r="L151" s="38"/>
      <c r="M151" s="198" t="s">
        <v>19</v>
      </c>
      <c r="N151" s="199" t="s">
        <v>42</v>
      </c>
      <c r="O151" s="63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2" t="s">
        <v>142</v>
      </c>
      <c r="AT151" s="202" t="s">
        <v>137</v>
      </c>
      <c r="AU151" s="202" t="s">
        <v>82</v>
      </c>
      <c r="AY151" s="16" t="s">
        <v>135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79</v>
      </c>
      <c r="BK151" s="203">
        <f>ROUND(I151*H151,2)</f>
        <v>0</v>
      </c>
      <c r="BL151" s="16" t="s">
        <v>142</v>
      </c>
      <c r="BM151" s="202" t="s">
        <v>266</v>
      </c>
    </row>
    <row r="152" spans="1:47" s="2" customFormat="1" ht="19.2">
      <c r="A152" s="33"/>
      <c r="B152" s="34"/>
      <c r="C152" s="35"/>
      <c r="D152" s="204" t="s">
        <v>144</v>
      </c>
      <c r="E152" s="35"/>
      <c r="F152" s="205" t="s">
        <v>267</v>
      </c>
      <c r="G152" s="35"/>
      <c r="H152" s="35"/>
      <c r="I152" s="114"/>
      <c r="J152" s="35"/>
      <c r="K152" s="35"/>
      <c r="L152" s="38"/>
      <c r="M152" s="206"/>
      <c r="N152" s="207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144</v>
      </c>
      <c r="AU152" s="16" t="s">
        <v>82</v>
      </c>
    </row>
    <row r="153" spans="2:51" s="13" customFormat="1" ht="10.2">
      <c r="B153" s="208"/>
      <c r="C153" s="209"/>
      <c r="D153" s="204" t="s">
        <v>146</v>
      </c>
      <c r="E153" s="210" t="s">
        <v>19</v>
      </c>
      <c r="F153" s="211" t="s">
        <v>268</v>
      </c>
      <c r="G153" s="209"/>
      <c r="H153" s="212">
        <v>3.015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146</v>
      </c>
      <c r="AU153" s="218" t="s">
        <v>82</v>
      </c>
      <c r="AV153" s="13" t="s">
        <v>82</v>
      </c>
      <c r="AW153" s="13" t="s">
        <v>33</v>
      </c>
      <c r="AX153" s="13" t="s">
        <v>79</v>
      </c>
      <c r="AY153" s="218" t="s">
        <v>135</v>
      </c>
    </row>
    <row r="154" spans="1:65" s="2" customFormat="1" ht="14.4" customHeight="1">
      <c r="A154" s="33"/>
      <c r="B154" s="34"/>
      <c r="C154" s="191" t="s">
        <v>269</v>
      </c>
      <c r="D154" s="191" t="s">
        <v>137</v>
      </c>
      <c r="E154" s="192" t="s">
        <v>270</v>
      </c>
      <c r="F154" s="193" t="s">
        <v>271</v>
      </c>
      <c r="G154" s="194" t="s">
        <v>157</v>
      </c>
      <c r="H154" s="195">
        <v>35</v>
      </c>
      <c r="I154" s="196"/>
      <c r="J154" s="197">
        <f>ROUND(I154*H154,2)</f>
        <v>0</v>
      </c>
      <c r="K154" s="193" t="s">
        <v>141</v>
      </c>
      <c r="L154" s="38"/>
      <c r="M154" s="198" t="s">
        <v>19</v>
      </c>
      <c r="N154" s="199" t="s">
        <v>42</v>
      </c>
      <c r="O154" s="63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2" t="s">
        <v>142</v>
      </c>
      <c r="AT154" s="202" t="s">
        <v>137</v>
      </c>
      <c r="AU154" s="202" t="s">
        <v>82</v>
      </c>
      <c r="AY154" s="16" t="s">
        <v>135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79</v>
      </c>
      <c r="BK154" s="203">
        <f>ROUND(I154*H154,2)</f>
        <v>0</v>
      </c>
      <c r="BL154" s="16" t="s">
        <v>142</v>
      </c>
      <c r="BM154" s="202" t="s">
        <v>272</v>
      </c>
    </row>
    <row r="155" spans="1:47" s="2" customFormat="1" ht="19.2">
      <c r="A155" s="33"/>
      <c r="B155" s="34"/>
      <c r="C155" s="35"/>
      <c r="D155" s="204" t="s">
        <v>144</v>
      </c>
      <c r="E155" s="35"/>
      <c r="F155" s="205" t="s">
        <v>273</v>
      </c>
      <c r="G155" s="35"/>
      <c r="H155" s="35"/>
      <c r="I155" s="114"/>
      <c r="J155" s="35"/>
      <c r="K155" s="35"/>
      <c r="L155" s="38"/>
      <c r="M155" s="206"/>
      <c r="N155" s="207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144</v>
      </c>
      <c r="AU155" s="16" t="s">
        <v>82</v>
      </c>
    </row>
    <row r="156" spans="2:51" s="13" customFormat="1" ht="10.2">
      <c r="B156" s="208"/>
      <c r="C156" s="209"/>
      <c r="D156" s="204" t="s">
        <v>146</v>
      </c>
      <c r="E156" s="210" t="s">
        <v>19</v>
      </c>
      <c r="F156" s="211" t="s">
        <v>274</v>
      </c>
      <c r="G156" s="209"/>
      <c r="H156" s="212">
        <v>35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146</v>
      </c>
      <c r="AU156" s="218" t="s">
        <v>82</v>
      </c>
      <c r="AV156" s="13" t="s">
        <v>82</v>
      </c>
      <c r="AW156" s="13" t="s">
        <v>33</v>
      </c>
      <c r="AX156" s="13" t="s">
        <v>79</v>
      </c>
      <c r="AY156" s="218" t="s">
        <v>135</v>
      </c>
    </row>
    <row r="157" spans="1:65" s="2" customFormat="1" ht="19.8" customHeight="1">
      <c r="A157" s="33"/>
      <c r="B157" s="34"/>
      <c r="C157" s="191" t="s">
        <v>275</v>
      </c>
      <c r="D157" s="191" t="s">
        <v>137</v>
      </c>
      <c r="E157" s="192" t="s">
        <v>276</v>
      </c>
      <c r="F157" s="193" t="s">
        <v>277</v>
      </c>
      <c r="G157" s="194" t="s">
        <v>157</v>
      </c>
      <c r="H157" s="195">
        <v>47.45</v>
      </c>
      <c r="I157" s="196"/>
      <c r="J157" s="197">
        <f>ROUND(I157*H157,2)</f>
        <v>0</v>
      </c>
      <c r="K157" s="193" t="s">
        <v>141</v>
      </c>
      <c r="L157" s="38"/>
      <c r="M157" s="198" t="s">
        <v>19</v>
      </c>
      <c r="N157" s="199" t="s">
        <v>42</v>
      </c>
      <c r="O157" s="63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2" t="s">
        <v>142</v>
      </c>
      <c r="AT157" s="202" t="s">
        <v>137</v>
      </c>
      <c r="AU157" s="202" t="s">
        <v>82</v>
      </c>
      <c r="AY157" s="16" t="s">
        <v>135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79</v>
      </c>
      <c r="BK157" s="203">
        <f>ROUND(I157*H157,2)</f>
        <v>0</v>
      </c>
      <c r="BL157" s="16" t="s">
        <v>142</v>
      </c>
      <c r="BM157" s="202" t="s">
        <v>278</v>
      </c>
    </row>
    <row r="158" spans="1:47" s="2" customFormat="1" ht="19.2">
      <c r="A158" s="33"/>
      <c r="B158" s="34"/>
      <c r="C158" s="35"/>
      <c r="D158" s="204" t="s">
        <v>144</v>
      </c>
      <c r="E158" s="35"/>
      <c r="F158" s="205" t="s">
        <v>279</v>
      </c>
      <c r="G158" s="35"/>
      <c r="H158" s="35"/>
      <c r="I158" s="114"/>
      <c r="J158" s="35"/>
      <c r="K158" s="35"/>
      <c r="L158" s="38"/>
      <c r="M158" s="206"/>
      <c r="N158" s="207"/>
      <c r="O158" s="63"/>
      <c r="P158" s="63"/>
      <c r="Q158" s="63"/>
      <c r="R158" s="63"/>
      <c r="S158" s="63"/>
      <c r="T158" s="64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144</v>
      </c>
      <c r="AU158" s="16" t="s">
        <v>82</v>
      </c>
    </row>
    <row r="159" spans="2:51" s="13" customFormat="1" ht="10.2">
      <c r="B159" s="208"/>
      <c r="C159" s="209"/>
      <c r="D159" s="204" t="s">
        <v>146</v>
      </c>
      <c r="E159" s="210" t="s">
        <v>19</v>
      </c>
      <c r="F159" s="211" t="s">
        <v>280</v>
      </c>
      <c r="G159" s="209"/>
      <c r="H159" s="212">
        <v>47.45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146</v>
      </c>
      <c r="AU159" s="218" t="s">
        <v>82</v>
      </c>
      <c r="AV159" s="13" t="s">
        <v>82</v>
      </c>
      <c r="AW159" s="13" t="s">
        <v>33</v>
      </c>
      <c r="AX159" s="13" t="s">
        <v>79</v>
      </c>
      <c r="AY159" s="218" t="s">
        <v>135</v>
      </c>
    </row>
    <row r="160" spans="1:65" s="2" customFormat="1" ht="14.4" customHeight="1">
      <c r="A160" s="33"/>
      <c r="B160" s="34"/>
      <c r="C160" s="191" t="s">
        <v>281</v>
      </c>
      <c r="D160" s="191" t="s">
        <v>137</v>
      </c>
      <c r="E160" s="192" t="s">
        <v>282</v>
      </c>
      <c r="F160" s="193" t="s">
        <v>283</v>
      </c>
      <c r="G160" s="194" t="s">
        <v>157</v>
      </c>
      <c r="H160" s="195">
        <v>35</v>
      </c>
      <c r="I160" s="196"/>
      <c r="J160" s="197">
        <f>ROUND(I160*H160,2)</f>
        <v>0</v>
      </c>
      <c r="K160" s="193" t="s">
        <v>141</v>
      </c>
      <c r="L160" s="38"/>
      <c r="M160" s="198" t="s">
        <v>19</v>
      </c>
      <c r="N160" s="199" t="s">
        <v>42</v>
      </c>
      <c r="O160" s="63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2" t="s">
        <v>142</v>
      </c>
      <c r="AT160" s="202" t="s">
        <v>137</v>
      </c>
      <c r="AU160" s="202" t="s">
        <v>82</v>
      </c>
      <c r="AY160" s="16" t="s">
        <v>135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79</v>
      </c>
      <c r="BK160" s="203">
        <f>ROUND(I160*H160,2)</f>
        <v>0</v>
      </c>
      <c r="BL160" s="16" t="s">
        <v>142</v>
      </c>
      <c r="BM160" s="202" t="s">
        <v>284</v>
      </c>
    </row>
    <row r="161" spans="1:47" s="2" customFormat="1" ht="19.2">
      <c r="A161" s="33"/>
      <c r="B161" s="34"/>
      <c r="C161" s="35"/>
      <c r="D161" s="204" t="s">
        <v>144</v>
      </c>
      <c r="E161" s="35"/>
      <c r="F161" s="205" t="s">
        <v>285</v>
      </c>
      <c r="G161" s="35"/>
      <c r="H161" s="35"/>
      <c r="I161" s="114"/>
      <c r="J161" s="35"/>
      <c r="K161" s="35"/>
      <c r="L161" s="38"/>
      <c r="M161" s="206"/>
      <c r="N161" s="207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144</v>
      </c>
      <c r="AU161" s="16" t="s">
        <v>82</v>
      </c>
    </row>
    <row r="162" spans="1:65" s="2" customFormat="1" ht="14.4" customHeight="1">
      <c r="A162" s="33"/>
      <c r="B162" s="34"/>
      <c r="C162" s="219" t="s">
        <v>286</v>
      </c>
      <c r="D162" s="219" t="s">
        <v>257</v>
      </c>
      <c r="E162" s="220" t="s">
        <v>287</v>
      </c>
      <c r="F162" s="221" t="s">
        <v>288</v>
      </c>
      <c r="G162" s="222" t="s">
        <v>289</v>
      </c>
      <c r="H162" s="223">
        <v>0.721</v>
      </c>
      <c r="I162" s="224"/>
      <c r="J162" s="225">
        <f>ROUND(I162*H162,2)</f>
        <v>0</v>
      </c>
      <c r="K162" s="221" t="s">
        <v>141</v>
      </c>
      <c r="L162" s="226"/>
      <c r="M162" s="227" t="s">
        <v>19</v>
      </c>
      <c r="N162" s="228" t="s">
        <v>42</v>
      </c>
      <c r="O162" s="63"/>
      <c r="P162" s="200">
        <f>O162*H162</f>
        <v>0</v>
      </c>
      <c r="Q162" s="200">
        <v>0.001</v>
      </c>
      <c r="R162" s="200">
        <f>Q162*H162</f>
        <v>0.000721</v>
      </c>
      <c r="S162" s="200">
        <v>0</v>
      </c>
      <c r="T162" s="20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2" t="s">
        <v>183</v>
      </c>
      <c r="AT162" s="202" t="s">
        <v>257</v>
      </c>
      <c r="AU162" s="202" t="s">
        <v>82</v>
      </c>
      <c r="AY162" s="16" t="s">
        <v>135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79</v>
      </c>
      <c r="BK162" s="203">
        <f>ROUND(I162*H162,2)</f>
        <v>0</v>
      </c>
      <c r="BL162" s="16" t="s">
        <v>142</v>
      </c>
      <c r="BM162" s="202" t="s">
        <v>290</v>
      </c>
    </row>
    <row r="163" spans="1:47" s="2" customFormat="1" ht="10.2">
      <c r="A163" s="33"/>
      <c r="B163" s="34"/>
      <c r="C163" s="35"/>
      <c r="D163" s="204" t="s">
        <v>144</v>
      </c>
      <c r="E163" s="35"/>
      <c r="F163" s="205" t="s">
        <v>288</v>
      </c>
      <c r="G163" s="35"/>
      <c r="H163" s="35"/>
      <c r="I163" s="114"/>
      <c r="J163" s="35"/>
      <c r="K163" s="35"/>
      <c r="L163" s="38"/>
      <c r="M163" s="206"/>
      <c r="N163" s="207"/>
      <c r="O163" s="63"/>
      <c r="P163" s="63"/>
      <c r="Q163" s="63"/>
      <c r="R163" s="63"/>
      <c r="S163" s="63"/>
      <c r="T163" s="64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144</v>
      </c>
      <c r="AU163" s="16" t="s">
        <v>82</v>
      </c>
    </row>
    <row r="164" spans="2:51" s="13" customFormat="1" ht="10.2">
      <c r="B164" s="208"/>
      <c r="C164" s="209"/>
      <c r="D164" s="204" t="s">
        <v>146</v>
      </c>
      <c r="E164" s="210" t="s">
        <v>19</v>
      </c>
      <c r="F164" s="211" t="s">
        <v>291</v>
      </c>
      <c r="G164" s="209"/>
      <c r="H164" s="212">
        <v>0.721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146</v>
      </c>
      <c r="AU164" s="218" t="s">
        <v>82</v>
      </c>
      <c r="AV164" s="13" t="s">
        <v>82</v>
      </c>
      <c r="AW164" s="13" t="s">
        <v>33</v>
      </c>
      <c r="AX164" s="13" t="s">
        <v>79</v>
      </c>
      <c r="AY164" s="218" t="s">
        <v>135</v>
      </c>
    </row>
    <row r="165" spans="1:65" s="2" customFormat="1" ht="14.4" customHeight="1">
      <c r="A165" s="33"/>
      <c r="B165" s="34"/>
      <c r="C165" s="191" t="s">
        <v>292</v>
      </c>
      <c r="D165" s="191" t="s">
        <v>137</v>
      </c>
      <c r="E165" s="192" t="s">
        <v>293</v>
      </c>
      <c r="F165" s="193" t="s">
        <v>294</v>
      </c>
      <c r="G165" s="194" t="s">
        <v>157</v>
      </c>
      <c r="H165" s="195">
        <v>203.2</v>
      </c>
      <c r="I165" s="196"/>
      <c r="J165" s="197">
        <f>ROUND(I165*H165,2)</f>
        <v>0</v>
      </c>
      <c r="K165" s="193" t="s">
        <v>141</v>
      </c>
      <c r="L165" s="38"/>
      <c r="M165" s="198" t="s">
        <v>19</v>
      </c>
      <c r="N165" s="199" t="s">
        <v>42</v>
      </c>
      <c r="O165" s="63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2" t="s">
        <v>142</v>
      </c>
      <c r="AT165" s="202" t="s">
        <v>137</v>
      </c>
      <c r="AU165" s="202" t="s">
        <v>82</v>
      </c>
      <c r="AY165" s="16" t="s">
        <v>135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79</v>
      </c>
      <c r="BK165" s="203">
        <f>ROUND(I165*H165,2)</f>
        <v>0</v>
      </c>
      <c r="BL165" s="16" t="s">
        <v>142</v>
      </c>
      <c r="BM165" s="202" t="s">
        <v>295</v>
      </c>
    </row>
    <row r="166" spans="1:47" s="2" customFormat="1" ht="10.2">
      <c r="A166" s="33"/>
      <c r="B166" s="34"/>
      <c r="C166" s="35"/>
      <c r="D166" s="204" t="s">
        <v>144</v>
      </c>
      <c r="E166" s="35"/>
      <c r="F166" s="205" t="s">
        <v>296</v>
      </c>
      <c r="G166" s="35"/>
      <c r="H166" s="35"/>
      <c r="I166" s="114"/>
      <c r="J166" s="35"/>
      <c r="K166" s="35"/>
      <c r="L166" s="38"/>
      <c r="M166" s="206"/>
      <c r="N166" s="207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144</v>
      </c>
      <c r="AU166" s="16" t="s">
        <v>82</v>
      </c>
    </row>
    <row r="167" spans="2:51" s="13" customFormat="1" ht="10.2">
      <c r="B167" s="208"/>
      <c r="C167" s="209"/>
      <c r="D167" s="204" t="s">
        <v>146</v>
      </c>
      <c r="E167" s="210" t="s">
        <v>19</v>
      </c>
      <c r="F167" s="211" t="s">
        <v>297</v>
      </c>
      <c r="G167" s="209"/>
      <c r="H167" s="212">
        <v>203.2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146</v>
      </c>
      <c r="AU167" s="218" t="s">
        <v>82</v>
      </c>
      <c r="AV167" s="13" t="s">
        <v>82</v>
      </c>
      <c r="AW167" s="13" t="s">
        <v>33</v>
      </c>
      <c r="AX167" s="13" t="s">
        <v>79</v>
      </c>
      <c r="AY167" s="218" t="s">
        <v>135</v>
      </c>
    </row>
    <row r="168" spans="1:65" s="2" customFormat="1" ht="14.4" customHeight="1">
      <c r="A168" s="33"/>
      <c r="B168" s="34"/>
      <c r="C168" s="191" t="s">
        <v>298</v>
      </c>
      <c r="D168" s="191" t="s">
        <v>137</v>
      </c>
      <c r="E168" s="192" t="s">
        <v>299</v>
      </c>
      <c r="F168" s="193" t="s">
        <v>300</v>
      </c>
      <c r="G168" s="194" t="s">
        <v>157</v>
      </c>
      <c r="H168" s="195">
        <v>2.7</v>
      </c>
      <c r="I168" s="196"/>
      <c r="J168" s="197">
        <f>ROUND(I168*H168,2)</f>
        <v>0</v>
      </c>
      <c r="K168" s="193" t="s">
        <v>141</v>
      </c>
      <c r="L168" s="38"/>
      <c r="M168" s="198" t="s">
        <v>19</v>
      </c>
      <c r="N168" s="199" t="s">
        <v>42</v>
      </c>
      <c r="O168" s="63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2" t="s">
        <v>142</v>
      </c>
      <c r="AT168" s="202" t="s">
        <v>137</v>
      </c>
      <c r="AU168" s="202" t="s">
        <v>82</v>
      </c>
      <c r="AY168" s="16" t="s">
        <v>135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6" t="s">
        <v>79</v>
      </c>
      <c r="BK168" s="203">
        <f>ROUND(I168*H168,2)</f>
        <v>0</v>
      </c>
      <c r="BL168" s="16" t="s">
        <v>142</v>
      </c>
      <c r="BM168" s="202" t="s">
        <v>301</v>
      </c>
    </row>
    <row r="169" spans="1:47" s="2" customFormat="1" ht="19.2">
      <c r="A169" s="33"/>
      <c r="B169" s="34"/>
      <c r="C169" s="35"/>
      <c r="D169" s="204" t="s">
        <v>144</v>
      </c>
      <c r="E169" s="35"/>
      <c r="F169" s="205" t="s">
        <v>302</v>
      </c>
      <c r="G169" s="35"/>
      <c r="H169" s="35"/>
      <c r="I169" s="114"/>
      <c r="J169" s="35"/>
      <c r="K169" s="35"/>
      <c r="L169" s="38"/>
      <c r="M169" s="206"/>
      <c r="N169" s="207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144</v>
      </c>
      <c r="AU169" s="16" t="s">
        <v>82</v>
      </c>
    </row>
    <row r="170" spans="2:51" s="13" customFormat="1" ht="10.2">
      <c r="B170" s="208"/>
      <c r="C170" s="209"/>
      <c r="D170" s="204" t="s">
        <v>146</v>
      </c>
      <c r="E170" s="210" t="s">
        <v>19</v>
      </c>
      <c r="F170" s="211" t="s">
        <v>303</v>
      </c>
      <c r="G170" s="209"/>
      <c r="H170" s="212">
        <v>2.7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146</v>
      </c>
      <c r="AU170" s="218" t="s">
        <v>82</v>
      </c>
      <c r="AV170" s="13" t="s">
        <v>82</v>
      </c>
      <c r="AW170" s="13" t="s">
        <v>33</v>
      </c>
      <c r="AX170" s="13" t="s">
        <v>79</v>
      </c>
      <c r="AY170" s="218" t="s">
        <v>135</v>
      </c>
    </row>
    <row r="171" spans="1:65" s="2" customFormat="1" ht="14.4" customHeight="1">
      <c r="A171" s="33"/>
      <c r="B171" s="34"/>
      <c r="C171" s="191" t="s">
        <v>304</v>
      </c>
      <c r="D171" s="191" t="s">
        <v>137</v>
      </c>
      <c r="E171" s="192" t="s">
        <v>305</v>
      </c>
      <c r="F171" s="193" t="s">
        <v>306</v>
      </c>
      <c r="G171" s="194" t="s">
        <v>157</v>
      </c>
      <c r="H171" s="195">
        <v>9.8</v>
      </c>
      <c r="I171" s="196"/>
      <c r="J171" s="197">
        <f>ROUND(I171*H171,2)</f>
        <v>0</v>
      </c>
      <c r="K171" s="193" t="s">
        <v>141</v>
      </c>
      <c r="L171" s="38"/>
      <c r="M171" s="198" t="s">
        <v>19</v>
      </c>
      <c r="N171" s="199" t="s">
        <v>42</v>
      </c>
      <c r="O171" s="63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2" t="s">
        <v>142</v>
      </c>
      <c r="AT171" s="202" t="s">
        <v>137</v>
      </c>
      <c r="AU171" s="202" t="s">
        <v>82</v>
      </c>
      <c r="AY171" s="16" t="s">
        <v>135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79</v>
      </c>
      <c r="BK171" s="203">
        <f>ROUND(I171*H171,2)</f>
        <v>0</v>
      </c>
      <c r="BL171" s="16" t="s">
        <v>142</v>
      </c>
      <c r="BM171" s="202" t="s">
        <v>307</v>
      </c>
    </row>
    <row r="172" spans="1:47" s="2" customFormat="1" ht="19.2">
      <c r="A172" s="33"/>
      <c r="B172" s="34"/>
      <c r="C172" s="35"/>
      <c r="D172" s="204" t="s">
        <v>144</v>
      </c>
      <c r="E172" s="35"/>
      <c r="F172" s="205" t="s">
        <v>308</v>
      </c>
      <c r="G172" s="35"/>
      <c r="H172" s="35"/>
      <c r="I172" s="114"/>
      <c r="J172" s="35"/>
      <c r="K172" s="35"/>
      <c r="L172" s="38"/>
      <c r="M172" s="206"/>
      <c r="N172" s="207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144</v>
      </c>
      <c r="AU172" s="16" t="s">
        <v>82</v>
      </c>
    </row>
    <row r="173" spans="2:51" s="13" customFormat="1" ht="10.2">
      <c r="B173" s="208"/>
      <c r="C173" s="209"/>
      <c r="D173" s="204" t="s">
        <v>146</v>
      </c>
      <c r="E173" s="210" t="s">
        <v>19</v>
      </c>
      <c r="F173" s="211" t="s">
        <v>309</v>
      </c>
      <c r="G173" s="209"/>
      <c r="H173" s="212">
        <v>9.8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146</v>
      </c>
      <c r="AU173" s="218" t="s">
        <v>82</v>
      </c>
      <c r="AV173" s="13" t="s">
        <v>82</v>
      </c>
      <c r="AW173" s="13" t="s">
        <v>33</v>
      </c>
      <c r="AX173" s="13" t="s">
        <v>71</v>
      </c>
      <c r="AY173" s="218" t="s">
        <v>135</v>
      </c>
    </row>
    <row r="174" spans="2:63" s="12" customFormat="1" ht="22.8" customHeight="1">
      <c r="B174" s="175"/>
      <c r="C174" s="176"/>
      <c r="D174" s="177" t="s">
        <v>70</v>
      </c>
      <c r="E174" s="189" t="s">
        <v>82</v>
      </c>
      <c r="F174" s="189" t="s">
        <v>310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SUM(P175:P183)</f>
        <v>0</v>
      </c>
      <c r="Q174" s="183"/>
      <c r="R174" s="184">
        <f>SUM(R175:R183)</f>
        <v>5.594508</v>
      </c>
      <c r="S174" s="183"/>
      <c r="T174" s="185">
        <f>SUM(T175:T183)</f>
        <v>0</v>
      </c>
      <c r="AR174" s="186" t="s">
        <v>79</v>
      </c>
      <c r="AT174" s="187" t="s">
        <v>70</v>
      </c>
      <c r="AU174" s="187" t="s">
        <v>79</v>
      </c>
      <c r="AY174" s="186" t="s">
        <v>135</v>
      </c>
      <c r="BK174" s="188">
        <f>SUM(BK175:BK183)</f>
        <v>0</v>
      </c>
    </row>
    <row r="175" spans="1:65" s="2" customFormat="1" ht="22.8">
      <c r="A175" s="33"/>
      <c r="B175" s="34"/>
      <c r="C175" s="191" t="s">
        <v>311</v>
      </c>
      <c r="D175" s="191" t="s">
        <v>137</v>
      </c>
      <c r="E175" s="192" t="s">
        <v>312</v>
      </c>
      <c r="F175" s="193" t="s">
        <v>313</v>
      </c>
      <c r="G175" s="194" t="s">
        <v>157</v>
      </c>
      <c r="H175" s="195">
        <v>32.4</v>
      </c>
      <c r="I175" s="196"/>
      <c r="J175" s="197">
        <f>ROUND(I175*H175,2)</f>
        <v>0</v>
      </c>
      <c r="K175" s="193" t="s">
        <v>141</v>
      </c>
      <c r="L175" s="38"/>
      <c r="M175" s="198" t="s">
        <v>19</v>
      </c>
      <c r="N175" s="199" t="s">
        <v>42</v>
      </c>
      <c r="O175" s="63"/>
      <c r="P175" s="200">
        <f>O175*H175</f>
        <v>0</v>
      </c>
      <c r="Q175" s="200">
        <v>0.00031</v>
      </c>
      <c r="R175" s="200">
        <f>Q175*H175</f>
        <v>0.010043999999999999</v>
      </c>
      <c r="S175" s="200">
        <v>0</v>
      </c>
      <c r="T175" s="20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2" t="s">
        <v>142</v>
      </c>
      <c r="AT175" s="202" t="s">
        <v>137</v>
      </c>
      <c r="AU175" s="202" t="s">
        <v>82</v>
      </c>
      <c r="AY175" s="16" t="s">
        <v>135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79</v>
      </c>
      <c r="BK175" s="203">
        <f>ROUND(I175*H175,2)</f>
        <v>0</v>
      </c>
      <c r="BL175" s="16" t="s">
        <v>142</v>
      </c>
      <c r="BM175" s="202" t="s">
        <v>314</v>
      </c>
    </row>
    <row r="176" spans="1:47" s="2" customFormat="1" ht="19.2">
      <c r="A176" s="33"/>
      <c r="B176" s="34"/>
      <c r="C176" s="35"/>
      <c r="D176" s="204" t="s">
        <v>144</v>
      </c>
      <c r="E176" s="35"/>
      <c r="F176" s="205" t="s">
        <v>315</v>
      </c>
      <c r="G176" s="35"/>
      <c r="H176" s="35"/>
      <c r="I176" s="114"/>
      <c r="J176" s="35"/>
      <c r="K176" s="35"/>
      <c r="L176" s="38"/>
      <c r="M176" s="206"/>
      <c r="N176" s="207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144</v>
      </c>
      <c r="AU176" s="16" t="s">
        <v>82</v>
      </c>
    </row>
    <row r="177" spans="2:51" s="13" customFormat="1" ht="10.2">
      <c r="B177" s="208"/>
      <c r="C177" s="209"/>
      <c r="D177" s="204" t="s">
        <v>146</v>
      </c>
      <c r="E177" s="210" t="s">
        <v>19</v>
      </c>
      <c r="F177" s="211" t="s">
        <v>316</v>
      </c>
      <c r="G177" s="209"/>
      <c r="H177" s="212">
        <v>32.4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146</v>
      </c>
      <c r="AU177" s="218" t="s">
        <v>82</v>
      </c>
      <c r="AV177" s="13" t="s">
        <v>82</v>
      </c>
      <c r="AW177" s="13" t="s">
        <v>33</v>
      </c>
      <c r="AX177" s="13" t="s">
        <v>79</v>
      </c>
      <c r="AY177" s="218" t="s">
        <v>135</v>
      </c>
    </row>
    <row r="178" spans="1:65" s="2" customFormat="1" ht="14.4" customHeight="1">
      <c r="A178" s="33"/>
      <c r="B178" s="34"/>
      <c r="C178" s="219" t="s">
        <v>317</v>
      </c>
      <c r="D178" s="219" t="s">
        <v>257</v>
      </c>
      <c r="E178" s="220" t="s">
        <v>318</v>
      </c>
      <c r="F178" s="221" t="s">
        <v>319</v>
      </c>
      <c r="G178" s="222" t="s">
        <v>157</v>
      </c>
      <c r="H178" s="223">
        <v>33.048</v>
      </c>
      <c r="I178" s="224"/>
      <c r="J178" s="225">
        <f>ROUND(I178*H178,2)</f>
        <v>0</v>
      </c>
      <c r="K178" s="221" t="s">
        <v>19</v>
      </c>
      <c r="L178" s="226"/>
      <c r="M178" s="227" t="s">
        <v>19</v>
      </c>
      <c r="N178" s="228" t="s">
        <v>42</v>
      </c>
      <c r="O178" s="63"/>
      <c r="P178" s="200">
        <f>O178*H178</f>
        <v>0</v>
      </c>
      <c r="Q178" s="200">
        <v>0.00175</v>
      </c>
      <c r="R178" s="200">
        <f>Q178*H178</f>
        <v>0.057834</v>
      </c>
      <c r="S178" s="200">
        <v>0</v>
      </c>
      <c r="T178" s="20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2" t="s">
        <v>183</v>
      </c>
      <c r="AT178" s="202" t="s">
        <v>257</v>
      </c>
      <c r="AU178" s="202" t="s">
        <v>82</v>
      </c>
      <c r="AY178" s="16" t="s">
        <v>135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79</v>
      </c>
      <c r="BK178" s="203">
        <f>ROUND(I178*H178,2)</f>
        <v>0</v>
      </c>
      <c r="BL178" s="16" t="s">
        <v>142</v>
      </c>
      <c r="BM178" s="202" t="s">
        <v>320</v>
      </c>
    </row>
    <row r="179" spans="1:47" s="2" customFormat="1" ht="10.2">
      <c r="A179" s="33"/>
      <c r="B179" s="34"/>
      <c r="C179" s="35"/>
      <c r="D179" s="204" t="s">
        <v>144</v>
      </c>
      <c r="E179" s="35"/>
      <c r="F179" s="205" t="s">
        <v>319</v>
      </c>
      <c r="G179" s="35"/>
      <c r="H179" s="35"/>
      <c r="I179" s="114"/>
      <c r="J179" s="35"/>
      <c r="K179" s="35"/>
      <c r="L179" s="38"/>
      <c r="M179" s="206"/>
      <c r="N179" s="207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144</v>
      </c>
      <c r="AU179" s="16" t="s">
        <v>82</v>
      </c>
    </row>
    <row r="180" spans="2:51" s="13" customFormat="1" ht="10.2">
      <c r="B180" s="208"/>
      <c r="C180" s="209"/>
      <c r="D180" s="204" t="s">
        <v>146</v>
      </c>
      <c r="E180" s="210" t="s">
        <v>19</v>
      </c>
      <c r="F180" s="211" t="s">
        <v>321</v>
      </c>
      <c r="G180" s="209"/>
      <c r="H180" s="212">
        <v>33.048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146</v>
      </c>
      <c r="AU180" s="218" t="s">
        <v>82</v>
      </c>
      <c r="AV180" s="13" t="s">
        <v>82</v>
      </c>
      <c r="AW180" s="13" t="s">
        <v>33</v>
      </c>
      <c r="AX180" s="13" t="s">
        <v>79</v>
      </c>
      <c r="AY180" s="218" t="s">
        <v>135</v>
      </c>
    </row>
    <row r="181" spans="1:65" s="2" customFormat="1" ht="22.8">
      <c r="A181" s="33"/>
      <c r="B181" s="34"/>
      <c r="C181" s="191" t="s">
        <v>322</v>
      </c>
      <c r="D181" s="191" t="s">
        <v>137</v>
      </c>
      <c r="E181" s="192" t="s">
        <v>323</v>
      </c>
      <c r="F181" s="193" t="s">
        <v>324</v>
      </c>
      <c r="G181" s="194" t="s">
        <v>186</v>
      </c>
      <c r="H181" s="195">
        <v>27</v>
      </c>
      <c r="I181" s="196"/>
      <c r="J181" s="197">
        <f>ROUND(I181*H181,2)</f>
        <v>0</v>
      </c>
      <c r="K181" s="193" t="s">
        <v>141</v>
      </c>
      <c r="L181" s="38"/>
      <c r="M181" s="198" t="s">
        <v>19</v>
      </c>
      <c r="N181" s="199" t="s">
        <v>42</v>
      </c>
      <c r="O181" s="63"/>
      <c r="P181" s="200">
        <f>O181*H181</f>
        <v>0</v>
      </c>
      <c r="Q181" s="200">
        <v>0.20469</v>
      </c>
      <c r="R181" s="200">
        <f>Q181*H181</f>
        <v>5.52663</v>
      </c>
      <c r="S181" s="200">
        <v>0</v>
      </c>
      <c r="T181" s="20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2" t="s">
        <v>142</v>
      </c>
      <c r="AT181" s="202" t="s">
        <v>137</v>
      </c>
      <c r="AU181" s="202" t="s">
        <v>82</v>
      </c>
      <c r="AY181" s="16" t="s">
        <v>135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79</v>
      </c>
      <c r="BK181" s="203">
        <f>ROUND(I181*H181,2)</f>
        <v>0</v>
      </c>
      <c r="BL181" s="16" t="s">
        <v>142</v>
      </c>
      <c r="BM181" s="202" t="s">
        <v>325</v>
      </c>
    </row>
    <row r="182" spans="1:47" s="2" customFormat="1" ht="28.8">
      <c r="A182" s="33"/>
      <c r="B182" s="34"/>
      <c r="C182" s="35"/>
      <c r="D182" s="204" t="s">
        <v>144</v>
      </c>
      <c r="E182" s="35"/>
      <c r="F182" s="205" t="s">
        <v>326</v>
      </c>
      <c r="G182" s="35"/>
      <c r="H182" s="35"/>
      <c r="I182" s="114"/>
      <c r="J182" s="35"/>
      <c r="K182" s="35"/>
      <c r="L182" s="38"/>
      <c r="M182" s="206"/>
      <c r="N182" s="207"/>
      <c r="O182" s="63"/>
      <c r="P182" s="63"/>
      <c r="Q182" s="63"/>
      <c r="R182" s="63"/>
      <c r="S182" s="63"/>
      <c r="T182" s="64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144</v>
      </c>
      <c r="AU182" s="16" t="s">
        <v>82</v>
      </c>
    </row>
    <row r="183" spans="2:51" s="13" customFormat="1" ht="10.2">
      <c r="B183" s="208"/>
      <c r="C183" s="209"/>
      <c r="D183" s="204" t="s">
        <v>146</v>
      </c>
      <c r="E183" s="210" t="s">
        <v>19</v>
      </c>
      <c r="F183" s="211" t="s">
        <v>327</v>
      </c>
      <c r="G183" s="209"/>
      <c r="H183" s="212">
        <v>27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146</v>
      </c>
      <c r="AU183" s="218" t="s">
        <v>82</v>
      </c>
      <c r="AV183" s="13" t="s">
        <v>82</v>
      </c>
      <c r="AW183" s="13" t="s">
        <v>33</v>
      </c>
      <c r="AX183" s="13" t="s">
        <v>79</v>
      </c>
      <c r="AY183" s="218" t="s">
        <v>135</v>
      </c>
    </row>
    <row r="184" spans="2:63" s="12" customFormat="1" ht="22.8" customHeight="1">
      <c r="B184" s="175"/>
      <c r="C184" s="176"/>
      <c r="D184" s="177" t="s">
        <v>70</v>
      </c>
      <c r="E184" s="189" t="s">
        <v>166</v>
      </c>
      <c r="F184" s="189" t="s">
        <v>328</v>
      </c>
      <c r="G184" s="176"/>
      <c r="H184" s="176"/>
      <c r="I184" s="179"/>
      <c r="J184" s="190">
        <f>BK184</f>
        <v>0</v>
      </c>
      <c r="K184" s="176"/>
      <c r="L184" s="181"/>
      <c r="M184" s="182"/>
      <c r="N184" s="183"/>
      <c r="O184" s="183"/>
      <c r="P184" s="184">
        <f>SUM(P185:P226)</f>
        <v>0</v>
      </c>
      <c r="Q184" s="183"/>
      <c r="R184" s="184">
        <f>SUM(R185:R226)</f>
        <v>221.87762800000002</v>
      </c>
      <c r="S184" s="183"/>
      <c r="T184" s="185">
        <f>SUM(T185:T226)</f>
        <v>0</v>
      </c>
      <c r="AR184" s="186" t="s">
        <v>79</v>
      </c>
      <c r="AT184" s="187" t="s">
        <v>70</v>
      </c>
      <c r="AU184" s="187" t="s">
        <v>79</v>
      </c>
      <c r="AY184" s="186" t="s">
        <v>135</v>
      </c>
      <c r="BK184" s="188">
        <f>SUM(BK185:BK226)</f>
        <v>0</v>
      </c>
    </row>
    <row r="185" spans="1:65" s="2" customFormat="1" ht="22.8">
      <c r="A185" s="33"/>
      <c r="B185" s="34"/>
      <c r="C185" s="191" t="s">
        <v>329</v>
      </c>
      <c r="D185" s="191" t="s">
        <v>137</v>
      </c>
      <c r="E185" s="192" t="s">
        <v>330</v>
      </c>
      <c r="F185" s="193" t="s">
        <v>331</v>
      </c>
      <c r="G185" s="194" t="s">
        <v>157</v>
      </c>
      <c r="H185" s="195">
        <v>203.2</v>
      </c>
      <c r="I185" s="196"/>
      <c r="J185" s="197">
        <f>ROUND(I185*H185,2)</f>
        <v>0</v>
      </c>
      <c r="K185" s="193" t="s">
        <v>141</v>
      </c>
      <c r="L185" s="38"/>
      <c r="M185" s="198" t="s">
        <v>19</v>
      </c>
      <c r="N185" s="199" t="s">
        <v>42</v>
      </c>
      <c r="O185" s="63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2" t="s">
        <v>142</v>
      </c>
      <c r="AT185" s="202" t="s">
        <v>137</v>
      </c>
      <c r="AU185" s="202" t="s">
        <v>82</v>
      </c>
      <c r="AY185" s="16" t="s">
        <v>135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79</v>
      </c>
      <c r="BK185" s="203">
        <f>ROUND(I185*H185,2)</f>
        <v>0</v>
      </c>
      <c r="BL185" s="16" t="s">
        <v>142</v>
      </c>
      <c r="BM185" s="202" t="s">
        <v>332</v>
      </c>
    </row>
    <row r="186" spans="1:47" s="2" customFormat="1" ht="28.8">
      <c r="A186" s="33"/>
      <c r="B186" s="34"/>
      <c r="C186" s="35"/>
      <c r="D186" s="204" t="s">
        <v>144</v>
      </c>
      <c r="E186" s="35"/>
      <c r="F186" s="205" t="s">
        <v>333</v>
      </c>
      <c r="G186" s="35"/>
      <c r="H186" s="35"/>
      <c r="I186" s="114"/>
      <c r="J186" s="35"/>
      <c r="K186" s="35"/>
      <c r="L186" s="38"/>
      <c r="M186" s="206"/>
      <c r="N186" s="207"/>
      <c r="O186" s="63"/>
      <c r="P186" s="63"/>
      <c r="Q186" s="63"/>
      <c r="R186" s="63"/>
      <c r="S186" s="63"/>
      <c r="T186" s="64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144</v>
      </c>
      <c r="AU186" s="16" t="s">
        <v>82</v>
      </c>
    </row>
    <row r="187" spans="2:51" s="13" customFormat="1" ht="10.2">
      <c r="B187" s="208"/>
      <c r="C187" s="209"/>
      <c r="D187" s="204" t="s">
        <v>146</v>
      </c>
      <c r="E187" s="210" t="s">
        <v>19</v>
      </c>
      <c r="F187" s="211" t="s">
        <v>297</v>
      </c>
      <c r="G187" s="209"/>
      <c r="H187" s="212">
        <v>203.2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146</v>
      </c>
      <c r="AU187" s="218" t="s">
        <v>82</v>
      </c>
      <c r="AV187" s="13" t="s">
        <v>82</v>
      </c>
      <c r="AW187" s="13" t="s">
        <v>33</v>
      </c>
      <c r="AX187" s="13" t="s">
        <v>79</v>
      </c>
      <c r="AY187" s="218" t="s">
        <v>135</v>
      </c>
    </row>
    <row r="188" spans="1:65" s="2" customFormat="1" ht="14.4" customHeight="1">
      <c r="A188" s="33"/>
      <c r="B188" s="34"/>
      <c r="C188" s="219" t="s">
        <v>334</v>
      </c>
      <c r="D188" s="219" t="s">
        <v>257</v>
      </c>
      <c r="E188" s="220" t="s">
        <v>335</v>
      </c>
      <c r="F188" s="221" t="s">
        <v>336</v>
      </c>
      <c r="G188" s="222" t="s">
        <v>246</v>
      </c>
      <c r="H188" s="223">
        <v>4.308</v>
      </c>
      <c r="I188" s="224"/>
      <c r="J188" s="225">
        <f>ROUND(I188*H188,2)</f>
        <v>0</v>
      </c>
      <c r="K188" s="221" t="s">
        <v>141</v>
      </c>
      <c r="L188" s="226"/>
      <c r="M188" s="227" t="s">
        <v>19</v>
      </c>
      <c r="N188" s="228" t="s">
        <v>42</v>
      </c>
      <c r="O188" s="63"/>
      <c r="P188" s="200">
        <f>O188*H188</f>
        <v>0</v>
      </c>
      <c r="Q188" s="200">
        <v>1</v>
      </c>
      <c r="R188" s="200">
        <f>Q188*H188</f>
        <v>4.308</v>
      </c>
      <c r="S188" s="200">
        <v>0</v>
      </c>
      <c r="T188" s="20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2" t="s">
        <v>183</v>
      </c>
      <c r="AT188" s="202" t="s">
        <v>257</v>
      </c>
      <c r="AU188" s="202" t="s">
        <v>82</v>
      </c>
      <c r="AY188" s="16" t="s">
        <v>135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79</v>
      </c>
      <c r="BK188" s="203">
        <f>ROUND(I188*H188,2)</f>
        <v>0</v>
      </c>
      <c r="BL188" s="16" t="s">
        <v>142</v>
      </c>
      <c r="BM188" s="202" t="s">
        <v>337</v>
      </c>
    </row>
    <row r="189" spans="1:47" s="2" customFormat="1" ht="10.2">
      <c r="A189" s="33"/>
      <c r="B189" s="34"/>
      <c r="C189" s="35"/>
      <c r="D189" s="204" t="s">
        <v>144</v>
      </c>
      <c r="E189" s="35"/>
      <c r="F189" s="205" t="s">
        <v>336</v>
      </c>
      <c r="G189" s="35"/>
      <c r="H189" s="35"/>
      <c r="I189" s="114"/>
      <c r="J189" s="35"/>
      <c r="K189" s="35"/>
      <c r="L189" s="38"/>
      <c r="M189" s="206"/>
      <c r="N189" s="207"/>
      <c r="O189" s="63"/>
      <c r="P189" s="63"/>
      <c r="Q189" s="63"/>
      <c r="R189" s="63"/>
      <c r="S189" s="63"/>
      <c r="T189" s="64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144</v>
      </c>
      <c r="AU189" s="16" t="s">
        <v>82</v>
      </c>
    </row>
    <row r="190" spans="2:51" s="13" customFormat="1" ht="10.2">
      <c r="B190" s="208"/>
      <c r="C190" s="209"/>
      <c r="D190" s="204" t="s">
        <v>146</v>
      </c>
      <c r="E190" s="210" t="s">
        <v>19</v>
      </c>
      <c r="F190" s="211" t="s">
        <v>338</v>
      </c>
      <c r="G190" s="209"/>
      <c r="H190" s="212">
        <v>4.308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146</v>
      </c>
      <c r="AU190" s="218" t="s">
        <v>82</v>
      </c>
      <c r="AV190" s="13" t="s">
        <v>82</v>
      </c>
      <c r="AW190" s="13" t="s">
        <v>33</v>
      </c>
      <c r="AX190" s="13" t="s">
        <v>79</v>
      </c>
      <c r="AY190" s="218" t="s">
        <v>135</v>
      </c>
    </row>
    <row r="191" spans="1:65" s="2" customFormat="1" ht="14.4" customHeight="1">
      <c r="A191" s="33"/>
      <c r="B191" s="34"/>
      <c r="C191" s="191" t="s">
        <v>339</v>
      </c>
      <c r="D191" s="191" t="s">
        <v>137</v>
      </c>
      <c r="E191" s="192" t="s">
        <v>340</v>
      </c>
      <c r="F191" s="193" t="s">
        <v>341</v>
      </c>
      <c r="G191" s="194" t="s">
        <v>157</v>
      </c>
      <c r="H191" s="195">
        <v>5</v>
      </c>
      <c r="I191" s="196"/>
      <c r="J191" s="197">
        <f>ROUND(I191*H191,2)</f>
        <v>0</v>
      </c>
      <c r="K191" s="193" t="s">
        <v>141</v>
      </c>
      <c r="L191" s="38"/>
      <c r="M191" s="198" t="s">
        <v>19</v>
      </c>
      <c r="N191" s="199" t="s">
        <v>42</v>
      </c>
      <c r="O191" s="63"/>
      <c r="P191" s="200">
        <f>O191*H191</f>
        <v>0</v>
      </c>
      <c r="Q191" s="200">
        <v>0.115</v>
      </c>
      <c r="R191" s="200">
        <f>Q191*H191</f>
        <v>0.5750000000000001</v>
      </c>
      <c r="S191" s="200">
        <v>0</v>
      </c>
      <c r="T191" s="20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2" t="s">
        <v>142</v>
      </c>
      <c r="AT191" s="202" t="s">
        <v>137</v>
      </c>
      <c r="AU191" s="202" t="s">
        <v>82</v>
      </c>
      <c r="AY191" s="16" t="s">
        <v>135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79</v>
      </c>
      <c r="BK191" s="203">
        <f>ROUND(I191*H191,2)</f>
        <v>0</v>
      </c>
      <c r="BL191" s="16" t="s">
        <v>142</v>
      </c>
      <c r="BM191" s="202" t="s">
        <v>342</v>
      </c>
    </row>
    <row r="192" spans="1:47" s="2" customFormat="1" ht="10.2">
      <c r="A192" s="33"/>
      <c r="B192" s="34"/>
      <c r="C192" s="35"/>
      <c r="D192" s="204" t="s">
        <v>144</v>
      </c>
      <c r="E192" s="35"/>
      <c r="F192" s="205" t="s">
        <v>343</v>
      </c>
      <c r="G192" s="35"/>
      <c r="H192" s="35"/>
      <c r="I192" s="114"/>
      <c r="J192" s="35"/>
      <c r="K192" s="35"/>
      <c r="L192" s="38"/>
      <c r="M192" s="206"/>
      <c r="N192" s="207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144</v>
      </c>
      <c r="AU192" s="16" t="s">
        <v>82</v>
      </c>
    </row>
    <row r="193" spans="2:51" s="13" customFormat="1" ht="10.2">
      <c r="B193" s="208"/>
      <c r="C193" s="209"/>
      <c r="D193" s="204" t="s">
        <v>146</v>
      </c>
      <c r="E193" s="210" t="s">
        <v>19</v>
      </c>
      <c r="F193" s="211" t="s">
        <v>344</v>
      </c>
      <c r="G193" s="209"/>
      <c r="H193" s="212">
        <v>5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146</v>
      </c>
      <c r="AU193" s="218" t="s">
        <v>82</v>
      </c>
      <c r="AV193" s="13" t="s">
        <v>82</v>
      </c>
      <c r="AW193" s="13" t="s">
        <v>33</v>
      </c>
      <c r="AX193" s="13" t="s">
        <v>79</v>
      </c>
      <c r="AY193" s="218" t="s">
        <v>135</v>
      </c>
    </row>
    <row r="194" spans="1:65" s="2" customFormat="1" ht="14.4" customHeight="1">
      <c r="A194" s="33"/>
      <c r="B194" s="34"/>
      <c r="C194" s="191" t="s">
        <v>345</v>
      </c>
      <c r="D194" s="191" t="s">
        <v>137</v>
      </c>
      <c r="E194" s="192" t="s">
        <v>346</v>
      </c>
      <c r="F194" s="193" t="s">
        <v>347</v>
      </c>
      <c r="G194" s="194" t="s">
        <v>157</v>
      </c>
      <c r="H194" s="195">
        <v>203.2</v>
      </c>
      <c r="I194" s="196"/>
      <c r="J194" s="197">
        <f>ROUND(I194*H194,2)</f>
        <v>0</v>
      </c>
      <c r="K194" s="193" t="s">
        <v>141</v>
      </c>
      <c r="L194" s="38"/>
      <c r="M194" s="198" t="s">
        <v>19</v>
      </c>
      <c r="N194" s="199" t="s">
        <v>42</v>
      </c>
      <c r="O194" s="63"/>
      <c r="P194" s="200">
        <f>O194*H194</f>
        <v>0</v>
      </c>
      <c r="Q194" s="200">
        <v>0.345</v>
      </c>
      <c r="R194" s="200">
        <f>Q194*H194</f>
        <v>70.10399999999998</v>
      </c>
      <c r="S194" s="200">
        <v>0</v>
      </c>
      <c r="T194" s="20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202" t="s">
        <v>142</v>
      </c>
      <c r="AT194" s="202" t="s">
        <v>137</v>
      </c>
      <c r="AU194" s="202" t="s">
        <v>82</v>
      </c>
      <c r="AY194" s="16" t="s">
        <v>135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79</v>
      </c>
      <c r="BK194" s="203">
        <f>ROUND(I194*H194,2)</f>
        <v>0</v>
      </c>
      <c r="BL194" s="16" t="s">
        <v>142</v>
      </c>
      <c r="BM194" s="202" t="s">
        <v>348</v>
      </c>
    </row>
    <row r="195" spans="1:47" s="2" customFormat="1" ht="10.2">
      <c r="A195" s="33"/>
      <c r="B195" s="34"/>
      <c r="C195" s="35"/>
      <c r="D195" s="204" t="s">
        <v>144</v>
      </c>
      <c r="E195" s="35"/>
      <c r="F195" s="205" t="s">
        <v>349</v>
      </c>
      <c r="G195" s="35"/>
      <c r="H195" s="35"/>
      <c r="I195" s="114"/>
      <c r="J195" s="35"/>
      <c r="K195" s="35"/>
      <c r="L195" s="38"/>
      <c r="M195" s="206"/>
      <c r="N195" s="207"/>
      <c r="O195" s="63"/>
      <c r="P195" s="63"/>
      <c r="Q195" s="63"/>
      <c r="R195" s="63"/>
      <c r="S195" s="63"/>
      <c r="T195" s="64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144</v>
      </c>
      <c r="AU195" s="16" t="s">
        <v>82</v>
      </c>
    </row>
    <row r="196" spans="2:51" s="13" customFormat="1" ht="10.2">
      <c r="B196" s="208"/>
      <c r="C196" s="209"/>
      <c r="D196" s="204" t="s">
        <v>146</v>
      </c>
      <c r="E196" s="210" t="s">
        <v>19</v>
      </c>
      <c r="F196" s="211" t="s">
        <v>297</v>
      </c>
      <c r="G196" s="209"/>
      <c r="H196" s="212">
        <v>203.2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146</v>
      </c>
      <c r="AU196" s="218" t="s">
        <v>82</v>
      </c>
      <c r="AV196" s="13" t="s">
        <v>82</v>
      </c>
      <c r="AW196" s="13" t="s">
        <v>33</v>
      </c>
      <c r="AX196" s="13" t="s">
        <v>79</v>
      </c>
      <c r="AY196" s="218" t="s">
        <v>135</v>
      </c>
    </row>
    <row r="197" spans="1:65" s="2" customFormat="1" ht="14.4" customHeight="1">
      <c r="A197" s="33"/>
      <c r="B197" s="34"/>
      <c r="C197" s="191" t="s">
        <v>350</v>
      </c>
      <c r="D197" s="191" t="s">
        <v>137</v>
      </c>
      <c r="E197" s="192" t="s">
        <v>351</v>
      </c>
      <c r="F197" s="193" t="s">
        <v>352</v>
      </c>
      <c r="G197" s="194" t="s">
        <v>157</v>
      </c>
      <c r="H197" s="195">
        <v>203.2</v>
      </c>
      <c r="I197" s="196"/>
      <c r="J197" s="197">
        <f>ROUND(I197*H197,2)</f>
        <v>0</v>
      </c>
      <c r="K197" s="193" t="s">
        <v>141</v>
      </c>
      <c r="L197" s="38"/>
      <c r="M197" s="198" t="s">
        <v>19</v>
      </c>
      <c r="N197" s="199" t="s">
        <v>42</v>
      </c>
      <c r="O197" s="63"/>
      <c r="P197" s="200">
        <f>O197*H197</f>
        <v>0</v>
      </c>
      <c r="Q197" s="200">
        <v>0.46</v>
      </c>
      <c r="R197" s="200">
        <f>Q197*H197</f>
        <v>93.472</v>
      </c>
      <c r="S197" s="200">
        <v>0</v>
      </c>
      <c r="T197" s="20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2" t="s">
        <v>142</v>
      </c>
      <c r="AT197" s="202" t="s">
        <v>137</v>
      </c>
      <c r="AU197" s="202" t="s">
        <v>82</v>
      </c>
      <c r="AY197" s="16" t="s">
        <v>135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79</v>
      </c>
      <c r="BK197" s="203">
        <f>ROUND(I197*H197,2)</f>
        <v>0</v>
      </c>
      <c r="BL197" s="16" t="s">
        <v>142</v>
      </c>
      <c r="BM197" s="202" t="s">
        <v>353</v>
      </c>
    </row>
    <row r="198" spans="1:47" s="2" customFormat="1" ht="10.2">
      <c r="A198" s="33"/>
      <c r="B198" s="34"/>
      <c r="C198" s="35"/>
      <c r="D198" s="204" t="s">
        <v>144</v>
      </c>
      <c r="E198" s="35"/>
      <c r="F198" s="205" t="s">
        <v>354</v>
      </c>
      <c r="G198" s="35"/>
      <c r="H198" s="35"/>
      <c r="I198" s="114"/>
      <c r="J198" s="35"/>
      <c r="K198" s="35"/>
      <c r="L198" s="38"/>
      <c r="M198" s="206"/>
      <c r="N198" s="207"/>
      <c r="O198" s="63"/>
      <c r="P198" s="63"/>
      <c r="Q198" s="63"/>
      <c r="R198" s="63"/>
      <c r="S198" s="63"/>
      <c r="T198" s="64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144</v>
      </c>
      <c r="AU198" s="16" t="s">
        <v>82</v>
      </c>
    </row>
    <row r="199" spans="1:65" s="2" customFormat="1" ht="14.4" customHeight="1">
      <c r="A199" s="33"/>
      <c r="B199" s="34"/>
      <c r="C199" s="191" t="s">
        <v>355</v>
      </c>
      <c r="D199" s="191" t="s">
        <v>137</v>
      </c>
      <c r="E199" s="192" t="s">
        <v>356</v>
      </c>
      <c r="F199" s="193" t="s">
        <v>357</v>
      </c>
      <c r="G199" s="194" t="s">
        <v>157</v>
      </c>
      <c r="H199" s="195">
        <v>168.6</v>
      </c>
      <c r="I199" s="196"/>
      <c r="J199" s="197">
        <f>ROUND(I199*H199,2)</f>
        <v>0</v>
      </c>
      <c r="K199" s="193" t="s">
        <v>141</v>
      </c>
      <c r="L199" s="38"/>
      <c r="M199" s="198" t="s">
        <v>19</v>
      </c>
      <c r="N199" s="199" t="s">
        <v>42</v>
      </c>
      <c r="O199" s="63"/>
      <c r="P199" s="200">
        <f>O199*H199</f>
        <v>0</v>
      </c>
      <c r="Q199" s="200">
        <v>0.15826</v>
      </c>
      <c r="R199" s="200">
        <f>Q199*H199</f>
        <v>26.682636000000002</v>
      </c>
      <c r="S199" s="200">
        <v>0</v>
      </c>
      <c r="T199" s="20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2" t="s">
        <v>142</v>
      </c>
      <c r="AT199" s="202" t="s">
        <v>137</v>
      </c>
      <c r="AU199" s="202" t="s">
        <v>82</v>
      </c>
      <c r="AY199" s="16" t="s">
        <v>135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79</v>
      </c>
      <c r="BK199" s="203">
        <f>ROUND(I199*H199,2)</f>
        <v>0</v>
      </c>
      <c r="BL199" s="16" t="s">
        <v>142</v>
      </c>
      <c r="BM199" s="202" t="s">
        <v>358</v>
      </c>
    </row>
    <row r="200" spans="1:47" s="2" customFormat="1" ht="19.2">
      <c r="A200" s="33"/>
      <c r="B200" s="34"/>
      <c r="C200" s="35"/>
      <c r="D200" s="204" t="s">
        <v>144</v>
      </c>
      <c r="E200" s="35"/>
      <c r="F200" s="205" t="s">
        <v>359</v>
      </c>
      <c r="G200" s="35"/>
      <c r="H200" s="35"/>
      <c r="I200" s="114"/>
      <c r="J200" s="35"/>
      <c r="K200" s="35"/>
      <c r="L200" s="38"/>
      <c r="M200" s="206"/>
      <c r="N200" s="207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144</v>
      </c>
      <c r="AU200" s="16" t="s">
        <v>82</v>
      </c>
    </row>
    <row r="201" spans="2:51" s="13" customFormat="1" ht="10.2">
      <c r="B201" s="208"/>
      <c r="C201" s="209"/>
      <c r="D201" s="204" t="s">
        <v>146</v>
      </c>
      <c r="E201" s="210" t="s">
        <v>19</v>
      </c>
      <c r="F201" s="211" t="s">
        <v>360</v>
      </c>
      <c r="G201" s="209"/>
      <c r="H201" s="212">
        <v>168.6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146</v>
      </c>
      <c r="AU201" s="218" t="s">
        <v>82</v>
      </c>
      <c r="AV201" s="13" t="s">
        <v>82</v>
      </c>
      <c r="AW201" s="13" t="s">
        <v>33</v>
      </c>
      <c r="AX201" s="13" t="s">
        <v>79</v>
      </c>
      <c r="AY201" s="218" t="s">
        <v>135</v>
      </c>
    </row>
    <row r="202" spans="1:65" s="2" customFormat="1" ht="14.4" customHeight="1">
      <c r="A202" s="33"/>
      <c r="B202" s="34"/>
      <c r="C202" s="191" t="s">
        <v>361</v>
      </c>
      <c r="D202" s="191" t="s">
        <v>137</v>
      </c>
      <c r="E202" s="192" t="s">
        <v>362</v>
      </c>
      <c r="F202" s="193" t="s">
        <v>363</v>
      </c>
      <c r="G202" s="194" t="s">
        <v>157</v>
      </c>
      <c r="H202" s="195">
        <v>35</v>
      </c>
      <c r="I202" s="196"/>
      <c r="J202" s="197">
        <f>ROUND(I202*H202,2)</f>
        <v>0</v>
      </c>
      <c r="K202" s="193" t="s">
        <v>141</v>
      </c>
      <c r="L202" s="38"/>
      <c r="M202" s="198" t="s">
        <v>19</v>
      </c>
      <c r="N202" s="199" t="s">
        <v>42</v>
      </c>
      <c r="O202" s="63"/>
      <c r="P202" s="200">
        <f>O202*H202</f>
        <v>0</v>
      </c>
      <c r="Q202" s="200">
        <v>0.216</v>
      </c>
      <c r="R202" s="200">
        <f>Q202*H202</f>
        <v>7.56</v>
      </c>
      <c r="S202" s="200">
        <v>0</v>
      </c>
      <c r="T202" s="20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02" t="s">
        <v>142</v>
      </c>
      <c r="AT202" s="202" t="s">
        <v>137</v>
      </c>
      <c r="AU202" s="202" t="s">
        <v>82</v>
      </c>
      <c r="AY202" s="16" t="s">
        <v>135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6" t="s">
        <v>79</v>
      </c>
      <c r="BK202" s="203">
        <f>ROUND(I202*H202,2)</f>
        <v>0</v>
      </c>
      <c r="BL202" s="16" t="s">
        <v>142</v>
      </c>
      <c r="BM202" s="202" t="s">
        <v>364</v>
      </c>
    </row>
    <row r="203" spans="1:47" s="2" customFormat="1" ht="19.2">
      <c r="A203" s="33"/>
      <c r="B203" s="34"/>
      <c r="C203" s="35"/>
      <c r="D203" s="204" t="s">
        <v>144</v>
      </c>
      <c r="E203" s="35"/>
      <c r="F203" s="205" t="s">
        <v>365</v>
      </c>
      <c r="G203" s="35"/>
      <c r="H203" s="35"/>
      <c r="I203" s="114"/>
      <c r="J203" s="35"/>
      <c r="K203" s="35"/>
      <c r="L203" s="38"/>
      <c r="M203" s="206"/>
      <c r="N203" s="207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144</v>
      </c>
      <c r="AU203" s="16" t="s">
        <v>82</v>
      </c>
    </row>
    <row r="204" spans="2:51" s="13" customFormat="1" ht="10.2">
      <c r="B204" s="208"/>
      <c r="C204" s="209"/>
      <c r="D204" s="204" t="s">
        <v>146</v>
      </c>
      <c r="E204" s="210" t="s">
        <v>19</v>
      </c>
      <c r="F204" s="211" t="s">
        <v>366</v>
      </c>
      <c r="G204" s="209"/>
      <c r="H204" s="212">
        <v>35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146</v>
      </c>
      <c r="AU204" s="218" t="s">
        <v>82</v>
      </c>
      <c r="AV204" s="13" t="s">
        <v>82</v>
      </c>
      <c r="AW204" s="13" t="s">
        <v>33</v>
      </c>
      <c r="AX204" s="13" t="s">
        <v>79</v>
      </c>
      <c r="AY204" s="218" t="s">
        <v>135</v>
      </c>
    </row>
    <row r="205" spans="1:65" s="2" customFormat="1" ht="14.4" customHeight="1">
      <c r="A205" s="33"/>
      <c r="B205" s="34"/>
      <c r="C205" s="191" t="s">
        <v>367</v>
      </c>
      <c r="D205" s="191" t="s">
        <v>137</v>
      </c>
      <c r="E205" s="192" t="s">
        <v>368</v>
      </c>
      <c r="F205" s="193" t="s">
        <v>369</v>
      </c>
      <c r="G205" s="194" t="s">
        <v>157</v>
      </c>
      <c r="H205" s="195">
        <v>371.8</v>
      </c>
      <c r="I205" s="196"/>
      <c r="J205" s="197">
        <f>ROUND(I205*H205,2)</f>
        <v>0</v>
      </c>
      <c r="K205" s="193" t="s">
        <v>141</v>
      </c>
      <c r="L205" s="38"/>
      <c r="M205" s="198" t="s">
        <v>19</v>
      </c>
      <c r="N205" s="199" t="s">
        <v>42</v>
      </c>
      <c r="O205" s="63"/>
      <c r="P205" s="200">
        <f>O205*H205</f>
        <v>0</v>
      </c>
      <c r="Q205" s="200">
        <v>0.00071</v>
      </c>
      <c r="R205" s="200">
        <f>Q205*H205</f>
        <v>0.263978</v>
      </c>
      <c r="S205" s="200">
        <v>0</v>
      </c>
      <c r="T205" s="20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02" t="s">
        <v>142</v>
      </c>
      <c r="AT205" s="202" t="s">
        <v>137</v>
      </c>
      <c r="AU205" s="202" t="s">
        <v>82</v>
      </c>
      <c r="AY205" s="16" t="s">
        <v>135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79</v>
      </c>
      <c r="BK205" s="203">
        <f>ROUND(I205*H205,2)</f>
        <v>0</v>
      </c>
      <c r="BL205" s="16" t="s">
        <v>142</v>
      </c>
      <c r="BM205" s="202" t="s">
        <v>370</v>
      </c>
    </row>
    <row r="206" spans="1:47" s="2" customFormat="1" ht="10.2">
      <c r="A206" s="33"/>
      <c r="B206" s="34"/>
      <c r="C206" s="35"/>
      <c r="D206" s="204" t="s">
        <v>144</v>
      </c>
      <c r="E206" s="35"/>
      <c r="F206" s="205" t="s">
        <v>371</v>
      </c>
      <c r="G206" s="35"/>
      <c r="H206" s="35"/>
      <c r="I206" s="114"/>
      <c r="J206" s="35"/>
      <c r="K206" s="35"/>
      <c r="L206" s="38"/>
      <c r="M206" s="206"/>
      <c r="N206" s="207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144</v>
      </c>
      <c r="AU206" s="16" t="s">
        <v>82</v>
      </c>
    </row>
    <row r="207" spans="2:51" s="13" customFormat="1" ht="10.2">
      <c r="B207" s="208"/>
      <c r="C207" s="209"/>
      <c r="D207" s="204" t="s">
        <v>146</v>
      </c>
      <c r="E207" s="210" t="s">
        <v>19</v>
      </c>
      <c r="F207" s="211" t="s">
        <v>372</v>
      </c>
      <c r="G207" s="209"/>
      <c r="H207" s="212">
        <v>371.8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146</v>
      </c>
      <c r="AU207" s="218" t="s">
        <v>82</v>
      </c>
      <c r="AV207" s="13" t="s">
        <v>82</v>
      </c>
      <c r="AW207" s="13" t="s">
        <v>33</v>
      </c>
      <c r="AX207" s="13" t="s">
        <v>79</v>
      </c>
      <c r="AY207" s="218" t="s">
        <v>135</v>
      </c>
    </row>
    <row r="208" spans="1:65" s="2" customFormat="1" ht="22.8">
      <c r="A208" s="33"/>
      <c r="B208" s="34"/>
      <c r="C208" s="191" t="s">
        <v>373</v>
      </c>
      <c r="D208" s="191" t="s">
        <v>137</v>
      </c>
      <c r="E208" s="192" t="s">
        <v>374</v>
      </c>
      <c r="F208" s="193" t="s">
        <v>375</v>
      </c>
      <c r="G208" s="194" t="s">
        <v>157</v>
      </c>
      <c r="H208" s="195">
        <v>168.6</v>
      </c>
      <c r="I208" s="196"/>
      <c r="J208" s="197">
        <f>ROUND(I208*H208,2)</f>
        <v>0</v>
      </c>
      <c r="K208" s="193" t="s">
        <v>141</v>
      </c>
      <c r="L208" s="38"/>
      <c r="M208" s="198" t="s">
        <v>19</v>
      </c>
      <c r="N208" s="199" t="s">
        <v>42</v>
      </c>
      <c r="O208" s="63"/>
      <c r="P208" s="200">
        <f>O208*H208</f>
        <v>0</v>
      </c>
      <c r="Q208" s="200">
        <v>0.10373</v>
      </c>
      <c r="R208" s="200">
        <f>Q208*H208</f>
        <v>17.488878</v>
      </c>
      <c r="S208" s="200">
        <v>0</v>
      </c>
      <c r="T208" s="201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02" t="s">
        <v>142</v>
      </c>
      <c r="AT208" s="202" t="s">
        <v>137</v>
      </c>
      <c r="AU208" s="202" t="s">
        <v>82</v>
      </c>
      <c r="AY208" s="16" t="s">
        <v>135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79</v>
      </c>
      <c r="BK208" s="203">
        <f>ROUND(I208*H208,2)</f>
        <v>0</v>
      </c>
      <c r="BL208" s="16" t="s">
        <v>142</v>
      </c>
      <c r="BM208" s="202" t="s">
        <v>376</v>
      </c>
    </row>
    <row r="209" spans="1:47" s="2" customFormat="1" ht="19.2">
      <c r="A209" s="33"/>
      <c r="B209" s="34"/>
      <c r="C209" s="35"/>
      <c r="D209" s="204" t="s">
        <v>144</v>
      </c>
      <c r="E209" s="35"/>
      <c r="F209" s="205" t="s">
        <v>377</v>
      </c>
      <c r="G209" s="35"/>
      <c r="H209" s="35"/>
      <c r="I209" s="114"/>
      <c r="J209" s="35"/>
      <c r="K209" s="35"/>
      <c r="L209" s="38"/>
      <c r="M209" s="206"/>
      <c r="N209" s="207"/>
      <c r="O209" s="63"/>
      <c r="P209" s="63"/>
      <c r="Q209" s="63"/>
      <c r="R209" s="63"/>
      <c r="S209" s="63"/>
      <c r="T209" s="64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144</v>
      </c>
      <c r="AU209" s="16" t="s">
        <v>82</v>
      </c>
    </row>
    <row r="210" spans="2:51" s="13" customFormat="1" ht="10.2">
      <c r="B210" s="208"/>
      <c r="C210" s="209"/>
      <c r="D210" s="204" t="s">
        <v>146</v>
      </c>
      <c r="E210" s="210" t="s">
        <v>19</v>
      </c>
      <c r="F210" s="211" t="s">
        <v>360</v>
      </c>
      <c r="G210" s="209"/>
      <c r="H210" s="212">
        <v>168.6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146</v>
      </c>
      <c r="AU210" s="218" t="s">
        <v>82</v>
      </c>
      <c r="AV210" s="13" t="s">
        <v>82</v>
      </c>
      <c r="AW210" s="13" t="s">
        <v>33</v>
      </c>
      <c r="AX210" s="13" t="s">
        <v>79</v>
      </c>
      <c r="AY210" s="218" t="s">
        <v>135</v>
      </c>
    </row>
    <row r="211" spans="1:65" s="2" customFormat="1" ht="14.4" customHeight="1">
      <c r="A211" s="33"/>
      <c r="B211" s="34"/>
      <c r="C211" s="191" t="s">
        <v>378</v>
      </c>
      <c r="D211" s="191" t="s">
        <v>137</v>
      </c>
      <c r="E211" s="192" t="s">
        <v>379</v>
      </c>
      <c r="F211" s="193" t="s">
        <v>380</v>
      </c>
      <c r="G211" s="194" t="s">
        <v>157</v>
      </c>
      <c r="H211" s="195">
        <v>4.8</v>
      </c>
      <c r="I211" s="196"/>
      <c r="J211" s="197">
        <f>ROUND(I211*H211,2)</f>
        <v>0</v>
      </c>
      <c r="K211" s="193" t="s">
        <v>141</v>
      </c>
      <c r="L211" s="38"/>
      <c r="M211" s="198" t="s">
        <v>19</v>
      </c>
      <c r="N211" s="199" t="s">
        <v>42</v>
      </c>
      <c r="O211" s="63"/>
      <c r="P211" s="200">
        <f>O211*H211</f>
        <v>0</v>
      </c>
      <c r="Q211" s="200">
        <v>0.10362</v>
      </c>
      <c r="R211" s="200">
        <f>Q211*H211</f>
        <v>0.497376</v>
      </c>
      <c r="S211" s="200">
        <v>0</v>
      </c>
      <c r="T211" s="20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202" t="s">
        <v>142</v>
      </c>
      <c r="AT211" s="202" t="s">
        <v>137</v>
      </c>
      <c r="AU211" s="202" t="s">
        <v>82</v>
      </c>
      <c r="AY211" s="16" t="s">
        <v>135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79</v>
      </c>
      <c r="BK211" s="203">
        <f>ROUND(I211*H211,2)</f>
        <v>0</v>
      </c>
      <c r="BL211" s="16" t="s">
        <v>142</v>
      </c>
      <c r="BM211" s="202" t="s">
        <v>381</v>
      </c>
    </row>
    <row r="212" spans="1:47" s="2" customFormat="1" ht="28.8">
      <c r="A212" s="33"/>
      <c r="B212" s="34"/>
      <c r="C212" s="35"/>
      <c r="D212" s="204" t="s">
        <v>144</v>
      </c>
      <c r="E212" s="35"/>
      <c r="F212" s="205" t="s">
        <v>382</v>
      </c>
      <c r="G212" s="35"/>
      <c r="H212" s="35"/>
      <c r="I212" s="114"/>
      <c r="J212" s="35"/>
      <c r="K212" s="35"/>
      <c r="L212" s="38"/>
      <c r="M212" s="206"/>
      <c r="N212" s="207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144</v>
      </c>
      <c r="AU212" s="16" t="s">
        <v>82</v>
      </c>
    </row>
    <row r="213" spans="2:51" s="13" customFormat="1" ht="10.2">
      <c r="B213" s="208"/>
      <c r="C213" s="209"/>
      <c r="D213" s="204" t="s">
        <v>146</v>
      </c>
      <c r="E213" s="210" t="s">
        <v>19</v>
      </c>
      <c r="F213" s="211" t="s">
        <v>383</v>
      </c>
      <c r="G213" s="209"/>
      <c r="H213" s="212">
        <v>4.8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146</v>
      </c>
      <c r="AU213" s="218" t="s">
        <v>82</v>
      </c>
      <c r="AV213" s="13" t="s">
        <v>82</v>
      </c>
      <c r="AW213" s="13" t="s">
        <v>33</v>
      </c>
      <c r="AX213" s="13" t="s">
        <v>79</v>
      </c>
      <c r="AY213" s="218" t="s">
        <v>135</v>
      </c>
    </row>
    <row r="214" spans="1:65" s="2" customFormat="1" ht="14.4" customHeight="1">
      <c r="A214" s="33"/>
      <c r="B214" s="34"/>
      <c r="C214" s="219" t="s">
        <v>384</v>
      </c>
      <c r="D214" s="219" t="s">
        <v>257</v>
      </c>
      <c r="E214" s="220" t="s">
        <v>385</v>
      </c>
      <c r="F214" s="221" t="s">
        <v>386</v>
      </c>
      <c r="G214" s="222" t="s">
        <v>157</v>
      </c>
      <c r="H214" s="223">
        <v>0.721</v>
      </c>
      <c r="I214" s="224"/>
      <c r="J214" s="225">
        <f>ROUND(I214*H214,2)</f>
        <v>0</v>
      </c>
      <c r="K214" s="221" t="s">
        <v>19</v>
      </c>
      <c r="L214" s="226"/>
      <c r="M214" s="227" t="s">
        <v>19</v>
      </c>
      <c r="N214" s="228" t="s">
        <v>42</v>
      </c>
      <c r="O214" s="63"/>
      <c r="P214" s="200">
        <f>O214*H214</f>
        <v>0</v>
      </c>
      <c r="Q214" s="200">
        <v>0.18</v>
      </c>
      <c r="R214" s="200">
        <f>Q214*H214</f>
        <v>0.12977999999999998</v>
      </c>
      <c r="S214" s="200">
        <v>0</v>
      </c>
      <c r="T214" s="20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02" t="s">
        <v>183</v>
      </c>
      <c r="AT214" s="202" t="s">
        <v>257</v>
      </c>
      <c r="AU214" s="202" t="s">
        <v>82</v>
      </c>
      <c r="AY214" s="16" t="s">
        <v>135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79</v>
      </c>
      <c r="BK214" s="203">
        <f>ROUND(I214*H214,2)</f>
        <v>0</v>
      </c>
      <c r="BL214" s="16" t="s">
        <v>142</v>
      </c>
      <c r="BM214" s="202" t="s">
        <v>387</v>
      </c>
    </row>
    <row r="215" spans="1:47" s="2" customFormat="1" ht="10.2">
      <c r="A215" s="33"/>
      <c r="B215" s="34"/>
      <c r="C215" s="35"/>
      <c r="D215" s="204" t="s">
        <v>144</v>
      </c>
      <c r="E215" s="35"/>
      <c r="F215" s="205" t="s">
        <v>388</v>
      </c>
      <c r="G215" s="35"/>
      <c r="H215" s="35"/>
      <c r="I215" s="114"/>
      <c r="J215" s="35"/>
      <c r="K215" s="35"/>
      <c r="L215" s="38"/>
      <c r="M215" s="206"/>
      <c r="N215" s="207"/>
      <c r="O215" s="63"/>
      <c r="P215" s="63"/>
      <c r="Q215" s="63"/>
      <c r="R215" s="63"/>
      <c r="S215" s="63"/>
      <c r="T215" s="64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144</v>
      </c>
      <c r="AU215" s="16" t="s">
        <v>82</v>
      </c>
    </row>
    <row r="216" spans="1:47" s="2" customFormat="1" ht="19.2">
      <c r="A216" s="33"/>
      <c r="B216" s="34"/>
      <c r="C216" s="35"/>
      <c r="D216" s="204" t="s">
        <v>261</v>
      </c>
      <c r="E216" s="35"/>
      <c r="F216" s="229" t="s">
        <v>389</v>
      </c>
      <c r="G216" s="35"/>
      <c r="H216" s="35"/>
      <c r="I216" s="114"/>
      <c r="J216" s="35"/>
      <c r="K216" s="35"/>
      <c r="L216" s="38"/>
      <c r="M216" s="206"/>
      <c r="N216" s="207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261</v>
      </c>
      <c r="AU216" s="16" t="s">
        <v>82</v>
      </c>
    </row>
    <row r="217" spans="2:51" s="13" customFormat="1" ht="10.2">
      <c r="B217" s="208"/>
      <c r="C217" s="209"/>
      <c r="D217" s="204" t="s">
        <v>146</v>
      </c>
      <c r="E217" s="210" t="s">
        <v>19</v>
      </c>
      <c r="F217" s="211" t="s">
        <v>390</v>
      </c>
      <c r="G217" s="209"/>
      <c r="H217" s="212">
        <v>0.721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146</v>
      </c>
      <c r="AU217" s="218" t="s">
        <v>82</v>
      </c>
      <c r="AV217" s="13" t="s">
        <v>82</v>
      </c>
      <c r="AW217" s="13" t="s">
        <v>33</v>
      </c>
      <c r="AX217" s="13" t="s">
        <v>79</v>
      </c>
      <c r="AY217" s="218" t="s">
        <v>135</v>
      </c>
    </row>
    <row r="218" spans="1:65" s="2" customFormat="1" ht="14.4" customHeight="1">
      <c r="A218" s="33"/>
      <c r="B218" s="34"/>
      <c r="C218" s="219" t="s">
        <v>391</v>
      </c>
      <c r="D218" s="219" t="s">
        <v>257</v>
      </c>
      <c r="E218" s="220" t="s">
        <v>392</v>
      </c>
      <c r="F218" s="221" t="s">
        <v>393</v>
      </c>
      <c r="G218" s="222" t="s">
        <v>157</v>
      </c>
      <c r="H218" s="223">
        <v>4.223</v>
      </c>
      <c r="I218" s="224"/>
      <c r="J218" s="225">
        <f>ROUND(I218*H218,2)</f>
        <v>0</v>
      </c>
      <c r="K218" s="221" t="s">
        <v>19</v>
      </c>
      <c r="L218" s="226"/>
      <c r="M218" s="227" t="s">
        <v>19</v>
      </c>
      <c r="N218" s="228" t="s">
        <v>42</v>
      </c>
      <c r="O218" s="63"/>
      <c r="P218" s="200">
        <f>O218*H218</f>
        <v>0</v>
      </c>
      <c r="Q218" s="200">
        <v>0.18</v>
      </c>
      <c r="R218" s="200">
        <f>Q218*H218</f>
        <v>0.7601399999999999</v>
      </c>
      <c r="S218" s="200">
        <v>0</v>
      </c>
      <c r="T218" s="20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02" t="s">
        <v>183</v>
      </c>
      <c r="AT218" s="202" t="s">
        <v>257</v>
      </c>
      <c r="AU218" s="202" t="s">
        <v>82</v>
      </c>
      <c r="AY218" s="16" t="s">
        <v>135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79</v>
      </c>
      <c r="BK218" s="203">
        <f>ROUND(I218*H218,2)</f>
        <v>0</v>
      </c>
      <c r="BL218" s="16" t="s">
        <v>142</v>
      </c>
      <c r="BM218" s="202" t="s">
        <v>394</v>
      </c>
    </row>
    <row r="219" spans="1:47" s="2" customFormat="1" ht="10.2">
      <c r="A219" s="33"/>
      <c r="B219" s="34"/>
      <c r="C219" s="35"/>
      <c r="D219" s="204" t="s">
        <v>144</v>
      </c>
      <c r="E219" s="35"/>
      <c r="F219" s="205" t="s">
        <v>395</v>
      </c>
      <c r="G219" s="35"/>
      <c r="H219" s="35"/>
      <c r="I219" s="114"/>
      <c r="J219" s="35"/>
      <c r="K219" s="35"/>
      <c r="L219" s="38"/>
      <c r="M219" s="206"/>
      <c r="N219" s="207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144</v>
      </c>
      <c r="AU219" s="16" t="s">
        <v>82</v>
      </c>
    </row>
    <row r="220" spans="1:47" s="2" customFormat="1" ht="19.2">
      <c r="A220" s="33"/>
      <c r="B220" s="34"/>
      <c r="C220" s="35"/>
      <c r="D220" s="204" t="s">
        <v>261</v>
      </c>
      <c r="E220" s="35"/>
      <c r="F220" s="229" t="s">
        <v>389</v>
      </c>
      <c r="G220" s="35"/>
      <c r="H220" s="35"/>
      <c r="I220" s="114"/>
      <c r="J220" s="35"/>
      <c r="K220" s="35"/>
      <c r="L220" s="38"/>
      <c r="M220" s="206"/>
      <c r="N220" s="207"/>
      <c r="O220" s="63"/>
      <c r="P220" s="63"/>
      <c r="Q220" s="63"/>
      <c r="R220" s="63"/>
      <c r="S220" s="63"/>
      <c r="T220" s="64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261</v>
      </c>
      <c r="AU220" s="16" t="s">
        <v>82</v>
      </c>
    </row>
    <row r="221" spans="2:51" s="13" customFormat="1" ht="10.2">
      <c r="B221" s="208"/>
      <c r="C221" s="209"/>
      <c r="D221" s="204" t="s">
        <v>146</v>
      </c>
      <c r="E221" s="210" t="s">
        <v>19</v>
      </c>
      <c r="F221" s="211" t="s">
        <v>396</v>
      </c>
      <c r="G221" s="209"/>
      <c r="H221" s="212">
        <v>4.223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146</v>
      </c>
      <c r="AU221" s="218" t="s">
        <v>82</v>
      </c>
      <c r="AV221" s="13" t="s">
        <v>82</v>
      </c>
      <c r="AW221" s="13" t="s">
        <v>33</v>
      </c>
      <c r="AX221" s="13" t="s">
        <v>79</v>
      </c>
      <c r="AY221" s="218" t="s">
        <v>135</v>
      </c>
    </row>
    <row r="222" spans="1:65" s="2" customFormat="1" ht="22.8">
      <c r="A222" s="33"/>
      <c r="B222" s="34"/>
      <c r="C222" s="191" t="s">
        <v>397</v>
      </c>
      <c r="D222" s="191" t="s">
        <v>137</v>
      </c>
      <c r="E222" s="192" t="s">
        <v>398</v>
      </c>
      <c r="F222" s="193" t="s">
        <v>399</v>
      </c>
      <c r="G222" s="194" t="s">
        <v>157</v>
      </c>
      <c r="H222" s="195">
        <v>4.8</v>
      </c>
      <c r="I222" s="196"/>
      <c r="J222" s="197">
        <f>ROUND(I222*H222,2)</f>
        <v>0</v>
      </c>
      <c r="K222" s="193" t="s">
        <v>141</v>
      </c>
      <c r="L222" s="38"/>
      <c r="M222" s="198" t="s">
        <v>19</v>
      </c>
      <c r="N222" s="199" t="s">
        <v>42</v>
      </c>
      <c r="O222" s="63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02" t="s">
        <v>142</v>
      </c>
      <c r="AT222" s="202" t="s">
        <v>137</v>
      </c>
      <c r="AU222" s="202" t="s">
        <v>82</v>
      </c>
      <c r="AY222" s="16" t="s">
        <v>135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6" t="s">
        <v>79</v>
      </c>
      <c r="BK222" s="203">
        <f>ROUND(I222*H222,2)</f>
        <v>0</v>
      </c>
      <c r="BL222" s="16" t="s">
        <v>142</v>
      </c>
      <c r="BM222" s="202" t="s">
        <v>400</v>
      </c>
    </row>
    <row r="223" spans="1:47" s="2" customFormat="1" ht="28.8">
      <c r="A223" s="33"/>
      <c r="B223" s="34"/>
      <c r="C223" s="35"/>
      <c r="D223" s="204" t="s">
        <v>144</v>
      </c>
      <c r="E223" s="35"/>
      <c r="F223" s="205" t="s">
        <v>401</v>
      </c>
      <c r="G223" s="35"/>
      <c r="H223" s="35"/>
      <c r="I223" s="114"/>
      <c r="J223" s="35"/>
      <c r="K223" s="35"/>
      <c r="L223" s="38"/>
      <c r="M223" s="206"/>
      <c r="N223" s="207"/>
      <c r="O223" s="63"/>
      <c r="P223" s="63"/>
      <c r="Q223" s="63"/>
      <c r="R223" s="63"/>
      <c r="S223" s="63"/>
      <c r="T223" s="64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144</v>
      </c>
      <c r="AU223" s="16" t="s">
        <v>82</v>
      </c>
    </row>
    <row r="224" spans="1:65" s="2" customFormat="1" ht="22.8">
      <c r="A224" s="33"/>
      <c r="B224" s="34"/>
      <c r="C224" s="191" t="s">
        <v>402</v>
      </c>
      <c r="D224" s="191" t="s">
        <v>137</v>
      </c>
      <c r="E224" s="192" t="s">
        <v>403</v>
      </c>
      <c r="F224" s="193" t="s">
        <v>404</v>
      </c>
      <c r="G224" s="194" t="s">
        <v>186</v>
      </c>
      <c r="H224" s="195">
        <v>16</v>
      </c>
      <c r="I224" s="196"/>
      <c r="J224" s="197">
        <f>ROUND(I224*H224,2)</f>
        <v>0</v>
      </c>
      <c r="K224" s="193" t="s">
        <v>141</v>
      </c>
      <c r="L224" s="38"/>
      <c r="M224" s="198" t="s">
        <v>19</v>
      </c>
      <c r="N224" s="199" t="s">
        <v>42</v>
      </c>
      <c r="O224" s="63"/>
      <c r="P224" s="200">
        <f>O224*H224</f>
        <v>0</v>
      </c>
      <c r="Q224" s="200">
        <v>0.00224</v>
      </c>
      <c r="R224" s="200">
        <f>Q224*H224</f>
        <v>0.03584</v>
      </c>
      <c r="S224" s="200">
        <v>0</v>
      </c>
      <c r="T224" s="20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02" t="s">
        <v>142</v>
      </c>
      <c r="AT224" s="202" t="s">
        <v>137</v>
      </c>
      <c r="AU224" s="202" t="s">
        <v>82</v>
      </c>
      <c r="AY224" s="16" t="s">
        <v>135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6" t="s">
        <v>79</v>
      </c>
      <c r="BK224" s="203">
        <f>ROUND(I224*H224,2)</f>
        <v>0</v>
      </c>
      <c r="BL224" s="16" t="s">
        <v>142</v>
      </c>
      <c r="BM224" s="202" t="s">
        <v>405</v>
      </c>
    </row>
    <row r="225" spans="1:47" s="2" customFormat="1" ht="19.2">
      <c r="A225" s="33"/>
      <c r="B225" s="34"/>
      <c r="C225" s="35"/>
      <c r="D225" s="204" t="s">
        <v>144</v>
      </c>
      <c r="E225" s="35"/>
      <c r="F225" s="205" t="s">
        <v>406</v>
      </c>
      <c r="G225" s="35"/>
      <c r="H225" s="35"/>
      <c r="I225" s="114"/>
      <c r="J225" s="35"/>
      <c r="K225" s="35"/>
      <c r="L225" s="38"/>
      <c r="M225" s="206"/>
      <c r="N225" s="207"/>
      <c r="O225" s="63"/>
      <c r="P225" s="63"/>
      <c r="Q225" s="63"/>
      <c r="R225" s="63"/>
      <c r="S225" s="63"/>
      <c r="T225" s="64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144</v>
      </c>
      <c r="AU225" s="16" t="s">
        <v>82</v>
      </c>
    </row>
    <row r="226" spans="2:51" s="13" customFormat="1" ht="10.2">
      <c r="B226" s="208"/>
      <c r="C226" s="209"/>
      <c r="D226" s="204" t="s">
        <v>146</v>
      </c>
      <c r="E226" s="210" t="s">
        <v>19</v>
      </c>
      <c r="F226" s="211" t="s">
        <v>407</v>
      </c>
      <c r="G226" s="209"/>
      <c r="H226" s="212">
        <v>16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146</v>
      </c>
      <c r="AU226" s="218" t="s">
        <v>82</v>
      </c>
      <c r="AV226" s="13" t="s">
        <v>82</v>
      </c>
      <c r="AW226" s="13" t="s">
        <v>33</v>
      </c>
      <c r="AX226" s="13" t="s">
        <v>79</v>
      </c>
      <c r="AY226" s="218" t="s">
        <v>135</v>
      </c>
    </row>
    <row r="227" spans="2:63" s="12" customFormat="1" ht="22.8" customHeight="1">
      <c r="B227" s="175"/>
      <c r="C227" s="176"/>
      <c r="D227" s="177" t="s">
        <v>70</v>
      </c>
      <c r="E227" s="189" t="s">
        <v>183</v>
      </c>
      <c r="F227" s="189" t="s">
        <v>408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SUM(P228:P230)</f>
        <v>0</v>
      </c>
      <c r="Q227" s="183"/>
      <c r="R227" s="184">
        <f>SUM(R228:R230)</f>
        <v>0</v>
      </c>
      <c r="S227" s="183"/>
      <c r="T227" s="185">
        <f>SUM(T228:T230)</f>
        <v>0</v>
      </c>
      <c r="AR227" s="186" t="s">
        <v>79</v>
      </c>
      <c r="AT227" s="187" t="s">
        <v>70</v>
      </c>
      <c r="AU227" s="187" t="s">
        <v>79</v>
      </c>
      <c r="AY227" s="186" t="s">
        <v>135</v>
      </c>
      <c r="BK227" s="188">
        <f>SUM(BK228:BK230)</f>
        <v>0</v>
      </c>
    </row>
    <row r="228" spans="1:65" s="2" customFormat="1" ht="14.4" customHeight="1">
      <c r="A228" s="33"/>
      <c r="B228" s="34"/>
      <c r="C228" s="191" t="s">
        <v>409</v>
      </c>
      <c r="D228" s="191" t="s">
        <v>137</v>
      </c>
      <c r="E228" s="192" t="s">
        <v>410</v>
      </c>
      <c r="F228" s="193" t="s">
        <v>411</v>
      </c>
      <c r="G228" s="194" t="s">
        <v>186</v>
      </c>
      <c r="H228" s="195">
        <v>3</v>
      </c>
      <c r="I228" s="196"/>
      <c r="J228" s="197">
        <f>ROUND(I228*H228,2)</f>
        <v>0</v>
      </c>
      <c r="K228" s="193" t="s">
        <v>19</v>
      </c>
      <c r="L228" s="38"/>
      <c r="M228" s="198" t="s">
        <v>19</v>
      </c>
      <c r="N228" s="199" t="s">
        <v>42</v>
      </c>
      <c r="O228" s="63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202" t="s">
        <v>142</v>
      </c>
      <c r="AT228" s="202" t="s">
        <v>137</v>
      </c>
      <c r="AU228" s="202" t="s">
        <v>82</v>
      </c>
      <c r="AY228" s="16" t="s">
        <v>135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6" t="s">
        <v>79</v>
      </c>
      <c r="BK228" s="203">
        <f>ROUND(I228*H228,2)</f>
        <v>0</v>
      </c>
      <c r="BL228" s="16" t="s">
        <v>142</v>
      </c>
      <c r="BM228" s="202" t="s">
        <v>412</v>
      </c>
    </row>
    <row r="229" spans="1:47" s="2" customFormat="1" ht="10.2">
      <c r="A229" s="33"/>
      <c r="B229" s="34"/>
      <c r="C229" s="35"/>
      <c r="D229" s="204" t="s">
        <v>144</v>
      </c>
      <c r="E229" s="35"/>
      <c r="F229" s="205" t="s">
        <v>411</v>
      </c>
      <c r="G229" s="35"/>
      <c r="H229" s="35"/>
      <c r="I229" s="114"/>
      <c r="J229" s="35"/>
      <c r="K229" s="35"/>
      <c r="L229" s="38"/>
      <c r="M229" s="206"/>
      <c r="N229" s="207"/>
      <c r="O229" s="63"/>
      <c r="P229" s="63"/>
      <c r="Q229" s="63"/>
      <c r="R229" s="63"/>
      <c r="S229" s="63"/>
      <c r="T229" s="64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144</v>
      </c>
      <c r="AU229" s="16" t="s">
        <v>82</v>
      </c>
    </row>
    <row r="230" spans="2:51" s="13" customFormat="1" ht="10.2">
      <c r="B230" s="208"/>
      <c r="C230" s="209"/>
      <c r="D230" s="204" t="s">
        <v>146</v>
      </c>
      <c r="E230" s="210" t="s">
        <v>19</v>
      </c>
      <c r="F230" s="211" t="s">
        <v>189</v>
      </c>
      <c r="G230" s="209"/>
      <c r="H230" s="212">
        <v>3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146</v>
      </c>
      <c r="AU230" s="218" t="s">
        <v>82</v>
      </c>
      <c r="AV230" s="13" t="s">
        <v>82</v>
      </c>
      <c r="AW230" s="13" t="s">
        <v>33</v>
      </c>
      <c r="AX230" s="13" t="s">
        <v>79</v>
      </c>
      <c r="AY230" s="218" t="s">
        <v>135</v>
      </c>
    </row>
    <row r="231" spans="2:63" s="12" customFormat="1" ht="22.8" customHeight="1">
      <c r="B231" s="175"/>
      <c r="C231" s="176"/>
      <c r="D231" s="177" t="s">
        <v>70</v>
      </c>
      <c r="E231" s="189" t="s">
        <v>190</v>
      </c>
      <c r="F231" s="189" t="s">
        <v>413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SUM(P232:P258)</f>
        <v>0</v>
      </c>
      <c r="Q231" s="183"/>
      <c r="R231" s="184">
        <f>SUM(R232:R258)</f>
        <v>0.38662799999999997</v>
      </c>
      <c r="S231" s="183"/>
      <c r="T231" s="185">
        <f>SUM(T232:T258)</f>
        <v>0</v>
      </c>
      <c r="AR231" s="186" t="s">
        <v>79</v>
      </c>
      <c r="AT231" s="187" t="s">
        <v>70</v>
      </c>
      <c r="AU231" s="187" t="s">
        <v>79</v>
      </c>
      <c r="AY231" s="186" t="s">
        <v>135</v>
      </c>
      <c r="BK231" s="188">
        <f>SUM(BK232:BK258)</f>
        <v>0</v>
      </c>
    </row>
    <row r="232" spans="1:65" s="2" customFormat="1" ht="14.4" customHeight="1">
      <c r="A232" s="33"/>
      <c r="B232" s="34"/>
      <c r="C232" s="191" t="s">
        <v>414</v>
      </c>
      <c r="D232" s="191" t="s">
        <v>137</v>
      </c>
      <c r="E232" s="192" t="s">
        <v>415</v>
      </c>
      <c r="F232" s="193" t="s">
        <v>416</v>
      </c>
      <c r="G232" s="194" t="s">
        <v>150</v>
      </c>
      <c r="H232" s="195">
        <v>2</v>
      </c>
      <c r="I232" s="196"/>
      <c r="J232" s="197">
        <f>ROUND(I232*H232,2)</f>
        <v>0</v>
      </c>
      <c r="K232" s="193" t="s">
        <v>141</v>
      </c>
      <c r="L232" s="38"/>
      <c r="M232" s="198" t="s">
        <v>19</v>
      </c>
      <c r="N232" s="199" t="s">
        <v>42</v>
      </c>
      <c r="O232" s="63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202" t="s">
        <v>142</v>
      </c>
      <c r="AT232" s="202" t="s">
        <v>137</v>
      </c>
      <c r="AU232" s="202" t="s">
        <v>82</v>
      </c>
      <c r="AY232" s="16" t="s">
        <v>135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6" t="s">
        <v>79</v>
      </c>
      <c r="BK232" s="203">
        <f>ROUND(I232*H232,2)</f>
        <v>0</v>
      </c>
      <c r="BL232" s="16" t="s">
        <v>142</v>
      </c>
      <c r="BM232" s="202" t="s">
        <v>417</v>
      </c>
    </row>
    <row r="233" spans="1:47" s="2" customFormat="1" ht="10.2">
      <c r="A233" s="33"/>
      <c r="B233" s="34"/>
      <c r="C233" s="35"/>
      <c r="D233" s="204" t="s">
        <v>144</v>
      </c>
      <c r="E233" s="35"/>
      <c r="F233" s="205" t="s">
        <v>418</v>
      </c>
      <c r="G233" s="35"/>
      <c r="H233" s="35"/>
      <c r="I233" s="114"/>
      <c r="J233" s="35"/>
      <c r="K233" s="35"/>
      <c r="L233" s="38"/>
      <c r="M233" s="206"/>
      <c r="N233" s="207"/>
      <c r="O233" s="63"/>
      <c r="P233" s="63"/>
      <c r="Q233" s="63"/>
      <c r="R233" s="63"/>
      <c r="S233" s="63"/>
      <c r="T233" s="64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144</v>
      </c>
      <c r="AU233" s="16" t="s">
        <v>82</v>
      </c>
    </row>
    <row r="234" spans="2:51" s="13" customFormat="1" ht="10.2">
      <c r="B234" s="208"/>
      <c r="C234" s="209"/>
      <c r="D234" s="204" t="s">
        <v>146</v>
      </c>
      <c r="E234" s="210" t="s">
        <v>19</v>
      </c>
      <c r="F234" s="211" t="s">
        <v>153</v>
      </c>
      <c r="G234" s="209"/>
      <c r="H234" s="212">
        <v>2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146</v>
      </c>
      <c r="AU234" s="218" t="s">
        <v>82</v>
      </c>
      <c r="AV234" s="13" t="s">
        <v>82</v>
      </c>
      <c r="AW234" s="13" t="s">
        <v>33</v>
      </c>
      <c r="AX234" s="13" t="s">
        <v>79</v>
      </c>
      <c r="AY234" s="218" t="s">
        <v>135</v>
      </c>
    </row>
    <row r="235" spans="1:65" s="2" customFormat="1" ht="14.4" customHeight="1">
      <c r="A235" s="33"/>
      <c r="B235" s="34"/>
      <c r="C235" s="219" t="s">
        <v>419</v>
      </c>
      <c r="D235" s="219" t="s">
        <v>257</v>
      </c>
      <c r="E235" s="220" t="s">
        <v>420</v>
      </c>
      <c r="F235" s="221" t="s">
        <v>421</v>
      </c>
      <c r="G235" s="222" t="s">
        <v>150</v>
      </c>
      <c r="H235" s="223">
        <v>2</v>
      </c>
      <c r="I235" s="224"/>
      <c r="J235" s="225">
        <f>ROUND(I235*H235,2)</f>
        <v>0</v>
      </c>
      <c r="K235" s="221" t="s">
        <v>141</v>
      </c>
      <c r="L235" s="226"/>
      <c r="M235" s="227" t="s">
        <v>19</v>
      </c>
      <c r="N235" s="228" t="s">
        <v>42</v>
      </c>
      <c r="O235" s="63"/>
      <c r="P235" s="200">
        <f>O235*H235</f>
        <v>0</v>
      </c>
      <c r="Q235" s="200">
        <v>0.0021</v>
      </c>
      <c r="R235" s="200">
        <f>Q235*H235</f>
        <v>0.0042</v>
      </c>
      <c r="S235" s="200">
        <v>0</v>
      </c>
      <c r="T235" s="201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02" t="s">
        <v>183</v>
      </c>
      <c r="AT235" s="202" t="s">
        <v>257</v>
      </c>
      <c r="AU235" s="202" t="s">
        <v>82</v>
      </c>
      <c r="AY235" s="16" t="s">
        <v>135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6" t="s">
        <v>79</v>
      </c>
      <c r="BK235" s="203">
        <f>ROUND(I235*H235,2)</f>
        <v>0</v>
      </c>
      <c r="BL235" s="16" t="s">
        <v>142</v>
      </c>
      <c r="BM235" s="202" t="s">
        <v>422</v>
      </c>
    </row>
    <row r="236" spans="1:47" s="2" customFormat="1" ht="10.2">
      <c r="A236" s="33"/>
      <c r="B236" s="34"/>
      <c r="C236" s="35"/>
      <c r="D236" s="204" t="s">
        <v>144</v>
      </c>
      <c r="E236" s="35"/>
      <c r="F236" s="205" t="s">
        <v>421</v>
      </c>
      <c r="G236" s="35"/>
      <c r="H236" s="35"/>
      <c r="I236" s="114"/>
      <c r="J236" s="35"/>
      <c r="K236" s="35"/>
      <c r="L236" s="38"/>
      <c r="M236" s="206"/>
      <c r="N236" s="207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144</v>
      </c>
      <c r="AU236" s="16" t="s">
        <v>82</v>
      </c>
    </row>
    <row r="237" spans="1:65" s="2" customFormat="1" ht="14.4" customHeight="1">
      <c r="A237" s="33"/>
      <c r="B237" s="34"/>
      <c r="C237" s="191" t="s">
        <v>423</v>
      </c>
      <c r="D237" s="191" t="s">
        <v>137</v>
      </c>
      <c r="E237" s="192" t="s">
        <v>424</v>
      </c>
      <c r="F237" s="193" t="s">
        <v>425</v>
      </c>
      <c r="G237" s="194" t="s">
        <v>150</v>
      </c>
      <c r="H237" s="195">
        <v>3</v>
      </c>
      <c r="I237" s="196"/>
      <c r="J237" s="197">
        <f>ROUND(I237*H237,2)</f>
        <v>0</v>
      </c>
      <c r="K237" s="193" t="s">
        <v>141</v>
      </c>
      <c r="L237" s="38"/>
      <c r="M237" s="198" t="s">
        <v>19</v>
      </c>
      <c r="N237" s="199" t="s">
        <v>42</v>
      </c>
      <c r="O237" s="63"/>
      <c r="P237" s="200">
        <f>O237*H237</f>
        <v>0</v>
      </c>
      <c r="Q237" s="200">
        <v>0.0007</v>
      </c>
      <c r="R237" s="200">
        <f>Q237*H237</f>
        <v>0.0021</v>
      </c>
      <c r="S237" s="200">
        <v>0</v>
      </c>
      <c r="T237" s="20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02" t="s">
        <v>142</v>
      </c>
      <c r="AT237" s="202" t="s">
        <v>137</v>
      </c>
      <c r="AU237" s="202" t="s">
        <v>82</v>
      </c>
      <c r="AY237" s="16" t="s">
        <v>135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6" t="s">
        <v>79</v>
      </c>
      <c r="BK237" s="203">
        <f>ROUND(I237*H237,2)</f>
        <v>0</v>
      </c>
      <c r="BL237" s="16" t="s">
        <v>142</v>
      </c>
      <c r="BM237" s="202" t="s">
        <v>426</v>
      </c>
    </row>
    <row r="238" spans="1:47" s="2" customFormat="1" ht="10.2">
      <c r="A238" s="33"/>
      <c r="B238" s="34"/>
      <c r="C238" s="35"/>
      <c r="D238" s="204" t="s">
        <v>144</v>
      </c>
      <c r="E238" s="35"/>
      <c r="F238" s="205" t="s">
        <v>427</v>
      </c>
      <c r="G238" s="35"/>
      <c r="H238" s="35"/>
      <c r="I238" s="114"/>
      <c r="J238" s="35"/>
      <c r="K238" s="35"/>
      <c r="L238" s="38"/>
      <c r="M238" s="206"/>
      <c r="N238" s="207"/>
      <c r="O238" s="63"/>
      <c r="P238" s="63"/>
      <c r="Q238" s="63"/>
      <c r="R238" s="63"/>
      <c r="S238" s="63"/>
      <c r="T238" s="64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144</v>
      </c>
      <c r="AU238" s="16" t="s">
        <v>82</v>
      </c>
    </row>
    <row r="239" spans="2:51" s="13" customFormat="1" ht="10.2">
      <c r="B239" s="208"/>
      <c r="C239" s="209"/>
      <c r="D239" s="204" t="s">
        <v>146</v>
      </c>
      <c r="E239" s="210" t="s">
        <v>19</v>
      </c>
      <c r="F239" s="211" t="s">
        <v>428</v>
      </c>
      <c r="G239" s="209"/>
      <c r="H239" s="212">
        <v>3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146</v>
      </c>
      <c r="AU239" s="218" t="s">
        <v>82</v>
      </c>
      <c r="AV239" s="13" t="s">
        <v>82</v>
      </c>
      <c r="AW239" s="13" t="s">
        <v>33</v>
      </c>
      <c r="AX239" s="13" t="s">
        <v>79</v>
      </c>
      <c r="AY239" s="218" t="s">
        <v>135</v>
      </c>
    </row>
    <row r="240" spans="1:65" s="2" customFormat="1" ht="14.4" customHeight="1">
      <c r="A240" s="33"/>
      <c r="B240" s="34"/>
      <c r="C240" s="219" t="s">
        <v>429</v>
      </c>
      <c r="D240" s="219" t="s">
        <v>257</v>
      </c>
      <c r="E240" s="220" t="s">
        <v>430</v>
      </c>
      <c r="F240" s="221" t="s">
        <v>431</v>
      </c>
      <c r="G240" s="222" t="s">
        <v>150</v>
      </c>
      <c r="H240" s="223">
        <v>1</v>
      </c>
      <c r="I240" s="224"/>
      <c r="J240" s="225">
        <f>ROUND(I240*H240,2)</f>
        <v>0</v>
      </c>
      <c r="K240" s="221" t="s">
        <v>141</v>
      </c>
      <c r="L240" s="226"/>
      <c r="M240" s="227" t="s">
        <v>19</v>
      </c>
      <c r="N240" s="228" t="s">
        <v>42</v>
      </c>
      <c r="O240" s="63"/>
      <c r="P240" s="200">
        <f>O240*H240</f>
        <v>0</v>
      </c>
      <c r="Q240" s="200">
        <v>0.0026</v>
      </c>
      <c r="R240" s="200">
        <f>Q240*H240</f>
        <v>0.0026</v>
      </c>
      <c r="S240" s="200">
        <v>0</v>
      </c>
      <c r="T240" s="20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2" t="s">
        <v>183</v>
      </c>
      <c r="AT240" s="202" t="s">
        <v>257</v>
      </c>
      <c r="AU240" s="202" t="s">
        <v>82</v>
      </c>
      <c r="AY240" s="16" t="s">
        <v>135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79</v>
      </c>
      <c r="BK240" s="203">
        <f>ROUND(I240*H240,2)</f>
        <v>0</v>
      </c>
      <c r="BL240" s="16" t="s">
        <v>142</v>
      </c>
      <c r="BM240" s="202" t="s">
        <v>432</v>
      </c>
    </row>
    <row r="241" spans="1:47" s="2" customFormat="1" ht="10.2">
      <c r="A241" s="33"/>
      <c r="B241" s="34"/>
      <c r="C241" s="35"/>
      <c r="D241" s="204" t="s">
        <v>144</v>
      </c>
      <c r="E241" s="35"/>
      <c r="F241" s="205" t="s">
        <v>431</v>
      </c>
      <c r="G241" s="35"/>
      <c r="H241" s="35"/>
      <c r="I241" s="114"/>
      <c r="J241" s="35"/>
      <c r="K241" s="35"/>
      <c r="L241" s="38"/>
      <c r="M241" s="206"/>
      <c r="N241" s="207"/>
      <c r="O241" s="63"/>
      <c r="P241" s="63"/>
      <c r="Q241" s="63"/>
      <c r="R241" s="63"/>
      <c r="S241" s="63"/>
      <c r="T241" s="64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144</v>
      </c>
      <c r="AU241" s="16" t="s">
        <v>82</v>
      </c>
    </row>
    <row r="242" spans="2:51" s="13" customFormat="1" ht="10.2">
      <c r="B242" s="208"/>
      <c r="C242" s="209"/>
      <c r="D242" s="204" t="s">
        <v>146</v>
      </c>
      <c r="E242" s="210" t="s">
        <v>19</v>
      </c>
      <c r="F242" s="211" t="s">
        <v>433</v>
      </c>
      <c r="G242" s="209"/>
      <c r="H242" s="212">
        <v>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146</v>
      </c>
      <c r="AU242" s="218" t="s">
        <v>82</v>
      </c>
      <c r="AV242" s="13" t="s">
        <v>82</v>
      </c>
      <c r="AW242" s="13" t="s">
        <v>33</v>
      </c>
      <c r="AX242" s="13" t="s">
        <v>71</v>
      </c>
      <c r="AY242" s="218" t="s">
        <v>135</v>
      </c>
    </row>
    <row r="243" spans="1:65" s="2" customFormat="1" ht="14.4" customHeight="1">
      <c r="A243" s="33"/>
      <c r="B243" s="34"/>
      <c r="C243" s="219" t="s">
        <v>434</v>
      </c>
      <c r="D243" s="219" t="s">
        <v>257</v>
      </c>
      <c r="E243" s="220" t="s">
        <v>435</v>
      </c>
      <c r="F243" s="221" t="s">
        <v>436</v>
      </c>
      <c r="G243" s="222" t="s">
        <v>150</v>
      </c>
      <c r="H243" s="223">
        <v>1</v>
      </c>
      <c r="I243" s="224"/>
      <c r="J243" s="225">
        <f>ROUND(I243*H243,2)</f>
        <v>0</v>
      </c>
      <c r="K243" s="221" t="s">
        <v>141</v>
      </c>
      <c r="L243" s="226"/>
      <c r="M243" s="227" t="s">
        <v>19</v>
      </c>
      <c r="N243" s="228" t="s">
        <v>42</v>
      </c>
      <c r="O243" s="63"/>
      <c r="P243" s="200">
        <f>O243*H243</f>
        <v>0</v>
      </c>
      <c r="Q243" s="200">
        <v>0.0025</v>
      </c>
      <c r="R243" s="200">
        <f>Q243*H243</f>
        <v>0.0025</v>
      </c>
      <c r="S243" s="200">
        <v>0</v>
      </c>
      <c r="T243" s="20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02" t="s">
        <v>183</v>
      </c>
      <c r="AT243" s="202" t="s">
        <v>257</v>
      </c>
      <c r="AU243" s="202" t="s">
        <v>82</v>
      </c>
      <c r="AY243" s="16" t="s">
        <v>135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79</v>
      </c>
      <c r="BK243" s="203">
        <f>ROUND(I243*H243,2)</f>
        <v>0</v>
      </c>
      <c r="BL243" s="16" t="s">
        <v>142</v>
      </c>
      <c r="BM243" s="202" t="s">
        <v>437</v>
      </c>
    </row>
    <row r="244" spans="1:47" s="2" customFormat="1" ht="10.2">
      <c r="A244" s="33"/>
      <c r="B244" s="34"/>
      <c r="C244" s="35"/>
      <c r="D244" s="204" t="s">
        <v>144</v>
      </c>
      <c r="E244" s="35"/>
      <c r="F244" s="205" t="s">
        <v>436</v>
      </c>
      <c r="G244" s="35"/>
      <c r="H244" s="35"/>
      <c r="I244" s="114"/>
      <c r="J244" s="35"/>
      <c r="K244" s="35"/>
      <c r="L244" s="38"/>
      <c r="M244" s="206"/>
      <c r="N244" s="207"/>
      <c r="O244" s="63"/>
      <c r="P244" s="63"/>
      <c r="Q244" s="63"/>
      <c r="R244" s="63"/>
      <c r="S244" s="63"/>
      <c r="T244" s="64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144</v>
      </c>
      <c r="AU244" s="16" t="s">
        <v>82</v>
      </c>
    </row>
    <row r="245" spans="2:51" s="13" customFormat="1" ht="10.2">
      <c r="B245" s="208"/>
      <c r="C245" s="209"/>
      <c r="D245" s="204" t="s">
        <v>146</v>
      </c>
      <c r="E245" s="210" t="s">
        <v>19</v>
      </c>
      <c r="F245" s="211" t="s">
        <v>438</v>
      </c>
      <c r="G245" s="209"/>
      <c r="H245" s="212">
        <v>1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146</v>
      </c>
      <c r="AU245" s="218" t="s">
        <v>82</v>
      </c>
      <c r="AV245" s="13" t="s">
        <v>82</v>
      </c>
      <c r="AW245" s="13" t="s">
        <v>33</v>
      </c>
      <c r="AX245" s="13" t="s">
        <v>71</v>
      </c>
      <c r="AY245" s="218" t="s">
        <v>135</v>
      </c>
    </row>
    <row r="246" spans="1:65" s="2" customFormat="1" ht="14.4" customHeight="1">
      <c r="A246" s="33"/>
      <c r="B246" s="34"/>
      <c r="C246" s="219" t="s">
        <v>439</v>
      </c>
      <c r="D246" s="219" t="s">
        <v>257</v>
      </c>
      <c r="E246" s="220" t="s">
        <v>440</v>
      </c>
      <c r="F246" s="221" t="s">
        <v>441</v>
      </c>
      <c r="G246" s="222" t="s">
        <v>150</v>
      </c>
      <c r="H246" s="223">
        <v>1</v>
      </c>
      <c r="I246" s="224"/>
      <c r="J246" s="225">
        <f>ROUND(I246*H246,2)</f>
        <v>0</v>
      </c>
      <c r="K246" s="221" t="s">
        <v>141</v>
      </c>
      <c r="L246" s="226"/>
      <c r="M246" s="227" t="s">
        <v>19</v>
      </c>
      <c r="N246" s="228" t="s">
        <v>42</v>
      </c>
      <c r="O246" s="63"/>
      <c r="P246" s="200">
        <f>O246*H246</f>
        <v>0</v>
      </c>
      <c r="Q246" s="200">
        <v>0.004</v>
      </c>
      <c r="R246" s="200">
        <f>Q246*H246</f>
        <v>0.004</v>
      </c>
      <c r="S246" s="200">
        <v>0</v>
      </c>
      <c r="T246" s="20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02" t="s">
        <v>183</v>
      </c>
      <c r="AT246" s="202" t="s">
        <v>257</v>
      </c>
      <c r="AU246" s="202" t="s">
        <v>82</v>
      </c>
      <c r="AY246" s="16" t="s">
        <v>135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79</v>
      </c>
      <c r="BK246" s="203">
        <f>ROUND(I246*H246,2)</f>
        <v>0</v>
      </c>
      <c r="BL246" s="16" t="s">
        <v>142</v>
      </c>
      <c r="BM246" s="202" t="s">
        <v>442</v>
      </c>
    </row>
    <row r="247" spans="1:47" s="2" customFormat="1" ht="10.2">
      <c r="A247" s="33"/>
      <c r="B247" s="34"/>
      <c r="C247" s="35"/>
      <c r="D247" s="204" t="s">
        <v>144</v>
      </c>
      <c r="E247" s="35"/>
      <c r="F247" s="205" t="s">
        <v>441</v>
      </c>
      <c r="G247" s="35"/>
      <c r="H247" s="35"/>
      <c r="I247" s="114"/>
      <c r="J247" s="35"/>
      <c r="K247" s="35"/>
      <c r="L247" s="38"/>
      <c r="M247" s="206"/>
      <c r="N247" s="207"/>
      <c r="O247" s="63"/>
      <c r="P247" s="63"/>
      <c r="Q247" s="63"/>
      <c r="R247" s="63"/>
      <c r="S247" s="63"/>
      <c r="T247" s="64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144</v>
      </c>
      <c r="AU247" s="16" t="s">
        <v>82</v>
      </c>
    </row>
    <row r="248" spans="2:51" s="13" customFormat="1" ht="10.2">
      <c r="B248" s="208"/>
      <c r="C248" s="209"/>
      <c r="D248" s="204" t="s">
        <v>146</v>
      </c>
      <c r="E248" s="210" t="s">
        <v>19</v>
      </c>
      <c r="F248" s="211" t="s">
        <v>443</v>
      </c>
      <c r="G248" s="209"/>
      <c r="H248" s="212">
        <v>1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146</v>
      </c>
      <c r="AU248" s="218" t="s">
        <v>82</v>
      </c>
      <c r="AV248" s="13" t="s">
        <v>82</v>
      </c>
      <c r="AW248" s="13" t="s">
        <v>33</v>
      </c>
      <c r="AX248" s="13" t="s">
        <v>71</v>
      </c>
      <c r="AY248" s="218" t="s">
        <v>135</v>
      </c>
    </row>
    <row r="249" spans="1:65" s="2" customFormat="1" ht="14.4" customHeight="1">
      <c r="A249" s="33"/>
      <c r="B249" s="34"/>
      <c r="C249" s="191" t="s">
        <v>444</v>
      </c>
      <c r="D249" s="191" t="s">
        <v>137</v>
      </c>
      <c r="E249" s="192" t="s">
        <v>445</v>
      </c>
      <c r="F249" s="193" t="s">
        <v>446</v>
      </c>
      <c r="G249" s="194" t="s">
        <v>150</v>
      </c>
      <c r="H249" s="195">
        <v>2</v>
      </c>
      <c r="I249" s="196"/>
      <c r="J249" s="197">
        <f>ROUND(I249*H249,2)</f>
        <v>0</v>
      </c>
      <c r="K249" s="193" t="s">
        <v>141</v>
      </c>
      <c r="L249" s="38"/>
      <c r="M249" s="198" t="s">
        <v>19</v>
      </c>
      <c r="N249" s="199" t="s">
        <v>42</v>
      </c>
      <c r="O249" s="63"/>
      <c r="P249" s="200">
        <f>O249*H249</f>
        <v>0</v>
      </c>
      <c r="Q249" s="200">
        <v>0.10941</v>
      </c>
      <c r="R249" s="200">
        <f>Q249*H249</f>
        <v>0.21882</v>
      </c>
      <c r="S249" s="200">
        <v>0</v>
      </c>
      <c r="T249" s="201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02" t="s">
        <v>142</v>
      </c>
      <c r="AT249" s="202" t="s">
        <v>137</v>
      </c>
      <c r="AU249" s="202" t="s">
        <v>82</v>
      </c>
      <c r="AY249" s="16" t="s">
        <v>135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6" t="s">
        <v>79</v>
      </c>
      <c r="BK249" s="203">
        <f>ROUND(I249*H249,2)</f>
        <v>0</v>
      </c>
      <c r="BL249" s="16" t="s">
        <v>142</v>
      </c>
      <c r="BM249" s="202" t="s">
        <v>447</v>
      </c>
    </row>
    <row r="250" spans="1:47" s="2" customFormat="1" ht="10.2">
      <c r="A250" s="33"/>
      <c r="B250" s="34"/>
      <c r="C250" s="35"/>
      <c r="D250" s="204" t="s">
        <v>144</v>
      </c>
      <c r="E250" s="35"/>
      <c r="F250" s="205" t="s">
        <v>448</v>
      </c>
      <c r="G250" s="35"/>
      <c r="H250" s="35"/>
      <c r="I250" s="114"/>
      <c r="J250" s="35"/>
      <c r="K250" s="35"/>
      <c r="L250" s="38"/>
      <c r="M250" s="206"/>
      <c r="N250" s="207"/>
      <c r="O250" s="63"/>
      <c r="P250" s="63"/>
      <c r="Q250" s="63"/>
      <c r="R250" s="63"/>
      <c r="S250" s="63"/>
      <c r="T250" s="64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144</v>
      </c>
      <c r="AU250" s="16" t="s">
        <v>82</v>
      </c>
    </row>
    <row r="251" spans="1:65" s="2" customFormat="1" ht="14.4" customHeight="1">
      <c r="A251" s="33"/>
      <c r="B251" s="34"/>
      <c r="C251" s="219" t="s">
        <v>449</v>
      </c>
      <c r="D251" s="219" t="s">
        <v>257</v>
      </c>
      <c r="E251" s="220" t="s">
        <v>450</v>
      </c>
      <c r="F251" s="221" t="s">
        <v>451</v>
      </c>
      <c r="G251" s="222" t="s">
        <v>150</v>
      </c>
      <c r="H251" s="223">
        <v>2</v>
      </c>
      <c r="I251" s="224"/>
      <c r="J251" s="225">
        <f>ROUND(I251*H251,2)</f>
        <v>0</v>
      </c>
      <c r="K251" s="221" t="s">
        <v>141</v>
      </c>
      <c r="L251" s="226"/>
      <c r="M251" s="227" t="s">
        <v>19</v>
      </c>
      <c r="N251" s="228" t="s">
        <v>42</v>
      </c>
      <c r="O251" s="63"/>
      <c r="P251" s="200">
        <f>O251*H251</f>
        <v>0</v>
      </c>
      <c r="Q251" s="200">
        <v>0.0061</v>
      </c>
      <c r="R251" s="200">
        <f>Q251*H251</f>
        <v>0.0122</v>
      </c>
      <c r="S251" s="200">
        <v>0</v>
      </c>
      <c r="T251" s="201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202" t="s">
        <v>183</v>
      </c>
      <c r="AT251" s="202" t="s">
        <v>257</v>
      </c>
      <c r="AU251" s="202" t="s">
        <v>82</v>
      </c>
      <c r="AY251" s="16" t="s">
        <v>135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79</v>
      </c>
      <c r="BK251" s="203">
        <f>ROUND(I251*H251,2)</f>
        <v>0</v>
      </c>
      <c r="BL251" s="16" t="s">
        <v>142</v>
      </c>
      <c r="BM251" s="202" t="s">
        <v>452</v>
      </c>
    </row>
    <row r="252" spans="1:47" s="2" customFormat="1" ht="10.2">
      <c r="A252" s="33"/>
      <c r="B252" s="34"/>
      <c r="C252" s="35"/>
      <c r="D252" s="204" t="s">
        <v>144</v>
      </c>
      <c r="E252" s="35"/>
      <c r="F252" s="205" t="s">
        <v>451</v>
      </c>
      <c r="G252" s="35"/>
      <c r="H252" s="35"/>
      <c r="I252" s="114"/>
      <c r="J252" s="35"/>
      <c r="K252" s="35"/>
      <c r="L252" s="38"/>
      <c r="M252" s="206"/>
      <c r="N252" s="207"/>
      <c r="O252" s="63"/>
      <c r="P252" s="63"/>
      <c r="Q252" s="63"/>
      <c r="R252" s="63"/>
      <c r="S252" s="63"/>
      <c r="T252" s="64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144</v>
      </c>
      <c r="AU252" s="16" t="s">
        <v>82</v>
      </c>
    </row>
    <row r="253" spans="1:65" s="2" customFormat="1" ht="14.4" customHeight="1">
      <c r="A253" s="33"/>
      <c r="B253" s="34"/>
      <c r="C253" s="191" t="s">
        <v>453</v>
      </c>
      <c r="D253" s="191" t="s">
        <v>137</v>
      </c>
      <c r="E253" s="192" t="s">
        <v>454</v>
      </c>
      <c r="F253" s="193" t="s">
        <v>455</v>
      </c>
      <c r="G253" s="194" t="s">
        <v>157</v>
      </c>
      <c r="H253" s="195">
        <v>203.2</v>
      </c>
      <c r="I253" s="196"/>
      <c r="J253" s="197">
        <f>ROUND(I253*H253,2)</f>
        <v>0</v>
      </c>
      <c r="K253" s="193" t="s">
        <v>141</v>
      </c>
      <c r="L253" s="38"/>
      <c r="M253" s="198" t="s">
        <v>19</v>
      </c>
      <c r="N253" s="199" t="s">
        <v>42</v>
      </c>
      <c r="O253" s="63"/>
      <c r="P253" s="200">
        <f>O253*H253</f>
        <v>0</v>
      </c>
      <c r="Q253" s="200">
        <v>0.00069</v>
      </c>
      <c r="R253" s="200">
        <f>Q253*H253</f>
        <v>0.14020799999999997</v>
      </c>
      <c r="S253" s="200">
        <v>0</v>
      </c>
      <c r="T253" s="20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02" t="s">
        <v>142</v>
      </c>
      <c r="AT253" s="202" t="s">
        <v>137</v>
      </c>
      <c r="AU253" s="202" t="s">
        <v>82</v>
      </c>
      <c r="AY253" s="16" t="s">
        <v>135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79</v>
      </c>
      <c r="BK253" s="203">
        <f>ROUND(I253*H253,2)</f>
        <v>0</v>
      </c>
      <c r="BL253" s="16" t="s">
        <v>142</v>
      </c>
      <c r="BM253" s="202" t="s">
        <v>456</v>
      </c>
    </row>
    <row r="254" spans="1:47" s="2" customFormat="1" ht="10.2">
      <c r="A254" s="33"/>
      <c r="B254" s="34"/>
      <c r="C254" s="35"/>
      <c r="D254" s="204" t="s">
        <v>144</v>
      </c>
      <c r="E254" s="35"/>
      <c r="F254" s="205" t="s">
        <v>457</v>
      </c>
      <c r="G254" s="35"/>
      <c r="H254" s="35"/>
      <c r="I254" s="114"/>
      <c r="J254" s="35"/>
      <c r="K254" s="35"/>
      <c r="L254" s="38"/>
      <c r="M254" s="206"/>
      <c r="N254" s="207"/>
      <c r="O254" s="63"/>
      <c r="P254" s="63"/>
      <c r="Q254" s="63"/>
      <c r="R254" s="63"/>
      <c r="S254" s="63"/>
      <c r="T254" s="64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144</v>
      </c>
      <c r="AU254" s="16" t="s">
        <v>82</v>
      </c>
    </row>
    <row r="255" spans="2:51" s="13" customFormat="1" ht="10.2">
      <c r="B255" s="208"/>
      <c r="C255" s="209"/>
      <c r="D255" s="204" t="s">
        <v>146</v>
      </c>
      <c r="E255" s="210" t="s">
        <v>19</v>
      </c>
      <c r="F255" s="211" t="s">
        <v>458</v>
      </c>
      <c r="G255" s="209"/>
      <c r="H255" s="212">
        <v>203.2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146</v>
      </c>
      <c r="AU255" s="218" t="s">
        <v>82</v>
      </c>
      <c r="AV255" s="13" t="s">
        <v>82</v>
      </c>
      <c r="AW255" s="13" t="s">
        <v>33</v>
      </c>
      <c r="AX255" s="13" t="s">
        <v>79</v>
      </c>
      <c r="AY255" s="218" t="s">
        <v>135</v>
      </c>
    </row>
    <row r="256" spans="1:65" s="2" customFormat="1" ht="14.4" customHeight="1">
      <c r="A256" s="33"/>
      <c r="B256" s="34"/>
      <c r="C256" s="191" t="s">
        <v>459</v>
      </c>
      <c r="D256" s="191" t="s">
        <v>137</v>
      </c>
      <c r="E256" s="192" t="s">
        <v>460</v>
      </c>
      <c r="F256" s="193" t="s">
        <v>461</v>
      </c>
      <c r="G256" s="194" t="s">
        <v>186</v>
      </c>
      <c r="H256" s="195">
        <v>16</v>
      </c>
      <c r="I256" s="196"/>
      <c r="J256" s="197">
        <f>ROUND(I256*H256,2)</f>
        <v>0</v>
      </c>
      <c r="K256" s="193" t="s">
        <v>141</v>
      </c>
      <c r="L256" s="38"/>
      <c r="M256" s="198" t="s">
        <v>19</v>
      </c>
      <c r="N256" s="199" t="s">
        <v>42</v>
      </c>
      <c r="O256" s="63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202" t="s">
        <v>142</v>
      </c>
      <c r="AT256" s="202" t="s">
        <v>137</v>
      </c>
      <c r="AU256" s="202" t="s">
        <v>82</v>
      </c>
      <c r="AY256" s="16" t="s">
        <v>135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6" t="s">
        <v>79</v>
      </c>
      <c r="BK256" s="203">
        <f>ROUND(I256*H256,2)</f>
        <v>0</v>
      </c>
      <c r="BL256" s="16" t="s">
        <v>142</v>
      </c>
      <c r="BM256" s="202" t="s">
        <v>462</v>
      </c>
    </row>
    <row r="257" spans="1:47" s="2" customFormat="1" ht="10.2">
      <c r="A257" s="33"/>
      <c r="B257" s="34"/>
      <c r="C257" s="35"/>
      <c r="D257" s="204" t="s">
        <v>144</v>
      </c>
      <c r="E257" s="35"/>
      <c r="F257" s="205" t="s">
        <v>463</v>
      </c>
      <c r="G257" s="35"/>
      <c r="H257" s="35"/>
      <c r="I257" s="114"/>
      <c r="J257" s="35"/>
      <c r="K257" s="35"/>
      <c r="L257" s="38"/>
      <c r="M257" s="206"/>
      <c r="N257" s="207"/>
      <c r="O257" s="63"/>
      <c r="P257" s="63"/>
      <c r="Q257" s="63"/>
      <c r="R257" s="63"/>
      <c r="S257" s="63"/>
      <c r="T257" s="64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144</v>
      </c>
      <c r="AU257" s="16" t="s">
        <v>82</v>
      </c>
    </row>
    <row r="258" spans="2:51" s="13" customFormat="1" ht="10.2">
      <c r="B258" s="208"/>
      <c r="C258" s="209"/>
      <c r="D258" s="204" t="s">
        <v>146</v>
      </c>
      <c r="E258" s="210" t="s">
        <v>19</v>
      </c>
      <c r="F258" s="211" t="s">
        <v>407</v>
      </c>
      <c r="G258" s="209"/>
      <c r="H258" s="212">
        <v>16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146</v>
      </c>
      <c r="AU258" s="218" t="s">
        <v>82</v>
      </c>
      <c r="AV258" s="13" t="s">
        <v>82</v>
      </c>
      <c r="AW258" s="13" t="s">
        <v>33</v>
      </c>
      <c r="AX258" s="13" t="s">
        <v>79</v>
      </c>
      <c r="AY258" s="218" t="s">
        <v>135</v>
      </c>
    </row>
    <row r="259" spans="2:63" s="12" customFormat="1" ht="22.8" customHeight="1">
      <c r="B259" s="175"/>
      <c r="C259" s="176"/>
      <c r="D259" s="177" t="s">
        <v>70</v>
      </c>
      <c r="E259" s="189" t="s">
        <v>464</v>
      </c>
      <c r="F259" s="189" t="s">
        <v>465</v>
      </c>
      <c r="G259" s="176"/>
      <c r="H259" s="176"/>
      <c r="I259" s="179"/>
      <c r="J259" s="190">
        <f>BK259</f>
        <v>0</v>
      </c>
      <c r="K259" s="176"/>
      <c r="L259" s="181"/>
      <c r="M259" s="182"/>
      <c r="N259" s="183"/>
      <c r="O259" s="183"/>
      <c r="P259" s="184">
        <f>SUM(P260:P271)</f>
        <v>0</v>
      </c>
      <c r="Q259" s="183"/>
      <c r="R259" s="184">
        <f>SUM(R260:R271)</f>
        <v>0</v>
      </c>
      <c r="S259" s="183"/>
      <c r="T259" s="185">
        <f>SUM(T260:T271)</f>
        <v>0</v>
      </c>
      <c r="AR259" s="186" t="s">
        <v>79</v>
      </c>
      <c r="AT259" s="187" t="s">
        <v>70</v>
      </c>
      <c r="AU259" s="187" t="s">
        <v>79</v>
      </c>
      <c r="AY259" s="186" t="s">
        <v>135</v>
      </c>
      <c r="BK259" s="188">
        <f>SUM(BK260:BK271)</f>
        <v>0</v>
      </c>
    </row>
    <row r="260" spans="1:65" s="2" customFormat="1" ht="14.4" customHeight="1">
      <c r="A260" s="33"/>
      <c r="B260" s="34"/>
      <c r="C260" s="191" t="s">
        <v>466</v>
      </c>
      <c r="D260" s="191" t="s">
        <v>137</v>
      </c>
      <c r="E260" s="192" t="s">
        <v>467</v>
      </c>
      <c r="F260" s="193" t="s">
        <v>468</v>
      </c>
      <c r="G260" s="194" t="s">
        <v>246</v>
      </c>
      <c r="H260" s="195">
        <v>36.162</v>
      </c>
      <c r="I260" s="196"/>
      <c r="J260" s="197">
        <f>ROUND(I260*H260,2)</f>
        <v>0</v>
      </c>
      <c r="K260" s="193" t="s">
        <v>141</v>
      </c>
      <c r="L260" s="38"/>
      <c r="M260" s="198" t="s">
        <v>19</v>
      </c>
      <c r="N260" s="199" t="s">
        <v>42</v>
      </c>
      <c r="O260" s="63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02" t="s">
        <v>142</v>
      </c>
      <c r="AT260" s="202" t="s">
        <v>137</v>
      </c>
      <c r="AU260" s="202" t="s">
        <v>82</v>
      </c>
      <c r="AY260" s="16" t="s">
        <v>135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6" t="s">
        <v>79</v>
      </c>
      <c r="BK260" s="203">
        <f>ROUND(I260*H260,2)</f>
        <v>0</v>
      </c>
      <c r="BL260" s="16" t="s">
        <v>142</v>
      </c>
      <c r="BM260" s="202" t="s">
        <v>469</v>
      </c>
    </row>
    <row r="261" spans="1:47" s="2" customFormat="1" ht="19.2">
      <c r="A261" s="33"/>
      <c r="B261" s="34"/>
      <c r="C261" s="35"/>
      <c r="D261" s="204" t="s">
        <v>144</v>
      </c>
      <c r="E261" s="35"/>
      <c r="F261" s="205" t="s">
        <v>470</v>
      </c>
      <c r="G261" s="35"/>
      <c r="H261" s="35"/>
      <c r="I261" s="114"/>
      <c r="J261" s="35"/>
      <c r="K261" s="35"/>
      <c r="L261" s="38"/>
      <c r="M261" s="206"/>
      <c r="N261" s="207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144</v>
      </c>
      <c r="AU261" s="16" t="s">
        <v>82</v>
      </c>
    </row>
    <row r="262" spans="2:51" s="13" customFormat="1" ht="10.2">
      <c r="B262" s="208"/>
      <c r="C262" s="209"/>
      <c r="D262" s="204" t="s">
        <v>146</v>
      </c>
      <c r="E262" s="210" t="s">
        <v>19</v>
      </c>
      <c r="F262" s="211" t="s">
        <v>471</v>
      </c>
      <c r="G262" s="209"/>
      <c r="H262" s="212">
        <v>36.162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146</v>
      </c>
      <c r="AU262" s="218" t="s">
        <v>82</v>
      </c>
      <c r="AV262" s="13" t="s">
        <v>82</v>
      </c>
      <c r="AW262" s="13" t="s">
        <v>33</v>
      </c>
      <c r="AX262" s="13" t="s">
        <v>71</v>
      </c>
      <c r="AY262" s="218" t="s">
        <v>135</v>
      </c>
    </row>
    <row r="263" spans="1:65" s="2" customFormat="1" ht="14.4" customHeight="1">
      <c r="A263" s="33"/>
      <c r="B263" s="34"/>
      <c r="C263" s="191" t="s">
        <v>472</v>
      </c>
      <c r="D263" s="191" t="s">
        <v>137</v>
      </c>
      <c r="E263" s="192" t="s">
        <v>473</v>
      </c>
      <c r="F263" s="193" t="s">
        <v>474</v>
      </c>
      <c r="G263" s="194" t="s">
        <v>246</v>
      </c>
      <c r="H263" s="195">
        <v>867.888</v>
      </c>
      <c r="I263" s="196"/>
      <c r="J263" s="197">
        <f>ROUND(I263*H263,2)</f>
        <v>0</v>
      </c>
      <c r="K263" s="193" t="s">
        <v>141</v>
      </c>
      <c r="L263" s="38"/>
      <c r="M263" s="198" t="s">
        <v>19</v>
      </c>
      <c r="N263" s="199" t="s">
        <v>42</v>
      </c>
      <c r="O263" s="63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2" t="s">
        <v>142</v>
      </c>
      <c r="AT263" s="202" t="s">
        <v>137</v>
      </c>
      <c r="AU263" s="202" t="s">
        <v>82</v>
      </c>
      <c r="AY263" s="16" t="s">
        <v>135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6" t="s">
        <v>79</v>
      </c>
      <c r="BK263" s="203">
        <f>ROUND(I263*H263,2)</f>
        <v>0</v>
      </c>
      <c r="BL263" s="16" t="s">
        <v>142</v>
      </c>
      <c r="BM263" s="202" t="s">
        <v>475</v>
      </c>
    </row>
    <row r="264" spans="1:47" s="2" customFormat="1" ht="19.2">
      <c r="A264" s="33"/>
      <c r="B264" s="34"/>
      <c r="C264" s="35"/>
      <c r="D264" s="204" t="s">
        <v>144</v>
      </c>
      <c r="E264" s="35"/>
      <c r="F264" s="205" t="s">
        <v>476</v>
      </c>
      <c r="G264" s="35"/>
      <c r="H264" s="35"/>
      <c r="I264" s="114"/>
      <c r="J264" s="35"/>
      <c r="K264" s="35"/>
      <c r="L264" s="38"/>
      <c r="M264" s="206"/>
      <c r="N264" s="207"/>
      <c r="O264" s="63"/>
      <c r="P264" s="63"/>
      <c r="Q264" s="63"/>
      <c r="R264" s="63"/>
      <c r="S264" s="63"/>
      <c r="T264" s="64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144</v>
      </c>
      <c r="AU264" s="16" t="s">
        <v>82</v>
      </c>
    </row>
    <row r="265" spans="2:51" s="13" customFormat="1" ht="10.2">
      <c r="B265" s="208"/>
      <c r="C265" s="209"/>
      <c r="D265" s="204" t="s">
        <v>146</v>
      </c>
      <c r="E265" s="210" t="s">
        <v>19</v>
      </c>
      <c r="F265" s="211" t="s">
        <v>477</v>
      </c>
      <c r="G265" s="209"/>
      <c r="H265" s="212">
        <v>867.888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146</v>
      </c>
      <c r="AU265" s="218" t="s">
        <v>82</v>
      </c>
      <c r="AV265" s="13" t="s">
        <v>82</v>
      </c>
      <c r="AW265" s="13" t="s">
        <v>33</v>
      </c>
      <c r="AX265" s="13" t="s">
        <v>79</v>
      </c>
      <c r="AY265" s="218" t="s">
        <v>135</v>
      </c>
    </row>
    <row r="266" spans="1:65" s="2" customFormat="1" ht="22.8">
      <c r="A266" s="33"/>
      <c r="B266" s="34"/>
      <c r="C266" s="191" t="s">
        <v>478</v>
      </c>
      <c r="D266" s="191" t="s">
        <v>137</v>
      </c>
      <c r="E266" s="192" t="s">
        <v>479</v>
      </c>
      <c r="F266" s="193" t="s">
        <v>480</v>
      </c>
      <c r="G266" s="194" t="s">
        <v>246</v>
      </c>
      <c r="H266" s="195">
        <v>28.042</v>
      </c>
      <c r="I266" s="196"/>
      <c r="J266" s="197">
        <f>ROUND(I266*H266,2)</f>
        <v>0</v>
      </c>
      <c r="K266" s="193" t="s">
        <v>141</v>
      </c>
      <c r="L266" s="38"/>
      <c r="M266" s="198" t="s">
        <v>19</v>
      </c>
      <c r="N266" s="199" t="s">
        <v>42</v>
      </c>
      <c r="O266" s="63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02" t="s">
        <v>142</v>
      </c>
      <c r="AT266" s="202" t="s">
        <v>137</v>
      </c>
      <c r="AU266" s="202" t="s">
        <v>82</v>
      </c>
      <c r="AY266" s="16" t="s">
        <v>135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79</v>
      </c>
      <c r="BK266" s="203">
        <f>ROUND(I266*H266,2)</f>
        <v>0</v>
      </c>
      <c r="BL266" s="16" t="s">
        <v>142</v>
      </c>
      <c r="BM266" s="202" t="s">
        <v>481</v>
      </c>
    </row>
    <row r="267" spans="1:47" s="2" customFormat="1" ht="19.2">
      <c r="A267" s="33"/>
      <c r="B267" s="34"/>
      <c r="C267" s="35"/>
      <c r="D267" s="204" t="s">
        <v>144</v>
      </c>
      <c r="E267" s="35"/>
      <c r="F267" s="205" t="s">
        <v>482</v>
      </c>
      <c r="G267" s="35"/>
      <c r="H267" s="35"/>
      <c r="I267" s="114"/>
      <c r="J267" s="35"/>
      <c r="K267" s="35"/>
      <c r="L267" s="38"/>
      <c r="M267" s="206"/>
      <c r="N267" s="207"/>
      <c r="O267" s="63"/>
      <c r="P267" s="63"/>
      <c r="Q267" s="63"/>
      <c r="R267" s="63"/>
      <c r="S267" s="63"/>
      <c r="T267" s="64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144</v>
      </c>
      <c r="AU267" s="16" t="s">
        <v>82</v>
      </c>
    </row>
    <row r="268" spans="2:51" s="13" customFormat="1" ht="10.2">
      <c r="B268" s="208"/>
      <c r="C268" s="209"/>
      <c r="D268" s="204" t="s">
        <v>146</v>
      </c>
      <c r="E268" s="210" t="s">
        <v>19</v>
      </c>
      <c r="F268" s="211" t="s">
        <v>483</v>
      </c>
      <c r="G268" s="209"/>
      <c r="H268" s="212">
        <v>28.042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146</v>
      </c>
      <c r="AU268" s="218" t="s">
        <v>82</v>
      </c>
      <c r="AV268" s="13" t="s">
        <v>82</v>
      </c>
      <c r="AW268" s="13" t="s">
        <v>33</v>
      </c>
      <c r="AX268" s="13" t="s">
        <v>71</v>
      </c>
      <c r="AY268" s="218" t="s">
        <v>135</v>
      </c>
    </row>
    <row r="269" spans="1:65" s="2" customFormat="1" ht="14.4" customHeight="1">
      <c r="A269" s="33"/>
      <c r="B269" s="34"/>
      <c r="C269" s="191" t="s">
        <v>484</v>
      </c>
      <c r="D269" s="191" t="s">
        <v>137</v>
      </c>
      <c r="E269" s="192" t="s">
        <v>485</v>
      </c>
      <c r="F269" s="193" t="s">
        <v>245</v>
      </c>
      <c r="G269" s="194" t="s">
        <v>246</v>
      </c>
      <c r="H269" s="195">
        <v>8.12</v>
      </c>
      <c r="I269" s="196"/>
      <c r="J269" s="197">
        <f>ROUND(I269*H269,2)</f>
        <v>0</v>
      </c>
      <c r="K269" s="193" t="s">
        <v>141</v>
      </c>
      <c r="L269" s="38"/>
      <c r="M269" s="198" t="s">
        <v>19</v>
      </c>
      <c r="N269" s="199" t="s">
        <v>42</v>
      </c>
      <c r="O269" s="63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02" t="s">
        <v>142</v>
      </c>
      <c r="AT269" s="202" t="s">
        <v>137</v>
      </c>
      <c r="AU269" s="202" t="s">
        <v>82</v>
      </c>
      <c r="AY269" s="16" t="s">
        <v>135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6" t="s">
        <v>79</v>
      </c>
      <c r="BK269" s="203">
        <f>ROUND(I269*H269,2)</f>
        <v>0</v>
      </c>
      <c r="BL269" s="16" t="s">
        <v>142</v>
      </c>
      <c r="BM269" s="202" t="s">
        <v>486</v>
      </c>
    </row>
    <row r="270" spans="1:47" s="2" customFormat="1" ht="19.2">
      <c r="A270" s="33"/>
      <c r="B270" s="34"/>
      <c r="C270" s="35"/>
      <c r="D270" s="204" t="s">
        <v>144</v>
      </c>
      <c r="E270" s="35"/>
      <c r="F270" s="205" t="s">
        <v>248</v>
      </c>
      <c r="G270" s="35"/>
      <c r="H270" s="35"/>
      <c r="I270" s="114"/>
      <c r="J270" s="35"/>
      <c r="K270" s="35"/>
      <c r="L270" s="38"/>
      <c r="M270" s="206"/>
      <c r="N270" s="207"/>
      <c r="O270" s="63"/>
      <c r="P270" s="63"/>
      <c r="Q270" s="63"/>
      <c r="R270" s="63"/>
      <c r="S270" s="63"/>
      <c r="T270" s="64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6" t="s">
        <v>144</v>
      </c>
      <c r="AU270" s="16" t="s">
        <v>82</v>
      </c>
    </row>
    <row r="271" spans="2:51" s="13" customFormat="1" ht="10.2">
      <c r="B271" s="208"/>
      <c r="C271" s="209"/>
      <c r="D271" s="204" t="s">
        <v>146</v>
      </c>
      <c r="E271" s="210" t="s">
        <v>19</v>
      </c>
      <c r="F271" s="211" t="s">
        <v>487</v>
      </c>
      <c r="G271" s="209"/>
      <c r="H271" s="212">
        <v>8.12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146</v>
      </c>
      <c r="AU271" s="218" t="s">
        <v>82</v>
      </c>
      <c r="AV271" s="13" t="s">
        <v>82</v>
      </c>
      <c r="AW271" s="13" t="s">
        <v>33</v>
      </c>
      <c r="AX271" s="13" t="s">
        <v>71</v>
      </c>
      <c r="AY271" s="218" t="s">
        <v>135</v>
      </c>
    </row>
    <row r="272" spans="2:63" s="12" customFormat="1" ht="22.8" customHeight="1">
      <c r="B272" s="175"/>
      <c r="C272" s="176"/>
      <c r="D272" s="177" t="s">
        <v>70</v>
      </c>
      <c r="E272" s="189" t="s">
        <v>488</v>
      </c>
      <c r="F272" s="189" t="s">
        <v>489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SUM(P273:P274)</f>
        <v>0</v>
      </c>
      <c r="Q272" s="183"/>
      <c r="R272" s="184">
        <f>SUM(R273:R274)</f>
        <v>0</v>
      </c>
      <c r="S272" s="183"/>
      <c r="T272" s="185">
        <f>SUM(T273:T274)</f>
        <v>0</v>
      </c>
      <c r="AR272" s="186" t="s">
        <v>79</v>
      </c>
      <c r="AT272" s="187" t="s">
        <v>70</v>
      </c>
      <c r="AU272" s="187" t="s">
        <v>79</v>
      </c>
      <c r="AY272" s="186" t="s">
        <v>135</v>
      </c>
      <c r="BK272" s="188">
        <f>SUM(BK273:BK274)</f>
        <v>0</v>
      </c>
    </row>
    <row r="273" spans="1:65" s="2" customFormat="1" ht="22.8">
      <c r="A273" s="33"/>
      <c r="B273" s="34"/>
      <c r="C273" s="191" t="s">
        <v>490</v>
      </c>
      <c r="D273" s="191" t="s">
        <v>137</v>
      </c>
      <c r="E273" s="192" t="s">
        <v>491</v>
      </c>
      <c r="F273" s="193" t="s">
        <v>492</v>
      </c>
      <c r="G273" s="194" t="s">
        <v>246</v>
      </c>
      <c r="H273" s="195">
        <v>233.148</v>
      </c>
      <c r="I273" s="196"/>
      <c r="J273" s="197">
        <f>ROUND(I273*H273,2)</f>
        <v>0</v>
      </c>
      <c r="K273" s="193" t="s">
        <v>141</v>
      </c>
      <c r="L273" s="38"/>
      <c r="M273" s="198" t="s">
        <v>19</v>
      </c>
      <c r="N273" s="199" t="s">
        <v>42</v>
      </c>
      <c r="O273" s="63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02" t="s">
        <v>142</v>
      </c>
      <c r="AT273" s="202" t="s">
        <v>137</v>
      </c>
      <c r="AU273" s="202" t="s">
        <v>82</v>
      </c>
      <c r="AY273" s="16" t="s">
        <v>135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6" t="s">
        <v>79</v>
      </c>
      <c r="BK273" s="203">
        <f>ROUND(I273*H273,2)</f>
        <v>0</v>
      </c>
      <c r="BL273" s="16" t="s">
        <v>142</v>
      </c>
      <c r="BM273" s="202" t="s">
        <v>493</v>
      </c>
    </row>
    <row r="274" spans="1:47" s="2" customFormat="1" ht="19.2">
      <c r="A274" s="33"/>
      <c r="B274" s="34"/>
      <c r="C274" s="35"/>
      <c r="D274" s="204" t="s">
        <v>144</v>
      </c>
      <c r="E274" s="35"/>
      <c r="F274" s="205" t="s">
        <v>494</v>
      </c>
      <c r="G274" s="35"/>
      <c r="H274" s="35"/>
      <c r="I274" s="114"/>
      <c r="J274" s="35"/>
      <c r="K274" s="35"/>
      <c r="L274" s="38"/>
      <c r="M274" s="230"/>
      <c r="N274" s="231"/>
      <c r="O274" s="232"/>
      <c r="P274" s="232"/>
      <c r="Q274" s="232"/>
      <c r="R274" s="232"/>
      <c r="S274" s="232"/>
      <c r="T274" s="2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6" t="s">
        <v>144</v>
      </c>
      <c r="AU274" s="16" t="s">
        <v>82</v>
      </c>
    </row>
    <row r="275" spans="1:31" s="2" customFormat="1" ht="6.9" customHeight="1">
      <c r="A275" s="33"/>
      <c r="B275" s="46"/>
      <c r="C275" s="47"/>
      <c r="D275" s="47"/>
      <c r="E275" s="47"/>
      <c r="F275" s="47"/>
      <c r="G275" s="47"/>
      <c r="H275" s="47"/>
      <c r="I275" s="141"/>
      <c r="J275" s="47"/>
      <c r="K275" s="47"/>
      <c r="L275" s="38"/>
      <c r="M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</sheetData>
  <sheetProtection algorithmName="SHA-512" hashValue="d6Hc46arkQoD5xz5y0y71gD5XBy2TDzH5WgZ4NJbaTtVWCRmb/d4FiW6S7y87VcvjoRklFIwV8WAAmIE8Jfj1g==" saltValue="NBjy/uzvQSYFbpUlsB0nsu1WCj0ljSHI6PnH2ZAMXLL3Ns3dxtpvLlIcS2V4vI9E/E6wlV8debcYkZ5PXxGJbw==" spinCount="100000" sheet="1" objects="1" scenarios="1" formatColumns="0" formatRows="0" autoFilter="0"/>
  <autoFilter ref="C86:K27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12.7109375" style="1" customWidth="1"/>
    <col min="9" max="9" width="17.28125" style="10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7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6" t="s">
        <v>85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82</v>
      </c>
    </row>
    <row r="4" spans="2:46" s="1" customFormat="1" ht="24.9" customHeight="1">
      <c r="B4" s="19"/>
      <c r="D4" s="111" t="s">
        <v>104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4.4" customHeight="1">
      <c r="B7" s="19"/>
      <c r="E7" s="356" t="str">
        <f>'Rekapitulace stavby'!K6</f>
        <v>Polní cesta HPC1 v k.ú. Nebovidy</v>
      </c>
      <c r="F7" s="357"/>
      <c r="G7" s="357"/>
      <c r="H7" s="357"/>
      <c r="I7" s="107"/>
      <c r="L7" s="19"/>
    </row>
    <row r="8" spans="1:31" s="2" customFormat="1" ht="12" customHeight="1">
      <c r="A8" s="33"/>
      <c r="B8" s="38"/>
      <c r="C8" s="33"/>
      <c r="D8" s="113" t="s">
        <v>105</v>
      </c>
      <c r="E8" s="33"/>
      <c r="F8" s="33"/>
      <c r="G8" s="33"/>
      <c r="H8" s="33"/>
      <c r="I8" s="114"/>
      <c r="J8" s="33"/>
      <c r="K8" s="33"/>
      <c r="L8" s="11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8" t="s">
        <v>495</v>
      </c>
      <c r="F9" s="359"/>
      <c r="G9" s="359"/>
      <c r="H9" s="359"/>
      <c r="I9" s="114"/>
      <c r="J9" s="33"/>
      <c r="K9" s="33"/>
      <c r="L9" s="1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11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02" t="s">
        <v>81</v>
      </c>
      <c r="G11" s="33"/>
      <c r="H11" s="33"/>
      <c r="I11" s="116" t="s">
        <v>20</v>
      </c>
      <c r="J11" s="102" t="s">
        <v>19</v>
      </c>
      <c r="K11" s="33"/>
      <c r="L11" s="1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21</v>
      </c>
      <c r="E12" s="33"/>
      <c r="F12" s="102" t="s">
        <v>22</v>
      </c>
      <c r="G12" s="33"/>
      <c r="H12" s="33"/>
      <c r="I12" s="116" t="s">
        <v>23</v>
      </c>
      <c r="J12" s="117" t="str">
        <f>'Rekapitulace stavby'!AN8</f>
        <v>1. 6. 2020</v>
      </c>
      <c r="K12" s="33"/>
      <c r="L12" s="1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1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25</v>
      </c>
      <c r="E14" s="33"/>
      <c r="F14" s="33"/>
      <c r="G14" s="33"/>
      <c r="H14" s="33"/>
      <c r="I14" s="116" t="s">
        <v>26</v>
      </c>
      <c r="J14" s="102" t="s">
        <v>19</v>
      </c>
      <c r="K14" s="33"/>
      <c r="L14" s="1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">
        <v>496</v>
      </c>
      <c r="F15" s="33"/>
      <c r="G15" s="33"/>
      <c r="H15" s="33"/>
      <c r="I15" s="116" t="s">
        <v>28</v>
      </c>
      <c r="J15" s="102" t="s">
        <v>19</v>
      </c>
      <c r="K15" s="33"/>
      <c r="L15" s="1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1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26</v>
      </c>
      <c r="J17" s="29" t="str">
        <f>'Rekapitulace stavby'!AN13</f>
        <v>Vyplň údaj</v>
      </c>
      <c r="K17" s="33"/>
      <c r="L17" s="1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60" t="str">
        <f>'Rekapitulace stavby'!E14</f>
        <v>Vyplň údaj</v>
      </c>
      <c r="F18" s="361"/>
      <c r="G18" s="361"/>
      <c r="H18" s="361"/>
      <c r="I18" s="116" t="s">
        <v>28</v>
      </c>
      <c r="J18" s="29" t="str">
        <f>'Rekapitulace stavby'!AN14</f>
        <v>Vyplň údaj</v>
      </c>
      <c r="K18" s="33"/>
      <c r="L18" s="11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11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26</v>
      </c>
      <c r="J20" s="102" t="s">
        <v>19</v>
      </c>
      <c r="K20" s="33"/>
      <c r="L20" s="11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">
        <v>32</v>
      </c>
      <c r="F21" s="33"/>
      <c r="G21" s="33"/>
      <c r="H21" s="33"/>
      <c r="I21" s="116" t="s">
        <v>28</v>
      </c>
      <c r="J21" s="102" t="s">
        <v>19</v>
      </c>
      <c r="K21" s="33"/>
      <c r="L21" s="11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11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34</v>
      </c>
      <c r="E23" s="33"/>
      <c r="F23" s="33"/>
      <c r="G23" s="33"/>
      <c r="H23" s="33"/>
      <c r="I23" s="116" t="s">
        <v>26</v>
      </c>
      <c r="J23" s="102" t="str">
        <f>IF('Rekapitulace stavby'!AN19="","",'Rekapitulace stavby'!AN19)</f>
        <v/>
      </c>
      <c r="K23" s="33"/>
      <c r="L23" s="11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tr">
        <f>IF('Rekapitulace stavby'!E20="","",'Rekapitulace stavby'!E20)</f>
        <v xml:space="preserve"> </v>
      </c>
      <c r="F24" s="33"/>
      <c r="G24" s="33"/>
      <c r="H24" s="33"/>
      <c r="I24" s="116" t="s">
        <v>28</v>
      </c>
      <c r="J24" s="102" t="str">
        <f>IF('Rekapitulace stavby'!AN20="","",'Rekapitulace stavby'!AN20)</f>
        <v/>
      </c>
      <c r="K24" s="33"/>
      <c r="L24" s="11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11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35</v>
      </c>
      <c r="E26" s="33"/>
      <c r="F26" s="33"/>
      <c r="G26" s="33"/>
      <c r="H26" s="33"/>
      <c r="I26" s="114"/>
      <c r="J26" s="33"/>
      <c r="K26" s="33"/>
      <c r="L26" s="11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8"/>
      <c r="B27" s="119"/>
      <c r="C27" s="118"/>
      <c r="D27" s="118"/>
      <c r="E27" s="362" t="s">
        <v>19</v>
      </c>
      <c r="F27" s="362"/>
      <c r="G27" s="362"/>
      <c r="H27" s="362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11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11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37</v>
      </c>
      <c r="E30" s="33"/>
      <c r="F30" s="33"/>
      <c r="G30" s="33"/>
      <c r="H30" s="33"/>
      <c r="I30" s="114"/>
      <c r="J30" s="125">
        <f>ROUND(J87,2)</f>
        <v>0</v>
      </c>
      <c r="K30" s="33"/>
      <c r="L30" s="11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11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39</v>
      </c>
      <c r="G32" s="33"/>
      <c r="H32" s="33"/>
      <c r="I32" s="127" t="s">
        <v>38</v>
      </c>
      <c r="J32" s="126" t="s">
        <v>40</v>
      </c>
      <c r="K32" s="33"/>
      <c r="L32" s="11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41</v>
      </c>
      <c r="E33" s="113" t="s">
        <v>42</v>
      </c>
      <c r="F33" s="129">
        <f>ROUND((SUM(BE87:BE268)),2)</f>
        <v>0</v>
      </c>
      <c r="G33" s="33"/>
      <c r="H33" s="33"/>
      <c r="I33" s="130">
        <v>0.21</v>
      </c>
      <c r="J33" s="129">
        <f>ROUND(((SUM(BE87:BE268))*I33),2)</f>
        <v>0</v>
      </c>
      <c r="K33" s="33"/>
      <c r="L33" s="11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43</v>
      </c>
      <c r="F34" s="129">
        <f>ROUND((SUM(BF87:BF268)),2)</f>
        <v>0</v>
      </c>
      <c r="G34" s="33"/>
      <c r="H34" s="33"/>
      <c r="I34" s="130">
        <v>0.15</v>
      </c>
      <c r="J34" s="129">
        <f>ROUND(((SUM(BF87:BF268))*I34),2)</f>
        <v>0</v>
      </c>
      <c r="K34" s="33"/>
      <c r="L34" s="11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3" t="s">
        <v>44</v>
      </c>
      <c r="F35" s="129">
        <f>ROUND((SUM(BG87:BG268)),2)</f>
        <v>0</v>
      </c>
      <c r="G35" s="33"/>
      <c r="H35" s="33"/>
      <c r="I35" s="130">
        <v>0.21</v>
      </c>
      <c r="J35" s="129">
        <f>0</f>
        <v>0</v>
      </c>
      <c r="K35" s="33"/>
      <c r="L35" s="11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3" t="s">
        <v>45</v>
      </c>
      <c r="F36" s="129">
        <f>ROUND((SUM(BH87:BH268)),2)</f>
        <v>0</v>
      </c>
      <c r="G36" s="33"/>
      <c r="H36" s="33"/>
      <c r="I36" s="130">
        <v>0.15</v>
      </c>
      <c r="J36" s="129">
        <f>0</f>
        <v>0</v>
      </c>
      <c r="K36" s="33"/>
      <c r="L36" s="11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46</v>
      </c>
      <c r="F37" s="129">
        <f>ROUND((SUM(BI87:BI268)),2)</f>
        <v>0</v>
      </c>
      <c r="G37" s="33"/>
      <c r="H37" s="33"/>
      <c r="I37" s="130">
        <v>0</v>
      </c>
      <c r="J37" s="129">
        <f>0</f>
        <v>0</v>
      </c>
      <c r="K37" s="33"/>
      <c r="L37" s="1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11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6"/>
      <c r="J39" s="137">
        <f>SUM(J30:J37)</f>
        <v>0</v>
      </c>
      <c r="K39" s="138"/>
      <c r="L39" s="11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1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42"/>
      <c r="C44" s="143"/>
      <c r="D44" s="143"/>
      <c r="E44" s="143"/>
      <c r="F44" s="143"/>
      <c r="G44" s="143"/>
      <c r="H44" s="143"/>
      <c r="I44" s="144"/>
      <c r="J44" s="143"/>
      <c r="K44" s="143"/>
      <c r="L44" s="11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108</v>
      </c>
      <c r="D45" s="35"/>
      <c r="E45" s="35"/>
      <c r="F45" s="35"/>
      <c r="G45" s="35"/>
      <c r="H45" s="35"/>
      <c r="I45" s="114"/>
      <c r="J45" s="35"/>
      <c r="K45" s="35"/>
      <c r="L45" s="11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14"/>
      <c r="J46" s="35"/>
      <c r="K46" s="35"/>
      <c r="L46" s="11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14"/>
      <c r="J47" s="35"/>
      <c r="K47" s="35"/>
      <c r="L47" s="11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63" t="str">
        <f>E7</f>
        <v>Polní cesta HPC1 v k.ú. Nebovidy</v>
      </c>
      <c r="F48" s="364"/>
      <c r="G48" s="364"/>
      <c r="H48" s="364"/>
      <c r="I48" s="114"/>
      <c r="J48" s="35"/>
      <c r="K48" s="35"/>
      <c r="L48" s="11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114"/>
      <c r="J49" s="35"/>
      <c r="K49" s="35"/>
      <c r="L49" s="11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2" t="str">
        <f>E9</f>
        <v xml:space="preserve">SO-102 - Polní cesta HPC1 </v>
      </c>
      <c r="F50" s="365"/>
      <c r="G50" s="365"/>
      <c r="H50" s="365"/>
      <c r="I50" s="114"/>
      <c r="J50" s="35"/>
      <c r="K50" s="35"/>
      <c r="L50" s="11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14"/>
      <c r="J51" s="35"/>
      <c r="K51" s="35"/>
      <c r="L51" s="11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6" t="s">
        <v>23</v>
      </c>
      <c r="J52" s="58" t="str">
        <f>IF(J12="","",J12)</f>
        <v>1. 6. 2020</v>
      </c>
      <c r="K52" s="35"/>
      <c r="L52" s="1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14"/>
      <c r="J53" s="35"/>
      <c r="K53" s="35"/>
      <c r="L53" s="11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6" t="s">
        <v>31</v>
      </c>
      <c r="J54" s="31" t="str">
        <f>E21</f>
        <v>AGRO-AQUA, s.r.o. Pardubice</v>
      </c>
      <c r="K54" s="35"/>
      <c r="L54" s="11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6" t="s">
        <v>34</v>
      </c>
      <c r="J55" s="31" t="str">
        <f>E24</f>
        <v xml:space="preserve"> </v>
      </c>
      <c r="K55" s="35"/>
      <c r="L55" s="11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14"/>
      <c r="J56" s="35"/>
      <c r="K56" s="35"/>
      <c r="L56" s="11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45" t="s">
        <v>109</v>
      </c>
      <c r="D57" s="146"/>
      <c r="E57" s="146"/>
      <c r="F57" s="146"/>
      <c r="G57" s="146"/>
      <c r="H57" s="146"/>
      <c r="I57" s="147"/>
      <c r="J57" s="148" t="s">
        <v>110</v>
      </c>
      <c r="K57" s="146"/>
      <c r="L57" s="11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14"/>
      <c r="J58" s="35"/>
      <c r="K58" s="35"/>
      <c r="L58" s="11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9" t="s">
        <v>69</v>
      </c>
      <c r="D59" s="35"/>
      <c r="E59" s="35"/>
      <c r="F59" s="35"/>
      <c r="G59" s="35"/>
      <c r="H59" s="35"/>
      <c r="I59" s="114"/>
      <c r="J59" s="76">
        <f>J87</f>
        <v>0</v>
      </c>
      <c r="K59" s="35"/>
      <c r="L59" s="11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111</v>
      </c>
    </row>
    <row r="60" spans="2:12" s="9" customFormat="1" ht="24.9" customHeight="1">
      <c r="B60" s="150"/>
      <c r="C60" s="151"/>
      <c r="D60" s="152" t="s">
        <v>112</v>
      </c>
      <c r="E60" s="153"/>
      <c r="F60" s="153"/>
      <c r="G60" s="153"/>
      <c r="H60" s="153"/>
      <c r="I60" s="154"/>
      <c r="J60" s="155">
        <f>J88</f>
        <v>0</v>
      </c>
      <c r="K60" s="151"/>
      <c r="L60" s="156"/>
    </row>
    <row r="61" spans="2:12" s="10" customFormat="1" ht="19.95" customHeight="1">
      <c r="B61" s="157"/>
      <c r="C61" s="96"/>
      <c r="D61" s="158" t="s">
        <v>113</v>
      </c>
      <c r="E61" s="159"/>
      <c r="F61" s="159"/>
      <c r="G61" s="159"/>
      <c r="H61" s="159"/>
      <c r="I61" s="160"/>
      <c r="J61" s="161">
        <f>J89</f>
        <v>0</v>
      </c>
      <c r="K61" s="96"/>
      <c r="L61" s="162"/>
    </row>
    <row r="62" spans="2:12" s="10" customFormat="1" ht="19.95" customHeight="1">
      <c r="B62" s="157"/>
      <c r="C62" s="96"/>
      <c r="D62" s="158" t="s">
        <v>114</v>
      </c>
      <c r="E62" s="159"/>
      <c r="F62" s="159"/>
      <c r="G62" s="159"/>
      <c r="H62" s="159"/>
      <c r="I62" s="160"/>
      <c r="J62" s="161">
        <f>J168</f>
        <v>0</v>
      </c>
      <c r="K62" s="96"/>
      <c r="L62" s="162"/>
    </row>
    <row r="63" spans="2:12" s="10" customFormat="1" ht="19.95" customHeight="1">
      <c r="B63" s="157"/>
      <c r="C63" s="96"/>
      <c r="D63" s="158" t="s">
        <v>115</v>
      </c>
      <c r="E63" s="159"/>
      <c r="F63" s="159"/>
      <c r="G63" s="159"/>
      <c r="H63" s="159"/>
      <c r="I63" s="160"/>
      <c r="J63" s="161">
        <f>J178</f>
        <v>0</v>
      </c>
      <c r="K63" s="96"/>
      <c r="L63" s="162"/>
    </row>
    <row r="64" spans="2:12" s="10" customFormat="1" ht="19.95" customHeight="1">
      <c r="B64" s="157"/>
      <c r="C64" s="96"/>
      <c r="D64" s="158" t="s">
        <v>116</v>
      </c>
      <c r="E64" s="159"/>
      <c r="F64" s="159"/>
      <c r="G64" s="159"/>
      <c r="H64" s="159"/>
      <c r="I64" s="160"/>
      <c r="J64" s="161">
        <f>J221</f>
        <v>0</v>
      </c>
      <c r="K64" s="96"/>
      <c r="L64" s="162"/>
    </row>
    <row r="65" spans="2:12" s="10" customFormat="1" ht="19.95" customHeight="1">
      <c r="B65" s="157"/>
      <c r="C65" s="96"/>
      <c r="D65" s="158" t="s">
        <v>117</v>
      </c>
      <c r="E65" s="159"/>
      <c r="F65" s="159"/>
      <c r="G65" s="159"/>
      <c r="H65" s="159"/>
      <c r="I65" s="160"/>
      <c r="J65" s="161">
        <f>J233</f>
        <v>0</v>
      </c>
      <c r="K65" s="96"/>
      <c r="L65" s="162"/>
    </row>
    <row r="66" spans="2:12" s="10" customFormat="1" ht="19.95" customHeight="1">
      <c r="B66" s="157"/>
      <c r="C66" s="96"/>
      <c r="D66" s="158" t="s">
        <v>118</v>
      </c>
      <c r="E66" s="159"/>
      <c r="F66" s="159"/>
      <c r="G66" s="159"/>
      <c r="H66" s="159"/>
      <c r="I66" s="160"/>
      <c r="J66" s="161">
        <f>J256</f>
        <v>0</v>
      </c>
      <c r="K66" s="96"/>
      <c r="L66" s="162"/>
    </row>
    <row r="67" spans="2:12" s="10" customFormat="1" ht="19.95" customHeight="1">
      <c r="B67" s="157"/>
      <c r="C67" s="96"/>
      <c r="D67" s="158" t="s">
        <v>119</v>
      </c>
      <c r="E67" s="159"/>
      <c r="F67" s="159"/>
      <c r="G67" s="159"/>
      <c r="H67" s="159"/>
      <c r="I67" s="160"/>
      <c r="J67" s="161">
        <f>J266</f>
        <v>0</v>
      </c>
      <c r="K67" s="96"/>
      <c r="L67" s="162"/>
    </row>
    <row r="68" spans="1:31" s="2" customFormat="1" ht="21.75" customHeight="1">
      <c r="A68" s="33"/>
      <c r="B68" s="34"/>
      <c r="C68" s="35"/>
      <c r="D68" s="35"/>
      <c r="E68" s="35"/>
      <c r="F68" s="35"/>
      <c r="G68" s="35"/>
      <c r="H68" s="35"/>
      <c r="I68" s="114"/>
      <c r="J68" s="35"/>
      <c r="K68" s="35"/>
      <c r="L68" s="11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46"/>
      <c r="C69" s="47"/>
      <c r="D69" s="47"/>
      <c r="E69" s="47"/>
      <c r="F69" s="47"/>
      <c r="G69" s="47"/>
      <c r="H69" s="47"/>
      <c r="I69" s="141"/>
      <c r="J69" s="47"/>
      <c r="K69" s="47"/>
      <c r="L69" s="11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" customHeight="1">
      <c r="A73" s="33"/>
      <c r="B73" s="48"/>
      <c r="C73" s="49"/>
      <c r="D73" s="49"/>
      <c r="E73" s="49"/>
      <c r="F73" s="49"/>
      <c r="G73" s="49"/>
      <c r="H73" s="49"/>
      <c r="I73" s="144"/>
      <c r="J73" s="49"/>
      <c r="K73" s="49"/>
      <c r="L73" s="11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" customHeight="1">
      <c r="A74" s="33"/>
      <c r="B74" s="34"/>
      <c r="C74" s="22" t="s">
        <v>120</v>
      </c>
      <c r="D74" s="35"/>
      <c r="E74" s="35"/>
      <c r="F74" s="35"/>
      <c r="G74" s="35"/>
      <c r="H74" s="35"/>
      <c r="I74" s="114"/>
      <c r="J74" s="35"/>
      <c r="K74" s="35"/>
      <c r="L74" s="1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114"/>
      <c r="J75" s="35"/>
      <c r="K75" s="35"/>
      <c r="L75" s="1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5"/>
      <c r="E76" s="35"/>
      <c r="F76" s="35"/>
      <c r="G76" s="35"/>
      <c r="H76" s="35"/>
      <c r="I76" s="114"/>
      <c r="J76" s="35"/>
      <c r="K76" s="35"/>
      <c r="L76" s="1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34"/>
      <c r="C77" s="35"/>
      <c r="D77" s="35"/>
      <c r="E77" s="363" t="str">
        <f>E7</f>
        <v>Polní cesta HPC1 v k.ú. Nebovidy</v>
      </c>
      <c r="F77" s="364"/>
      <c r="G77" s="364"/>
      <c r="H77" s="364"/>
      <c r="I77" s="114"/>
      <c r="J77" s="35"/>
      <c r="K77" s="35"/>
      <c r="L77" s="11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105</v>
      </c>
      <c r="D78" s="35"/>
      <c r="E78" s="35"/>
      <c r="F78" s="35"/>
      <c r="G78" s="35"/>
      <c r="H78" s="35"/>
      <c r="I78" s="114"/>
      <c r="J78" s="35"/>
      <c r="K78" s="35"/>
      <c r="L78" s="1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4.4" customHeight="1">
      <c r="A79" s="33"/>
      <c r="B79" s="34"/>
      <c r="C79" s="35"/>
      <c r="D79" s="35"/>
      <c r="E79" s="312" t="str">
        <f>E9</f>
        <v xml:space="preserve">SO-102 - Polní cesta HPC1 </v>
      </c>
      <c r="F79" s="365"/>
      <c r="G79" s="365"/>
      <c r="H79" s="365"/>
      <c r="I79" s="114"/>
      <c r="J79" s="35"/>
      <c r="K79" s="35"/>
      <c r="L79" s="1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5"/>
      <c r="D80" s="35"/>
      <c r="E80" s="35"/>
      <c r="F80" s="35"/>
      <c r="G80" s="35"/>
      <c r="H80" s="35"/>
      <c r="I80" s="114"/>
      <c r="J80" s="35"/>
      <c r="K80" s="35"/>
      <c r="L80" s="1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21</v>
      </c>
      <c r="D81" s="35"/>
      <c r="E81" s="35"/>
      <c r="F81" s="26" t="str">
        <f>F12</f>
        <v xml:space="preserve"> </v>
      </c>
      <c r="G81" s="35"/>
      <c r="H81" s="35"/>
      <c r="I81" s="116" t="s">
        <v>23</v>
      </c>
      <c r="J81" s="58" t="str">
        <f>IF(J12="","",J12)</f>
        <v>1. 6. 2020</v>
      </c>
      <c r="K81" s="35"/>
      <c r="L81" s="11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5"/>
      <c r="D82" s="35"/>
      <c r="E82" s="35"/>
      <c r="F82" s="35"/>
      <c r="G82" s="35"/>
      <c r="H82" s="35"/>
      <c r="I82" s="114"/>
      <c r="J82" s="35"/>
      <c r="K82" s="35"/>
      <c r="L82" s="11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8" customHeight="1">
      <c r="A83" s="33"/>
      <c r="B83" s="34"/>
      <c r="C83" s="28" t="s">
        <v>25</v>
      </c>
      <c r="D83" s="35"/>
      <c r="E83" s="35"/>
      <c r="F83" s="26" t="str">
        <f>E15</f>
        <v>ČR-SPÚ, Pobočka Kolín</v>
      </c>
      <c r="G83" s="35"/>
      <c r="H83" s="35"/>
      <c r="I83" s="116" t="s">
        <v>31</v>
      </c>
      <c r="J83" s="31" t="str">
        <f>E21</f>
        <v>AGRO-AQUA, s.r.o. Pardubice</v>
      </c>
      <c r="K83" s="35"/>
      <c r="L83" s="11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6" customHeight="1">
      <c r="A84" s="33"/>
      <c r="B84" s="34"/>
      <c r="C84" s="28" t="s">
        <v>29</v>
      </c>
      <c r="D84" s="35"/>
      <c r="E84" s="35"/>
      <c r="F84" s="26" t="str">
        <f>IF(E18="","",E18)</f>
        <v>Vyplň údaj</v>
      </c>
      <c r="G84" s="35"/>
      <c r="H84" s="35"/>
      <c r="I84" s="116" t="s">
        <v>34</v>
      </c>
      <c r="J84" s="31" t="str">
        <f>E24</f>
        <v xml:space="preserve"> </v>
      </c>
      <c r="K84" s="35"/>
      <c r="L84" s="11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5"/>
      <c r="D85" s="35"/>
      <c r="E85" s="35"/>
      <c r="F85" s="35"/>
      <c r="G85" s="35"/>
      <c r="H85" s="35"/>
      <c r="I85" s="114"/>
      <c r="J85" s="35"/>
      <c r="K85" s="35"/>
      <c r="L85" s="11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63"/>
      <c r="B86" s="164"/>
      <c r="C86" s="165" t="s">
        <v>121</v>
      </c>
      <c r="D86" s="166" t="s">
        <v>56</v>
      </c>
      <c r="E86" s="166" t="s">
        <v>52</v>
      </c>
      <c r="F86" s="166" t="s">
        <v>53</v>
      </c>
      <c r="G86" s="166" t="s">
        <v>122</v>
      </c>
      <c r="H86" s="166" t="s">
        <v>123</v>
      </c>
      <c r="I86" s="167" t="s">
        <v>124</v>
      </c>
      <c r="J86" s="166" t="s">
        <v>110</v>
      </c>
      <c r="K86" s="168" t="s">
        <v>125</v>
      </c>
      <c r="L86" s="169"/>
      <c r="M86" s="67" t="s">
        <v>19</v>
      </c>
      <c r="N86" s="68" t="s">
        <v>41</v>
      </c>
      <c r="O86" s="68" t="s">
        <v>126</v>
      </c>
      <c r="P86" s="68" t="s">
        <v>127</v>
      </c>
      <c r="Q86" s="68" t="s">
        <v>128</v>
      </c>
      <c r="R86" s="68" t="s">
        <v>129</v>
      </c>
      <c r="S86" s="68" t="s">
        <v>130</v>
      </c>
      <c r="T86" s="69" t="s">
        <v>131</v>
      </c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</row>
    <row r="87" spans="1:63" s="2" customFormat="1" ht="22.8" customHeight="1">
      <c r="A87" s="33"/>
      <c r="B87" s="34"/>
      <c r="C87" s="74" t="s">
        <v>132</v>
      </c>
      <c r="D87" s="35"/>
      <c r="E87" s="35"/>
      <c r="F87" s="35"/>
      <c r="G87" s="35"/>
      <c r="H87" s="35"/>
      <c r="I87" s="114"/>
      <c r="J87" s="170">
        <f>BK87</f>
        <v>0</v>
      </c>
      <c r="K87" s="35"/>
      <c r="L87" s="38"/>
      <c r="M87" s="70"/>
      <c r="N87" s="171"/>
      <c r="O87" s="71"/>
      <c r="P87" s="172">
        <f>P88</f>
        <v>0</v>
      </c>
      <c r="Q87" s="71"/>
      <c r="R87" s="172">
        <f>R88</f>
        <v>2031.2740660000002</v>
      </c>
      <c r="S87" s="71"/>
      <c r="T87" s="173">
        <f>T88</f>
        <v>111.72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70</v>
      </c>
      <c r="AU87" s="16" t="s">
        <v>111</v>
      </c>
      <c r="BK87" s="174">
        <f>BK88</f>
        <v>0</v>
      </c>
    </row>
    <row r="88" spans="2:63" s="12" customFormat="1" ht="25.95" customHeight="1">
      <c r="B88" s="175"/>
      <c r="C88" s="176"/>
      <c r="D88" s="177" t="s">
        <v>70</v>
      </c>
      <c r="E88" s="178" t="s">
        <v>133</v>
      </c>
      <c r="F88" s="178" t="s">
        <v>134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P89+P168+P178+P221+P233+P256+P266</f>
        <v>0</v>
      </c>
      <c r="Q88" s="183"/>
      <c r="R88" s="184">
        <f>R89+R168+R178+R221+R233+R256+R266</f>
        <v>2031.2740660000002</v>
      </c>
      <c r="S88" s="183"/>
      <c r="T88" s="185">
        <f>T89+T168+T178+T221+T233+T256+T266</f>
        <v>111.72</v>
      </c>
      <c r="AR88" s="186" t="s">
        <v>79</v>
      </c>
      <c r="AT88" s="187" t="s">
        <v>70</v>
      </c>
      <c r="AU88" s="187" t="s">
        <v>71</v>
      </c>
      <c r="AY88" s="186" t="s">
        <v>135</v>
      </c>
      <c r="BK88" s="188">
        <f>BK89+BK168+BK178+BK221+BK233+BK256+BK266</f>
        <v>0</v>
      </c>
    </row>
    <row r="89" spans="2:63" s="12" customFormat="1" ht="22.8" customHeight="1">
      <c r="B89" s="175"/>
      <c r="C89" s="176"/>
      <c r="D89" s="177" t="s">
        <v>70</v>
      </c>
      <c r="E89" s="189" t="s">
        <v>79</v>
      </c>
      <c r="F89" s="189" t="s">
        <v>136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SUM(P90:P167)</f>
        <v>0</v>
      </c>
      <c r="Q89" s="183"/>
      <c r="R89" s="184">
        <f>SUM(R90:R167)</f>
        <v>0.006798</v>
      </c>
      <c r="S89" s="183"/>
      <c r="T89" s="185">
        <f>SUM(T90:T167)</f>
        <v>111.72</v>
      </c>
      <c r="AR89" s="186" t="s">
        <v>79</v>
      </c>
      <c r="AT89" s="187" t="s">
        <v>70</v>
      </c>
      <c r="AU89" s="187" t="s">
        <v>79</v>
      </c>
      <c r="AY89" s="186" t="s">
        <v>135</v>
      </c>
      <c r="BK89" s="188">
        <f>SUM(BK90:BK167)</f>
        <v>0</v>
      </c>
    </row>
    <row r="90" spans="1:65" s="2" customFormat="1" ht="22.8">
      <c r="A90" s="33"/>
      <c r="B90" s="34"/>
      <c r="C90" s="191" t="s">
        <v>79</v>
      </c>
      <c r="D90" s="191" t="s">
        <v>137</v>
      </c>
      <c r="E90" s="192" t="s">
        <v>497</v>
      </c>
      <c r="F90" s="193" t="s">
        <v>498</v>
      </c>
      <c r="G90" s="194" t="s">
        <v>157</v>
      </c>
      <c r="H90" s="195">
        <v>50</v>
      </c>
      <c r="I90" s="196"/>
      <c r="J90" s="197">
        <f>ROUND(I90*H90,2)</f>
        <v>0</v>
      </c>
      <c r="K90" s="193" t="s">
        <v>141</v>
      </c>
      <c r="L90" s="38"/>
      <c r="M90" s="198" t="s">
        <v>19</v>
      </c>
      <c r="N90" s="199" t="s">
        <v>42</v>
      </c>
      <c r="O90" s="63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202" t="s">
        <v>142</v>
      </c>
      <c r="AT90" s="202" t="s">
        <v>137</v>
      </c>
      <c r="AU90" s="202" t="s">
        <v>82</v>
      </c>
      <c r="AY90" s="16" t="s">
        <v>135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6" t="s">
        <v>79</v>
      </c>
      <c r="BK90" s="203">
        <f>ROUND(I90*H90,2)</f>
        <v>0</v>
      </c>
      <c r="BL90" s="16" t="s">
        <v>142</v>
      </c>
      <c r="BM90" s="202" t="s">
        <v>499</v>
      </c>
    </row>
    <row r="91" spans="1:47" s="2" customFormat="1" ht="19.2">
      <c r="A91" s="33"/>
      <c r="B91" s="34"/>
      <c r="C91" s="35"/>
      <c r="D91" s="204" t="s">
        <v>144</v>
      </c>
      <c r="E91" s="35"/>
      <c r="F91" s="205" t="s">
        <v>500</v>
      </c>
      <c r="G91" s="35"/>
      <c r="H91" s="35"/>
      <c r="I91" s="114"/>
      <c r="J91" s="35"/>
      <c r="K91" s="35"/>
      <c r="L91" s="38"/>
      <c r="M91" s="206"/>
      <c r="N91" s="207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144</v>
      </c>
      <c r="AU91" s="16" t="s">
        <v>82</v>
      </c>
    </row>
    <row r="92" spans="2:51" s="13" customFormat="1" ht="10.2">
      <c r="B92" s="208"/>
      <c r="C92" s="209"/>
      <c r="D92" s="204" t="s">
        <v>146</v>
      </c>
      <c r="E92" s="210" t="s">
        <v>19</v>
      </c>
      <c r="F92" s="211" t="s">
        <v>501</v>
      </c>
      <c r="G92" s="209"/>
      <c r="H92" s="212">
        <v>50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146</v>
      </c>
      <c r="AU92" s="218" t="s">
        <v>82</v>
      </c>
      <c r="AV92" s="13" t="s">
        <v>82</v>
      </c>
      <c r="AW92" s="13" t="s">
        <v>33</v>
      </c>
      <c r="AX92" s="13" t="s">
        <v>79</v>
      </c>
      <c r="AY92" s="218" t="s">
        <v>135</v>
      </c>
    </row>
    <row r="93" spans="1:65" s="2" customFormat="1" ht="14.4" customHeight="1">
      <c r="A93" s="33"/>
      <c r="B93" s="34"/>
      <c r="C93" s="191" t="s">
        <v>82</v>
      </c>
      <c r="D93" s="191" t="s">
        <v>137</v>
      </c>
      <c r="E93" s="192" t="s">
        <v>138</v>
      </c>
      <c r="F93" s="193" t="s">
        <v>139</v>
      </c>
      <c r="G93" s="194" t="s">
        <v>140</v>
      </c>
      <c r="H93" s="195">
        <v>2.6</v>
      </c>
      <c r="I93" s="196"/>
      <c r="J93" s="197">
        <f>ROUND(I93*H93,2)</f>
        <v>0</v>
      </c>
      <c r="K93" s="193" t="s">
        <v>141</v>
      </c>
      <c r="L93" s="38"/>
      <c r="M93" s="198" t="s">
        <v>19</v>
      </c>
      <c r="N93" s="199" t="s">
        <v>42</v>
      </c>
      <c r="O93" s="63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202" t="s">
        <v>142</v>
      </c>
      <c r="AT93" s="202" t="s">
        <v>137</v>
      </c>
      <c r="AU93" s="202" t="s">
        <v>82</v>
      </c>
      <c r="AY93" s="16" t="s">
        <v>135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6" t="s">
        <v>79</v>
      </c>
      <c r="BK93" s="203">
        <f>ROUND(I93*H93,2)</f>
        <v>0</v>
      </c>
      <c r="BL93" s="16" t="s">
        <v>142</v>
      </c>
      <c r="BM93" s="202" t="s">
        <v>502</v>
      </c>
    </row>
    <row r="94" spans="1:47" s="2" customFormat="1" ht="19.2">
      <c r="A94" s="33"/>
      <c r="B94" s="34"/>
      <c r="C94" s="35"/>
      <c r="D94" s="204" t="s">
        <v>144</v>
      </c>
      <c r="E94" s="35"/>
      <c r="F94" s="205" t="s">
        <v>145</v>
      </c>
      <c r="G94" s="35"/>
      <c r="H94" s="35"/>
      <c r="I94" s="114"/>
      <c r="J94" s="35"/>
      <c r="K94" s="35"/>
      <c r="L94" s="38"/>
      <c r="M94" s="206"/>
      <c r="N94" s="207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144</v>
      </c>
      <c r="AU94" s="16" t="s">
        <v>82</v>
      </c>
    </row>
    <row r="95" spans="2:51" s="13" customFormat="1" ht="10.2">
      <c r="B95" s="208"/>
      <c r="C95" s="209"/>
      <c r="D95" s="204" t="s">
        <v>146</v>
      </c>
      <c r="E95" s="210" t="s">
        <v>19</v>
      </c>
      <c r="F95" s="211" t="s">
        <v>503</v>
      </c>
      <c r="G95" s="209"/>
      <c r="H95" s="212">
        <v>1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146</v>
      </c>
      <c r="AU95" s="218" t="s">
        <v>82</v>
      </c>
      <c r="AV95" s="13" t="s">
        <v>82</v>
      </c>
      <c r="AW95" s="13" t="s">
        <v>33</v>
      </c>
      <c r="AX95" s="13" t="s">
        <v>71</v>
      </c>
      <c r="AY95" s="218" t="s">
        <v>135</v>
      </c>
    </row>
    <row r="96" spans="2:51" s="13" customFormat="1" ht="10.2">
      <c r="B96" s="208"/>
      <c r="C96" s="209"/>
      <c r="D96" s="204" t="s">
        <v>146</v>
      </c>
      <c r="E96" s="210" t="s">
        <v>19</v>
      </c>
      <c r="F96" s="211" t="s">
        <v>504</v>
      </c>
      <c r="G96" s="209"/>
      <c r="H96" s="212">
        <v>1.35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146</v>
      </c>
      <c r="AU96" s="218" t="s">
        <v>82</v>
      </c>
      <c r="AV96" s="13" t="s">
        <v>82</v>
      </c>
      <c r="AW96" s="13" t="s">
        <v>33</v>
      </c>
      <c r="AX96" s="13" t="s">
        <v>71</v>
      </c>
      <c r="AY96" s="218" t="s">
        <v>135</v>
      </c>
    </row>
    <row r="97" spans="2:51" s="13" customFormat="1" ht="10.2">
      <c r="B97" s="208"/>
      <c r="C97" s="209"/>
      <c r="D97" s="204" t="s">
        <v>146</v>
      </c>
      <c r="E97" s="210" t="s">
        <v>19</v>
      </c>
      <c r="F97" s="211" t="s">
        <v>505</v>
      </c>
      <c r="G97" s="209"/>
      <c r="H97" s="212">
        <v>0.25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146</v>
      </c>
      <c r="AU97" s="218" t="s">
        <v>82</v>
      </c>
      <c r="AV97" s="13" t="s">
        <v>82</v>
      </c>
      <c r="AW97" s="13" t="s">
        <v>33</v>
      </c>
      <c r="AX97" s="13" t="s">
        <v>71</v>
      </c>
      <c r="AY97" s="218" t="s">
        <v>135</v>
      </c>
    </row>
    <row r="98" spans="1:65" s="2" customFormat="1" ht="14.4" customHeight="1">
      <c r="A98" s="33"/>
      <c r="B98" s="34"/>
      <c r="C98" s="191" t="s">
        <v>154</v>
      </c>
      <c r="D98" s="191" t="s">
        <v>137</v>
      </c>
      <c r="E98" s="192" t="s">
        <v>148</v>
      </c>
      <c r="F98" s="193" t="s">
        <v>149</v>
      </c>
      <c r="G98" s="194" t="s">
        <v>150</v>
      </c>
      <c r="H98" s="195">
        <v>9</v>
      </c>
      <c r="I98" s="196"/>
      <c r="J98" s="197">
        <f>ROUND(I98*H98,2)</f>
        <v>0</v>
      </c>
      <c r="K98" s="193" t="s">
        <v>141</v>
      </c>
      <c r="L98" s="38"/>
      <c r="M98" s="198" t="s">
        <v>19</v>
      </c>
      <c r="N98" s="199" t="s">
        <v>42</v>
      </c>
      <c r="O98" s="63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202" t="s">
        <v>142</v>
      </c>
      <c r="AT98" s="202" t="s">
        <v>137</v>
      </c>
      <c r="AU98" s="202" t="s">
        <v>82</v>
      </c>
      <c r="AY98" s="16" t="s">
        <v>135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6" t="s">
        <v>79</v>
      </c>
      <c r="BK98" s="203">
        <f>ROUND(I98*H98,2)</f>
        <v>0</v>
      </c>
      <c r="BL98" s="16" t="s">
        <v>142</v>
      </c>
      <c r="BM98" s="202" t="s">
        <v>506</v>
      </c>
    </row>
    <row r="99" spans="1:47" s="2" customFormat="1" ht="10.2">
      <c r="A99" s="33"/>
      <c r="B99" s="34"/>
      <c r="C99" s="35"/>
      <c r="D99" s="204" t="s">
        <v>144</v>
      </c>
      <c r="E99" s="35"/>
      <c r="F99" s="205" t="s">
        <v>152</v>
      </c>
      <c r="G99" s="35"/>
      <c r="H99" s="35"/>
      <c r="I99" s="114"/>
      <c r="J99" s="35"/>
      <c r="K99" s="35"/>
      <c r="L99" s="38"/>
      <c r="M99" s="206"/>
      <c r="N99" s="207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144</v>
      </c>
      <c r="AU99" s="16" t="s">
        <v>82</v>
      </c>
    </row>
    <row r="100" spans="2:51" s="13" customFormat="1" ht="10.2">
      <c r="B100" s="208"/>
      <c r="C100" s="209"/>
      <c r="D100" s="204" t="s">
        <v>146</v>
      </c>
      <c r="E100" s="210" t="s">
        <v>19</v>
      </c>
      <c r="F100" s="211" t="s">
        <v>507</v>
      </c>
      <c r="G100" s="209"/>
      <c r="H100" s="212">
        <v>9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146</v>
      </c>
      <c r="AU100" s="218" t="s">
        <v>82</v>
      </c>
      <c r="AV100" s="13" t="s">
        <v>82</v>
      </c>
      <c r="AW100" s="13" t="s">
        <v>33</v>
      </c>
      <c r="AX100" s="13" t="s">
        <v>79</v>
      </c>
      <c r="AY100" s="218" t="s">
        <v>135</v>
      </c>
    </row>
    <row r="101" spans="1:65" s="2" customFormat="1" ht="14.4" customHeight="1">
      <c r="A101" s="33"/>
      <c r="B101" s="34"/>
      <c r="C101" s="191" t="s">
        <v>142</v>
      </c>
      <c r="D101" s="191" t="s">
        <v>137</v>
      </c>
      <c r="E101" s="192" t="s">
        <v>155</v>
      </c>
      <c r="F101" s="193" t="s">
        <v>156</v>
      </c>
      <c r="G101" s="194" t="s">
        <v>157</v>
      </c>
      <c r="H101" s="195">
        <v>0.9</v>
      </c>
      <c r="I101" s="196"/>
      <c r="J101" s="197">
        <f>ROUND(I101*H101,2)</f>
        <v>0</v>
      </c>
      <c r="K101" s="193" t="s">
        <v>141</v>
      </c>
      <c r="L101" s="38"/>
      <c r="M101" s="198" t="s">
        <v>19</v>
      </c>
      <c r="N101" s="199" t="s">
        <v>42</v>
      </c>
      <c r="O101" s="63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202" t="s">
        <v>142</v>
      </c>
      <c r="AT101" s="202" t="s">
        <v>137</v>
      </c>
      <c r="AU101" s="202" t="s">
        <v>82</v>
      </c>
      <c r="AY101" s="16" t="s">
        <v>135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6" t="s">
        <v>79</v>
      </c>
      <c r="BK101" s="203">
        <f>ROUND(I101*H101,2)</f>
        <v>0</v>
      </c>
      <c r="BL101" s="16" t="s">
        <v>142</v>
      </c>
      <c r="BM101" s="202" t="s">
        <v>508</v>
      </c>
    </row>
    <row r="102" spans="1:47" s="2" customFormat="1" ht="19.2">
      <c r="A102" s="33"/>
      <c r="B102" s="34"/>
      <c r="C102" s="35"/>
      <c r="D102" s="204" t="s">
        <v>144</v>
      </c>
      <c r="E102" s="35"/>
      <c r="F102" s="205" t="s">
        <v>159</v>
      </c>
      <c r="G102" s="35"/>
      <c r="H102" s="35"/>
      <c r="I102" s="114"/>
      <c r="J102" s="35"/>
      <c r="K102" s="35"/>
      <c r="L102" s="38"/>
      <c r="M102" s="206"/>
      <c r="N102" s="207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144</v>
      </c>
      <c r="AU102" s="16" t="s">
        <v>82</v>
      </c>
    </row>
    <row r="103" spans="2:51" s="13" customFormat="1" ht="10.2">
      <c r="B103" s="208"/>
      <c r="C103" s="209"/>
      <c r="D103" s="204" t="s">
        <v>146</v>
      </c>
      <c r="E103" s="210" t="s">
        <v>19</v>
      </c>
      <c r="F103" s="211" t="s">
        <v>509</v>
      </c>
      <c r="G103" s="209"/>
      <c r="H103" s="212">
        <v>0.9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146</v>
      </c>
      <c r="AU103" s="218" t="s">
        <v>82</v>
      </c>
      <c r="AV103" s="13" t="s">
        <v>82</v>
      </c>
      <c r="AW103" s="13" t="s">
        <v>33</v>
      </c>
      <c r="AX103" s="13" t="s">
        <v>79</v>
      </c>
      <c r="AY103" s="218" t="s">
        <v>135</v>
      </c>
    </row>
    <row r="104" spans="1:65" s="2" customFormat="1" ht="14.4" customHeight="1">
      <c r="A104" s="33"/>
      <c r="B104" s="34"/>
      <c r="C104" s="191" t="s">
        <v>166</v>
      </c>
      <c r="D104" s="191" t="s">
        <v>137</v>
      </c>
      <c r="E104" s="192" t="s">
        <v>161</v>
      </c>
      <c r="F104" s="193" t="s">
        <v>162</v>
      </c>
      <c r="G104" s="194" t="s">
        <v>157</v>
      </c>
      <c r="H104" s="195">
        <v>1140</v>
      </c>
      <c r="I104" s="196"/>
      <c r="J104" s="197">
        <f>ROUND(I104*H104,2)</f>
        <v>0</v>
      </c>
      <c r="K104" s="193" t="s">
        <v>141</v>
      </c>
      <c r="L104" s="38"/>
      <c r="M104" s="198" t="s">
        <v>19</v>
      </c>
      <c r="N104" s="199" t="s">
        <v>42</v>
      </c>
      <c r="O104" s="63"/>
      <c r="P104" s="200">
        <f>O104*H104</f>
        <v>0</v>
      </c>
      <c r="Q104" s="200">
        <v>0</v>
      </c>
      <c r="R104" s="200">
        <f>Q104*H104</f>
        <v>0</v>
      </c>
      <c r="S104" s="200">
        <v>0.098</v>
      </c>
      <c r="T104" s="201">
        <f>S104*H104</f>
        <v>111.72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202" t="s">
        <v>142</v>
      </c>
      <c r="AT104" s="202" t="s">
        <v>137</v>
      </c>
      <c r="AU104" s="202" t="s">
        <v>82</v>
      </c>
      <c r="AY104" s="16" t="s">
        <v>135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6" t="s">
        <v>79</v>
      </c>
      <c r="BK104" s="203">
        <f>ROUND(I104*H104,2)</f>
        <v>0</v>
      </c>
      <c r="BL104" s="16" t="s">
        <v>142</v>
      </c>
      <c r="BM104" s="202" t="s">
        <v>510</v>
      </c>
    </row>
    <row r="105" spans="1:47" s="2" customFormat="1" ht="19.2">
      <c r="A105" s="33"/>
      <c r="B105" s="34"/>
      <c r="C105" s="35"/>
      <c r="D105" s="204" t="s">
        <v>144</v>
      </c>
      <c r="E105" s="35"/>
      <c r="F105" s="205" t="s">
        <v>164</v>
      </c>
      <c r="G105" s="35"/>
      <c r="H105" s="35"/>
      <c r="I105" s="114"/>
      <c r="J105" s="35"/>
      <c r="K105" s="35"/>
      <c r="L105" s="38"/>
      <c r="M105" s="206"/>
      <c r="N105" s="207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144</v>
      </c>
      <c r="AU105" s="16" t="s">
        <v>82</v>
      </c>
    </row>
    <row r="106" spans="2:51" s="13" customFormat="1" ht="10.2">
      <c r="B106" s="208"/>
      <c r="C106" s="209"/>
      <c r="D106" s="204" t="s">
        <v>146</v>
      </c>
      <c r="E106" s="210" t="s">
        <v>19</v>
      </c>
      <c r="F106" s="211" t="s">
        <v>511</v>
      </c>
      <c r="G106" s="209"/>
      <c r="H106" s="212">
        <v>1140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146</v>
      </c>
      <c r="AU106" s="218" t="s">
        <v>82</v>
      </c>
      <c r="AV106" s="13" t="s">
        <v>82</v>
      </c>
      <c r="AW106" s="13" t="s">
        <v>33</v>
      </c>
      <c r="AX106" s="13" t="s">
        <v>79</v>
      </c>
      <c r="AY106" s="218" t="s">
        <v>135</v>
      </c>
    </row>
    <row r="107" spans="1:65" s="2" customFormat="1" ht="14.4" customHeight="1">
      <c r="A107" s="33"/>
      <c r="B107" s="34"/>
      <c r="C107" s="191" t="s">
        <v>172</v>
      </c>
      <c r="D107" s="191" t="s">
        <v>137</v>
      </c>
      <c r="E107" s="192" t="s">
        <v>191</v>
      </c>
      <c r="F107" s="193" t="s">
        <v>192</v>
      </c>
      <c r="G107" s="194" t="s">
        <v>157</v>
      </c>
      <c r="H107" s="195">
        <v>610.7</v>
      </c>
      <c r="I107" s="196"/>
      <c r="J107" s="197">
        <f>ROUND(I107*H107,2)</f>
        <v>0</v>
      </c>
      <c r="K107" s="193" t="s">
        <v>141</v>
      </c>
      <c r="L107" s="38"/>
      <c r="M107" s="198" t="s">
        <v>19</v>
      </c>
      <c r="N107" s="199" t="s">
        <v>42</v>
      </c>
      <c r="O107" s="63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202" t="s">
        <v>142</v>
      </c>
      <c r="AT107" s="202" t="s">
        <v>137</v>
      </c>
      <c r="AU107" s="202" t="s">
        <v>82</v>
      </c>
      <c r="AY107" s="16" t="s">
        <v>135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6" t="s">
        <v>79</v>
      </c>
      <c r="BK107" s="203">
        <f>ROUND(I107*H107,2)</f>
        <v>0</v>
      </c>
      <c r="BL107" s="16" t="s">
        <v>142</v>
      </c>
      <c r="BM107" s="202" t="s">
        <v>512</v>
      </c>
    </row>
    <row r="108" spans="1:47" s="2" customFormat="1" ht="10.2">
      <c r="A108" s="33"/>
      <c r="B108" s="34"/>
      <c r="C108" s="35"/>
      <c r="D108" s="204" t="s">
        <v>144</v>
      </c>
      <c r="E108" s="35"/>
      <c r="F108" s="205" t="s">
        <v>194</v>
      </c>
      <c r="G108" s="35"/>
      <c r="H108" s="35"/>
      <c r="I108" s="114"/>
      <c r="J108" s="35"/>
      <c r="K108" s="35"/>
      <c r="L108" s="38"/>
      <c r="M108" s="206"/>
      <c r="N108" s="207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144</v>
      </c>
      <c r="AU108" s="16" t="s">
        <v>82</v>
      </c>
    </row>
    <row r="109" spans="2:51" s="13" customFormat="1" ht="10.2">
      <c r="B109" s="208"/>
      <c r="C109" s="209"/>
      <c r="D109" s="204" t="s">
        <v>146</v>
      </c>
      <c r="E109" s="210" t="s">
        <v>19</v>
      </c>
      <c r="F109" s="211" t="s">
        <v>513</v>
      </c>
      <c r="G109" s="209"/>
      <c r="H109" s="212">
        <v>446.8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146</v>
      </c>
      <c r="AU109" s="218" t="s">
        <v>82</v>
      </c>
      <c r="AV109" s="13" t="s">
        <v>82</v>
      </c>
      <c r="AW109" s="13" t="s">
        <v>33</v>
      </c>
      <c r="AX109" s="13" t="s">
        <v>71</v>
      </c>
      <c r="AY109" s="218" t="s">
        <v>135</v>
      </c>
    </row>
    <row r="110" spans="2:51" s="13" customFormat="1" ht="10.2">
      <c r="B110" s="208"/>
      <c r="C110" s="209"/>
      <c r="D110" s="204" t="s">
        <v>146</v>
      </c>
      <c r="E110" s="210" t="s">
        <v>19</v>
      </c>
      <c r="F110" s="211" t="s">
        <v>514</v>
      </c>
      <c r="G110" s="209"/>
      <c r="H110" s="212">
        <v>163.9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146</v>
      </c>
      <c r="AU110" s="218" t="s">
        <v>82</v>
      </c>
      <c r="AV110" s="13" t="s">
        <v>82</v>
      </c>
      <c r="AW110" s="13" t="s">
        <v>33</v>
      </c>
      <c r="AX110" s="13" t="s">
        <v>71</v>
      </c>
      <c r="AY110" s="218" t="s">
        <v>135</v>
      </c>
    </row>
    <row r="111" spans="1:65" s="2" customFormat="1" ht="22.8">
      <c r="A111" s="33"/>
      <c r="B111" s="34"/>
      <c r="C111" s="191" t="s">
        <v>177</v>
      </c>
      <c r="D111" s="191" t="s">
        <v>137</v>
      </c>
      <c r="E111" s="192" t="s">
        <v>197</v>
      </c>
      <c r="F111" s="193" t="s">
        <v>198</v>
      </c>
      <c r="G111" s="194" t="s">
        <v>140</v>
      </c>
      <c r="H111" s="195">
        <v>651.9</v>
      </c>
      <c r="I111" s="196"/>
      <c r="J111" s="197">
        <f>ROUND(I111*H111,2)</f>
        <v>0</v>
      </c>
      <c r="K111" s="193" t="s">
        <v>141</v>
      </c>
      <c r="L111" s="38"/>
      <c r="M111" s="198" t="s">
        <v>19</v>
      </c>
      <c r="N111" s="199" t="s">
        <v>42</v>
      </c>
      <c r="O111" s="63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202" t="s">
        <v>142</v>
      </c>
      <c r="AT111" s="202" t="s">
        <v>137</v>
      </c>
      <c r="AU111" s="202" t="s">
        <v>82</v>
      </c>
      <c r="AY111" s="16" t="s">
        <v>135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6" t="s">
        <v>79</v>
      </c>
      <c r="BK111" s="203">
        <f>ROUND(I111*H111,2)</f>
        <v>0</v>
      </c>
      <c r="BL111" s="16" t="s">
        <v>142</v>
      </c>
      <c r="BM111" s="202" t="s">
        <v>515</v>
      </c>
    </row>
    <row r="112" spans="1:47" s="2" customFormat="1" ht="19.2">
      <c r="A112" s="33"/>
      <c r="B112" s="34"/>
      <c r="C112" s="35"/>
      <c r="D112" s="204" t="s">
        <v>144</v>
      </c>
      <c r="E112" s="35"/>
      <c r="F112" s="205" t="s">
        <v>200</v>
      </c>
      <c r="G112" s="35"/>
      <c r="H112" s="35"/>
      <c r="I112" s="114"/>
      <c r="J112" s="35"/>
      <c r="K112" s="35"/>
      <c r="L112" s="38"/>
      <c r="M112" s="206"/>
      <c r="N112" s="207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144</v>
      </c>
      <c r="AU112" s="16" t="s">
        <v>82</v>
      </c>
    </row>
    <row r="113" spans="2:51" s="13" customFormat="1" ht="10.2">
      <c r="B113" s="208"/>
      <c r="C113" s="209"/>
      <c r="D113" s="204" t="s">
        <v>146</v>
      </c>
      <c r="E113" s="210" t="s">
        <v>19</v>
      </c>
      <c r="F113" s="211" t="s">
        <v>516</v>
      </c>
      <c r="G113" s="209"/>
      <c r="H113" s="212">
        <v>656.9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146</v>
      </c>
      <c r="AU113" s="218" t="s">
        <v>82</v>
      </c>
      <c r="AV113" s="13" t="s">
        <v>82</v>
      </c>
      <c r="AW113" s="13" t="s">
        <v>33</v>
      </c>
      <c r="AX113" s="13" t="s">
        <v>71</v>
      </c>
      <c r="AY113" s="218" t="s">
        <v>135</v>
      </c>
    </row>
    <row r="114" spans="2:51" s="13" customFormat="1" ht="10.2">
      <c r="B114" s="208"/>
      <c r="C114" s="209"/>
      <c r="D114" s="204" t="s">
        <v>146</v>
      </c>
      <c r="E114" s="210" t="s">
        <v>19</v>
      </c>
      <c r="F114" s="211" t="s">
        <v>517</v>
      </c>
      <c r="G114" s="209"/>
      <c r="H114" s="212">
        <v>52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146</v>
      </c>
      <c r="AU114" s="218" t="s">
        <v>82</v>
      </c>
      <c r="AV114" s="13" t="s">
        <v>82</v>
      </c>
      <c r="AW114" s="13" t="s">
        <v>33</v>
      </c>
      <c r="AX114" s="13" t="s">
        <v>71</v>
      </c>
      <c r="AY114" s="218" t="s">
        <v>135</v>
      </c>
    </row>
    <row r="115" spans="2:51" s="13" customFormat="1" ht="10.2">
      <c r="B115" s="208"/>
      <c r="C115" s="209"/>
      <c r="D115" s="204" t="s">
        <v>146</v>
      </c>
      <c r="E115" s="210" t="s">
        <v>19</v>
      </c>
      <c r="F115" s="211" t="s">
        <v>518</v>
      </c>
      <c r="G115" s="209"/>
      <c r="H115" s="212">
        <v>-57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146</v>
      </c>
      <c r="AU115" s="218" t="s">
        <v>82</v>
      </c>
      <c r="AV115" s="13" t="s">
        <v>82</v>
      </c>
      <c r="AW115" s="13" t="s">
        <v>33</v>
      </c>
      <c r="AX115" s="13" t="s">
        <v>71</v>
      </c>
      <c r="AY115" s="218" t="s">
        <v>135</v>
      </c>
    </row>
    <row r="116" spans="1:65" s="2" customFormat="1" ht="14.4" customHeight="1">
      <c r="A116" s="33"/>
      <c r="B116" s="34"/>
      <c r="C116" s="191" t="s">
        <v>183</v>
      </c>
      <c r="D116" s="191" t="s">
        <v>137</v>
      </c>
      <c r="E116" s="192" t="s">
        <v>205</v>
      </c>
      <c r="F116" s="193" t="s">
        <v>206</v>
      </c>
      <c r="G116" s="194" t="s">
        <v>157</v>
      </c>
      <c r="H116" s="195">
        <v>0.9</v>
      </c>
      <c r="I116" s="196"/>
      <c r="J116" s="197">
        <f>ROUND(I116*H116,2)</f>
        <v>0</v>
      </c>
      <c r="K116" s="193" t="s">
        <v>141</v>
      </c>
      <c r="L116" s="38"/>
      <c r="M116" s="198" t="s">
        <v>19</v>
      </c>
      <c r="N116" s="199" t="s">
        <v>42</v>
      </c>
      <c r="O116" s="63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202" t="s">
        <v>142</v>
      </c>
      <c r="AT116" s="202" t="s">
        <v>137</v>
      </c>
      <c r="AU116" s="202" t="s">
        <v>82</v>
      </c>
      <c r="AY116" s="16" t="s">
        <v>135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6" t="s">
        <v>79</v>
      </c>
      <c r="BK116" s="203">
        <f>ROUND(I116*H116,2)</f>
        <v>0</v>
      </c>
      <c r="BL116" s="16" t="s">
        <v>142</v>
      </c>
      <c r="BM116" s="202" t="s">
        <v>519</v>
      </c>
    </row>
    <row r="117" spans="1:47" s="2" customFormat="1" ht="10.2">
      <c r="A117" s="33"/>
      <c r="B117" s="34"/>
      <c r="C117" s="35"/>
      <c r="D117" s="204" t="s">
        <v>144</v>
      </c>
      <c r="E117" s="35"/>
      <c r="F117" s="205" t="s">
        <v>208</v>
      </c>
      <c r="G117" s="35"/>
      <c r="H117" s="35"/>
      <c r="I117" s="114"/>
      <c r="J117" s="35"/>
      <c r="K117" s="35"/>
      <c r="L117" s="38"/>
      <c r="M117" s="206"/>
      <c r="N117" s="207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144</v>
      </c>
      <c r="AU117" s="16" t="s">
        <v>82</v>
      </c>
    </row>
    <row r="118" spans="1:65" s="2" customFormat="1" ht="14.4" customHeight="1">
      <c r="A118" s="33"/>
      <c r="B118" s="34"/>
      <c r="C118" s="191" t="s">
        <v>190</v>
      </c>
      <c r="D118" s="191" t="s">
        <v>137</v>
      </c>
      <c r="E118" s="192" t="s">
        <v>520</v>
      </c>
      <c r="F118" s="193" t="s">
        <v>521</v>
      </c>
      <c r="G118" s="194" t="s">
        <v>140</v>
      </c>
      <c r="H118" s="195">
        <v>1.5</v>
      </c>
      <c r="I118" s="196"/>
      <c r="J118" s="197">
        <f>ROUND(I118*H118,2)</f>
        <v>0</v>
      </c>
      <c r="K118" s="193" t="s">
        <v>141</v>
      </c>
      <c r="L118" s="38"/>
      <c r="M118" s="198" t="s">
        <v>19</v>
      </c>
      <c r="N118" s="199" t="s">
        <v>42</v>
      </c>
      <c r="O118" s="63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202" t="s">
        <v>142</v>
      </c>
      <c r="AT118" s="202" t="s">
        <v>137</v>
      </c>
      <c r="AU118" s="202" t="s">
        <v>82</v>
      </c>
      <c r="AY118" s="16" t="s">
        <v>135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6" t="s">
        <v>79</v>
      </c>
      <c r="BK118" s="203">
        <f>ROUND(I118*H118,2)</f>
        <v>0</v>
      </c>
      <c r="BL118" s="16" t="s">
        <v>142</v>
      </c>
      <c r="BM118" s="202" t="s">
        <v>522</v>
      </c>
    </row>
    <row r="119" spans="1:47" s="2" customFormat="1" ht="19.2">
      <c r="A119" s="33"/>
      <c r="B119" s="34"/>
      <c r="C119" s="35"/>
      <c r="D119" s="204" t="s">
        <v>144</v>
      </c>
      <c r="E119" s="35"/>
      <c r="F119" s="205" t="s">
        <v>523</v>
      </c>
      <c r="G119" s="35"/>
      <c r="H119" s="35"/>
      <c r="I119" s="114"/>
      <c r="J119" s="35"/>
      <c r="K119" s="35"/>
      <c r="L119" s="38"/>
      <c r="M119" s="206"/>
      <c r="N119" s="207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144</v>
      </c>
      <c r="AU119" s="16" t="s">
        <v>82</v>
      </c>
    </row>
    <row r="120" spans="2:51" s="13" customFormat="1" ht="10.2">
      <c r="B120" s="208"/>
      <c r="C120" s="209"/>
      <c r="D120" s="204" t="s">
        <v>146</v>
      </c>
      <c r="E120" s="210" t="s">
        <v>19</v>
      </c>
      <c r="F120" s="211" t="s">
        <v>524</v>
      </c>
      <c r="G120" s="209"/>
      <c r="H120" s="212">
        <v>1.5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146</v>
      </c>
      <c r="AU120" s="218" t="s">
        <v>82</v>
      </c>
      <c r="AV120" s="13" t="s">
        <v>82</v>
      </c>
      <c r="AW120" s="13" t="s">
        <v>33</v>
      </c>
      <c r="AX120" s="13" t="s">
        <v>79</v>
      </c>
      <c r="AY120" s="218" t="s">
        <v>135</v>
      </c>
    </row>
    <row r="121" spans="1:65" s="2" customFormat="1" ht="22.8">
      <c r="A121" s="33"/>
      <c r="B121" s="34"/>
      <c r="C121" s="191" t="s">
        <v>196</v>
      </c>
      <c r="D121" s="191" t="s">
        <v>137</v>
      </c>
      <c r="E121" s="192" t="s">
        <v>210</v>
      </c>
      <c r="F121" s="193" t="s">
        <v>211</v>
      </c>
      <c r="G121" s="194" t="s">
        <v>140</v>
      </c>
      <c r="H121" s="195">
        <v>44.6</v>
      </c>
      <c r="I121" s="196"/>
      <c r="J121" s="197">
        <f>ROUND(I121*H121,2)</f>
        <v>0</v>
      </c>
      <c r="K121" s="193" t="s">
        <v>141</v>
      </c>
      <c r="L121" s="38"/>
      <c r="M121" s="198" t="s">
        <v>19</v>
      </c>
      <c r="N121" s="199" t="s">
        <v>42</v>
      </c>
      <c r="O121" s="63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02" t="s">
        <v>142</v>
      </c>
      <c r="AT121" s="202" t="s">
        <v>137</v>
      </c>
      <c r="AU121" s="202" t="s">
        <v>82</v>
      </c>
      <c r="AY121" s="16" t="s">
        <v>135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6" t="s">
        <v>79</v>
      </c>
      <c r="BK121" s="203">
        <f>ROUND(I121*H121,2)</f>
        <v>0</v>
      </c>
      <c r="BL121" s="16" t="s">
        <v>142</v>
      </c>
      <c r="BM121" s="202" t="s">
        <v>525</v>
      </c>
    </row>
    <row r="122" spans="1:47" s="2" customFormat="1" ht="19.2">
      <c r="A122" s="33"/>
      <c r="B122" s="34"/>
      <c r="C122" s="35"/>
      <c r="D122" s="204" t="s">
        <v>144</v>
      </c>
      <c r="E122" s="35"/>
      <c r="F122" s="205" t="s">
        <v>213</v>
      </c>
      <c r="G122" s="35"/>
      <c r="H122" s="35"/>
      <c r="I122" s="114"/>
      <c r="J122" s="35"/>
      <c r="K122" s="35"/>
      <c r="L122" s="38"/>
      <c r="M122" s="206"/>
      <c r="N122" s="207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144</v>
      </c>
      <c r="AU122" s="16" t="s">
        <v>82</v>
      </c>
    </row>
    <row r="123" spans="2:51" s="13" customFormat="1" ht="10.2">
      <c r="B123" s="208"/>
      <c r="C123" s="209"/>
      <c r="D123" s="204" t="s">
        <v>146</v>
      </c>
      <c r="E123" s="210" t="s">
        <v>19</v>
      </c>
      <c r="F123" s="211" t="s">
        <v>526</v>
      </c>
      <c r="G123" s="209"/>
      <c r="H123" s="212">
        <v>44.6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146</v>
      </c>
      <c r="AU123" s="218" t="s">
        <v>82</v>
      </c>
      <c r="AV123" s="13" t="s">
        <v>82</v>
      </c>
      <c r="AW123" s="13" t="s">
        <v>33</v>
      </c>
      <c r="AX123" s="13" t="s">
        <v>79</v>
      </c>
      <c r="AY123" s="218" t="s">
        <v>135</v>
      </c>
    </row>
    <row r="124" spans="1:65" s="2" customFormat="1" ht="14.4" customHeight="1">
      <c r="A124" s="33"/>
      <c r="B124" s="34"/>
      <c r="C124" s="191" t="s">
        <v>204</v>
      </c>
      <c r="D124" s="191" t="s">
        <v>137</v>
      </c>
      <c r="E124" s="192" t="s">
        <v>227</v>
      </c>
      <c r="F124" s="193" t="s">
        <v>228</v>
      </c>
      <c r="G124" s="194" t="s">
        <v>150</v>
      </c>
      <c r="H124" s="195">
        <v>9</v>
      </c>
      <c r="I124" s="196"/>
      <c r="J124" s="197">
        <f>ROUND(I124*H124,2)</f>
        <v>0</v>
      </c>
      <c r="K124" s="193" t="s">
        <v>141</v>
      </c>
      <c r="L124" s="38"/>
      <c r="M124" s="198" t="s">
        <v>19</v>
      </c>
      <c r="N124" s="199" t="s">
        <v>42</v>
      </c>
      <c r="O124" s="63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02" t="s">
        <v>142</v>
      </c>
      <c r="AT124" s="202" t="s">
        <v>137</v>
      </c>
      <c r="AU124" s="202" t="s">
        <v>82</v>
      </c>
      <c r="AY124" s="16" t="s">
        <v>135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79</v>
      </c>
      <c r="BK124" s="203">
        <f>ROUND(I124*H124,2)</f>
        <v>0</v>
      </c>
      <c r="BL124" s="16" t="s">
        <v>142</v>
      </c>
      <c r="BM124" s="202" t="s">
        <v>527</v>
      </c>
    </row>
    <row r="125" spans="1:47" s="2" customFormat="1" ht="19.2">
      <c r="A125" s="33"/>
      <c r="B125" s="34"/>
      <c r="C125" s="35"/>
      <c r="D125" s="204" t="s">
        <v>144</v>
      </c>
      <c r="E125" s="35"/>
      <c r="F125" s="205" t="s">
        <v>230</v>
      </c>
      <c r="G125" s="35"/>
      <c r="H125" s="35"/>
      <c r="I125" s="114"/>
      <c r="J125" s="35"/>
      <c r="K125" s="35"/>
      <c r="L125" s="38"/>
      <c r="M125" s="206"/>
      <c r="N125" s="207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144</v>
      </c>
      <c r="AU125" s="16" t="s">
        <v>82</v>
      </c>
    </row>
    <row r="126" spans="1:65" s="2" customFormat="1" ht="22.8">
      <c r="A126" s="33"/>
      <c r="B126" s="34"/>
      <c r="C126" s="191" t="s">
        <v>209</v>
      </c>
      <c r="D126" s="191" t="s">
        <v>137</v>
      </c>
      <c r="E126" s="192" t="s">
        <v>232</v>
      </c>
      <c r="F126" s="193" t="s">
        <v>233</v>
      </c>
      <c r="G126" s="194" t="s">
        <v>140</v>
      </c>
      <c r="H126" s="195">
        <v>697</v>
      </c>
      <c r="I126" s="196"/>
      <c r="J126" s="197">
        <f>ROUND(I126*H126,2)</f>
        <v>0</v>
      </c>
      <c r="K126" s="193" t="s">
        <v>141</v>
      </c>
      <c r="L126" s="38"/>
      <c r="M126" s="198" t="s">
        <v>19</v>
      </c>
      <c r="N126" s="199" t="s">
        <v>42</v>
      </c>
      <c r="O126" s="63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02" t="s">
        <v>142</v>
      </c>
      <c r="AT126" s="202" t="s">
        <v>137</v>
      </c>
      <c r="AU126" s="202" t="s">
        <v>82</v>
      </c>
      <c r="AY126" s="16" t="s">
        <v>135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79</v>
      </c>
      <c r="BK126" s="203">
        <f>ROUND(I126*H126,2)</f>
        <v>0</v>
      </c>
      <c r="BL126" s="16" t="s">
        <v>142</v>
      </c>
      <c r="BM126" s="202" t="s">
        <v>528</v>
      </c>
    </row>
    <row r="127" spans="1:47" s="2" customFormat="1" ht="28.8">
      <c r="A127" s="33"/>
      <c r="B127" s="34"/>
      <c r="C127" s="35"/>
      <c r="D127" s="204" t="s">
        <v>144</v>
      </c>
      <c r="E127" s="35"/>
      <c r="F127" s="205" t="s">
        <v>235</v>
      </c>
      <c r="G127" s="35"/>
      <c r="H127" s="35"/>
      <c r="I127" s="114"/>
      <c r="J127" s="35"/>
      <c r="K127" s="35"/>
      <c r="L127" s="38"/>
      <c r="M127" s="206"/>
      <c r="N127" s="207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144</v>
      </c>
      <c r="AU127" s="16" t="s">
        <v>82</v>
      </c>
    </row>
    <row r="128" spans="2:51" s="13" customFormat="1" ht="10.2">
      <c r="B128" s="208"/>
      <c r="C128" s="209"/>
      <c r="D128" s="204" t="s">
        <v>146</v>
      </c>
      <c r="E128" s="210" t="s">
        <v>19</v>
      </c>
      <c r="F128" s="211" t="s">
        <v>529</v>
      </c>
      <c r="G128" s="209"/>
      <c r="H128" s="212">
        <v>697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146</v>
      </c>
      <c r="AU128" s="218" t="s">
        <v>82</v>
      </c>
      <c r="AV128" s="13" t="s">
        <v>82</v>
      </c>
      <c r="AW128" s="13" t="s">
        <v>33</v>
      </c>
      <c r="AX128" s="13" t="s">
        <v>79</v>
      </c>
      <c r="AY128" s="218" t="s">
        <v>135</v>
      </c>
    </row>
    <row r="129" spans="1:65" s="2" customFormat="1" ht="22.8">
      <c r="A129" s="33"/>
      <c r="B129" s="34"/>
      <c r="C129" s="191" t="s">
        <v>215</v>
      </c>
      <c r="D129" s="191" t="s">
        <v>137</v>
      </c>
      <c r="E129" s="192" t="s">
        <v>238</v>
      </c>
      <c r="F129" s="193" t="s">
        <v>239</v>
      </c>
      <c r="G129" s="194" t="s">
        <v>140</v>
      </c>
      <c r="H129" s="195">
        <v>10455</v>
      </c>
      <c r="I129" s="196"/>
      <c r="J129" s="197">
        <f>ROUND(I129*H129,2)</f>
        <v>0</v>
      </c>
      <c r="K129" s="193" t="s">
        <v>141</v>
      </c>
      <c r="L129" s="38"/>
      <c r="M129" s="198" t="s">
        <v>19</v>
      </c>
      <c r="N129" s="199" t="s">
        <v>42</v>
      </c>
      <c r="O129" s="63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2" t="s">
        <v>142</v>
      </c>
      <c r="AT129" s="202" t="s">
        <v>137</v>
      </c>
      <c r="AU129" s="202" t="s">
        <v>82</v>
      </c>
      <c r="AY129" s="16" t="s">
        <v>135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79</v>
      </c>
      <c r="BK129" s="203">
        <f>ROUND(I129*H129,2)</f>
        <v>0</v>
      </c>
      <c r="BL129" s="16" t="s">
        <v>142</v>
      </c>
      <c r="BM129" s="202" t="s">
        <v>530</v>
      </c>
    </row>
    <row r="130" spans="1:47" s="2" customFormat="1" ht="28.8">
      <c r="A130" s="33"/>
      <c r="B130" s="34"/>
      <c r="C130" s="35"/>
      <c r="D130" s="204" t="s">
        <v>144</v>
      </c>
      <c r="E130" s="35"/>
      <c r="F130" s="205" t="s">
        <v>241</v>
      </c>
      <c r="G130" s="35"/>
      <c r="H130" s="35"/>
      <c r="I130" s="114"/>
      <c r="J130" s="35"/>
      <c r="K130" s="35"/>
      <c r="L130" s="38"/>
      <c r="M130" s="206"/>
      <c r="N130" s="207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144</v>
      </c>
      <c r="AU130" s="16" t="s">
        <v>82</v>
      </c>
    </row>
    <row r="131" spans="2:51" s="13" customFormat="1" ht="10.2">
      <c r="B131" s="208"/>
      <c r="C131" s="209"/>
      <c r="D131" s="204" t="s">
        <v>146</v>
      </c>
      <c r="E131" s="210" t="s">
        <v>19</v>
      </c>
      <c r="F131" s="211" t="s">
        <v>531</v>
      </c>
      <c r="G131" s="209"/>
      <c r="H131" s="212">
        <v>10455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146</v>
      </c>
      <c r="AU131" s="218" t="s">
        <v>82</v>
      </c>
      <c r="AV131" s="13" t="s">
        <v>82</v>
      </c>
      <c r="AW131" s="13" t="s">
        <v>33</v>
      </c>
      <c r="AX131" s="13" t="s">
        <v>79</v>
      </c>
      <c r="AY131" s="218" t="s">
        <v>135</v>
      </c>
    </row>
    <row r="132" spans="1:65" s="2" customFormat="1" ht="14.4" customHeight="1">
      <c r="A132" s="33"/>
      <c r="B132" s="34"/>
      <c r="C132" s="191" t="s">
        <v>221</v>
      </c>
      <c r="D132" s="191" t="s">
        <v>137</v>
      </c>
      <c r="E132" s="192" t="s">
        <v>532</v>
      </c>
      <c r="F132" s="193" t="s">
        <v>533</v>
      </c>
      <c r="G132" s="194" t="s">
        <v>140</v>
      </c>
      <c r="H132" s="195">
        <v>0.5</v>
      </c>
      <c r="I132" s="196"/>
      <c r="J132" s="197">
        <f>ROUND(I132*H132,2)</f>
        <v>0</v>
      </c>
      <c r="K132" s="193" t="s">
        <v>141</v>
      </c>
      <c r="L132" s="38"/>
      <c r="M132" s="198" t="s">
        <v>19</v>
      </c>
      <c r="N132" s="199" t="s">
        <v>42</v>
      </c>
      <c r="O132" s="63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2" t="s">
        <v>142</v>
      </c>
      <c r="AT132" s="202" t="s">
        <v>137</v>
      </c>
      <c r="AU132" s="202" t="s">
        <v>82</v>
      </c>
      <c r="AY132" s="16" t="s">
        <v>135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79</v>
      </c>
      <c r="BK132" s="203">
        <f>ROUND(I132*H132,2)</f>
        <v>0</v>
      </c>
      <c r="BL132" s="16" t="s">
        <v>142</v>
      </c>
      <c r="BM132" s="202" t="s">
        <v>534</v>
      </c>
    </row>
    <row r="133" spans="1:47" s="2" customFormat="1" ht="19.2">
      <c r="A133" s="33"/>
      <c r="B133" s="34"/>
      <c r="C133" s="35"/>
      <c r="D133" s="204" t="s">
        <v>144</v>
      </c>
      <c r="E133" s="35"/>
      <c r="F133" s="205" t="s">
        <v>535</v>
      </c>
      <c r="G133" s="35"/>
      <c r="H133" s="35"/>
      <c r="I133" s="114"/>
      <c r="J133" s="35"/>
      <c r="K133" s="35"/>
      <c r="L133" s="38"/>
      <c r="M133" s="206"/>
      <c r="N133" s="207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144</v>
      </c>
      <c r="AU133" s="16" t="s">
        <v>82</v>
      </c>
    </row>
    <row r="134" spans="2:51" s="13" customFormat="1" ht="10.2">
      <c r="B134" s="208"/>
      <c r="C134" s="209"/>
      <c r="D134" s="204" t="s">
        <v>146</v>
      </c>
      <c r="E134" s="210" t="s">
        <v>19</v>
      </c>
      <c r="F134" s="211" t="s">
        <v>536</v>
      </c>
      <c r="G134" s="209"/>
      <c r="H134" s="212">
        <v>0.5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146</v>
      </c>
      <c r="AU134" s="218" t="s">
        <v>82</v>
      </c>
      <c r="AV134" s="13" t="s">
        <v>82</v>
      </c>
      <c r="AW134" s="13" t="s">
        <v>33</v>
      </c>
      <c r="AX134" s="13" t="s">
        <v>79</v>
      </c>
      <c r="AY134" s="218" t="s">
        <v>135</v>
      </c>
    </row>
    <row r="135" spans="1:65" s="2" customFormat="1" ht="14.4" customHeight="1">
      <c r="A135" s="33"/>
      <c r="B135" s="34"/>
      <c r="C135" s="191" t="s">
        <v>8</v>
      </c>
      <c r="D135" s="191" t="s">
        <v>137</v>
      </c>
      <c r="E135" s="192" t="s">
        <v>244</v>
      </c>
      <c r="F135" s="193" t="s">
        <v>245</v>
      </c>
      <c r="G135" s="194" t="s">
        <v>246</v>
      </c>
      <c r="H135" s="195">
        <v>1254.6</v>
      </c>
      <c r="I135" s="196"/>
      <c r="J135" s="197">
        <f>ROUND(I135*H135,2)</f>
        <v>0</v>
      </c>
      <c r="K135" s="193" t="s">
        <v>141</v>
      </c>
      <c r="L135" s="38"/>
      <c r="M135" s="198" t="s">
        <v>19</v>
      </c>
      <c r="N135" s="199" t="s">
        <v>42</v>
      </c>
      <c r="O135" s="63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2" t="s">
        <v>142</v>
      </c>
      <c r="AT135" s="202" t="s">
        <v>137</v>
      </c>
      <c r="AU135" s="202" t="s">
        <v>82</v>
      </c>
      <c r="AY135" s="16" t="s">
        <v>135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79</v>
      </c>
      <c r="BK135" s="203">
        <f>ROUND(I135*H135,2)</f>
        <v>0</v>
      </c>
      <c r="BL135" s="16" t="s">
        <v>142</v>
      </c>
      <c r="BM135" s="202" t="s">
        <v>537</v>
      </c>
    </row>
    <row r="136" spans="1:47" s="2" customFormat="1" ht="19.2">
      <c r="A136" s="33"/>
      <c r="B136" s="34"/>
      <c r="C136" s="35"/>
      <c r="D136" s="204" t="s">
        <v>144</v>
      </c>
      <c r="E136" s="35"/>
      <c r="F136" s="205" t="s">
        <v>248</v>
      </c>
      <c r="G136" s="35"/>
      <c r="H136" s="35"/>
      <c r="I136" s="114"/>
      <c r="J136" s="35"/>
      <c r="K136" s="35"/>
      <c r="L136" s="38"/>
      <c r="M136" s="206"/>
      <c r="N136" s="207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144</v>
      </c>
      <c r="AU136" s="16" t="s">
        <v>82</v>
      </c>
    </row>
    <row r="137" spans="2:51" s="13" customFormat="1" ht="10.2">
      <c r="B137" s="208"/>
      <c r="C137" s="209"/>
      <c r="D137" s="204" t="s">
        <v>146</v>
      </c>
      <c r="E137" s="210" t="s">
        <v>19</v>
      </c>
      <c r="F137" s="211" t="s">
        <v>538</v>
      </c>
      <c r="G137" s="209"/>
      <c r="H137" s="212">
        <v>1254.6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146</v>
      </c>
      <c r="AU137" s="218" t="s">
        <v>82</v>
      </c>
      <c r="AV137" s="13" t="s">
        <v>82</v>
      </c>
      <c r="AW137" s="13" t="s">
        <v>33</v>
      </c>
      <c r="AX137" s="13" t="s">
        <v>71</v>
      </c>
      <c r="AY137" s="218" t="s">
        <v>135</v>
      </c>
    </row>
    <row r="138" spans="1:65" s="2" customFormat="1" ht="14.4" customHeight="1">
      <c r="A138" s="33"/>
      <c r="B138" s="34"/>
      <c r="C138" s="191" t="s">
        <v>231</v>
      </c>
      <c r="D138" s="191" t="s">
        <v>137</v>
      </c>
      <c r="E138" s="192" t="s">
        <v>251</v>
      </c>
      <c r="F138" s="193" t="s">
        <v>252</v>
      </c>
      <c r="G138" s="194" t="s">
        <v>140</v>
      </c>
      <c r="H138" s="195">
        <v>697</v>
      </c>
      <c r="I138" s="196"/>
      <c r="J138" s="197">
        <f>ROUND(I138*H138,2)</f>
        <v>0</v>
      </c>
      <c r="K138" s="193" t="s">
        <v>141</v>
      </c>
      <c r="L138" s="38"/>
      <c r="M138" s="198" t="s">
        <v>19</v>
      </c>
      <c r="N138" s="199" t="s">
        <v>42</v>
      </c>
      <c r="O138" s="63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2" t="s">
        <v>142</v>
      </c>
      <c r="AT138" s="202" t="s">
        <v>137</v>
      </c>
      <c r="AU138" s="202" t="s">
        <v>82</v>
      </c>
      <c r="AY138" s="16" t="s">
        <v>135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79</v>
      </c>
      <c r="BK138" s="203">
        <f>ROUND(I138*H138,2)</f>
        <v>0</v>
      </c>
      <c r="BL138" s="16" t="s">
        <v>142</v>
      </c>
      <c r="BM138" s="202" t="s">
        <v>539</v>
      </c>
    </row>
    <row r="139" spans="1:47" s="2" customFormat="1" ht="19.2">
      <c r="A139" s="33"/>
      <c r="B139" s="34"/>
      <c r="C139" s="35"/>
      <c r="D139" s="204" t="s">
        <v>144</v>
      </c>
      <c r="E139" s="35"/>
      <c r="F139" s="205" t="s">
        <v>254</v>
      </c>
      <c r="G139" s="35"/>
      <c r="H139" s="35"/>
      <c r="I139" s="114"/>
      <c r="J139" s="35"/>
      <c r="K139" s="35"/>
      <c r="L139" s="38"/>
      <c r="M139" s="206"/>
      <c r="N139" s="207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144</v>
      </c>
      <c r="AU139" s="16" t="s">
        <v>82</v>
      </c>
    </row>
    <row r="140" spans="2:51" s="13" customFormat="1" ht="10.2">
      <c r="B140" s="208"/>
      <c r="C140" s="209"/>
      <c r="D140" s="204" t="s">
        <v>146</v>
      </c>
      <c r="E140" s="210" t="s">
        <v>19</v>
      </c>
      <c r="F140" s="211" t="s">
        <v>540</v>
      </c>
      <c r="G140" s="209"/>
      <c r="H140" s="212">
        <v>697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146</v>
      </c>
      <c r="AU140" s="218" t="s">
        <v>82</v>
      </c>
      <c r="AV140" s="13" t="s">
        <v>82</v>
      </c>
      <c r="AW140" s="13" t="s">
        <v>33</v>
      </c>
      <c r="AX140" s="13" t="s">
        <v>79</v>
      </c>
      <c r="AY140" s="218" t="s">
        <v>135</v>
      </c>
    </row>
    <row r="141" spans="1:65" s="2" customFormat="1" ht="14.4" customHeight="1">
      <c r="A141" s="33"/>
      <c r="B141" s="34"/>
      <c r="C141" s="191" t="s">
        <v>237</v>
      </c>
      <c r="D141" s="191" t="s">
        <v>137</v>
      </c>
      <c r="E141" s="192" t="s">
        <v>264</v>
      </c>
      <c r="F141" s="193" t="s">
        <v>265</v>
      </c>
      <c r="G141" s="194" t="s">
        <v>140</v>
      </c>
      <c r="H141" s="195">
        <v>1</v>
      </c>
      <c r="I141" s="196"/>
      <c r="J141" s="197">
        <f>ROUND(I141*H141,2)</f>
        <v>0</v>
      </c>
      <c r="K141" s="193" t="s">
        <v>141</v>
      </c>
      <c r="L141" s="38"/>
      <c r="M141" s="198" t="s">
        <v>19</v>
      </c>
      <c r="N141" s="199" t="s">
        <v>42</v>
      </c>
      <c r="O141" s="63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2" t="s">
        <v>142</v>
      </c>
      <c r="AT141" s="202" t="s">
        <v>137</v>
      </c>
      <c r="AU141" s="202" t="s">
        <v>82</v>
      </c>
      <c r="AY141" s="16" t="s">
        <v>135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79</v>
      </c>
      <c r="BK141" s="203">
        <f>ROUND(I141*H141,2)</f>
        <v>0</v>
      </c>
      <c r="BL141" s="16" t="s">
        <v>142</v>
      </c>
      <c r="BM141" s="202" t="s">
        <v>541</v>
      </c>
    </row>
    <row r="142" spans="1:47" s="2" customFormat="1" ht="19.2">
      <c r="A142" s="33"/>
      <c r="B142" s="34"/>
      <c r="C142" s="35"/>
      <c r="D142" s="204" t="s">
        <v>144</v>
      </c>
      <c r="E142" s="35"/>
      <c r="F142" s="205" t="s">
        <v>267</v>
      </c>
      <c r="G142" s="35"/>
      <c r="H142" s="35"/>
      <c r="I142" s="114"/>
      <c r="J142" s="35"/>
      <c r="K142" s="35"/>
      <c r="L142" s="38"/>
      <c r="M142" s="206"/>
      <c r="N142" s="207"/>
      <c r="O142" s="63"/>
      <c r="P142" s="63"/>
      <c r="Q142" s="63"/>
      <c r="R142" s="63"/>
      <c r="S142" s="63"/>
      <c r="T142" s="64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144</v>
      </c>
      <c r="AU142" s="16" t="s">
        <v>82</v>
      </c>
    </row>
    <row r="143" spans="2:51" s="13" customFormat="1" ht="10.2">
      <c r="B143" s="208"/>
      <c r="C143" s="209"/>
      <c r="D143" s="204" t="s">
        <v>146</v>
      </c>
      <c r="E143" s="210" t="s">
        <v>19</v>
      </c>
      <c r="F143" s="211" t="s">
        <v>542</v>
      </c>
      <c r="G143" s="209"/>
      <c r="H143" s="212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146</v>
      </c>
      <c r="AU143" s="218" t="s">
        <v>82</v>
      </c>
      <c r="AV143" s="13" t="s">
        <v>82</v>
      </c>
      <c r="AW143" s="13" t="s">
        <v>33</v>
      </c>
      <c r="AX143" s="13" t="s">
        <v>79</v>
      </c>
      <c r="AY143" s="218" t="s">
        <v>135</v>
      </c>
    </row>
    <row r="144" spans="1:65" s="2" customFormat="1" ht="22.8">
      <c r="A144" s="33"/>
      <c r="B144" s="34"/>
      <c r="C144" s="191" t="s">
        <v>243</v>
      </c>
      <c r="D144" s="191" t="s">
        <v>137</v>
      </c>
      <c r="E144" s="192" t="s">
        <v>543</v>
      </c>
      <c r="F144" s="193" t="s">
        <v>277</v>
      </c>
      <c r="G144" s="194" t="s">
        <v>157</v>
      </c>
      <c r="H144" s="195">
        <v>528.2</v>
      </c>
      <c r="I144" s="196"/>
      <c r="J144" s="197">
        <f>ROUND(I144*H144,2)</f>
        <v>0</v>
      </c>
      <c r="K144" s="193" t="s">
        <v>141</v>
      </c>
      <c r="L144" s="38"/>
      <c r="M144" s="198" t="s">
        <v>19</v>
      </c>
      <c r="N144" s="199" t="s">
        <v>42</v>
      </c>
      <c r="O144" s="63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2" t="s">
        <v>142</v>
      </c>
      <c r="AT144" s="202" t="s">
        <v>137</v>
      </c>
      <c r="AU144" s="202" t="s">
        <v>82</v>
      </c>
      <c r="AY144" s="16" t="s">
        <v>135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79</v>
      </c>
      <c r="BK144" s="203">
        <f>ROUND(I144*H144,2)</f>
        <v>0</v>
      </c>
      <c r="BL144" s="16" t="s">
        <v>142</v>
      </c>
      <c r="BM144" s="202" t="s">
        <v>544</v>
      </c>
    </row>
    <row r="145" spans="1:47" s="2" customFormat="1" ht="19.2">
      <c r="A145" s="33"/>
      <c r="B145" s="34"/>
      <c r="C145" s="35"/>
      <c r="D145" s="204" t="s">
        <v>144</v>
      </c>
      <c r="E145" s="35"/>
      <c r="F145" s="205" t="s">
        <v>279</v>
      </c>
      <c r="G145" s="35"/>
      <c r="H145" s="35"/>
      <c r="I145" s="114"/>
      <c r="J145" s="35"/>
      <c r="K145" s="35"/>
      <c r="L145" s="38"/>
      <c r="M145" s="206"/>
      <c r="N145" s="207"/>
      <c r="O145" s="63"/>
      <c r="P145" s="63"/>
      <c r="Q145" s="63"/>
      <c r="R145" s="63"/>
      <c r="S145" s="63"/>
      <c r="T145" s="64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144</v>
      </c>
      <c r="AU145" s="16" t="s">
        <v>82</v>
      </c>
    </row>
    <row r="146" spans="2:51" s="13" customFormat="1" ht="10.2">
      <c r="B146" s="208"/>
      <c r="C146" s="209"/>
      <c r="D146" s="204" t="s">
        <v>146</v>
      </c>
      <c r="E146" s="210" t="s">
        <v>19</v>
      </c>
      <c r="F146" s="211" t="s">
        <v>545</v>
      </c>
      <c r="G146" s="209"/>
      <c r="H146" s="212">
        <v>528.2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146</v>
      </c>
      <c r="AU146" s="218" t="s">
        <v>82</v>
      </c>
      <c r="AV146" s="13" t="s">
        <v>82</v>
      </c>
      <c r="AW146" s="13" t="s">
        <v>33</v>
      </c>
      <c r="AX146" s="13" t="s">
        <v>79</v>
      </c>
      <c r="AY146" s="218" t="s">
        <v>135</v>
      </c>
    </row>
    <row r="147" spans="1:65" s="2" customFormat="1" ht="14.4" customHeight="1">
      <c r="A147" s="33"/>
      <c r="B147" s="34"/>
      <c r="C147" s="191" t="s">
        <v>250</v>
      </c>
      <c r="D147" s="191" t="s">
        <v>137</v>
      </c>
      <c r="E147" s="192" t="s">
        <v>270</v>
      </c>
      <c r="F147" s="193" t="s">
        <v>271</v>
      </c>
      <c r="G147" s="194" t="s">
        <v>157</v>
      </c>
      <c r="H147" s="195">
        <v>330</v>
      </c>
      <c r="I147" s="196"/>
      <c r="J147" s="197">
        <f>ROUND(I147*H147,2)</f>
        <v>0</v>
      </c>
      <c r="K147" s="193" t="s">
        <v>141</v>
      </c>
      <c r="L147" s="38"/>
      <c r="M147" s="198" t="s">
        <v>19</v>
      </c>
      <c r="N147" s="199" t="s">
        <v>42</v>
      </c>
      <c r="O147" s="63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2" t="s">
        <v>142</v>
      </c>
      <c r="AT147" s="202" t="s">
        <v>137</v>
      </c>
      <c r="AU147" s="202" t="s">
        <v>82</v>
      </c>
      <c r="AY147" s="16" t="s">
        <v>135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79</v>
      </c>
      <c r="BK147" s="203">
        <f>ROUND(I147*H147,2)</f>
        <v>0</v>
      </c>
      <c r="BL147" s="16" t="s">
        <v>142</v>
      </c>
      <c r="BM147" s="202" t="s">
        <v>546</v>
      </c>
    </row>
    <row r="148" spans="1:47" s="2" customFormat="1" ht="19.2">
      <c r="A148" s="33"/>
      <c r="B148" s="34"/>
      <c r="C148" s="35"/>
      <c r="D148" s="204" t="s">
        <v>144</v>
      </c>
      <c r="E148" s="35"/>
      <c r="F148" s="205" t="s">
        <v>273</v>
      </c>
      <c r="G148" s="35"/>
      <c r="H148" s="35"/>
      <c r="I148" s="114"/>
      <c r="J148" s="35"/>
      <c r="K148" s="35"/>
      <c r="L148" s="38"/>
      <c r="M148" s="206"/>
      <c r="N148" s="207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144</v>
      </c>
      <c r="AU148" s="16" t="s">
        <v>82</v>
      </c>
    </row>
    <row r="149" spans="2:51" s="13" customFormat="1" ht="10.2">
      <c r="B149" s="208"/>
      <c r="C149" s="209"/>
      <c r="D149" s="204" t="s">
        <v>146</v>
      </c>
      <c r="E149" s="210" t="s">
        <v>19</v>
      </c>
      <c r="F149" s="211" t="s">
        <v>547</v>
      </c>
      <c r="G149" s="209"/>
      <c r="H149" s="212">
        <v>330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146</v>
      </c>
      <c r="AU149" s="218" t="s">
        <v>82</v>
      </c>
      <c r="AV149" s="13" t="s">
        <v>82</v>
      </c>
      <c r="AW149" s="13" t="s">
        <v>33</v>
      </c>
      <c r="AX149" s="13" t="s">
        <v>79</v>
      </c>
      <c r="AY149" s="218" t="s">
        <v>135</v>
      </c>
    </row>
    <row r="150" spans="1:65" s="2" customFormat="1" ht="14.4" customHeight="1">
      <c r="A150" s="33"/>
      <c r="B150" s="34"/>
      <c r="C150" s="191" t="s">
        <v>256</v>
      </c>
      <c r="D150" s="191" t="s">
        <v>137</v>
      </c>
      <c r="E150" s="192" t="s">
        <v>282</v>
      </c>
      <c r="F150" s="193" t="s">
        <v>283</v>
      </c>
      <c r="G150" s="194" t="s">
        <v>157</v>
      </c>
      <c r="H150" s="195">
        <v>330</v>
      </c>
      <c r="I150" s="196"/>
      <c r="J150" s="197">
        <f>ROUND(I150*H150,2)</f>
        <v>0</v>
      </c>
      <c r="K150" s="193" t="s">
        <v>141</v>
      </c>
      <c r="L150" s="38"/>
      <c r="M150" s="198" t="s">
        <v>19</v>
      </c>
      <c r="N150" s="199" t="s">
        <v>42</v>
      </c>
      <c r="O150" s="63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02" t="s">
        <v>142</v>
      </c>
      <c r="AT150" s="202" t="s">
        <v>137</v>
      </c>
      <c r="AU150" s="202" t="s">
        <v>82</v>
      </c>
      <c r="AY150" s="16" t="s">
        <v>135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79</v>
      </c>
      <c r="BK150" s="203">
        <f>ROUND(I150*H150,2)</f>
        <v>0</v>
      </c>
      <c r="BL150" s="16" t="s">
        <v>142</v>
      </c>
      <c r="BM150" s="202" t="s">
        <v>548</v>
      </c>
    </row>
    <row r="151" spans="1:47" s="2" customFormat="1" ht="19.2">
      <c r="A151" s="33"/>
      <c r="B151" s="34"/>
      <c r="C151" s="35"/>
      <c r="D151" s="204" t="s">
        <v>144</v>
      </c>
      <c r="E151" s="35"/>
      <c r="F151" s="205" t="s">
        <v>285</v>
      </c>
      <c r="G151" s="35"/>
      <c r="H151" s="35"/>
      <c r="I151" s="114"/>
      <c r="J151" s="35"/>
      <c r="K151" s="35"/>
      <c r="L151" s="38"/>
      <c r="M151" s="206"/>
      <c r="N151" s="207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144</v>
      </c>
      <c r="AU151" s="16" t="s">
        <v>82</v>
      </c>
    </row>
    <row r="152" spans="1:65" s="2" customFormat="1" ht="14.4" customHeight="1">
      <c r="A152" s="33"/>
      <c r="B152" s="34"/>
      <c r="C152" s="219" t="s">
        <v>7</v>
      </c>
      <c r="D152" s="219" t="s">
        <v>257</v>
      </c>
      <c r="E152" s="220" t="s">
        <v>549</v>
      </c>
      <c r="F152" s="221" t="s">
        <v>288</v>
      </c>
      <c r="G152" s="222" t="s">
        <v>289</v>
      </c>
      <c r="H152" s="223">
        <v>6.798</v>
      </c>
      <c r="I152" s="224"/>
      <c r="J152" s="225">
        <f>ROUND(I152*H152,2)</f>
        <v>0</v>
      </c>
      <c r="K152" s="221" t="s">
        <v>141</v>
      </c>
      <c r="L152" s="226"/>
      <c r="M152" s="227" t="s">
        <v>19</v>
      </c>
      <c r="N152" s="228" t="s">
        <v>42</v>
      </c>
      <c r="O152" s="63"/>
      <c r="P152" s="200">
        <f>O152*H152</f>
        <v>0</v>
      </c>
      <c r="Q152" s="200">
        <v>0.001</v>
      </c>
      <c r="R152" s="200">
        <f>Q152*H152</f>
        <v>0.006798</v>
      </c>
      <c r="S152" s="200">
        <v>0</v>
      </c>
      <c r="T152" s="20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2" t="s">
        <v>183</v>
      </c>
      <c r="AT152" s="202" t="s">
        <v>257</v>
      </c>
      <c r="AU152" s="202" t="s">
        <v>82</v>
      </c>
      <c r="AY152" s="16" t="s">
        <v>135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79</v>
      </c>
      <c r="BK152" s="203">
        <f>ROUND(I152*H152,2)</f>
        <v>0</v>
      </c>
      <c r="BL152" s="16" t="s">
        <v>142</v>
      </c>
      <c r="BM152" s="202" t="s">
        <v>550</v>
      </c>
    </row>
    <row r="153" spans="1:47" s="2" customFormat="1" ht="10.2">
      <c r="A153" s="33"/>
      <c r="B153" s="34"/>
      <c r="C153" s="35"/>
      <c r="D153" s="204" t="s">
        <v>144</v>
      </c>
      <c r="E153" s="35"/>
      <c r="F153" s="205" t="s">
        <v>288</v>
      </c>
      <c r="G153" s="35"/>
      <c r="H153" s="35"/>
      <c r="I153" s="114"/>
      <c r="J153" s="35"/>
      <c r="K153" s="35"/>
      <c r="L153" s="38"/>
      <c r="M153" s="206"/>
      <c r="N153" s="207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144</v>
      </c>
      <c r="AU153" s="16" t="s">
        <v>82</v>
      </c>
    </row>
    <row r="154" spans="2:51" s="13" customFormat="1" ht="10.2">
      <c r="B154" s="208"/>
      <c r="C154" s="209"/>
      <c r="D154" s="204" t="s">
        <v>146</v>
      </c>
      <c r="E154" s="210" t="s">
        <v>19</v>
      </c>
      <c r="F154" s="211" t="s">
        <v>551</v>
      </c>
      <c r="G154" s="209"/>
      <c r="H154" s="212">
        <v>6.798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146</v>
      </c>
      <c r="AU154" s="218" t="s">
        <v>82</v>
      </c>
      <c r="AV154" s="13" t="s">
        <v>82</v>
      </c>
      <c r="AW154" s="13" t="s">
        <v>33</v>
      </c>
      <c r="AX154" s="13" t="s">
        <v>79</v>
      </c>
      <c r="AY154" s="218" t="s">
        <v>135</v>
      </c>
    </row>
    <row r="155" spans="1:65" s="2" customFormat="1" ht="14.4" customHeight="1">
      <c r="A155" s="33"/>
      <c r="B155" s="34"/>
      <c r="C155" s="191" t="s">
        <v>269</v>
      </c>
      <c r="D155" s="191" t="s">
        <v>137</v>
      </c>
      <c r="E155" s="192" t="s">
        <v>293</v>
      </c>
      <c r="F155" s="193" t="s">
        <v>294</v>
      </c>
      <c r="G155" s="194" t="s">
        <v>157</v>
      </c>
      <c r="H155" s="195">
        <v>1811.8</v>
      </c>
      <c r="I155" s="196"/>
      <c r="J155" s="197">
        <f>ROUND(I155*H155,2)</f>
        <v>0</v>
      </c>
      <c r="K155" s="193" t="s">
        <v>141</v>
      </c>
      <c r="L155" s="38"/>
      <c r="M155" s="198" t="s">
        <v>19</v>
      </c>
      <c r="N155" s="199" t="s">
        <v>42</v>
      </c>
      <c r="O155" s="63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2" t="s">
        <v>142</v>
      </c>
      <c r="AT155" s="202" t="s">
        <v>137</v>
      </c>
      <c r="AU155" s="202" t="s">
        <v>82</v>
      </c>
      <c r="AY155" s="16" t="s">
        <v>135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79</v>
      </c>
      <c r="BK155" s="203">
        <f>ROUND(I155*H155,2)</f>
        <v>0</v>
      </c>
      <c r="BL155" s="16" t="s">
        <v>142</v>
      </c>
      <c r="BM155" s="202" t="s">
        <v>552</v>
      </c>
    </row>
    <row r="156" spans="1:47" s="2" customFormat="1" ht="10.2">
      <c r="A156" s="33"/>
      <c r="B156" s="34"/>
      <c r="C156" s="35"/>
      <c r="D156" s="204" t="s">
        <v>144</v>
      </c>
      <c r="E156" s="35"/>
      <c r="F156" s="205" t="s">
        <v>296</v>
      </c>
      <c r="G156" s="35"/>
      <c r="H156" s="35"/>
      <c r="I156" s="114"/>
      <c r="J156" s="35"/>
      <c r="K156" s="35"/>
      <c r="L156" s="38"/>
      <c r="M156" s="206"/>
      <c r="N156" s="207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144</v>
      </c>
      <c r="AU156" s="16" t="s">
        <v>82</v>
      </c>
    </row>
    <row r="157" spans="2:51" s="13" customFormat="1" ht="10.2">
      <c r="B157" s="208"/>
      <c r="C157" s="209"/>
      <c r="D157" s="204" t="s">
        <v>146</v>
      </c>
      <c r="E157" s="210" t="s">
        <v>19</v>
      </c>
      <c r="F157" s="211" t="s">
        <v>553</v>
      </c>
      <c r="G157" s="209"/>
      <c r="H157" s="212">
        <v>1647.5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146</v>
      </c>
      <c r="AU157" s="218" t="s">
        <v>82</v>
      </c>
      <c r="AV157" s="13" t="s">
        <v>82</v>
      </c>
      <c r="AW157" s="13" t="s">
        <v>33</v>
      </c>
      <c r="AX157" s="13" t="s">
        <v>71</v>
      </c>
      <c r="AY157" s="218" t="s">
        <v>135</v>
      </c>
    </row>
    <row r="158" spans="2:51" s="13" customFormat="1" ht="10.2">
      <c r="B158" s="208"/>
      <c r="C158" s="209"/>
      <c r="D158" s="204" t="s">
        <v>146</v>
      </c>
      <c r="E158" s="210" t="s">
        <v>19</v>
      </c>
      <c r="F158" s="211" t="s">
        <v>554</v>
      </c>
      <c r="G158" s="209"/>
      <c r="H158" s="212">
        <v>164.3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146</v>
      </c>
      <c r="AU158" s="218" t="s">
        <v>82</v>
      </c>
      <c r="AV158" s="13" t="s">
        <v>82</v>
      </c>
      <c r="AW158" s="13" t="s">
        <v>33</v>
      </c>
      <c r="AX158" s="13" t="s">
        <v>71</v>
      </c>
      <c r="AY158" s="218" t="s">
        <v>135</v>
      </c>
    </row>
    <row r="159" spans="1:65" s="2" customFormat="1" ht="14.4" customHeight="1">
      <c r="A159" s="33"/>
      <c r="B159" s="34"/>
      <c r="C159" s="191" t="s">
        <v>275</v>
      </c>
      <c r="D159" s="191" t="s">
        <v>137</v>
      </c>
      <c r="E159" s="192" t="s">
        <v>299</v>
      </c>
      <c r="F159" s="193" t="s">
        <v>300</v>
      </c>
      <c r="G159" s="194" t="s">
        <v>157</v>
      </c>
      <c r="H159" s="195">
        <v>49</v>
      </c>
      <c r="I159" s="196"/>
      <c r="J159" s="197">
        <f>ROUND(I159*H159,2)</f>
        <v>0</v>
      </c>
      <c r="K159" s="193" t="s">
        <v>141</v>
      </c>
      <c r="L159" s="38"/>
      <c r="M159" s="198" t="s">
        <v>19</v>
      </c>
      <c r="N159" s="199" t="s">
        <v>42</v>
      </c>
      <c r="O159" s="63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2" t="s">
        <v>142</v>
      </c>
      <c r="AT159" s="202" t="s">
        <v>137</v>
      </c>
      <c r="AU159" s="202" t="s">
        <v>82</v>
      </c>
      <c r="AY159" s="16" t="s">
        <v>135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79</v>
      </c>
      <c r="BK159" s="203">
        <f>ROUND(I159*H159,2)</f>
        <v>0</v>
      </c>
      <c r="BL159" s="16" t="s">
        <v>142</v>
      </c>
      <c r="BM159" s="202" t="s">
        <v>555</v>
      </c>
    </row>
    <row r="160" spans="1:47" s="2" customFormat="1" ht="19.2">
      <c r="A160" s="33"/>
      <c r="B160" s="34"/>
      <c r="C160" s="35"/>
      <c r="D160" s="204" t="s">
        <v>144</v>
      </c>
      <c r="E160" s="35"/>
      <c r="F160" s="205" t="s">
        <v>302</v>
      </c>
      <c r="G160" s="35"/>
      <c r="H160" s="35"/>
      <c r="I160" s="114"/>
      <c r="J160" s="35"/>
      <c r="K160" s="35"/>
      <c r="L160" s="38"/>
      <c r="M160" s="206"/>
      <c r="N160" s="207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144</v>
      </c>
      <c r="AU160" s="16" t="s">
        <v>82</v>
      </c>
    </row>
    <row r="161" spans="2:51" s="13" customFormat="1" ht="10.2">
      <c r="B161" s="208"/>
      <c r="C161" s="209"/>
      <c r="D161" s="204" t="s">
        <v>146</v>
      </c>
      <c r="E161" s="210" t="s">
        <v>19</v>
      </c>
      <c r="F161" s="211" t="s">
        <v>556</v>
      </c>
      <c r="G161" s="209"/>
      <c r="H161" s="212">
        <v>49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146</v>
      </c>
      <c r="AU161" s="218" t="s">
        <v>82</v>
      </c>
      <c r="AV161" s="13" t="s">
        <v>82</v>
      </c>
      <c r="AW161" s="13" t="s">
        <v>33</v>
      </c>
      <c r="AX161" s="13" t="s">
        <v>79</v>
      </c>
      <c r="AY161" s="218" t="s">
        <v>135</v>
      </c>
    </row>
    <row r="162" spans="1:65" s="2" customFormat="1" ht="14.4" customHeight="1">
      <c r="A162" s="33"/>
      <c r="B162" s="34"/>
      <c r="C162" s="191" t="s">
        <v>281</v>
      </c>
      <c r="D162" s="191" t="s">
        <v>137</v>
      </c>
      <c r="E162" s="192" t="s">
        <v>305</v>
      </c>
      <c r="F162" s="193" t="s">
        <v>306</v>
      </c>
      <c r="G162" s="194" t="s">
        <v>157</v>
      </c>
      <c r="H162" s="195">
        <v>105.8</v>
      </c>
      <c r="I162" s="196"/>
      <c r="J162" s="197">
        <f>ROUND(I162*H162,2)</f>
        <v>0</v>
      </c>
      <c r="K162" s="193" t="s">
        <v>141</v>
      </c>
      <c r="L162" s="38"/>
      <c r="M162" s="198" t="s">
        <v>19</v>
      </c>
      <c r="N162" s="199" t="s">
        <v>42</v>
      </c>
      <c r="O162" s="63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2" t="s">
        <v>142</v>
      </c>
      <c r="AT162" s="202" t="s">
        <v>137</v>
      </c>
      <c r="AU162" s="202" t="s">
        <v>82</v>
      </c>
      <c r="AY162" s="16" t="s">
        <v>135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79</v>
      </c>
      <c r="BK162" s="203">
        <f>ROUND(I162*H162,2)</f>
        <v>0</v>
      </c>
      <c r="BL162" s="16" t="s">
        <v>142</v>
      </c>
      <c r="BM162" s="202" t="s">
        <v>557</v>
      </c>
    </row>
    <row r="163" spans="1:47" s="2" customFormat="1" ht="19.2">
      <c r="A163" s="33"/>
      <c r="B163" s="34"/>
      <c r="C163" s="35"/>
      <c r="D163" s="204" t="s">
        <v>144</v>
      </c>
      <c r="E163" s="35"/>
      <c r="F163" s="205" t="s">
        <v>308</v>
      </c>
      <c r="G163" s="35"/>
      <c r="H163" s="35"/>
      <c r="I163" s="114"/>
      <c r="J163" s="35"/>
      <c r="K163" s="35"/>
      <c r="L163" s="38"/>
      <c r="M163" s="206"/>
      <c r="N163" s="207"/>
      <c r="O163" s="63"/>
      <c r="P163" s="63"/>
      <c r="Q163" s="63"/>
      <c r="R163" s="63"/>
      <c r="S163" s="63"/>
      <c r="T163" s="64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144</v>
      </c>
      <c r="AU163" s="16" t="s">
        <v>82</v>
      </c>
    </row>
    <row r="164" spans="2:51" s="13" customFormat="1" ht="10.2">
      <c r="B164" s="208"/>
      <c r="C164" s="209"/>
      <c r="D164" s="204" t="s">
        <v>146</v>
      </c>
      <c r="E164" s="210" t="s">
        <v>19</v>
      </c>
      <c r="F164" s="211" t="s">
        <v>558</v>
      </c>
      <c r="G164" s="209"/>
      <c r="H164" s="212">
        <v>103.6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146</v>
      </c>
      <c r="AU164" s="218" t="s">
        <v>82</v>
      </c>
      <c r="AV164" s="13" t="s">
        <v>82</v>
      </c>
      <c r="AW164" s="13" t="s">
        <v>33</v>
      </c>
      <c r="AX164" s="13" t="s">
        <v>71</v>
      </c>
      <c r="AY164" s="218" t="s">
        <v>135</v>
      </c>
    </row>
    <row r="165" spans="2:51" s="13" customFormat="1" ht="10.2">
      <c r="B165" s="208"/>
      <c r="C165" s="209"/>
      <c r="D165" s="204" t="s">
        <v>146</v>
      </c>
      <c r="E165" s="210" t="s">
        <v>19</v>
      </c>
      <c r="F165" s="211" t="s">
        <v>559</v>
      </c>
      <c r="G165" s="209"/>
      <c r="H165" s="212">
        <v>2.2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146</v>
      </c>
      <c r="AU165" s="218" t="s">
        <v>82</v>
      </c>
      <c r="AV165" s="13" t="s">
        <v>82</v>
      </c>
      <c r="AW165" s="13" t="s">
        <v>33</v>
      </c>
      <c r="AX165" s="13" t="s">
        <v>71</v>
      </c>
      <c r="AY165" s="218" t="s">
        <v>135</v>
      </c>
    </row>
    <row r="166" spans="1:65" s="2" customFormat="1" ht="14.4" customHeight="1">
      <c r="A166" s="33"/>
      <c r="B166" s="34"/>
      <c r="C166" s="191" t="s">
        <v>286</v>
      </c>
      <c r="D166" s="191" t="s">
        <v>137</v>
      </c>
      <c r="E166" s="192" t="s">
        <v>560</v>
      </c>
      <c r="F166" s="193" t="s">
        <v>561</v>
      </c>
      <c r="G166" s="194" t="s">
        <v>150</v>
      </c>
      <c r="H166" s="195">
        <v>5</v>
      </c>
      <c r="I166" s="196"/>
      <c r="J166" s="197">
        <f>ROUND(I166*H166,2)</f>
        <v>0</v>
      </c>
      <c r="K166" s="193" t="s">
        <v>141</v>
      </c>
      <c r="L166" s="38"/>
      <c r="M166" s="198" t="s">
        <v>19</v>
      </c>
      <c r="N166" s="199" t="s">
        <v>42</v>
      </c>
      <c r="O166" s="63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2" t="s">
        <v>142</v>
      </c>
      <c r="AT166" s="202" t="s">
        <v>137</v>
      </c>
      <c r="AU166" s="202" t="s">
        <v>82</v>
      </c>
      <c r="AY166" s="16" t="s">
        <v>135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79</v>
      </c>
      <c r="BK166" s="203">
        <f>ROUND(I166*H166,2)</f>
        <v>0</v>
      </c>
      <c r="BL166" s="16" t="s">
        <v>142</v>
      </c>
      <c r="BM166" s="202" t="s">
        <v>562</v>
      </c>
    </row>
    <row r="167" spans="1:47" s="2" customFormat="1" ht="10.2">
      <c r="A167" s="33"/>
      <c r="B167" s="34"/>
      <c r="C167" s="35"/>
      <c r="D167" s="204" t="s">
        <v>144</v>
      </c>
      <c r="E167" s="35"/>
      <c r="F167" s="205" t="s">
        <v>563</v>
      </c>
      <c r="G167" s="35"/>
      <c r="H167" s="35"/>
      <c r="I167" s="114"/>
      <c r="J167" s="35"/>
      <c r="K167" s="35"/>
      <c r="L167" s="38"/>
      <c r="M167" s="206"/>
      <c r="N167" s="207"/>
      <c r="O167" s="63"/>
      <c r="P167" s="63"/>
      <c r="Q167" s="63"/>
      <c r="R167" s="63"/>
      <c r="S167" s="63"/>
      <c r="T167" s="64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144</v>
      </c>
      <c r="AU167" s="16" t="s">
        <v>82</v>
      </c>
    </row>
    <row r="168" spans="2:63" s="12" customFormat="1" ht="22.8" customHeight="1">
      <c r="B168" s="175"/>
      <c r="C168" s="176"/>
      <c r="D168" s="177" t="s">
        <v>70</v>
      </c>
      <c r="E168" s="189" t="s">
        <v>82</v>
      </c>
      <c r="F168" s="189" t="s">
        <v>310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SUM(P169:P177)</f>
        <v>0</v>
      </c>
      <c r="Q168" s="183"/>
      <c r="R168" s="184">
        <f>SUM(R169:R177)</f>
        <v>67.88749200000001</v>
      </c>
      <c r="S168" s="183"/>
      <c r="T168" s="185">
        <f>SUM(T169:T177)</f>
        <v>0</v>
      </c>
      <c r="AR168" s="186" t="s">
        <v>79</v>
      </c>
      <c r="AT168" s="187" t="s">
        <v>70</v>
      </c>
      <c r="AU168" s="187" t="s">
        <v>79</v>
      </c>
      <c r="AY168" s="186" t="s">
        <v>135</v>
      </c>
      <c r="BK168" s="188">
        <f>SUM(BK169:BK177)</f>
        <v>0</v>
      </c>
    </row>
    <row r="169" spans="1:65" s="2" customFormat="1" ht="22.8">
      <c r="A169" s="33"/>
      <c r="B169" s="34"/>
      <c r="C169" s="191" t="s">
        <v>292</v>
      </c>
      <c r="D169" s="191" t="s">
        <v>137</v>
      </c>
      <c r="E169" s="192" t="s">
        <v>312</v>
      </c>
      <c r="F169" s="193" t="s">
        <v>313</v>
      </c>
      <c r="G169" s="194" t="s">
        <v>157</v>
      </c>
      <c r="H169" s="195">
        <v>357.6</v>
      </c>
      <c r="I169" s="196"/>
      <c r="J169" s="197">
        <f>ROUND(I169*H169,2)</f>
        <v>0</v>
      </c>
      <c r="K169" s="193" t="s">
        <v>141</v>
      </c>
      <c r="L169" s="38"/>
      <c r="M169" s="198" t="s">
        <v>19</v>
      </c>
      <c r="N169" s="199" t="s">
        <v>42</v>
      </c>
      <c r="O169" s="63"/>
      <c r="P169" s="200">
        <f>O169*H169</f>
        <v>0</v>
      </c>
      <c r="Q169" s="200">
        <v>0.00031</v>
      </c>
      <c r="R169" s="200">
        <f>Q169*H169</f>
        <v>0.11085600000000001</v>
      </c>
      <c r="S169" s="200">
        <v>0</v>
      </c>
      <c r="T169" s="20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02" t="s">
        <v>142</v>
      </c>
      <c r="AT169" s="202" t="s">
        <v>137</v>
      </c>
      <c r="AU169" s="202" t="s">
        <v>82</v>
      </c>
      <c r="AY169" s="16" t="s">
        <v>135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79</v>
      </c>
      <c r="BK169" s="203">
        <f>ROUND(I169*H169,2)</f>
        <v>0</v>
      </c>
      <c r="BL169" s="16" t="s">
        <v>142</v>
      </c>
      <c r="BM169" s="202" t="s">
        <v>564</v>
      </c>
    </row>
    <row r="170" spans="1:47" s="2" customFormat="1" ht="19.2">
      <c r="A170" s="33"/>
      <c r="B170" s="34"/>
      <c r="C170" s="35"/>
      <c r="D170" s="204" t="s">
        <v>144</v>
      </c>
      <c r="E170" s="35"/>
      <c r="F170" s="205" t="s">
        <v>315</v>
      </c>
      <c r="G170" s="35"/>
      <c r="H170" s="35"/>
      <c r="I170" s="114"/>
      <c r="J170" s="35"/>
      <c r="K170" s="35"/>
      <c r="L170" s="38"/>
      <c r="M170" s="206"/>
      <c r="N170" s="207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144</v>
      </c>
      <c r="AU170" s="16" t="s">
        <v>82</v>
      </c>
    </row>
    <row r="171" spans="2:51" s="13" customFormat="1" ht="10.2">
      <c r="B171" s="208"/>
      <c r="C171" s="209"/>
      <c r="D171" s="204" t="s">
        <v>146</v>
      </c>
      <c r="E171" s="210" t="s">
        <v>19</v>
      </c>
      <c r="F171" s="211" t="s">
        <v>565</v>
      </c>
      <c r="G171" s="209"/>
      <c r="H171" s="212">
        <v>357.6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146</v>
      </c>
      <c r="AU171" s="218" t="s">
        <v>82</v>
      </c>
      <c r="AV171" s="13" t="s">
        <v>82</v>
      </c>
      <c r="AW171" s="13" t="s">
        <v>33</v>
      </c>
      <c r="AX171" s="13" t="s">
        <v>79</v>
      </c>
      <c r="AY171" s="218" t="s">
        <v>135</v>
      </c>
    </row>
    <row r="172" spans="1:65" s="2" customFormat="1" ht="14.4" customHeight="1">
      <c r="A172" s="33"/>
      <c r="B172" s="34"/>
      <c r="C172" s="219" t="s">
        <v>298</v>
      </c>
      <c r="D172" s="219" t="s">
        <v>257</v>
      </c>
      <c r="E172" s="220" t="s">
        <v>318</v>
      </c>
      <c r="F172" s="221" t="s">
        <v>319</v>
      </c>
      <c r="G172" s="222" t="s">
        <v>157</v>
      </c>
      <c r="H172" s="223">
        <v>364.752</v>
      </c>
      <c r="I172" s="224"/>
      <c r="J172" s="225">
        <f>ROUND(I172*H172,2)</f>
        <v>0</v>
      </c>
      <c r="K172" s="221" t="s">
        <v>19</v>
      </c>
      <c r="L172" s="226"/>
      <c r="M172" s="227" t="s">
        <v>19</v>
      </c>
      <c r="N172" s="228" t="s">
        <v>42</v>
      </c>
      <c r="O172" s="63"/>
      <c r="P172" s="200">
        <f>O172*H172</f>
        <v>0</v>
      </c>
      <c r="Q172" s="200">
        <v>0.00175</v>
      </c>
      <c r="R172" s="200">
        <f>Q172*H172</f>
        <v>0.638316</v>
      </c>
      <c r="S172" s="200">
        <v>0</v>
      </c>
      <c r="T172" s="20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2" t="s">
        <v>183</v>
      </c>
      <c r="AT172" s="202" t="s">
        <v>257</v>
      </c>
      <c r="AU172" s="202" t="s">
        <v>82</v>
      </c>
      <c r="AY172" s="16" t="s">
        <v>135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79</v>
      </c>
      <c r="BK172" s="203">
        <f>ROUND(I172*H172,2)</f>
        <v>0</v>
      </c>
      <c r="BL172" s="16" t="s">
        <v>142</v>
      </c>
      <c r="BM172" s="202" t="s">
        <v>566</v>
      </c>
    </row>
    <row r="173" spans="1:47" s="2" customFormat="1" ht="10.2">
      <c r="A173" s="33"/>
      <c r="B173" s="34"/>
      <c r="C173" s="35"/>
      <c r="D173" s="204" t="s">
        <v>144</v>
      </c>
      <c r="E173" s="35"/>
      <c r="F173" s="205" t="s">
        <v>319</v>
      </c>
      <c r="G173" s="35"/>
      <c r="H173" s="35"/>
      <c r="I173" s="114"/>
      <c r="J173" s="35"/>
      <c r="K173" s="35"/>
      <c r="L173" s="38"/>
      <c r="M173" s="206"/>
      <c r="N173" s="207"/>
      <c r="O173" s="63"/>
      <c r="P173" s="63"/>
      <c r="Q173" s="63"/>
      <c r="R173" s="63"/>
      <c r="S173" s="63"/>
      <c r="T173" s="64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144</v>
      </c>
      <c r="AU173" s="16" t="s">
        <v>82</v>
      </c>
    </row>
    <row r="174" spans="2:51" s="13" customFormat="1" ht="10.2">
      <c r="B174" s="208"/>
      <c r="C174" s="209"/>
      <c r="D174" s="204" t="s">
        <v>146</v>
      </c>
      <c r="E174" s="210" t="s">
        <v>19</v>
      </c>
      <c r="F174" s="211" t="s">
        <v>567</v>
      </c>
      <c r="G174" s="209"/>
      <c r="H174" s="212">
        <v>364.752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146</v>
      </c>
      <c r="AU174" s="218" t="s">
        <v>82</v>
      </c>
      <c r="AV174" s="13" t="s">
        <v>82</v>
      </c>
      <c r="AW174" s="13" t="s">
        <v>33</v>
      </c>
      <c r="AX174" s="13" t="s">
        <v>79</v>
      </c>
      <c r="AY174" s="218" t="s">
        <v>135</v>
      </c>
    </row>
    <row r="175" spans="1:65" s="2" customFormat="1" ht="22.8">
      <c r="A175" s="33"/>
      <c r="B175" s="34"/>
      <c r="C175" s="191" t="s">
        <v>304</v>
      </c>
      <c r="D175" s="191" t="s">
        <v>137</v>
      </c>
      <c r="E175" s="192" t="s">
        <v>323</v>
      </c>
      <c r="F175" s="193" t="s">
        <v>324</v>
      </c>
      <c r="G175" s="194" t="s">
        <v>186</v>
      </c>
      <c r="H175" s="195">
        <v>328</v>
      </c>
      <c r="I175" s="196"/>
      <c r="J175" s="197">
        <f>ROUND(I175*H175,2)</f>
        <v>0</v>
      </c>
      <c r="K175" s="193" t="s">
        <v>141</v>
      </c>
      <c r="L175" s="38"/>
      <c r="M175" s="198" t="s">
        <v>19</v>
      </c>
      <c r="N175" s="199" t="s">
        <v>42</v>
      </c>
      <c r="O175" s="63"/>
      <c r="P175" s="200">
        <f>O175*H175</f>
        <v>0</v>
      </c>
      <c r="Q175" s="200">
        <v>0.20469</v>
      </c>
      <c r="R175" s="200">
        <f>Q175*H175</f>
        <v>67.13832000000001</v>
      </c>
      <c r="S175" s="200">
        <v>0</v>
      </c>
      <c r="T175" s="20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202" t="s">
        <v>142</v>
      </c>
      <c r="AT175" s="202" t="s">
        <v>137</v>
      </c>
      <c r="AU175" s="202" t="s">
        <v>82</v>
      </c>
      <c r="AY175" s="16" t="s">
        <v>135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79</v>
      </c>
      <c r="BK175" s="203">
        <f>ROUND(I175*H175,2)</f>
        <v>0</v>
      </c>
      <c r="BL175" s="16" t="s">
        <v>142</v>
      </c>
      <c r="BM175" s="202" t="s">
        <v>568</v>
      </c>
    </row>
    <row r="176" spans="1:47" s="2" customFormat="1" ht="28.8">
      <c r="A176" s="33"/>
      <c r="B176" s="34"/>
      <c r="C176" s="35"/>
      <c r="D176" s="204" t="s">
        <v>144</v>
      </c>
      <c r="E176" s="35"/>
      <c r="F176" s="205" t="s">
        <v>326</v>
      </c>
      <c r="G176" s="35"/>
      <c r="H176" s="35"/>
      <c r="I176" s="114"/>
      <c r="J176" s="35"/>
      <c r="K176" s="35"/>
      <c r="L176" s="38"/>
      <c r="M176" s="206"/>
      <c r="N176" s="207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144</v>
      </c>
      <c r="AU176" s="16" t="s">
        <v>82</v>
      </c>
    </row>
    <row r="177" spans="2:51" s="13" customFormat="1" ht="10.2">
      <c r="B177" s="208"/>
      <c r="C177" s="209"/>
      <c r="D177" s="204" t="s">
        <v>146</v>
      </c>
      <c r="E177" s="210" t="s">
        <v>19</v>
      </c>
      <c r="F177" s="211" t="s">
        <v>569</v>
      </c>
      <c r="G177" s="209"/>
      <c r="H177" s="212">
        <v>328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146</v>
      </c>
      <c r="AU177" s="218" t="s">
        <v>82</v>
      </c>
      <c r="AV177" s="13" t="s">
        <v>82</v>
      </c>
      <c r="AW177" s="13" t="s">
        <v>33</v>
      </c>
      <c r="AX177" s="13" t="s">
        <v>79</v>
      </c>
      <c r="AY177" s="218" t="s">
        <v>135</v>
      </c>
    </row>
    <row r="178" spans="2:63" s="12" customFormat="1" ht="22.8" customHeight="1">
      <c r="B178" s="175"/>
      <c r="C178" s="176"/>
      <c r="D178" s="177" t="s">
        <v>70</v>
      </c>
      <c r="E178" s="189" t="s">
        <v>166</v>
      </c>
      <c r="F178" s="189" t="s">
        <v>328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SUM(P179:P220)</f>
        <v>0</v>
      </c>
      <c r="Q178" s="183"/>
      <c r="R178" s="184">
        <f>SUM(R179:R220)</f>
        <v>1961.7779140000002</v>
      </c>
      <c r="S178" s="183"/>
      <c r="T178" s="185">
        <f>SUM(T179:T220)</f>
        <v>0</v>
      </c>
      <c r="AR178" s="186" t="s">
        <v>79</v>
      </c>
      <c r="AT178" s="187" t="s">
        <v>70</v>
      </c>
      <c r="AU178" s="187" t="s">
        <v>79</v>
      </c>
      <c r="AY178" s="186" t="s">
        <v>135</v>
      </c>
      <c r="BK178" s="188">
        <f>SUM(BK179:BK220)</f>
        <v>0</v>
      </c>
    </row>
    <row r="179" spans="1:65" s="2" customFormat="1" ht="22.8">
      <c r="A179" s="33"/>
      <c r="B179" s="34"/>
      <c r="C179" s="191" t="s">
        <v>311</v>
      </c>
      <c r="D179" s="191" t="s">
        <v>137</v>
      </c>
      <c r="E179" s="192" t="s">
        <v>330</v>
      </c>
      <c r="F179" s="193" t="s">
        <v>331</v>
      </c>
      <c r="G179" s="194" t="s">
        <v>157</v>
      </c>
      <c r="H179" s="195">
        <v>1811.8</v>
      </c>
      <c r="I179" s="196"/>
      <c r="J179" s="197">
        <f>ROUND(I179*H179,2)</f>
        <v>0</v>
      </c>
      <c r="K179" s="193" t="s">
        <v>141</v>
      </c>
      <c r="L179" s="38"/>
      <c r="M179" s="198" t="s">
        <v>19</v>
      </c>
      <c r="N179" s="199" t="s">
        <v>42</v>
      </c>
      <c r="O179" s="63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2" t="s">
        <v>142</v>
      </c>
      <c r="AT179" s="202" t="s">
        <v>137</v>
      </c>
      <c r="AU179" s="202" t="s">
        <v>82</v>
      </c>
      <c r="AY179" s="16" t="s">
        <v>135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79</v>
      </c>
      <c r="BK179" s="203">
        <f>ROUND(I179*H179,2)</f>
        <v>0</v>
      </c>
      <c r="BL179" s="16" t="s">
        <v>142</v>
      </c>
      <c r="BM179" s="202" t="s">
        <v>570</v>
      </c>
    </row>
    <row r="180" spans="1:47" s="2" customFormat="1" ht="28.8">
      <c r="A180" s="33"/>
      <c r="B180" s="34"/>
      <c r="C180" s="35"/>
      <c r="D180" s="204" t="s">
        <v>144</v>
      </c>
      <c r="E180" s="35"/>
      <c r="F180" s="205" t="s">
        <v>333</v>
      </c>
      <c r="G180" s="35"/>
      <c r="H180" s="35"/>
      <c r="I180" s="114"/>
      <c r="J180" s="35"/>
      <c r="K180" s="35"/>
      <c r="L180" s="38"/>
      <c r="M180" s="206"/>
      <c r="N180" s="207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144</v>
      </c>
      <c r="AU180" s="16" t="s">
        <v>82</v>
      </c>
    </row>
    <row r="181" spans="2:51" s="13" customFormat="1" ht="10.2">
      <c r="B181" s="208"/>
      <c r="C181" s="209"/>
      <c r="D181" s="204" t="s">
        <v>146</v>
      </c>
      <c r="E181" s="210" t="s">
        <v>19</v>
      </c>
      <c r="F181" s="211" t="s">
        <v>553</v>
      </c>
      <c r="G181" s="209"/>
      <c r="H181" s="212">
        <v>1647.5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146</v>
      </c>
      <c r="AU181" s="218" t="s">
        <v>82</v>
      </c>
      <c r="AV181" s="13" t="s">
        <v>82</v>
      </c>
      <c r="AW181" s="13" t="s">
        <v>33</v>
      </c>
      <c r="AX181" s="13" t="s">
        <v>71</v>
      </c>
      <c r="AY181" s="218" t="s">
        <v>135</v>
      </c>
    </row>
    <row r="182" spans="2:51" s="13" customFormat="1" ht="10.2">
      <c r="B182" s="208"/>
      <c r="C182" s="209"/>
      <c r="D182" s="204" t="s">
        <v>146</v>
      </c>
      <c r="E182" s="210" t="s">
        <v>19</v>
      </c>
      <c r="F182" s="211" t="s">
        <v>554</v>
      </c>
      <c r="G182" s="209"/>
      <c r="H182" s="212">
        <v>164.3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146</v>
      </c>
      <c r="AU182" s="218" t="s">
        <v>82</v>
      </c>
      <c r="AV182" s="13" t="s">
        <v>82</v>
      </c>
      <c r="AW182" s="13" t="s">
        <v>33</v>
      </c>
      <c r="AX182" s="13" t="s">
        <v>71</v>
      </c>
      <c r="AY182" s="218" t="s">
        <v>135</v>
      </c>
    </row>
    <row r="183" spans="1:65" s="2" customFormat="1" ht="14.4" customHeight="1">
      <c r="A183" s="33"/>
      <c r="B183" s="34"/>
      <c r="C183" s="219" t="s">
        <v>317</v>
      </c>
      <c r="D183" s="219" t="s">
        <v>257</v>
      </c>
      <c r="E183" s="220" t="s">
        <v>335</v>
      </c>
      <c r="F183" s="221" t="s">
        <v>336</v>
      </c>
      <c r="G183" s="222" t="s">
        <v>246</v>
      </c>
      <c r="H183" s="223">
        <v>38.41</v>
      </c>
      <c r="I183" s="224"/>
      <c r="J183" s="225">
        <f>ROUND(I183*H183,2)</f>
        <v>0</v>
      </c>
      <c r="K183" s="221" t="s">
        <v>141</v>
      </c>
      <c r="L183" s="226"/>
      <c r="M183" s="227" t="s">
        <v>19</v>
      </c>
      <c r="N183" s="228" t="s">
        <v>42</v>
      </c>
      <c r="O183" s="63"/>
      <c r="P183" s="200">
        <f>O183*H183</f>
        <v>0</v>
      </c>
      <c r="Q183" s="200">
        <v>1</v>
      </c>
      <c r="R183" s="200">
        <f>Q183*H183</f>
        <v>38.41</v>
      </c>
      <c r="S183" s="200">
        <v>0</v>
      </c>
      <c r="T183" s="20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2" t="s">
        <v>183</v>
      </c>
      <c r="AT183" s="202" t="s">
        <v>257</v>
      </c>
      <c r="AU183" s="202" t="s">
        <v>82</v>
      </c>
      <c r="AY183" s="16" t="s">
        <v>135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79</v>
      </c>
      <c r="BK183" s="203">
        <f>ROUND(I183*H183,2)</f>
        <v>0</v>
      </c>
      <c r="BL183" s="16" t="s">
        <v>142</v>
      </c>
      <c r="BM183" s="202" t="s">
        <v>571</v>
      </c>
    </row>
    <row r="184" spans="1:47" s="2" customFormat="1" ht="10.2">
      <c r="A184" s="33"/>
      <c r="B184" s="34"/>
      <c r="C184" s="35"/>
      <c r="D184" s="204" t="s">
        <v>144</v>
      </c>
      <c r="E184" s="35"/>
      <c r="F184" s="205" t="s">
        <v>336</v>
      </c>
      <c r="G184" s="35"/>
      <c r="H184" s="35"/>
      <c r="I184" s="114"/>
      <c r="J184" s="35"/>
      <c r="K184" s="35"/>
      <c r="L184" s="38"/>
      <c r="M184" s="206"/>
      <c r="N184" s="207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144</v>
      </c>
      <c r="AU184" s="16" t="s">
        <v>82</v>
      </c>
    </row>
    <row r="185" spans="2:51" s="13" customFormat="1" ht="10.2">
      <c r="B185" s="208"/>
      <c r="C185" s="209"/>
      <c r="D185" s="204" t="s">
        <v>146</v>
      </c>
      <c r="E185" s="210" t="s">
        <v>19</v>
      </c>
      <c r="F185" s="211" t="s">
        <v>572</v>
      </c>
      <c r="G185" s="209"/>
      <c r="H185" s="212">
        <v>38.41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146</v>
      </c>
      <c r="AU185" s="218" t="s">
        <v>82</v>
      </c>
      <c r="AV185" s="13" t="s">
        <v>82</v>
      </c>
      <c r="AW185" s="13" t="s">
        <v>33</v>
      </c>
      <c r="AX185" s="13" t="s">
        <v>79</v>
      </c>
      <c r="AY185" s="218" t="s">
        <v>135</v>
      </c>
    </row>
    <row r="186" spans="1:65" s="2" customFormat="1" ht="14.4" customHeight="1">
      <c r="A186" s="33"/>
      <c r="B186" s="34"/>
      <c r="C186" s="191" t="s">
        <v>322</v>
      </c>
      <c r="D186" s="191" t="s">
        <v>137</v>
      </c>
      <c r="E186" s="192" t="s">
        <v>340</v>
      </c>
      <c r="F186" s="193" t="s">
        <v>341</v>
      </c>
      <c r="G186" s="194" t="s">
        <v>157</v>
      </c>
      <c r="H186" s="195">
        <v>5</v>
      </c>
      <c r="I186" s="196"/>
      <c r="J186" s="197">
        <f>ROUND(I186*H186,2)</f>
        <v>0</v>
      </c>
      <c r="K186" s="193" t="s">
        <v>141</v>
      </c>
      <c r="L186" s="38"/>
      <c r="M186" s="198" t="s">
        <v>19</v>
      </c>
      <c r="N186" s="199" t="s">
        <v>42</v>
      </c>
      <c r="O186" s="63"/>
      <c r="P186" s="200">
        <f>O186*H186</f>
        <v>0</v>
      </c>
      <c r="Q186" s="200">
        <v>0.115</v>
      </c>
      <c r="R186" s="200">
        <f>Q186*H186</f>
        <v>0.5750000000000001</v>
      </c>
      <c r="S186" s="200">
        <v>0</v>
      </c>
      <c r="T186" s="20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2" t="s">
        <v>142</v>
      </c>
      <c r="AT186" s="202" t="s">
        <v>137</v>
      </c>
      <c r="AU186" s="202" t="s">
        <v>82</v>
      </c>
      <c r="AY186" s="16" t="s">
        <v>135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79</v>
      </c>
      <c r="BK186" s="203">
        <f>ROUND(I186*H186,2)</f>
        <v>0</v>
      </c>
      <c r="BL186" s="16" t="s">
        <v>142</v>
      </c>
      <c r="BM186" s="202" t="s">
        <v>573</v>
      </c>
    </row>
    <row r="187" spans="1:47" s="2" customFormat="1" ht="10.2">
      <c r="A187" s="33"/>
      <c r="B187" s="34"/>
      <c r="C187" s="35"/>
      <c r="D187" s="204" t="s">
        <v>144</v>
      </c>
      <c r="E187" s="35"/>
      <c r="F187" s="205" t="s">
        <v>343</v>
      </c>
      <c r="G187" s="35"/>
      <c r="H187" s="35"/>
      <c r="I187" s="114"/>
      <c r="J187" s="35"/>
      <c r="K187" s="35"/>
      <c r="L187" s="38"/>
      <c r="M187" s="206"/>
      <c r="N187" s="207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144</v>
      </c>
      <c r="AU187" s="16" t="s">
        <v>82</v>
      </c>
    </row>
    <row r="188" spans="2:51" s="13" customFormat="1" ht="10.2">
      <c r="B188" s="208"/>
      <c r="C188" s="209"/>
      <c r="D188" s="204" t="s">
        <v>146</v>
      </c>
      <c r="E188" s="210" t="s">
        <v>19</v>
      </c>
      <c r="F188" s="211" t="s">
        <v>344</v>
      </c>
      <c r="G188" s="209"/>
      <c r="H188" s="212">
        <v>5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146</v>
      </c>
      <c r="AU188" s="218" t="s">
        <v>82</v>
      </c>
      <c r="AV188" s="13" t="s">
        <v>82</v>
      </c>
      <c r="AW188" s="13" t="s">
        <v>33</v>
      </c>
      <c r="AX188" s="13" t="s">
        <v>79</v>
      </c>
      <c r="AY188" s="218" t="s">
        <v>135</v>
      </c>
    </row>
    <row r="189" spans="1:65" s="2" customFormat="1" ht="14.4" customHeight="1">
      <c r="A189" s="33"/>
      <c r="B189" s="34"/>
      <c r="C189" s="191" t="s">
        <v>329</v>
      </c>
      <c r="D189" s="191" t="s">
        <v>137</v>
      </c>
      <c r="E189" s="192" t="s">
        <v>346</v>
      </c>
      <c r="F189" s="193" t="s">
        <v>347</v>
      </c>
      <c r="G189" s="194" t="s">
        <v>157</v>
      </c>
      <c r="H189" s="195">
        <v>1811.8</v>
      </c>
      <c r="I189" s="196"/>
      <c r="J189" s="197">
        <f>ROUND(I189*H189,2)</f>
        <v>0</v>
      </c>
      <c r="K189" s="193" t="s">
        <v>141</v>
      </c>
      <c r="L189" s="38"/>
      <c r="M189" s="198" t="s">
        <v>19</v>
      </c>
      <c r="N189" s="199" t="s">
        <v>42</v>
      </c>
      <c r="O189" s="63"/>
      <c r="P189" s="200">
        <f>O189*H189</f>
        <v>0</v>
      </c>
      <c r="Q189" s="200">
        <v>0.345</v>
      </c>
      <c r="R189" s="200">
        <f>Q189*H189</f>
        <v>625.0709999999999</v>
      </c>
      <c r="S189" s="200">
        <v>0</v>
      </c>
      <c r="T189" s="20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202" t="s">
        <v>142</v>
      </c>
      <c r="AT189" s="202" t="s">
        <v>137</v>
      </c>
      <c r="AU189" s="202" t="s">
        <v>82</v>
      </c>
      <c r="AY189" s="16" t="s">
        <v>135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79</v>
      </c>
      <c r="BK189" s="203">
        <f>ROUND(I189*H189,2)</f>
        <v>0</v>
      </c>
      <c r="BL189" s="16" t="s">
        <v>142</v>
      </c>
      <c r="BM189" s="202" t="s">
        <v>574</v>
      </c>
    </row>
    <row r="190" spans="1:47" s="2" customFormat="1" ht="10.2">
      <c r="A190" s="33"/>
      <c r="B190" s="34"/>
      <c r="C190" s="35"/>
      <c r="D190" s="204" t="s">
        <v>144</v>
      </c>
      <c r="E190" s="35"/>
      <c r="F190" s="205" t="s">
        <v>349</v>
      </c>
      <c r="G190" s="35"/>
      <c r="H190" s="35"/>
      <c r="I190" s="114"/>
      <c r="J190" s="35"/>
      <c r="K190" s="35"/>
      <c r="L190" s="38"/>
      <c r="M190" s="206"/>
      <c r="N190" s="207"/>
      <c r="O190" s="63"/>
      <c r="P190" s="63"/>
      <c r="Q190" s="63"/>
      <c r="R190" s="63"/>
      <c r="S190" s="63"/>
      <c r="T190" s="64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144</v>
      </c>
      <c r="AU190" s="16" t="s">
        <v>82</v>
      </c>
    </row>
    <row r="191" spans="1:65" s="2" customFormat="1" ht="14.4" customHeight="1">
      <c r="A191" s="33"/>
      <c r="B191" s="34"/>
      <c r="C191" s="191" t="s">
        <v>334</v>
      </c>
      <c r="D191" s="191" t="s">
        <v>137</v>
      </c>
      <c r="E191" s="192" t="s">
        <v>351</v>
      </c>
      <c r="F191" s="193" t="s">
        <v>352</v>
      </c>
      <c r="G191" s="194" t="s">
        <v>157</v>
      </c>
      <c r="H191" s="195">
        <v>1811.8</v>
      </c>
      <c r="I191" s="196"/>
      <c r="J191" s="197">
        <f>ROUND(I191*H191,2)</f>
        <v>0</v>
      </c>
      <c r="K191" s="193" t="s">
        <v>141</v>
      </c>
      <c r="L191" s="38"/>
      <c r="M191" s="198" t="s">
        <v>19</v>
      </c>
      <c r="N191" s="199" t="s">
        <v>42</v>
      </c>
      <c r="O191" s="63"/>
      <c r="P191" s="200">
        <f>O191*H191</f>
        <v>0</v>
      </c>
      <c r="Q191" s="200">
        <v>0.46</v>
      </c>
      <c r="R191" s="200">
        <f>Q191*H191</f>
        <v>833.428</v>
      </c>
      <c r="S191" s="200">
        <v>0</v>
      </c>
      <c r="T191" s="20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202" t="s">
        <v>142</v>
      </c>
      <c r="AT191" s="202" t="s">
        <v>137</v>
      </c>
      <c r="AU191" s="202" t="s">
        <v>82</v>
      </c>
      <c r="AY191" s="16" t="s">
        <v>135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79</v>
      </c>
      <c r="BK191" s="203">
        <f>ROUND(I191*H191,2)</f>
        <v>0</v>
      </c>
      <c r="BL191" s="16" t="s">
        <v>142</v>
      </c>
      <c r="BM191" s="202" t="s">
        <v>575</v>
      </c>
    </row>
    <row r="192" spans="1:47" s="2" customFormat="1" ht="10.2">
      <c r="A192" s="33"/>
      <c r="B192" s="34"/>
      <c r="C192" s="35"/>
      <c r="D192" s="204" t="s">
        <v>144</v>
      </c>
      <c r="E192" s="35"/>
      <c r="F192" s="205" t="s">
        <v>354</v>
      </c>
      <c r="G192" s="35"/>
      <c r="H192" s="35"/>
      <c r="I192" s="114"/>
      <c r="J192" s="35"/>
      <c r="K192" s="35"/>
      <c r="L192" s="38"/>
      <c r="M192" s="206"/>
      <c r="N192" s="207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144</v>
      </c>
      <c r="AU192" s="16" t="s">
        <v>82</v>
      </c>
    </row>
    <row r="193" spans="1:65" s="2" customFormat="1" ht="14.4" customHeight="1">
      <c r="A193" s="33"/>
      <c r="B193" s="34"/>
      <c r="C193" s="191" t="s">
        <v>339</v>
      </c>
      <c r="D193" s="191" t="s">
        <v>137</v>
      </c>
      <c r="E193" s="192" t="s">
        <v>356</v>
      </c>
      <c r="F193" s="193" t="s">
        <v>357</v>
      </c>
      <c r="G193" s="194" t="s">
        <v>157</v>
      </c>
      <c r="H193" s="195">
        <v>1506.4</v>
      </c>
      <c r="I193" s="196"/>
      <c r="J193" s="197">
        <f>ROUND(I193*H193,2)</f>
        <v>0</v>
      </c>
      <c r="K193" s="193" t="s">
        <v>141</v>
      </c>
      <c r="L193" s="38"/>
      <c r="M193" s="198" t="s">
        <v>19</v>
      </c>
      <c r="N193" s="199" t="s">
        <v>42</v>
      </c>
      <c r="O193" s="63"/>
      <c r="P193" s="200">
        <f>O193*H193</f>
        <v>0</v>
      </c>
      <c r="Q193" s="200">
        <v>0.15826</v>
      </c>
      <c r="R193" s="200">
        <f>Q193*H193</f>
        <v>238.40286400000002</v>
      </c>
      <c r="S193" s="200">
        <v>0</v>
      </c>
      <c r="T193" s="20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2" t="s">
        <v>142</v>
      </c>
      <c r="AT193" s="202" t="s">
        <v>137</v>
      </c>
      <c r="AU193" s="202" t="s">
        <v>82</v>
      </c>
      <c r="AY193" s="16" t="s">
        <v>135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79</v>
      </c>
      <c r="BK193" s="203">
        <f>ROUND(I193*H193,2)</f>
        <v>0</v>
      </c>
      <c r="BL193" s="16" t="s">
        <v>142</v>
      </c>
      <c r="BM193" s="202" t="s">
        <v>576</v>
      </c>
    </row>
    <row r="194" spans="1:47" s="2" customFormat="1" ht="19.2">
      <c r="A194" s="33"/>
      <c r="B194" s="34"/>
      <c r="C194" s="35"/>
      <c r="D194" s="204" t="s">
        <v>144</v>
      </c>
      <c r="E194" s="35"/>
      <c r="F194" s="205" t="s">
        <v>359</v>
      </c>
      <c r="G194" s="35"/>
      <c r="H194" s="35"/>
      <c r="I194" s="114"/>
      <c r="J194" s="35"/>
      <c r="K194" s="35"/>
      <c r="L194" s="38"/>
      <c r="M194" s="206"/>
      <c r="N194" s="207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144</v>
      </c>
      <c r="AU194" s="16" t="s">
        <v>82</v>
      </c>
    </row>
    <row r="195" spans="2:51" s="13" customFormat="1" ht="10.2">
      <c r="B195" s="208"/>
      <c r="C195" s="209"/>
      <c r="D195" s="204" t="s">
        <v>146</v>
      </c>
      <c r="E195" s="210" t="s">
        <v>19</v>
      </c>
      <c r="F195" s="211" t="s">
        <v>577</v>
      </c>
      <c r="G195" s="209"/>
      <c r="H195" s="212">
        <v>1506.4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146</v>
      </c>
      <c r="AU195" s="218" t="s">
        <v>82</v>
      </c>
      <c r="AV195" s="13" t="s">
        <v>82</v>
      </c>
      <c r="AW195" s="13" t="s">
        <v>33</v>
      </c>
      <c r="AX195" s="13" t="s">
        <v>79</v>
      </c>
      <c r="AY195" s="218" t="s">
        <v>135</v>
      </c>
    </row>
    <row r="196" spans="1:65" s="2" customFormat="1" ht="14.4" customHeight="1">
      <c r="A196" s="33"/>
      <c r="B196" s="34"/>
      <c r="C196" s="191" t="s">
        <v>345</v>
      </c>
      <c r="D196" s="191" t="s">
        <v>137</v>
      </c>
      <c r="E196" s="192" t="s">
        <v>362</v>
      </c>
      <c r="F196" s="193" t="s">
        <v>363</v>
      </c>
      <c r="G196" s="194" t="s">
        <v>157</v>
      </c>
      <c r="H196" s="195">
        <v>305</v>
      </c>
      <c r="I196" s="196"/>
      <c r="J196" s="197">
        <f>ROUND(I196*H196,2)</f>
        <v>0</v>
      </c>
      <c r="K196" s="193" t="s">
        <v>141</v>
      </c>
      <c r="L196" s="38"/>
      <c r="M196" s="198" t="s">
        <v>19</v>
      </c>
      <c r="N196" s="199" t="s">
        <v>42</v>
      </c>
      <c r="O196" s="63"/>
      <c r="P196" s="200">
        <f>O196*H196</f>
        <v>0</v>
      </c>
      <c r="Q196" s="200">
        <v>0.216</v>
      </c>
      <c r="R196" s="200">
        <f>Q196*H196</f>
        <v>65.88</v>
      </c>
      <c r="S196" s="200">
        <v>0</v>
      </c>
      <c r="T196" s="20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2" t="s">
        <v>142</v>
      </c>
      <c r="AT196" s="202" t="s">
        <v>137</v>
      </c>
      <c r="AU196" s="202" t="s">
        <v>82</v>
      </c>
      <c r="AY196" s="16" t="s">
        <v>135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79</v>
      </c>
      <c r="BK196" s="203">
        <f>ROUND(I196*H196,2)</f>
        <v>0</v>
      </c>
      <c r="BL196" s="16" t="s">
        <v>142</v>
      </c>
      <c r="BM196" s="202" t="s">
        <v>578</v>
      </c>
    </row>
    <row r="197" spans="1:47" s="2" customFormat="1" ht="19.2">
      <c r="A197" s="33"/>
      <c r="B197" s="34"/>
      <c r="C197" s="35"/>
      <c r="D197" s="204" t="s">
        <v>144</v>
      </c>
      <c r="E197" s="35"/>
      <c r="F197" s="205" t="s">
        <v>365</v>
      </c>
      <c r="G197" s="35"/>
      <c r="H197" s="35"/>
      <c r="I197" s="114"/>
      <c r="J197" s="35"/>
      <c r="K197" s="35"/>
      <c r="L197" s="38"/>
      <c r="M197" s="206"/>
      <c r="N197" s="207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144</v>
      </c>
      <c r="AU197" s="16" t="s">
        <v>82</v>
      </c>
    </row>
    <row r="198" spans="2:51" s="13" customFormat="1" ht="10.2">
      <c r="B198" s="208"/>
      <c r="C198" s="209"/>
      <c r="D198" s="204" t="s">
        <v>146</v>
      </c>
      <c r="E198" s="210" t="s">
        <v>19</v>
      </c>
      <c r="F198" s="211" t="s">
        <v>579</v>
      </c>
      <c r="G198" s="209"/>
      <c r="H198" s="212">
        <v>305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146</v>
      </c>
      <c r="AU198" s="218" t="s">
        <v>82</v>
      </c>
      <c r="AV198" s="13" t="s">
        <v>82</v>
      </c>
      <c r="AW198" s="13" t="s">
        <v>33</v>
      </c>
      <c r="AX198" s="13" t="s">
        <v>79</v>
      </c>
      <c r="AY198" s="218" t="s">
        <v>135</v>
      </c>
    </row>
    <row r="199" spans="1:65" s="2" customFormat="1" ht="14.4" customHeight="1">
      <c r="A199" s="33"/>
      <c r="B199" s="34"/>
      <c r="C199" s="191" t="s">
        <v>350</v>
      </c>
      <c r="D199" s="191" t="s">
        <v>137</v>
      </c>
      <c r="E199" s="192" t="s">
        <v>368</v>
      </c>
      <c r="F199" s="193" t="s">
        <v>369</v>
      </c>
      <c r="G199" s="194" t="s">
        <v>157</v>
      </c>
      <c r="H199" s="195">
        <v>3318.2</v>
      </c>
      <c r="I199" s="196"/>
      <c r="J199" s="197">
        <f>ROUND(I199*H199,2)</f>
        <v>0</v>
      </c>
      <c r="K199" s="193" t="s">
        <v>141</v>
      </c>
      <c r="L199" s="38"/>
      <c r="M199" s="198" t="s">
        <v>19</v>
      </c>
      <c r="N199" s="199" t="s">
        <v>42</v>
      </c>
      <c r="O199" s="63"/>
      <c r="P199" s="200">
        <f>O199*H199</f>
        <v>0</v>
      </c>
      <c r="Q199" s="200">
        <v>0.00071</v>
      </c>
      <c r="R199" s="200">
        <f>Q199*H199</f>
        <v>2.355922</v>
      </c>
      <c r="S199" s="200">
        <v>0</v>
      </c>
      <c r="T199" s="20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202" t="s">
        <v>142</v>
      </c>
      <c r="AT199" s="202" t="s">
        <v>137</v>
      </c>
      <c r="AU199" s="202" t="s">
        <v>82</v>
      </c>
      <c r="AY199" s="16" t="s">
        <v>135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79</v>
      </c>
      <c r="BK199" s="203">
        <f>ROUND(I199*H199,2)</f>
        <v>0</v>
      </c>
      <c r="BL199" s="16" t="s">
        <v>142</v>
      </c>
      <c r="BM199" s="202" t="s">
        <v>580</v>
      </c>
    </row>
    <row r="200" spans="1:47" s="2" customFormat="1" ht="10.2">
      <c r="A200" s="33"/>
      <c r="B200" s="34"/>
      <c r="C200" s="35"/>
      <c r="D200" s="204" t="s">
        <v>144</v>
      </c>
      <c r="E200" s="35"/>
      <c r="F200" s="205" t="s">
        <v>371</v>
      </c>
      <c r="G200" s="35"/>
      <c r="H200" s="35"/>
      <c r="I200" s="114"/>
      <c r="J200" s="35"/>
      <c r="K200" s="35"/>
      <c r="L200" s="38"/>
      <c r="M200" s="206"/>
      <c r="N200" s="207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144</v>
      </c>
      <c r="AU200" s="16" t="s">
        <v>82</v>
      </c>
    </row>
    <row r="201" spans="2:51" s="13" customFormat="1" ht="10.2">
      <c r="B201" s="208"/>
      <c r="C201" s="209"/>
      <c r="D201" s="204" t="s">
        <v>146</v>
      </c>
      <c r="E201" s="210" t="s">
        <v>19</v>
      </c>
      <c r="F201" s="211" t="s">
        <v>581</v>
      </c>
      <c r="G201" s="209"/>
      <c r="H201" s="212">
        <v>3318.2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146</v>
      </c>
      <c r="AU201" s="218" t="s">
        <v>82</v>
      </c>
      <c r="AV201" s="13" t="s">
        <v>82</v>
      </c>
      <c r="AW201" s="13" t="s">
        <v>33</v>
      </c>
      <c r="AX201" s="13" t="s">
        <v>79</v>
      </c>
      <c r="AY201" s="218" t="s">
        <v>135</v>
      </c>
    </row>
    <row r="202" spans="1:65" s="2" customFormat="1" ht="22.8">
      <c r="A202" s="33"/>
      <c r="B202" s="34"/>
      <c r="C202" s="191" t="s">
        <v>355</v>
      </c>
      <c r="D202" s="191" t="s">
        <v>137</v>
      </c>
      <c r="E202" s="192" t="s">
        <v>374</v>
      </c>
      <c r="F202" s="193" t="s">
        <v>375</v>
      </c>
      <c r="G202" s="194" t="s">
        <v>157</v>
      </c>
      <c r="H202" s="195">
        <v>1506.4</v>
      </c>
      <c r="I202" s="196"/>
      <c r="J202" s="197">
        <f>ROUND(I202*H202,2)</f>
        <v>0</v>
      </c>
      <c r="K202" s="193" t="s">
        <v>141</v>
      </c>
      <c r="L202" s="38"/>
      <c r="M202" s="198" t="s">
        <v>19</v>
      </c>
      <c r="N202" s="199" t="s">
        <v>42</v>
      </c>
      <c r="O202" s="63"/>
      <c r="P202" s="200">
        <f>O202*H202</f>
        <v>0</v>
      </c>
      <c r="Q202" s="200">
        <v>0.10373</v>
      </c>
      <c r="R202" s="200">
        <f>Q202*H202</f>
        <v>156.25887200000003</v>
      </c>
      <c r="S202" s="200">
        <v>0</v>
      </c>
      <c r="T202" s="20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202" t="s">
        <v>142</v>
      </c>
      <c r="AT202" s="202" t="s">
        <v>137</v>
      </c>
      <c r="AU202" s="202" t="s">
        <v>82</v>
      </c>
      <c r="AY202" s="16" t="s">
        <v>135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6" t="s">
        <v>79</v>
      </c>
      <c r="BK202" s="203">
        <f>ROUND(I202*H202,2)</f>
        <v>0</v>
      </c>
      <c r="BL202" s="16" t="s">
        <v>142</v>
      </c>
      <c r="BM202" s="202" t="s">
        <v>582</v>
      </c>
    </row>
    <row r="203" spans="1:47" s="2" customFormat="1" ht="19.2">
      <c r="A203" s="33"/>
      <c r="B203" s="34"/>
      <c r="C203" s="35"/>
      <c r="D203" s="204" t="s">
        <v>144</v>
      </c>
      <c r="E203" s="35"/>
      <c r="F203" s="205" t="s">
        <v>377</v>
      </c>
      <c r="G203" s="35"/>
      <c r="H203" s="35"/>
      <c r="I203" s="114"/>
      <c r="J203" s="35"/>
      <c r="K203" s="35"/>
      <c r="L203" s="38"/>
      <c r="M203" s="206"/>
      <c r="N203" s="207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144</v>
      </c>
      <c r="AU203" s="16" t="s">
        <v>82</v>
      </c>
    </row>
    <row r="204" spans="2:51" s="13" customFormat="1" ht="10.2">
      <c r="B204" s="208"/>
      <c r="C204" s="209"/>
      <c r="D204" s="204" t="s">
        <v>146</v>
      </c>
      <c r="E204" s="210" t="s">
        <v>19</v>
      </c>
      <c r="F204" s="211" t="s">
        <v>577</v>
      </c>
      <c r="G204" s="209"/>
      <c r="H204" s="212">
        <v>1506.4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146</v>
      </c>
      <c r="AU204" s="218" t="s">
        <v>82</v>
      </c>
      <c r="AV204" s="13" t="s">
        <v>82</v>
      </c>
      <c r="AW204" s="13" t="s">
        <v>33</v>
      </c>
      <c r="AX204" s="13" t="s">
        <v>79</v>
      </c>
      <c r="AY204" s="218" t="s">
        <v>135</v>
      </c>
    </row>
    <row r="205" spans="1:65" s="2" customFormat="1" ht="14.4" customHeight="1">
      <c r="A205" s="33"/>
      <c r="B205" s="34"/>
      <c r="C205" s="191" t="s">
        <v>361</v>
      </c>
      <c r="D205" s="191" t="s">
        <v>137</v>
      </c>
      <c r="E205" s="192" t="s">
        <v>379</v>
      </c>
      <c r="F205" s="193" t="s">
        <v>380</v>
      </c>
      <c r="G205" s="194" t="s">
        <v>157</v>
      </c>
      <c r="H205" s="195">
        <v>4.8</v>
      </c>
      <c r="I205" s="196"/>
      <c r="J205" s="197">
        <f>ROUND(I205*H205,2)</f>
        <v>0</v>
      </c>
      <c r="K205" s="193" t="s">
        <v>141</v>
      </c>
      <c r="L205" s="38"/>
      <c r="M205" s="198" t="s">
        <v>19</v>
      </c>
      <c r="N205" s="199" t="s">
        <v>42</v>
      </c>
      <c r="O205" s="63"/>
      <c r="P205" s="200">
        <f>O205*H205</f>
        <v>0</v>
      </c>
      <c r="Q205" s="200">
        <v>0.10362</v>
      </c>
      <c r="R205" s="200">
        <f>Q205*H205</f>
        <v>0.497376</v>
      </c>
      <c r="S205" s="200">
        <v>0</v>
      </c>
      <c r="T205" s="20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02" t="s">
        <v>142</v>
      </c>
      <c r="AT205" s="202" t="s">
        <v>137</v>
      </c>
      <c r="AU205" s="202" t="s">
        <v>82</v>
      </c>
      <c r="AY205" s="16" t="s">
        <v>135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79</v>
      </c>
      <c r="BK205" s="203">
        <f>ROUND(I205*H205,2)</f>
        <v>0</v>
      </c>
      <c r="BL205" s="16" t="s">
        <v>142</v>
      </c>
      <c r="BM205" s="202" t="s">
        <v>583</v>
      </c>
    </row>
    <row r="206" spans="1:47" s="2" customFormat="1" ht="28.8">
      <c r="A206" s="33"/>
      <c r="B206" s="34"/>
      <c r="C206" s="35"/>
      <c r="D206" s="204" t="s">
        <v>144</v>
      </c>
      <c r="E206" s="35"/>
      <c r="F206" s="205" t="s">
        <v>382</v>
      </c>
      <c r="G206" s="35"/>
      <c r="H206" s="35"/>
      <c r="I206" s="114"/>
      <c r="J206" s="35"/>
      <c r="K206" s="35"/>
      <c r="L206" s="38"/>
      <c r="M206" s="206"/>
      <c r="N206" s="207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144</v>
      </c>
      <c r="AU206" s="16" t="s">
        <v>82</v>
      </c>
    </row>
    <row r="207" spans="2:51" s="13" customFormat="1" ht="10.2">
      <c r="B207" s="208"/>
      <c r="C207" s="209"/>
      <c r="D207" s="204" t="s">
        <v>146</v>
      </c>
      <c r="E207" s="210" t="s">
        <v>19</v>
      </c>
      <c r="F207" s="211" t="s">
        <v>383</v>
      </c>
      <c r="G207" s="209"/>
      <c r="H207" s="212">
        <v>4.8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146</v>
      </c>
      <c r="AU207" s="218" t="s">
        <v>82</v>
      </c>
      <c r="AV207" s="13" t="s">
        <v>82</v>
      </c>
      <c r="AW207" s="13" t="s">
        <v>33</v>
      </c>
      <c r="AX207" s="13" t="s">
        <v>79</v>
      </c>
      <c r="AY207" s="218" t="s">
        <v>135</v>
      </c>
    </row>
    <row r="208" spans="1:65" s="2" customFormat="1" ht="14.4" customHeight="1">
      <c r="A208" s="33"/>
      <c r="B208" s="34"/>
      <c r="C208" s="219" t="s">
        <v>367</v>
      </c>
      <c r="D208" s="219" t="s">
        <v>257</v>
      </c>
      <c r="E208" s="220" t="s">
        <v>385</v>
      </c>
      <c r="F208" s="221" t="s">
        <v>386</v>
      </c>
      <c r="G208" s="222" t="s">
        <v>157</v>
      </c>
      <c r="H208" s="223">
        <v>0.721</v>
      </c>
      <c r="I208" s="224"/>
      <c r="J208" s="225">
        <f>ROUND(I208*H208,2)</f>
        <v>0</v>
      </c>
      <c r="K208" s="221" t="s">
        <v>19</v>
      </c>
      <c r="L208" s="226"/>
      <c r="M208" s="227" t="s">
        <v>19</v>
      </c>
      <c r="N208" s="228" t="s">
        <v>42</v>
      </c>
      <c r="O208" s="63"/>
      <c r="P208" s="200">
        <f>O208*H208</f>
        <v>0</v>
      </c>
      <c r="Q208" s="200">
        <v>0.18</v>
      </c>
      <c r="R208" s="200">
        <f>Q208*H208</f>
        <v>0.12977999999999998</v>
      </c>
      <c r="S208" s="200">
        <v>0</v>
      </c>
      <c r="T208" s="201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02" t="s">
        <v>183</v>
      </c>
      <c r="AT208" s="202" t="s">
        <v>257</v>
      </c>
      <c r="AU208" s="202" t="s">
        <v>82</v>
      </c>
      <c r="AY208" s="16" t="s">
        <v>135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79</v>
      </c>
      <c r="BK208" s="203">
        <f>ROUND(I208*H208,2)</f>
        <v>0</v>
      </c>
      <c r="BL208" s="16" t="s">
        <v>142</v>
      </c>
      <c r="BM208" s="202" t="s">
        <v>584</v>
      </c>
    </row>
    <row r="209" spans="1:47" s="2" customFormat="1" ht="10.2">
      <c r="A209" s="33"/>
      <c r="B209" s="34"/>
      <c r="C209" s="35"/>
      <c r="D209" s="204" t="s">
        <v>144</v>
      </c>
      <c r="E209" s="35"/>
      <c r="F209" s="205" t="s">
        <v>388</v>
      </c>
      <c r="G209" s="35"/>
      <c r="H209" s="35"/>
      <c r="I209" s="114"/>
      <c r="J209" s="35"/>
      <c r="K209" s="35"/>
      <c r="L209" s="38"/>
      <c r="M209" s="206"/>
      <c r="N209" s="207"/>
      <c r="O209" s="63"/>
      <c r="P209" s="63"/>
      <c r="Q209" s="63"/>
      <c r="R209" s="63"/>
      <c r="S209" s="63"/>
      <c r="T209" s="64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144</v>
      </c>
      <c r="AU209" s="16" t="s">
        <v>82</v>
      </c>
    </row>
    <row r="210" spans="1:47" s="2" customFormat="1" ht="19.2">
      <c r="A210" s="33"/>
      <c r="B210" s="34"/>
      <c r="C210" s="35"/>
      <c r="D210" s="204" t="s">
        <v>261</v>
      </c>
      <c r="E210" s="35"/>
      <c r="F210" s="229" t="s">
        <v>389</v>
      </c>
      <c r="G210" s="35"/>
      <c r="H210" s="35"/>
      <c r="I210" s="114"/>
      <c r="J210" s="35"/>
      <c r="K210" s="35"/>
      <c r="L210" s="38"/>
      <c r="M210" s="206"/>
      <c r="N210" s="207"/>
      <c r="O210" s="63"/>
      <c r="P210" s="63"/>
      <c r="Q210" s="63"/>
      <c r="R210" s="63"/>
      <c r="S210" s="63"/>
      <c r="T210" s="64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261</v>
      </c>
      <c r="AU210" s="16" t="s">
        <v>82</v>
      </c>
    </row>
    <row r="211" spans="2:51" s="13" customFormat="1" ht="10.2">
      <c r="B211" s="208"/>
      <c r="C211" s="209"/>
      <c r="D211" s="204" t="s">
        <v>146</v>
      </c>
      <c r="E211" s="210" t="s">
        <v>19</v>
      </c>
      <c r="F211" s="211" t="s">
        <v>390</v>
      </c>
      <c r="G211" s="209"/>
      <c r="H211" s="212">
        <v>0.721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146</v>
      </c>
      <c r="AU211" s="218" t="s">
        <v>82</v>
      </c>
      <c r="AV211" s="13" t="s">
        <v>82</v>
      </c>
      <c r="AW211" s="13" t="s">
        <v>33</v>
      </c>
      <c r="AX211" s="13" t="s">
        <v>79</v>
      </c>
      <c r="AY211" s="218" t="s">
        <v>135</v>
      </c>
    </row>
    <row r="212" spans="1:65" s="2" customFormat="1" ht="14.4" customHeight="1">
      <c r="A212" s="33"/>
      <c r="B212" s="34"/>
      <c r="C212" s="219" t="s">
        <v>373</v>
      </c>
      <c r="D212" s="219" t="s">
        <v>257</v>
      </c>
      <c r="E212" s="220" t="s">
        <v>392</v>
      </c>
      <c r="F212" s="221" t="s">
        <v>393</v>
      </c>
      <c r="G212" s="222" t="s">
        <v>157</v>
      </c>
      <c r="H212" s="223">
        <v>4.223</v>
      </c>
      <c r="I212" s="224"/>
      <c r="J212" s="225">
        <f>ROUND(I212*H212,2)</f>
        <v>0</v>
      </c>
      <c r="K212" s="221" t="s">
        <v>19</v>
      </c>
      <c r="L212" s="226"/>
      <c r="M212" s="227" t="s">
        <v>19</v>
      </c>
      <c r="N212" s="228" t="s">
        <v>42</v>
      </c>
      <c r="O212" s="63"/>
      <c r="P212" s="200">
        <f>O212*H212</f>
        <v>0</v>
      </c>
      <c r="Q212" s="200">
        <v>0.18</v>
      </c>
      <c r="R212" s="200">
        <f>Q212*H212</f>
        <v>0.7601399999999999</v>
      </c>
      <c r="S212" s="200">
        <v>0</v>
      </c>
      <c r="T212" s="20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02" t="s">
        <v>183</v>
      </c>
      <c r="AT212" s="202" t="s">
        <v>257</v>
      </c>
      <c r="AU212" s="202" t="s">
        <v>82</v>
      </c>
      <c r="AY212" s="16" t="s">
        <v>135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6" t="s">
        <v>79</v>
      </c>
      <c r="BK212" s="203">
        <f>ROUND(I212*H212,2)</f>
        <v>0</v>
      </c>
      <c r="BL212" s="16" t="s">
        <v>142</v>
      </c>
      <c r="BM212" s="202" t="s">
        <v>585</v>
      </c>
    </row>
    <row r="213" spans="1:47" s="2" customFormat="1" ht="10.2">
      <c r="A213" s="33"/>
      <c r="B213" s="34"/>
      <c r="C213" s="35"/>
      <c r="D213" s="204" t="s">
        <v>144</v>
      </c>
      <c r="E213" s="35"/>
      <c r="F213" s="205" t="s">
        <v>395</v>
      </c>
      <c r="G213" s="35"/>
      <c r="H213" s="35"/>
      <c r="I213" s="114"/>
      <c r="J213" s="35"/>
      <c r="K213" s="35"/>
      <c r="L213" s="38"/>
      <c r="M213" s="206"/>
      <c r="N213" s="207"/>
      <c r="O213" s="63"/>
      <c r="P213" s="63"/>
      <c r="Q213" s="63"/>
      <c r="R213" s="63"/>
      <c r="S213" s="63"/>
      <c r="T213" s="64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144</v>
      </c>
      <c r="AU213" s="16" t="s">
        <v>82</v>
      </c>
    </row>
    <row r="214" spans="1:47" s="2" customFormat="1" ht="19.2">
      <c r="A214" s="33"/>
      <c r="B214" s="34"/>
      <c r="C214" s="35"/>
      <c r="D214" s="204" t="s">
        <v>261</v>
      </c>
      <c r="E214" s="35"/>
      <c r="F214" s="229" t="s">
        <v>389</v>
      </c>
      <c r="G214" s="35"/>
      <c r="H214" s="35"/>
      <c r="I214" s="114"/>
      <c r="J214" s="35"/>
      <c r="K214" s="35"/>
      <c r="L214" s="38"/>
      <c r="M214" s="206"/>
      <c r="N214" s="207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261</v>
      </c>
      <c r="AU214" s="16" t="s">
        <v>82</v>
      </c>
    </row>
    <row r="215" spans="2:51" s="13" customFormat="1" ht="10.2">
      <c r="B215" s="208"/>
      <c r="C215" s="209"/>
      <c r="D215" s="204" t="s">
        <v>146</v>
      </c>
      <c r="E215" s="210" t="s">
        <v>19</v>
      </c>
      <c r="F215" s="211" t="s">
        <v>396</v>
      </c>
      <c r="G215" s="209"/>
      <c r="H215" s="212">
        <v>4.223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146</v>
      </c>
      <c r="AU215" s="218" t="s">
        <v>82</v>
      </c>
      <c r="AV215" s="13" t="s">
        <v>82</v>
      </c>
      <c r="AW215" s="13" t="s">
        <v>33</v>
      </c>
      <c r="AX215" s="13" t="s">
        <v>79</v>
      </c>
      <c r="AY215" s="218" t="s">
        <v>135</v>
      </c>
    </row>
    <row r="216" spans="1:65" s="2" customFormat="1" ht="22.8">
      <c r="A216" s="33"/>
      <c r="B216" s="34"/>
      <c r="C216" s="191" t="s">
        <v>378</v>
      </c>
      <c r="D216" s="191" t="s">
        <v>137</v>
      </c>
      <c r="E216" s="192" t="s">
        <v>398</v>
      </c>
      <c r="F216" s="193" t="s">
        <v>399</v>
      </c>
      <c r="G216" s="194" t="s">
        <v>157</v>
      </c>
      <c r="H216" s="195">
        <v>4.8</v>
      </c>
      <c r="I216" s="196"/>
      <c r="J216" s="197">
        <f>ROUND(I216*H216,2)</f>
        <v>0</v>
      </c>
      <c r="K216" s="193" t="s">
        <v>141</v>
      </c>
      <c r="L216" s="38"/>
      <c r="M216" s="198" t="s">
        <v>19</v>
      </c>
      <c r="N216" s="199" t="s">
        <v>42</v>
      </c>
      <c r="O216" s="63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02" t="s">
        <v>142</v>
      </c>
      <c r="AT216" s="202" t="s">
        <v>137</v>
      </c>
      <c r="AU216" s="202" t="s">
        <v>82</v>
      </c>
      <c r="AY216" s="16" t="s">
        <v>135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79</v>
      </c>
      <c r="BK216" s="203">
        <f>ROUND(I216*H216,2)</f>
        <v>0</v>
      </c>
      <c r="BL216" s="16" t="s">
        <v>142</v>
      </c>
      <c r="BM216" s="202" t="s">
        <v>586</v>
      </c>
    </row>
    <row r="217" spans="1:47" s="2" customFormat="1" ht="28.8">
      <c r="A217" s="33"/>
      <c r="B217" s="34"/>
      <c r="C217" s="35"/>
      <c r="D217" s="204" t="s">
        <v>144</v>
      </c>
      <c r="E217" s="35"/>
      <c r="F217" s="205" t="s">
        <v>401</v>
      </c>
      <c r="G217" s="35"/>
      <c r="H217" s="35"/>
      <c r="I217" s="114"/>
      <c r="J217" s="35"/>
      <c r="K217" s="35"/>
      <c r="L217" s="38"/>
      <c r="M217" s="206"/>
      <c r="N217" s="207"/>
      <c r="O217" s="63"/>
      <c r="P217" s="63"/>
      <c r="Q217" s="63"/>
      <c r="R217" s="63"/>
      <c r="S217" s="63"/>
      <c r="T217" s="64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144</v>
      </c>
      <c r="AU217" s="16" t="s">
        <v>82</v>
      </c>
    </row>
    <row r="218" spans="1:65" s="2" customFormat="1" ht="22.8">
      <c r="A218" s="33"/>
      <c r="B218" s="34"/>
      <c r="C218" s="191" t="s">
        <v>384</v>
      </c>
      <c r="D218" s="191" t="s">
        <v>137</v>
      </c>
      <c r="E218" s="192" t="s">
        <v>403</v>
      </c>
      <c r="F218" s="193" t="s">
        <v>404</v>
      </c>
      <c r="G218" s="194" t="s">
        <v>186</v>
      </c>
      <c r="H218" s="195">
        <v>4</v>
      </c>
      <c r="I218" s="196"/>
      <c r="J218" s="197">
        <f>ROUND(I218*H218,2)</f>
        <v>0</v>
      </c>
      <c r="K218" s="193" t="s">
        <v>141</v>
      </c>
      <c r="L218" s="38"/>
      <c r="M218" s="198" t="s">
        <v>19</v>
      </c>
      <c r="N218" s="199" t="s">
        <v>42</v>
      </c>
      <c r="O218" s="63"/>
      <c r="P218" s="200">
        <f>O218*H218</f>
        <v>0</v>
      </c>
      <c r="Q218" s="200">
        <v>0.00224</v>
      </c>
      <c r="R218" s="200">
        <f>Q218*H218</f>
        <v>0.00896</v>
      </c>
      <c r="S218" s="200">
        <v>0</v>
      </c>
      <c r="T218" s="20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202" t="s">
        <v>142</v>
      </c>
      <c r="AT218" s="202" t="s">
        <v>137</v>
      </c>
      <c r="AU218" s="202" t="s">
        <v>82</v>
      </c>
      <c r="AY218" s="16" t="s">
        <v>135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79</v>
      </c>
      <c r="BK218" s="203">
        <f>ROUND(I218*H218,2)</f>
        <v>0</v>
      </c>
      <c r="BL218" s="16" t="s">
        <v>142</v>
      </c>
      <c r="BM218" s="202" t="s">
        <v>587</v>
      </c>
    </row>
    <row r="219" spans="1:47" s="2" customFormat="1" ht="19.2">
      <c r="A219" s="33"/>
      <c r="B219" s="34"/>
      <c r="C219" s="35"/>
      <c r="D219" s="204" t="s">
        <v>144</v>
      </c>
      <c r="E219" s="35"/>
      <c r="F219" s="205" t="s">
        <v>406</v>
      </c>
      <c r="G219" s="35"/>
      <c r="H219" s="35"/>
      <c r="I219" s="114"/>
      <c r="J219" s="35"/>
      <c r="K219" s="35"/>
      <c r="L219" s="38"/>
      <c r="M219" s="206"/>
      <c r="N219" s="207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144</v>
      </c>
      <c r="AU219" s="16" t="s">
        <v>82</v>
      </c>
    </row>
    <row r="220" spans="2:51" s="13" customFormat="1" ht="10.2">
      <c r="B220" s="208"/>
      <c r="C220" s="209"/>
      <c r="D220" s="204" t="s">
        <v>146</v>
      </c>
      <c r="E220" s="210" t="s">
        <v>19</v>
      </c>
      <c r="F220" s="211" t="s">
        <v>588</v>
      </c>
      <c r="G220" s="209"/>
      <c r="H220" s="212">
        <v>4</v>
      </c>
      <c r="I220" s="213"/>
      <c r="J220" s="209"/>
      <c r="K220" s="209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146</v>
      </c>
      <c r="AU220" s="218" t="s">
        <v>82</v>
      </c>
      <c r="AV220" s="13" t="s">
        <v>82</v>
      </c>
      <c r="AW220" s="13" t="s">
        <v>33</v>
      </c>
      <c r="AX220" s="13" t="s">
        <v>79</v>
      </c>
      <c r="AY220" s="218" t="s">
        <v>135</v>
      </c>
    </row>
    <row r="221" spans="2:63" s="12" customFormat="1" ht="22.8" customHeight="1">
      <c r="B221" s="175"/>
      <c r="C221" s="176"/>
      <c r="D221" s="177" t="s">
        <v>70</v>
      </c>
      <c r="E221" s="189" t="s">
        <v>183</v>
      </c>
      <c r="F221" s="189" t="s">
        <v>408</v>
      </c>
      <c r="G221" s="176"/>
      <c r="H221" s="176"/>
      <c r="I221" s="179"/>
      <c r="J221" s="190">
        <f>BK221</f>
        <v>0</v>
      </c>
      <c r="K221" s="176"/>
      <c r="L221" s="181"/>
      <c r="M221" s="182"/>
      <c r="N221" s="183"/>
      <c r="O221" s="183"/>
      <c r="P221" s="184">
        <f>SUM(P222:P232)</f>
        <v>0</v>
      </c>
      <c r="Q221" s="183"/>
      <c r="R221" s="184">
        <f>SUM(R222:R232)</f>
        <v>0.1095</v>
      </c>
      <c r="S221" s="183"/>
      <c r="T221" s="185">
        <f>SUM(T222:T232)</f>
        <v>0</v>
      </c>
      <c r="AR221" s="186" t="s">
        <v>79</v>
      </c>
      <c r="AT221" s="187" t="s">
        <v>70</v>
      </c>
      <c r="AU221" s="187" t="s">
        <v>79</v>
      </c>
      <c r="AY221" s="186" t="s">
        <v>135</v>
      </c>
      <c r="BK221" s="188">
        <f>SUM(BK222:BK232)</f>
        <v>0</v>
      </c>
    </row>
    <row r="222" spans="1:65" s="2" customFormat="1" ht="14.4" customHeight="1">
      <c r="A222" s="33"/>
      <c r="B222" s="34"/>
      <c r="C222" s="191" t="s">
        <v>391</v>
      </c>
      <c r="D222" s="191" t="s">
        <v>137</v>
      </c>
      <c r="E222" s="192" t="s">
        <v>589</v>
      </c>
      <c r="F222" s="193" t="s">
        <v>590</v>
      </c>
      <c r="G222" s="194" t="s">
        <v>150</v>
      </c>
      <c r="H222" s="195">
        <v>1</v>
      </c>
      <c r="I222" s="196"/>
      <c r="J222" s="197">
        <f>ROUND(I222*H222,2)</f>
        <v>0</v>
      </c>
      <c r="K222" s="193" t="s">
        <v>141</v>
      </c>
      <c r="L222" s="38"/>
      <c r="M222" s="198" t="s">
        <v>19</v>
      </c>
      <c r="N222" s="199" t="s">
        <v>42</v>
      </c>
      <c r="O222" s="63"/>
      <c r="P222" s="200">
        <f>O222*H222</f>
        <v>0</v>
      </c>
      <c r="Q222" s="200">
        <v>0.06405</v>
      </c>
      <c r="R222" s="200">
        <f>Q222*H222</f>
        <v>0.06405</v>
      </c>
      <c r="S222" s="200">
        <v>0</v>
      </c>
      <c r="T222" s="20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02" t="s">
        <v>142</v>
      </c>
      <c r="AT222" s="202" t="s">
        <v>137</v>
      </c>
      <c r="AU222" s="202" t="s">
        <v>82</v>
      </c>
      <c r="AY222" s="16" t="s">
        <v>135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6" t="s">
        <v>79</v>
      </c>
      <c r="BK222" s="203">
        <f>ROUND(I222*H222,2)</f>
        <v>0</v>
      </c>
      <c r="BL222" s="16" t="s">
        <v>142</v>
      </c>
      <c r="BM222" s="202" t="s">
        <v>591</v>
      </c>
    </row>
    <row r="223" spans="1:47" s="2" customFormat="1" ht="19.2">
      <c r="A223" s="33"/>
      <c r="B223" s="34"/>
      <c r="C223" s="35"/>
      <c r="D223" s="204" t="s">
        <v>144</v>
      </c>
      <c r="E223" s="35"/>
      <c r="F223" s="205" t="s">
        <v>592</v>
      </c>
      <c r="G223" s="35"/>
      <c r="H223" s="35"/>
      <c r="I223" s="114"/>
      <c r="J223" s="35"/>
      <c r="K223" s="35"/>
      <c r="L223" s="38"/>
      <c r="M223" s="206"/>
      <c r="N223" s="207"/>
      <c r="O223" s="63"/>
      <c r="P223" s="63"/>
      <c r="Q223" s="63"/>
      <c r="R223" s="63"/>
      <c r="S223" s="63"/>
      <c r="T223" s="64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144</v>
      </c>
      <c r="AU223" s="16" t="s">
        <v>82</v>
      </c>
    </row>
    <row r="224" spans="1:65" s="2" customFormat="1" ht="22.8">
      <c r="A224" s="33"/>
      <c r="B224" s="34"/>
      <c r="C224" s="191" t="s">
        <v>397</v>
      </c>
      <c r="D224" s="191" t="s">
        <v>137</v>
      </c>
      <c r="E224" s="192" t="s">
        <v>593</v>
      </c>
      <c r="F224" s="193" t="s">
        <v>594</v>
      </c>
      <c r="G224" s="194" t="s">
        <v>150</v>
      </c>
      <c r="H224" s="195">
        <v>1</v>
      </c>
      <c r="I224" s="196"/>
      <c r="J224" s="197">
        <f>ROUND(I224*H224,2)</f>
        <v>0</v>
      </c>
      <c r="K224" s="193" t="s">
        <v>141</v>
      </c>
      <c r="L224" s="38"/>
      <c r="M224" s="198" t="s">
        <v>19</v>
      </c>
      <c r="N224" s="199" t="s">
        <v>42</v>
      </c>
      <c r="O224" s="63"/>
      <c r="P224" s="200">
        <f>O224*H224</f>
        <v>0</v>
      </c>
      <c r="Q224" s="200">
        <v>0.00396</v>
      </c>
      <c r="R224" s="200">
        <f>Q224*H224</f>
        <v>0.00396</v>
      </c>
      <c r="S224" s="200">
        <v>0</v>
      </c>
      <c r="T224" s="20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202" t="s">
        <v>142</v>
      </c>
      <c r="AT224" s="202" t="s">
        <v>137</v>
      </c>
      <c r="AU224" s="202" t="s">
        <v>82</v>
      </c>
      <c r="AY224" s="16" t="s">
        <v>135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6" t="s">
        <v>79</v>
      </c>
      <c r="BK224" s="203">
        <f>ROUND(I224*H224,2)</f>
        <v>0</v>
      </c>
      <c r="BL224" s="16" t="s">
        <v>142</v>
      </c>
      <c r="BM224" s="202" t="s">
        <v>595</v>
      </c>
    </row>
    <row r="225" spans="1:47" s="2" customFormat="1" ht="19.2">
      <c r="A225" s="33"/>
      <c r="B225" s="34"/>
      <c r="C225" s="35"/>
      <c r="D225" s="204" t="s">
        <v>144</v>
      </c>
      <c r="E225" s="35"/>
      <c r="F225" s="205" t="s">
        <v>596</v>
      </c>
      <c r="G225" s="35"/>
      <c r="H225" s="35"/>
      <c r="I225" s="114"/>
      <c r="J225" s="35"/>
      <c r="K225" s="35"/>
      <c r="L225" s="38"/>
      <c r="M225" s="206"/>
      <c r="N225" s="207"/>
      <c r="O225" s="63"/>
      <c r="P225" s="63"/>
      <c r="Q225" s="63"/>
      <c r="R225" s="63"/>
      <c r="S225" s="63"/>
      <c r="T225" s="64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144</v>
      </c>
      <c r="AU225" s="16" t="s">
        <v>82</v>
      </c>
    </row>
    <row r="226" spans="1:65" s="2" customFormat="1" ht="22.8">
      <c r="A226" s="33"/>
      <c r="B226" s="34"/>
      <c r="C226" s="191" t="s">
        <v>402</v>
      </c>
      <c r="D226" s="191" t="s">
        <v>137</v>
      </c>
      <c r="E226" s="192" t="s">
        <v>597</v>
      </c>
      <c r="F226" s="193" t="s">
        <v>598</v>
      </c>
      <c r="G226" s="194" t="s">
        <v>150</v>
      </c>
      <c r="H226" s="195">
        <v>1</v>
      </c>
      <c r="I226" s="196"/>
      <c r="J226" s="197">
        <f>ROUND(I226*H226,2)</f>
        <v>0</v>
      </c>
      <c r="K226" s="193" t="s">
        <v>141</v>
      </c>
      <c r="L226" s="38"/>
      <c r="M226" s="198" t="s">
        <v>19</v>
      </c>
      <c r="N226" s="199" t="s">
        <v>42</v>
      </c>
      <c r="O226" s="63"/>
      <c r="P226" s="200">
        <f>O226*H226</f>
        <v>0</v>
      </c>
      <c r="Q226" s="200">
        <v>0.03725</v>
      </c>
      <c r="R226" s="200">
        <f>Q226*H226</f>
        <v>0.03725</v>
      </c>
      <c r="S226" s="200">
        <v>0</v>
      </c>
      <c r="T226" s="201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02" t="s">
        <v>142</v>
      </c>
      <c r="AT226" s="202" t="s">
        <v>137</v>
      </c>
      <c r="AU226" s="202" t="s">
        <v>82</v>
      </c>
      <c r="AY226" s="16" t="s">
        <v>135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6" t="s">
        <v>79</v>
      </c>
      <c r="BK226" s="203">
        <f>ROUND(I226*H226,2)</f>
        <v>0</v>
      </c>
      <c r="BL226" s="16" t="s">
        <v>142</v>
      </c>
      <c r="BM226" s="202" t="s">
        <v>599</v>
      </c>
    </row>
    <row r="227" spans="1:47" s="2" customFormat="1" ht="19.2">
      <c r="A227" s="33"/>
      <c r="B227" s="34"/>
      <c r="C227" s="35"/>
      <c r="D227" s="204" t="s">
        <v>144</v>
      </c>
      <c r="E227" s="35"/>
      <c r="F227" s="205" t="s">
        <v>600</v>
      </c>
      <c r="G227" s="35"/>
      <c r="H227" s="35"/>
      <c r="I227" s="114"/>
      <c r="J227" s="35"/>
      <c r="K227" s="35"/>
      <c r="L227" s="38"/>
      <c r="M227" s="206"/>
      <c r="N227" s="207"/>
      <c r="O227" s="63"/>
      <c r="P227" s="63"/>
      <c r="Q227" s="63"/>
      <c r="R227" s="63"/>
      <c r="S227" s="63"/>
      <c r="T227" s="64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144</v>
      </c>
      <c r="AU227" s="16" t="s">
        <v>82</v>
      </c>
    </row>
    <row r="228" spans="1:47" s="2" customFormat="1" ht="19.2">
      <c r="A228" s="33"/>
      <c r="B228" s="34"/>
      <c r="C228" s="35"/>
      <c r="D228" s="204" t="s">
        <v>261</v>
      </c>
      <c r="E228" s="35"/>
      <c r="F228" s="229" t="s">
        <v>601</v>
      </c>
      <c r="G228" s="35"/>
      <c r="H228" s="35"/>
      <c r="I228" s="114"/>
      <c r="J228" s="35"/>
      <c r="K228" s="35"/>
      <c r="L228" s="38"/>
      <c r="M228" s="206"/>
      <c r="N228" s="207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261</v>
      </c>
      <c r="AU228" s="16" t="s">
        <v>82</v>
      </c>
    </row>
    <row r="229" spans="1:65" s="2" customFormat="1" ht="14.4" customHeight="1">
      <c r="A229" s="33"/>
      <c r="B229" s="34"/>
      <c r="C229" s="219" t="s">
        <v>409</v>
      </c>
      <c r="D229" s="219" t="s">
        <v>257</v>
      </c>
      <c r="E229" s="220" t="s">
        <v>602</v>
      </c>
      <c r="F229" s="221" t="s">
        <v>603</v>
      </c>
      <c r="G229" s="222" t="s">
        <v>150</v>
      </c>
      <c r="H229" s="223">
        <v>1</v>
      </c>
      <c r="I229" s="224"/>
      <c r="J229" s="225">
        <f>ROUND(I229*H229,2)</f>
        <v>0</v>
      </c>
      <c r="K229" s="221" t="s">
        <v>141</v>
      </c>
      <c r="L229" s="226"/>
      <c r="M229" s="227" t="s">
        <v>19</v>
      </c>
      <c r="N229" s="228" t="s">
        <v>42</v>
      </c>
      <c r="O229" s="63"/>
      <c r="P229" s="200">
        <f>O229*H229</f>
        <v>0</v>
      </c>
      <c r="Q229" s="200">
        <v>0.004</v>
      </c>
      <c r="R229" s="200">
        <f>Q229*H229</f>
        <v>0.004</v>
      </c>
      <c r="S229" s="200">
        <v>0</v>
      </c>
      <c r="T229" s="201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202" t="s">
        <v>183</v>
      </c>
      <c r="AT229" s="202" t="s">
        <v>257</v>
      </c>
      <c r="AU229" s="202" t="s">
        <v>82</v>
      </c>
      <c r="AY229" s="16" t="s">
        <v>135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79</v>
      </c>
      <c r="BK229" s="203">
        <f>ROUND(I229*H229,2)</f>
        <v>0</v>
      </c>
      <c r="BL229" s="16" t="s">
        <v>142</v>
      </c>
      <c r="BM229" s="202" t="s">
        <v>604</v>
      </c>
    </row>
    <row r="230" spans="1:47" s="2" customFormat="1" ht="10.2">
      <c r="A230" s="33"/>
      <c r="B230" s="34"/>
      <c r="C230" s="35"/>
      <c r="D230" s="204" t="s">
        <v>144</v>
      </c>
      <c r="E230" s="35"/>
      <c r="F230" s="205" t="s">
        <v>603</v>
      </c>
      <c r="G230" s="35"/>
      <c r="H230" s="35"/>
      <c r="I230" s="114"/>
      <c r="J230" s="35"/>
      <c r="K230" s="35"/>
      <c r="L230" s="38"/>
      <c r="M230" s="206"/>
      <c r="N230" s="207"/>
      <c r="O230" s="63"/>
      <c r="P230" s="63"/>
      <c r="Q230" s="63"/>
      <c r="R230" s="63"/>
      <c r="S230" s="63"/>
      <c r="T230" s="64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144</v>
      </c>
      <c r="AU230" s="16" t="s">
        <v>82</v>
      </c>
    </row>
    <row r="231" spans="1:65" s="2" customFormat="1" ht="14.4" customHeight="1">
      <c r="A231" s="33"/>
      <c r="B231" s="34"/>
      <c r="C231" s="219" t="s">
        <v>414</v>
      </c>
      <c r="D231" s="219" t="s">
        <v>257</v>
      </c>
      <c r="E231" s="220" t="s">
        <v>605</v>
      </c>
      <c r="F231" s="221" t="s">
        <v>606</v>
      </c>
      <c r="G231" s="222" t="s">
        <v>150</v>
      </c>
      <c r="H231" s="223">
        <v>2</v>
      </c>
      <c r="I231" s="224"/>
      <c r="J231" s="225">
        <f>ROUND(I231*H231,2)</f>
        <v>0</v>
      </c>
      <c r="K231" s="221" t="s">
        <v>141</v>
      </c>
      <c r="L231" s="226"/>
      <c r="M231" s="227" t="s">
        <v>19</v>
      </c>
      <c r="N231" s="228" t="s">
        <v>42</v>
      </c>
      <c r="O231" s="63"/>
      <c r="P231" s="200">
        <f>O231*H231</f>
        <v>0</v>
      </c>
      <c r="Q231" s="200">
        <v>0.00012</v>
      </c>
      <c r="R231" s="200">
        <f>Q231*H231</f>
        <v>0.00024</v>
      </c>
      <c r="S231" s="200">
        <v>0</v>
      </c>
      <c r="T231" s="201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202" t="s">
        <v>183</v>
      </c>
      <c r="AT231" s="202" t="s">
        <v>257</v>
      </c>
      <c r="AU231" s="202" t="s">
        <v>82</v>
      </c>
      <c r="AY231" s="16" t="s">
        <v>135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6" t="s">
        <v>79</v>
      </c>
      <c r="BK231" s="203">
        <f>ROUND(I231*H231,2)</f>
        <v>0</v>
      </c>
      <c r="BL231" s="16" t="s">
        <v>142</v>
      </c>
      <c r="BM231" s="202" t="s">
        <v>607</v>
      </c>
    </row>
    <row r="232" spans="1:47" s="2" customFormat="1" ht="10.2">
      <c r="A232" s="33"/>
      <c r="B232" s="34"/>
      <c r="C232" s="35"/>
      <c r="D232" s="204" t="s">
        <v>144</v>
      </c>
      <c r="E232" s="35"/>
      <c r="F232" s="205" t="s">
        <v>606</v>
      </c>
      <c r="G232" s="35"/>
      <c r="H232" s="35"/>
      <c r="I232" s="114"/>
      <c r="J232" s="35"/>
      <c r="K232" s="35"/>
      <c r="L232" s="38"/>
      <c r="M232" s="206"/>
      <c r="N232" s="207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144</v>
      </c>
      <c r="AU232" s="16" t="s">
        <v>82</v>
      </c>
    </row>
    <row r="233" spans="2:63" s="12" customFormat="1" ht="22.8" customHeight="1">
      <c r="B233" s="175"/>
      <c r="C233" s="176"/>
      <c r="D233" s="177" t="s">
        <v>70</v>
      </c>
      <c r="E233" s="189" t="s">
        <v>190</v>
      </c>
      <c r="F233" s="189" t="s">
        <v>413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SUM(P234:P255)</f>
        <v>0</v>
      </c>
      <c r="Q233" s="183"/>
      <c r="R233" s="184">
        <f>SUM(R234:R255)</f>
        <v>1.4923619999999997</v>
      </c>
      <c r="S233" s="183"/>
      <c r="T233" s="185">
        <f>SUM(T234:T255)</f>
        <v>0</v>
      </c>
      <c r="AR233" s="186" t="s">
        <v>79</v>
      </c>
      <c r="AT233" s="187" t="s">
        <v>70</v>
      </c>
      <c r="AU233" s="187" t="s">
        <v>79</v>
      </c>
      <c r="AY233" s="186" t="s">
        <v>135</v>
      </c>
      <c r="BK233" s="188">
        <f>SUM(BK234:BK255)</f>
        <v>0</v>
      </c>
    </row>
    <row r="234" spans="1:65" s="2" customFormat="1" ht="14.4" customHeight="1">
      <c r="A234" s="33"/>
      <c r="B234" s="34"/>
      <c r="C234" s="191" t="s">
        <v>419</v>
      </c>
      <c r="D234" s="191" t="s">
        <v>137</v>
      </c>
      <c r="E234" s="192" t="s">
        <v>424</v>
      </c>
      <c r="F234" s="193" t="s">
        <v>425</v>
      </c>
      <c r="G234" s="194" t="s">
        <v>150</v>
      </c>
      <c r="H234" s="195">
        <v>3</v>
      </c>
      <c r="I234" s="196"/>
      <c r="J234" s="197">
        <f>ROUND(I234*H234,2)</f>
        <v>0</v>
      </c>
      <c r="K234" s="193" t="s">
        <v>141</v>
      </c>
      <c r="L234" s="38"/>
      <c r="M234" s="198" t="s">
        <v>19</v>
      </c>
      <c r="N234" s="199" t="s">
        <v>42</v>
      </c>
      <c r="O234" s="63"/>
      <c r="P234" s="200">
        <f>O234*H234</f>
        <v>0</v>
      </c>
      <c r="Q234" s="200">
        <v>0.0007</v>
      </c>
      <c r="R234" s="200">
        <f>Q234*H234</f>
        <v>0.0021</v>
      </c>
      <c r="S234" s="200">
        <v>0</v>
      </c>
      <c r="T234" s="20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02" t="s">
        <v>142</v>
      </c>
      <c r="AT234" s="202" t="s">
        <v>137</v>
      </c>
      <c r="AU234" s="202" t="s">
        <v>82</v>
      </c>
      <c r="AY234" s="16" t="s">
        <v>135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6" t="s">
        <v>79</v>
      </c>
      <c r="BK234" s="203">
        <f>ROUND(I234*H234,2)</f>
        <v>0</v>
      </c>
      <c r="BL234" s="16" t="s">
        <v>142</v>
      </c>
      <c r="BM234" s="202" t="s">
        <v>608</v>
      </c>
    </row>
    <row r="235" spans="1:47" s="2" customFormat="1" ht="10.2">
      <c r="A235" s="33"/>
      <c r="B235" s="34"/>
      <c r="C235" s="35"/>
      <c r="D235" s="204" t="s">
        <v>144</v>
      </c>
      <c r="E235" s="35"/>
      <c r="F235" s="205" t="s">
        <v>427</v>
      </c>
      <c r="G235" s="35"/>
      <c r="H235" s="35"/>
      <c r="I235" s="114"/>
      <c r="J235" s="35"/>
      <c r="K235" s="35"/>
      <c r="L235" s="38"/>
      <c r="M235" s="206"/>
      <c r="N235" s="207"/>
      <c r="O235" s="63"/>
      <c r="P235" s="63"/>
      <c r="Q235" s="63"/>
      <c r="R235" s="63"/>
      <c r="S235" s="63"/>
      <c r="T235" s="64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144</v>
      </c>
      <c r="AU235" s="16" t="s">
        <v>82</v>
      </c>
    </row>
    <row r="236" spans="2:51" s="13" customFormat="1" ht="10.2">
      <c r="B236" s="208"/>
      <c r="C236" s="209"/>
      <c r="D236" s="204" t="s">
        <v>146</v>
      </c>
      <c r="E236" s="210" t="s">
        <v>19</v>
      </c>
      <c r="F236" s="211" t="s">
        <v>428</v>
      </c>
      <c r="G236" s="209"/>
      <c r="H236" s="212">
        <v>3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146</v>
      </c>
      <c r="AU236" s="218" t="s">
        <v>82</v>
      </c>
      <c r="AV236" s="13" t="s">
        <v>82</v>
      </c>
      <c r="AW236" s="13" t="s">
        <v>33</v>
      </c>
      <c r="AX236" s="13" t="s">
        <v>79</v>
      </c>
      <c r="AY236" s="218" t="s">
        <v>135</v>
      </c>
    </row>
    <row r="237" spans="1:65" s="2" customFormat="1" ht="14.4" customHeight="1">
      <c r="A237" s="33"/>
      <c r="B237" s="34"/>
      <c r="C237" s="219" t="s">
        <v>423</v>
      </c>
      <c r="D237" s="219" t="s">
        <v>257</v>
      </c>
      <c r="E237" s="220" t="s">
        <v>430</v>
      </c>
      <c r="F237" s="221" t="s">
        <v>431</v>
      </c>
      <c r="G237" s="222" t="s">
        <v>150</v>
      </c>
      <c r="H237" s="223">
        <v>1</v>
      </c>
      <c r="I237" s="224"/>
      <c r="J237" s="225">
        <f>ROUND(I237*H237,2)</f>
        <v>0</v>
      </c>
      <c r="K237" s="221" t="s">
        <v>141</v>
      </c>
      <c r="L237" s="226"/>
      <c r="M237" s="227" t="s">
        <v>19</v>
      </c>
      <c r="N237" s="228" t="s">
        <v>42</v>
      </c>
      <c r="O237" s="63"/>
      <c r="P237" s="200">
        <f>O237*H237</f>
        <v>0</v>
      </c>
      <c r="Q237" s="200">
        <v>0.0026</v>
      </c>
      <c r="R237" s="200">
        <f>Q237*H237</f>
        <v>0.0026</v>
      </c>
      <c r="S237" s="200">
        <v>0</v>
      </c>
      <c r="T237" s="201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02" t="s">
        <v>183</v>
      </c>
      <c r="AT237" s="202" t="s">
        <v>257</v>
      </c>
      <c r="AU237" s="202" t="s">
        <v>82</v>
      </c>
      <c r="AY237" s="16" t="s">
        <v>135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6" t="s">
        <v>79</v>
      </c>
      <c r="BK237" s="203">
        <f>ROUND(I237*H237,2)</f>
        <v>0</v>
      </c>
      <c r="BL237" s="16" t="s">
        <v>142</v>
      </c>
      <c r="BM237" s="202" t="s">
        <v>609</v>
      </c>
    </row>
    <row r="238" spans="1:47" s="2" customFormat="1" ht="10.2">
      <c r="A238" s="33"/>
      <c r="B238" s="34"/>
      <c r="C238" s="35"/>
      <c r="D238" s="204" t="s">
        <v>144</v>
      </c>
      <c r="E238" s="35"/>
      <c r="F238" s="205" t="s">
        <v>431</v>
      </c>
      <c r="G238" s="35"/>
      <c r="H238" s="35"/>
      <c r="I238" s="114"/>
      <c r="J238" s="35"/>
      <c r="K238" s="35"/>
      <c r="L238" s="38"/>
      <c r="M238" s="206"/>
      <c r="N238" s="207"/>
      <c r="O238" s="63"/>
      <c r="P238" s="63"/>
      <c r="Q238" s="63"/>
      <c r="R238" s="63"/>
      <c r="S238" s="63"/>
      <c r="T238" s="64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144</v>
      </c>
      <c r="AU238" s="16" t="s">
        <v>82</v>
      </c>
    </row>
    <row r="239" spans="2:51" s="13" customFormat="1" ht="10.2">
      <c r="B239" s="208"/>
      <c r="C239" s="209"/>
      <c r="D239" s="204" t="s">
        <v>146</v>
      </c>
      <c r="E239" s="210" t="s">
        <v>19</v>
      </c>
      <c r="F239" s="211" t="s">
        <v>433</v>
      </c>
      <c r="G239" s="209"/>
      <c r="H239" s="212">
        <v>1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146</v>
      </c>
      <c r="AU239" s="218" t="s">
        <v>82</v>
      </c>
      <c r="AV239" s="13" t="s">
        <v>82</v>
      </c>
      <c r="AW239" s="13" t="s">
        <v>33</v>
      </c>
      <c r="AX239" s="13" t="s">
        <v>71</v>
      </c>
      <c r="AY239" s="218" t="s">
        <v>135</v>
      </c>
    </row>
    <row r="240" spans="1:65" s="2" customFormat="1" ht="14.4" customHeight="1">
      <c r="A240" s="33"/>
      <c r="B240" s="34"/>
      <c r="C240" s="219" t="s">
        <v>429</v>
      </c>
      <c r="D240" s="219" t="s">
        <v>257</v>
      </c>
      <c r="E240" s="220" t="s">
        <v>435</v>
      </c>
      <c r="F240" s="221" t="s">
        <v>436</v>
      </c>
      <c r="G240" s="222" t="s">
        <v>150</v>
      </c>
      <c r="H240" s="223">
        <v>1</v>
      </c>
      <c r="I240" s="224"/>
      <c r="J240" s="225">
        <f>ROUND(I240*H240,2)</f>
        <v>0</v>
      </c>
      <c r="K240" s="221" t="s">
        <v>141</v>
      </c>
      <c r="L240" s="226"/>
      <c r="M240" s="227" t="s">
        <v>19</v>
      </c>
      <c r="N240" s="228" t="s">
        <v>42</v>
      </c>
      <c r="O240" s="63"/>
      <c r="P240" s="200">
        <f>O240*H240</f>
        <v>0</v>
      </c>
      <c r="Q240" s="200">
        <v>0.0025</v>
      </c>
      <c r="R240" s="200">
        <f>Q240*H240</f>
        <v>0.0025</v>
      </c>
      <c r="S240" s="200">
        <v>0</v>
      </c>
      <c r="T240" s="201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02" t="s">
        <v>183</v>
      </c>
      <c r="AT240" s="202" t="s">
        <v>257</v>
      </c>
      <c r="AU240" s="202" t="s">
        <v>82</v>
      </c>
      <c r="AY240" s="16" t="s">
        <v>135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6" t="s">
        <v>79</v>
      </c>
      <c r="BK240" s="203">
        <f>ROUND(I240*H240,2)</f>
        <v>0</v>
      </c>
      <c r="BL240" s="16" t="s">
        <v>142</v>
      </c>
      <c r="BM240" s="202" t="s">
        <v>610</v>
      </c>
    </row>
    <row r="241" spans="1:47" s="2" customFormat="1" ht="10.2">
      <c r="A241" s="33"/>
      <c r="B241" s="34"/>
      <c r="C241" s="35"/>
      <c r="D241" s="204" t="s">
        <v>144</v>
      </c>
      <c r="E241" s="35"/>
      <c r="F241" s="205" t="s">
        <v>436</v>
      </c>
      <c r="G241" s="35"/>
      <c r="H241" s="35"/>
      <c r="I241" s="114"/>
      <c r="J241" s="35"/>
      <c r="K241" s="35"/>
      <c r="L241" s="38"/>
      <c r="M241" s="206"/>
      <c r="N241" s="207"/>
      <c r="O241" s="63"/>
      <c r="P241" s="63"/>
      <c r="Q241" s="63"/>
      <c r="R241" s="63"/>
      <c r="S241" s="63"/>
      <c r="T241" s="64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144</v>
      </c>
      <c r="AU241" s="16" t="s">
        <v>82</v>
      </c>
    </row>
    <row r="242" spans="2:51" s="13" customFormat="1" ht="10.2">
      <c r="B242" s="208"/>
      <c r="C242" s="209"/>
      <c r="D242" s="204" t="s">
        <v>146</v>
      </c>
      <c r="E242" s="210" t="s">
        <v>19</v>
      </c>
      <c r="F242" s="211" t="s">
        <v>438</v>
      </c>
      <c r="G242" s="209"/>
      <c r="H242" s="212">
        <v>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146</v>
      </c>
      <c r="AU242" s="218" t="s">
        <v>82</v>
      </c>
      <c r="AV242" s="13" t="s">
        <v>82</v>
      </c>
      <c r="AW242" s="13" t="s">
        <v>33</v>
      </c>
      <c r="AX242" s="13" t="s">
        <v>71</v>
      </c>
      <c r="AY242" s="218" t="s">
        <v>135</v>
      </c>
    </row>
    <row r="243" spans="1:65" s="2" customFormat="1" ht="14.4" customHeight="1">
      <c r="A243" s="33"/>
      <c r="B243" s="34"/>
      <c r="C243" s="219" t="s">
        <v>434</v>
      </c>
      <c r="D243" s="219" t="s">
        <v>257</v>
      </c>
      <c r="E243" s="220" t="s">
        <v>440</v>
      </c>
      <c r="F243" s="221" t="s">
        <v>441</v>
      </c>
      <c r="G243" s="222" t="s">
        <v>150</v>
      </c>
      <c r="H243" s="223">
        <v>1</v>
      </c>
      <c r="I243" s="224"/>
      <c r="J243" s="225">
        <f>ROUND(I243*H243,2)</f>
        <v>0</v>
      </c>
      <c r="K243" s="221" t="s">
        <v>141</v>
      </c>
      <c r="L243" s="226"/>
      <c r="M243" s="227" t="s">
        <v>19</v>
      </c>
      <c r="N243" s="228" t="s">
        <v>42</v>
      </c>
      <c r="O243" s="63"/>
      <c r="P243" s="200">
        <f>O243*H243</f>
        <v>0</v>
      </c>
      <c r="Q243" s="200">
        <v>0.004</v>
      </c>
      <c r="R243" s="200">
        <f>Q243*H243</f>
        <v>0.004</v>
      </c>
      <c r="S243" s="200">
        <v>0</v>
      </c>
      <c r="T243" s="201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202" t="s">
        <v>183</v>
      </c>
      <c r="AT243" s="202" t="s">
        <v>257</v>
      </c>
      <c r="AU243" s="202" t="s">
        <v>82</v>
      </c>
      <c r="AY243" s="16" t="s">
        <v>135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6" t="s">
        <v>79</v>
      </c>
      <c r="BK243" s="203">
        <f>ROUND(I243*H243,2)</f>
        <v>0</v>
      </c>
      <c r="BL243" s="16" t="s">
        <v>142</v>
      </c>
      <c r="BM243" s="202" t="s">
        <v>611</v>
      </c>
    </row>
    <row r="244" spans="1:47" s="2" customFormat="1" ht="10.2">
      <c r="A244" s="33"/>
      <c r="B244" s="34"/>
      <c r="C244" s="35"/>
      <c r="D244" s="204" t="s">
        <v>144</v>
      </c>
      <c r="E244" s="35"/>
      <c r="F244" s="205" t="s">
        <v>441</v>
      </c>
      <c r="G244" s="35"/>
      <c r="H244" s="35"/>
      <c r="I244" s="114"/>
      <c r="J244" s="35"/>
      <c r="K244" s="35"/>
      <c r="L244" s="38"/>
      <c r="M244" s="206"/>
      <c r="N244" s="207"/>
      <c r="O244" s="63"/>
      <c r="P244" s="63"/>
      <c r="Q244" s="63"/>
      <c r="R244" s="63"/>
      <c r="S244" s="63"/>
      <c r="T244" s="64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144</v>
      </c>
      <c r="AU244" s="16" t="s">
        <v>82</v>
      </c>
    </row>
    <row r="245" spans="2:51" s="13" customFormat="1" ht="10.2">
      <c r="B245" s="208"/>
      <c r="C245" s="209"/>
      <c r="D245" s="204" t="s">
        <v>146</v>
      </c>
      <c r="E245" s="210" t="s">
        <v>19</v>
      </c>
      <c r="F245" s="211" t="s">
        <v>443</v>
      </c>
      <c r="G245" s="209"/>
      <c r="H245" s="212">
        <v>1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146</v>
      </c>
      <c r="AU245" s="218" t="s">
        <v>82</v>
      </c>
      <c r="AV245" s="13" t="s">
        <v>82</v>
      </c>
      <c r="AW245" s="13" t="s">
        <v>33</v>
      </c>
      <c r="AX245" s="13" t="s">
        <v>71</v>
      </c>
      <c r="AY245" s="218" t="s">
        <v>135</v>
      </c>
    </row>
    <row r="246" spans="1:65" s="2" customFormat="1" ht="14.4" customHeight="1">
      <c r="A246" s="33"/>
      <c r="B246" s="34"/>
      <c r="C246" s="191" t="s">
        <v>439</v>
      </c>
      <c r="D246" s="191" t="s">
        <v>137</v>
      </c>
      <c r="E246" s="192" t="s">
        <v>445</v>
      </c>
      <c r="F246" s="193" t="s">
        <v>446</v>
      </c>
      <c r="G246" s="194" t="s">
        <v>150</v>
      </c>
      <c r="H246" s="195">
        <v>2</v>
      </c>
      <c r="I246" s="196"/>
      <c r="J246" s="197">
        <f>ROUND(I246*H246,2)</f>
        <v>0</v>
      </c>
      <c r="K246" s="193" t="s">
        <v>141</v>
      </c>
      <c r="L246" s="38"/>
      <c r="M246" s="198" t="s">
        <v>19</v>
      </c>
      <c r="N246" s="199" t="s">
        <v>42</v>
      </c>
      <c r="O246" s="63"/>
      <c r="P246" s="200">
        <f>O246*H246</f>
        <v>0</v>
      </c>
      <c r="Q246" s="200">
        <v>0.10941</v>
      </c>
      <c r="R246" s="200">
        <f>Q246*H246</f>
        <v>0.21882</v>
      </c>
      <c r="S246" s="200">
        <v>0</v>
      </c>
      <c r="T246" s="201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02" t="s">
        <v>142</v>
      </c>
      <c r="AT246" s="202" t="s">
        <v>137</v>
      </c>
      <c r="AU246" s="202" t="s">
        <v>82</v>
      </c>
      <c r="AY246" s="16" t="s">
        <v>135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79</v>
      </c>
      <c r="BK246" s="203">
        <f>ROUND(I246*H246,2)</f>
        <v>0</v>
      </c>
      <c r="BL246" s="16" t="s">
        <v>142</v>
      </c>
      <c r="BM246" s="202" t="s">
        <v>612</v>
      </c>
    </row>
    <row r="247" spans="1:47" s="2" customFormat="1" ht="10.2">
      <c r="A247" s="33"/>
      <c r="B247" s="34"/>
      <c r="C247" s="35"/>
      <c r="D247" s="204" t="s">
        <v>144</v>
      </c>
      <c r="E247" s="35"/>
      <c r="F247" s="205" t="s">
        <v>448</v>
      </c>
      <c r="G247" s="35"/>
      <c r="H247" s="35"/>
      <c r="I247" s="114"/>
      <c r="J247" s="35"/>
      <c r="K247" s="35"/>
      <c r="L247" s="38"/>
      <c r="M247" s="206"/>
      <c r="N247" s="207"/>
      <c r="O247" s="63"/>
      <c r="P247" s="63"/>
      <c r="Q247" s="63"/>
      <c r="R247" s="63"/>
      <c r="S247" s="63"/>
      <c r="T247" s="64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144</v>
      </c>
      <c r="AU247" s="16" t="s">
        <v>82</v>
      </c>
    </row>
    <row r="248" spans="1:65" s="2" customFormat="1" ht="14.4" customHeight="1">
      <c r="A248" s="33"/>
      <c r="B248" s="34"/>
      <c r="C248" s="219" t="s">
        <v>444</v>
      </c>
      <c r="D248" s="219" t="s">
        <v>257</v>
      </c>
      <c r="E248" s="220" t="s">
        <v>450</v>
      </c>
      <c r="F248" s="221" t="s">
        <v>451</v>
      </c>
      <c r="G248" s="222" t="s">
        <v>150</v>
      </c>
      <c r="H248" s="223">
        <v>2</v>
      </c>
      <c r="I248" s="224"/>
      <c r="J248" s="225">
        <f>ROUND(I248*H248,2)</f>
        <v>0</v>
      </c>
      <c r="K248" s="221" t="s">
        <v>141</v>
      </c>
      <c r="L248" s="226"/>
      <c r="M248" s="227" t="s">
        <v>19</v>
      </c>
      <c r="N248" s="228" t="s">
        <v>42</v>
      </c>
      <c r="O248" s="63"/>
      <c r="P248" s="200">
        <f>O248*H248</f>
        <v>0</v>
      </c>
      <c r="Q248" s="200">
        <v>0.0061</v>
      </c>
      <c r="R248" s="200">
        <f>Q248*H248</f>
        <v>0.0122</v>
      </c>
      <c r="S248" s="200">
        <v>0</v>
      </c>
      <c r="T248" s="20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02" t="s">
        <v>183</v>
      </c>
      <c r="AT248" s="202" t="s">
        <v>257</v>
      </c>
      <c r="AU248" s="202" t="s">
        <v>82</v>
      </c>
      <c r="AY248" s="16" t="s">
        <v>135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6" t="s">
        <v>79</v>
      </c>
      <c r="BK248" s="203">
        <f>ROUND(I248*H248,2)</f>
        <v>0</v>
      </c>
      <c r="BL248" s="16" t="s">
        <v>142</v>
      </c>
      <c r="BM248" s="202" t="s">
        <v>613</v>
      </c>
    </row>
    <row r="249" spans="1:47" s="2" customFormat="1" ht="10.2">
      <c r="A249" s="33"/>
      <c r="B249" s="34"/>
      <c r="C249" s="35"/>
      <c r="D249" s="204" t="s">
        <v>144</v>
      </c>
      <c r="E249" s="35"/>
      <c r="F249" s="205" t="s">
        <v>451</v>
      </c>
      <c r="G249" s="35"/>
      <c r="H249" s="35"/>
      <c r="I249" s="114"/>
      <c r="J249" s="35"/>
      <c r="K249" s="35"/>
      <c r="L249" s="38"/>
      <c r="M249" s="206"/>
      <c r="N249" s="207"/>
      <c r="O249" s="63"/>
      <c r="P249" s="63"/>
      <c r="Q249" s="63"/>
      <c r="R249" s="63"/>
      <c r="S249" s="63"/>
      <c r="T249" s="64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144</v>
      </c>
      <c r="AU249" s="16" t="s">
        <v>82</v>
      </c>
    </row>
    <row r="250" spans="1:65" s="2" customFormat="1" ht="14.4" customHeight="1">
      <c r="A250" s="33"/>
      <c r="B250" s="34"/>
      <c r="C250" s="191" t="s">
        <v>449</v>
      </c>
      <c r="D250" s="191" t="s">
        <v>137</v>
      </c>
      <c r="E250" s="192" t="s">
        <v>454</v>
      </c>
      <c r="F250" s="193" t="s">
        <v>455</v>
      </c>
      <c r="G250" s="194" t="s">
        <v>157</v>
      </c>
      <c r="H250" s="195">
        <v>1811.8</v>
      </c>
      <c r="I250" s="196"/>
      <c r="J250" s="197">
        <f>ROUND(I250*H250,2)</f>
        <v>0</v>
      </c>
      <c r="K250" s="193" t="s">
        <v>141</v>
      </c>
      <c r="L250" s="38"/>
      <c r="M250" s="198" t="s">
        <v>19</v>
      </c>
      <c r="N250" s="199" t="s">
        <v>42</v>
      </c>
      <c r="O250" s="63"/>
      <c r="P250" s="200">
        <f>O250*H250</f>
        <v>0</v>
      </c>
      <c r="Q250" s="200">
        <v>0.00069</v>
      </c>
      <c r="R250" s="200">
        <f>Q250*H250</f>
        <v>1.2501419999999999</v>
      </c>
      <c r="S250" s="200">
        <v>0</v>
      </c>
      <c r="T250" s="20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202" t="s">
        <v>142</v>
      </c>
      <c r="AT250" s="202" t="s">
        <v>137</v>
      </c>
      <c r="AU250" s="202" t="s">
        <v>82</v>
      </c>
      <c r="AY250" s="16" t="s">
        <v>135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6" t="s">
        <v>79</v>
      </c>
      <c r="BK250" s="203">
        <f>ROUND(I250*H250,2)</f>
        <v>0</v>
      </c>
      <c r="BL250" s="16" t="s">
        <v>142</v>
      </c>
      <c r="BM250" s="202" t="s">
        <v>614</v>
      </c>
    </row>
    <row r="251" spans="1:47" s="2" customFormat="1" ht="10.2">
      <c r="A251" s="33"/>
      <c r="B251" s="34"/>
      <c r="C251" s="35"/>
      <c r="D251" s="204" t="s">
        <v>144</v>
      </c>
      <c r="E251" s="35"/>
      <c r="F251" s="205" t="s">
        <v>457</v>
      </c>
      <c r="G251" s="35"/>
      <c r="H251" s="35"/>
      <c r="I251" s="114"/>
      <c r="J251" s="35"/>
      <c r="K251" s="35"/>
      <c r="L251" s="38"/>
      <c r="M251" s="206"/>
      <c r="N251" s="207"/>
      <c r="O251" s="63"/>
      <c r="P251" s="63"/>
      <c r="Q251" s="63"/>
      <c r="R251" s="63"/>
      <c r="S251" s="63"/>
      <c r="T251" s="64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144</v>
      </c>
      <c r="AU251" s="16" t="s">
        <v>82</v>
      </c>
    </row>
    <row r="252" spans="2:51" s="13" customFormat="1" ht="10.2">
      <c r="B252" s="208"/>
      <c r="C252" s="209"/>
      <c r="D252" s="204" t="s">
        <v>146</v>
      </c>
      <c r="E252" s="210" t="s">
        <v>19</v>
      </c>
      <c r="F252" s="211" t="s">
        <v>615</v>
      </c>
      <c r="G252" s="209"/>
      <c r="H252" s="212">
        <v>1811.8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146</v>
      </c>
      <c r="AU252" s="218" t="s">
        <v>82</v>
      </c>
      <c r="AV252" s="13" t="s">
        <v>82</v>
      </c>
      <c r="AW252" s="13" t="s">
        <v>33</v>
      </c>
      <c r="AX252" s="13" t="s">
        <v>79</v>
      </c>
      <c r="AY252" s="218" t="s">
        <v>135</v>
      </c>
    </row>
    <row r="253" spans="1:65" s="2" customFormat="1" ht="14.4" customHeight="1">
      <c r="A253" s="33"/>
      <c r="B253" s="34"/>
      <c r="C253" s="191" t="s">
        <v>453</v>
      </c>
      <c r="D253" s="191" t="s">
        <v>137</v>
      </c>
      <c r="E253" s="192" t="s">
        <v>460</v>
      </c>
      <c r="F253" s="193" t="s">
        <v>461</v>
      </c>
      <c r="G253" s="194" t="s">
        <v>186</v>
      </c>
      <c r="H253" s="195">
        <v>4</v>
      </c>
      <c r="I253" s="196"/>
      <c r="J253" s="197">
        <f>ROUND(I253*H253,2)</f>
        <v>0</v>
      </c>
      <c r="K253" s="193" t="s">
        <v>141</v>
      </c>
      <c r="L253" s="38"/>
      <c r="M253" s="198" t="s">
        <v>19</v>
      </c>
      <c r="N253" s="199" t="s">
        <v>42</v>
      </c>
      <c r="O253" s="63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202" t="s">
        <v>142</v>
      </c>
      <c r="AT253" s="202" t="s">
        <v>137</v>
      </c>
      <c r="AU253" s="202" t="s">
        <v>82</v>
      </c>
      <c r="AY253" s="16" t="s">
        <v>135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6" t="s">
        <v>79</v>
      </c>
      <c r="BK253" s="203">
        <f>ROUND(I253*H253,2)</f>
        <v>0</v>
      </c>
      <c r="BL253" s="16" t="s">
        <v>142</v>
      </c>
      <c r="BM253" s="202" t="s">
        <v>616</v>
      </c>
    </row>
    <row r="254" spans="1:47" s="2" customFormat="1" ht="10.2">
      <c r="A254" s="33"/>
      <c r="B254" s="34"/>
      <c r="C254" s="35"/>
      <c r="D254" s="204" t="s">
        <v>144</v>
      </c>
      <c r="E254" s="35"/>
      <c r="F254" s="205" t="s">
        <v>463</v>
      </c>
      <c r="G254" s="35"/>
      <c r="H254" s="35"/>
      <c r="I254" s="114"/>
      <c r="J254" s="35"/>
      <c r="K254" s="35"/>
      <c r="L254" s="38"/>
      <c r="M254" s="206"/>
      <c r="N254" s="207"/>
      <c r="O254" s="63"/>
      <c r="P254" s="63"/>
      <c r="Q254" s="63"/>
      <c r="R254" s="63"/>
      <c r="S254" s="63"/>
      <c r="T254" s="64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144</v>
      </c>
      <c r="AU254" s="16" t="s">
        <v>82</v>
      </c>
    </row>
    <row r="255" spans="2:51" s="13" customFormat="1" ht="10.2">
      <c r="B255" s="208"/>
      <c r="C255" s="209"/>
      <c r="D255" s="204" t="s">
        <v>146</v>
      </c>
      <c r="E255" s="210" t="s">
        <v>19</v>
      </c>
      <c r="F255" s="211" t="s">
        <v>588</v>
      </c>
      <c r="G255" s="209"/>
      <c r="H255" s="212">
        <v>4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146</v>
      </c>
      <c r="AU255" s="218" t="s">
        <v>82</v>
      </c>
      <c r="AV255" s="13" t="s">
        <v>82</v>
      </c>
      <c r="AW255" s="13" t="s">
        <v>33</v>
      </c>
      <c r="AX255" s="13" t="s">
        <v>79</v>
      </c>
      <c r="AY255" s="218" t="s">
        <v>135</v>
      </c>
    </row>
    <row r="256" spans="2:63" s="12" customFormat="1" ht="22.8" customHeight="1">
      <c r="B256" s="175"/>
      <c r="C256" s="176"/>
      <c r="D256" s="177" t="s">
        <v>70</v>
      </c>
      <c r="E256" s="189" t="s">
        <v>464</v>
      </c>
      <c r="F256" s="189" t="s">
        <v>465</v>
      </c>
      <c r="G256" s="176"/>
      <c r="H256" s="176"/>
      <c r="I256" s="179"/>
      <c r="J256" s="190">
        <f>BK256</f>
        <v>0</v>
      </c>
      <c r="K256" s="176"/>
      <c r="L256" s="181"/>
      <c r="M256" s="182"/>
      <c r="N256" s="183"/>
      <c r="O256" s="183"/>
      <c r="P256" s="184">
        <f>SUM(P257:P265)</f>
        <v>0</v>
      </c>
      <c r="Q256" s="183"/>
      <c r="R256" s="184">
        <f>SUM(R257:R265)</f>
        <v>0</v>
      </c>
      <c r="S256" s="183"/>
      <c r="T256" s="185">
        <f>SUM(T257:T265)</f>
        <v>0</v>
      </c>
      <c r="AR256" s="186" t="s">
        <v>79</v>
      </c>
      <c r="AT256" s="187" t="s">
        <v>70</v>
      </c>
      <c r="AU256" s="187" t="s">
        <v>79</v>
      </c>
      <c r="AY256" s="186" t="s">
        <v>135</v>
      </c>
      <c r="BK256" s="188">
        <f>SUM(BK257:BK265)</f>
        <v>0</v>
      </c>
    </row>
    <row r="257" spans="1:65" s="2" customFormat="1" ht="14.4" customHeight="1">
      <c r="A257" s="33"/>
      <c r="B257" s="34"/>
      <c r="C257" s="191" t="s">
        <v>459</v>
      </c>
      <c r="D257" s="191" t="s">
        <v>137</v>
      </c>
      <c r="E257" s="192" t="s">
        <v>467</v>
      </c>
      <c r="F257" s="193" t="s">
        <v>468</v>
      </c>
      <c r="G257" s="194" t="s">
        <v>246</v>
      </c>
      <c r="H257" s="195">
        <v>111.72</v>
      </c>
      <c r="I257" s="196"/>
      <c r="J257" s="197">
        <f>ROUND(I257*H257,2)</f>
        <v>0</v>
      </c>
      <c r="K257" s="193" t="s">
        <v>141</v>
      </c>
      <c r="L257" s="38"/>
      <c r="M257" s="198" t="s">
        <v>19</v>
      </c>
      <c r="N257" s="199" t="s">
        <v>42</v>
      </c>
      <c r="O257" s="63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202" t="s">
        <v>142</v>
      </c>
      <c r="AT257" s="202" t="s">
        <v>137</v>
      </c>
      <c r="AU257" s="202" t="s">
        <v>82</v>
      </c>
      <c r="AY257" s="16" t="s">
        <v>135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6" t="s">
        <v>79</v>
      </c>
      <c r="BK257" s="203">
        <f>ROUND(I257*H257,2)</f>
        <v>0</v>
      </c>
      <c r="BL257" s="16" t="s">
        <v>142</v>
      </c>
      <c r="BM257" s="202" t="s">
        <v>617</v>
      </c>
    </row>
    <row r="258" spans="1:47" s="2" customFormat="1" ht="19.2">
      <c r="A258" s="33"/>
      <c r="B258" s="34"/>
      <c r="C258" s="35"/>
      <c r="D258" s="204" t="s">
        <v>144</v>
      </c>
      <c r="E258" s="35"/>
      <c r="F258" s="205" t="s">
        <v>470</v>
      </c>
      <c r="G258" s="35"/>
      <c r="H258" s="35"/>
      <c r="I258" s="114"/>
      <c r="J258" s="35"/>
      <c r="K258" s="35"/>
      <c r="L258" s="38"/>
      <c r="M258" s="206"/>
      <c r="N258" s="207"/>
      <c r="O258" s="63"/>
      <c r="P258" s="63"/>
      <c r="Q258" s="63"/>
      <c r="R258" s="63"/>
      <c r="S258" s="63"/>
      <c r="T258" s="64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144</v>
      </c>
      <c r="AU258" s="16" t="s">
        <v>82</v>
      </c>
    </row>
    <row r="259" spans="2:51" s="13" customFormat="1" ht="10.2">
      <c r="B259" s="208"/>
      <c r="C259" s="209"/>
      <c r="D259" s="204" t="s">
        <v>146</v>
      </c>
      <c r="E259" s="210" t="s">
        <v>19</v>
      </c>
      <c r="F259" s="211" t="s">
        <v>618</v>
      </c>
      <c r="G259" s="209"/>
      <c r="H259" s="212">
        <v>111.72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146</v>
      </c>
      <c r="AU259" s="218" t="s">
        <v>82</v>
      </c>
      <c r="AV259" s="13" t="s">
        <v>82</v>
      </c>
      <c r="AW259" s="13" t="s">
        <v>33</v>
      </c>
      <c r="AX259" s="13" t="s">
        <v>71</v>
      </c>
      <c r="AY259" s="218" t="s">
        <v>135</v>
      </c>
    </row>
    <row r="260" spans="1:65" s="2" customFormat="1" ht="14.4" customHeight="1">
      <c r="A260" s="33"/>
      <c r="B260" s="34"/>
      <c r="C260" s="191" t="s">
        <v>466</v>
      </c>
      <c r="D260" s="191" t="s">
        <v>137</v>
      </c>
      <c r="E260" s="192" t="s">
        <v>473</v>
      </c>
      <c r="F260" s="193" t="s">
        <v>474</v>
      </c>
      <c r="G260" s="194" t="s">
        <v>246</v>
      </c>
      <c r="H260" s="195">
        <v>2681.28</v>
      </c>
      <c r="I260" s="196"/>
      <c r="J260" s="197">
        <f>ROUND(I260*H260,2)</f>
        <v>0</v>
      </c>
      <c r="K260" s="193" t="s">
        <v>141</v>
      </c>
      <c r="L260" s="38"/>
      <c r="M260" s="198" t="s">
        <v>19</v>
      </c>
      <c r="N260" s="199" t="s">
        <v>42</v>
      </c>
      <c r="O260" s="63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202" t="s">
        <v>142</v>
      </c>
      <c r="AT260" s="202" t="s">
        <v>137</v>
      </c>
      <c r="AU260" s="202" t="s">
        <v>82</v>
      </c>
      <c r="AY260" s="16" t="s">
        <v>135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6" t="s">
        <v>79</v>
      </c>
      <c r="BK260" s="203">
        <f>ROUND(I260*H260,2)</f>
        <v>0</v>
      </c>
      <c r="BL260" s="16" t="s">
        <v>142</v>
      </c>
      <c r="BM260" s="202" t="s">
        <v>619</v>
      </c>
    </row>
    <row r="261" spans="1:47" s="2" customFormat="1" ht="19.2">
      <c r="A261" s="33"/>
      <c r="B261" s="34"/>
      <c r="C261" s="35"/>
      <c r="D261" s="204" t="s">
        <v>144</v>
      </c>
      <c r="E261" s="35"/>
      <c r="F261" s="205" t="s">
        <v>476</v>
      </c>
      <c r="G261" s="35"/>
      <c r="H261" s="35"/>
      <c r="I261" s="114"/>
      <c r="J261" s="35"/>
      <c r="K261" s="35"/>
      <c r="L261" s="38"/>
      <c r="M261" s="206"/>
      <c r="N261" s="207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144</v>
      </c>
      <c r="AU261" s="16" t="s">
        <v>82</v>
      </c>
    </row>
    <row r="262" spans="2:51" s="13" customFormat="1" ht="10.2">
      <c r="B262" s="208"/>
      <c r="C262" s="209"/>
      <c r="D262" s="204" t="s">
        <v>146</v>
      </c>
      <c r="E262" s="210" t="s">
        <v>19</v>
      </c>
      <c r="F262" s="211" t="s">
        <v>620</v>
      </c>
      <c r="G262" s="209"/>
      <c r="H262" s="212">
        <v>2681.28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146</v>
      </c>
      <c r="AU262" s="218" t="s">
        <v>82</v>
      </c>
      <c r="AV262" s="13" t="s">
        <v>82</v>
      </c>
      <c r="AW262" s="13" t="s">
        <v>33</v>
      </c>
      <c r="AX262" s="13" t="s">
        <v>79</v>
      </c>
      <c r="AY262" s="218" t="s">
        <v>135</v>
      </c>
    </row>
    <row r="263" spans="1:65" s="2" customFormat="1" ht="22.8">
      <c r="A263" s="33"/>
      <c r="B263" s="34"/>
      <c r="C263" s="191" t="s">
        <v>472</v>
      </c>
      <c r="D263" s="191" t="s">
        <v>137</v>
      </c>
      <c r="E263" s="192" t="s">
        <v>479</v>
      </c>
      <c r="F263" s="193" t="s">
        <v>480</v>
      </c>
      <c r="G263" s="194" t="s">
        <v>246</v>
      </c>
      <c r="H263" s="195">
        <v>111.72</v>
      </c>
      <c r="I263" s="196"/>
      <c r="J263" s="197">
        <f>ROUND(I263*H263,2)</f>
        <v>0</v>
      </c>
      <c r="K263" s="193" t="s">
        <v>141</v>
      </c>
      <c r="L263" s="38"/>
      <c r="M263" s="198" t="s">
        <v>19</v>
      </c>
      <c r="N263" s="199" t="s">
        <v>42</v>
      </c>
      <c r="O263" s="63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202" t="s">
        <v>142</v>
      </c>
      <c r="AT263" s="202" t="s">
        <v>137</v>
      </c>
      <c r="AU263" s="202" t="s">
        <v>82</v>
      </c>
      <c r="AY263" s="16" t="s">
        <v>135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6" t="s">
        <v>79</v>
      </c>
      <c r="BK263" s="203">
        <f>ROUND(I263*H263,2)</f>
        <v>0</v>
      </c>
      <c r="BL263" s="16" t="s">
        <v>142</v>
      </c>
      <c r="BM263" s="202" t="s">
        <v>621</v>
      </c>
    </row>
    <row r="264" spans="1:47" s="2" customFormat="1" ht="19.2">
      <c r="A264" s="33"/>
      <c r="B264" s="34"/>
      <c r="C264" s="35"/>
      <c r="D264" s="204" t="s">
        <v>144</v>
      </c>
      <c r="E264" s="35"/>
      <c r="F264" s="205" t="s">
        <v>482</v>
      </c>
      <c r="G264" s="35"/>
      <c r="H264" s="35"/>
      <c r="I264" s="114"/>
      <c r="J264" s="35"/>
      <c r="K264" s="35"/>
      <c r="L264" s="38"/>
      <c r="M264" s="206"/>
      <c r="N264" s="207"/>
      <c r="O264" s="63"/>
      <c r="P264" s="63"/>
      <c r="Q264" s="63"/>
      <c r="R264" s="63"/>
      <c r="S264" s="63"/>
      <c r="T264" s="64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144</v>
      </c>
      <c r="AU264" s="16" t="s">
        <v>82</v>
      </c>
    </row>
    <row r="265" spans="2:51" s="13" customFormat="1" ht="10.2">
      <c r="B265" s="208"/>
      <c r="C265" s="209"/>
      <c r="D265" s="204" t="s">
        <v>146</v>
      </c>
      <c r="E265" s="210" t="s">
        <v>19</v>
      </c>
      <c r="F265" s="211" t="s">
        <v>622</v>
      </c>
      <c r="G265" s="209"/>
      <c r="H265" s="212">
        <v>111.72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146</v>
      </c>
      <c r="AU265" s="218" t="s">
        <v>82</v>
      </c>
      <c r="AV265" s="13" t="s">
        <v>82</v>
      </c>
      <c r="AW265" s="13" t="s">
        <v>33</v>
      </c>
      <c r="AX265" s="13" t="s">
        <v>71</v>
      </c>
      <c r="AY265" s="218" t="s">
        <v>135</v>
      </c>
    </row>
    <row r="266" spans="2:63" s="12" customFormat="1" ht="22.8" customHeight="1">
      <c r="B266" s="175"/>
      <c r="C266" s="176"/>
      <c r="D266" s="177" t="s">
        <v>70</v>
      </c>
      <c r="E266" s="189" t="s">
        <v>488</v>
      </c>
      <c r="F266" s="189" t="s">
        <v>489</v>
      </c>
      <c r="G266" s="176"/>
      <c r="H266" s="176"/>
      <c r="I266" s="179"/>
      <c r="J266" s="190">
        <f>BK266</f>
        <v>0</v>
      </c>
      <c r="K266" s="176"/>
      <c r="L266" s="181"/>
      <c r="M266" s="182"/>
      <c r="N266" s="183"/>
      <c r="O266" s="183"/>
      <c r="P266" s="184">
        <f>SUM(P267:P268)</f>
        <v>0</v>
      </c>
      <c r="Q266" s="183"/>
      <c r="R266" s="184">
        <f>SUM(R267:R268)</f>
        <v>0</v>
      </c>
      <c r="S266" s="183"/>
      <c r="T266" s="185">
        <f>SUM(T267:T268)</f>
        <v>0</v>
      </c>
      <c r="AR266" s="186" t="s">
        <v>79</v>
      </c>
      <c r="AT266" s="187" t="s">
        <v>70</v>
      </c>
      <c r="AU266" s="187" t="s">
        <v>79</v>
      </c>
      <c r="AY266" s="186" t="s">
        <v>135</v>
      </c>
      <c r="BK266" s="188">
        <f>SUM(BK267:BK268)</f>
        <v>0</v>
      </c>
    </row>
    <row r="267" spans="1:65" s="2" customFormat="1" ht="22.8">
      <c r="A267" s="33"/>
      <c r="B267" s="34"/>
      <c r="C267" s="191" t="s">
        <v>478</v>
      </c>
      <c r="D267" s="191" t="s">
        <v>137</v>
      </c>
      <c r="E267" s="192" t="s">
        <v>491</v>
      </c>
      <c r="F267" s="193" t="s">
        <v>492</v>
      </c>
      <c r="G267" s="194" t="s">
        <v>246</v>
      </c>
      <c r="H267" s="195">
        <v>2031.274</v>
      </c>
      <c r="I267" s="196"/>
      <c r="J267" s="197">
        <f>ROUND(I267*H267,2)</f>
        <v>0</v>
      </c>
      <c r="K267" s="193" t="s">
        <v>141</v>
      </c>
      <c r="L267" s="38"/>
      <c r="M267" s="198" t="s">
        <v>19</v>
      </c>
      <c r="N267" s="199" t="s">
        <v>42</v>
      </c>
      <c r="O267" s="63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202" t="s">
        <v>142</v>
      </c>
      <c r="AT267" s="202" t="s">
        <v>137</v>
      </c>
      <c r="AU267" s="202" t="s">
        <v>82</v>
      </c>
      <c r="AY267" s="16" t="s">
        <v>135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6" t="s">
        <v>79</v>
      </c>
      <c r="BK267" s="203">
        <f>ROUND(I267*H267,2)</f>
        <v>0</v>
      </c>
      <c r="BL267" s="16" t="s">
        <v>142</v>
      </c>
      <c r="BM267" s="202" t="s">
        <v>623</v>
      </c>
    </row>
    <row r="268" spans="1:47" s="2" customFormat="1" ht="19.2">
      <c r="A268" s="33"/>
      <c r="B268" s="34"/>
      <c r="C268" s="35"/>
      <c r="D268" s="204" t="s">
        <v>144</v>
      </c>
      <c r="E268" s="35"/>
      <c r="F268" s="205" t="s">
        <v>494</v>
      </c>
      <c r="G268" s="35"/>
      <c r="H268" s="35"/>
      <c r="I268" s="114"/>
      <c r="J268" s="35"/>
      <c r="K268" s="35"/>
      <c r="L268" s="38"/>
      <c r="M268" s="230"/>
      <c r="N268" s="231"/>
      <c r="O268" s="232"/>
      <c r="P268" s="232"/>
      <c r="Q268" s="232"/>
      <c r="R268" s="232"/>
      <c r="S268" s="232"/>
      <c r="T268" s="2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6" t="s">
        <v>144</v>
      </c>
      <c r="AU268" s="16" t="s">
        <v>82</v>
      </c>
    </row>
    <row r="269" spans="1:31" s="2" customFormat="1" ht="6.9" customHeight="1">
      <c r="A269" s="33"/>
      <c r="B269" s="46"/>
      <c r="C269" s="47"/>
      <c r="D269" s="47"/>
      <c r="E269" s="47"/>
      <c r="F269" s="47"/>
      <c r="G269" s="47"/>
      <c r="H269" s="47"/>
      <c r="I269" s="141"/>
      <c r="J269" s="47"/>
      <c r="K269" s="47"/>
      <c r="L269" s="38"/>
      <c r="M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</sheetData>
  <sheetProtection algorithmName="SHA-512" hashValue="2KzTG4hDL/tn51G64xFl2pYzWTqIrMvSVTNVlXUbaHBNyUJWXkRzD+nzYOyhu8G6ole6dTseRsNnfs+GIOEB2A==" saltValue="NhKeijk+B459L8SE821+BrHm5WUbD9FZw9CPZ3GF2xoeOsXfM3J+9ZeJTt6Q7nDypdr1g4seG/0xRSEJSR0Yhw==" spinCount="100000" sheet="1" objects="1" scenarios="1" formatColumns="0" formatRows="0" autoFilter="0"/>
  <autoFilter ref="C86:K26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7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6" t="s">
        <v>88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82</v>
      </c>
    </row>
    <row r="4" spans="2:46" s="1" customFormat="1" ht="24.9" customHeight="1">
      <c r="B4" s="19"/>
      <c r="D4" s="111" t="s">
        <v>104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4.4" customHeight="1">
      <c r="B7" s="19"/>
      <c r="E7" s="356" t="str">
        <f>'Rekapitulace stavby'!K6</f>
        <v>Polní cesta HPC1 v k.ú. Nebovidy</v>
      </c>
      <c r="F7" s="357"/>
      <c r="G7" s="357"/>
      <c r="H7" s="357"/>
      <c r="I7" s="107"/>
      <c r="L7" s="19"/>
    </row>
    <row r="8" spans="1:31" s="2" customFormat="1" ht="12" customHeight="1">
      <c r="A8" s="33"/>
      <c r="B8" s="38"/>
      <c r="C8" s="33"/>
      <c r="D8" s="113" t="s">
        <v>105</v>
      </c>
      <c r="E8" s="33"/>
      <c r="F8" s="33"/>
      <c r="G8" s="33"/>
      <c r="H8" s="33"/>
      <c r="I8" s="114"/>
      <c r="J8" s="33"/>
      <c r="K8" s="33"/>
      <c r="L8" s="11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8" t="s">
        <v>624</v>
      </c>
      <c r="F9" s="359"/>
      <c r="G9" s="359"/>
      <c r="H9" s="359"/>
      <c r="I9" s="114"/>
      <c r="J9" s="33"/>
      <c r="K9" s="33"/>
      <c r="L9" s="1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11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02" t="s">
        <v>89</v>
      </c>
      <c r="G11" s="33"/>
      <c r="H11" s="33"/>
      <c r="I11" s="116" t="s">
        <v>20</v>
      </c>
      <c r="J11" s="102" t="s">
        <v>19</v>
      </c>
      <c r="K11" s="33"/>
      <c r="L11" s="1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21</v>
      </c>
      <c r="E12" s="33"/>
      <c r="F12" s="102" t="s">
        <v>22</v>
      </c>
      <c r="G12" s="33"/>
      <c r="H12" s="33"/>
      <c r="I12" s="116" t="s">
        <v>23</v>
      </c>
      <c r="J12" s="117" t="str">
        <f>'Rekapitulace stavby'!AN8</f>
        <v>1. 6. 2020</v>
      </c>
      <c r="K12" s="33"/>
      <c r="L12" s="1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1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25</v>
      </c>
      <c r="E14" s="33"/>
      <c r="F14" s="33"/>
      <c r="G14" s="33"/>
      <c r="H14" s="33"/>
      <c r="I14" s="116" t="s">
        <v>26</v>
      </c>
      <c r="J14" s="102" t="s">
        <v>19</v>
      </c>
      <c r="K14" s="33"/>
      <c r="L14" s="1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">
        <v>496</v>
      </c>
      <c r="F15" s="33"/>
      <c r="G15" s="33"/>
      <c r="H15" s="33"/>
      <c r="I15" s="116" t="s">
        <v>28</v>
      </c>
      <c r="J15" s="102" t="s">
        <v>19</v>
      </c>
      <c r="K15" s="33"/>
      <c r="L15" s="1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1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26</v>
      </c>
      <c r="J17" s="29" t="str">
        <f>'Rekapitulace stavby'!AN13</f>
        <v>Vyplň údaj</v>
      </c>
      <c r="K17" s="33"/>
      <c r="L17" s="1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60" t="str">
        <f>'Rekapitulace stavby'!E14</f>
        <v>Vyplň údaj</v>
      </c>
      <c r="F18" s="361"/>
      <c r="G18" s="361"/>
      <c r="H18" s="361"/>
      <c r="I18" s="116" t="s">
        <v>28</v>
      </c>
      <c r="J18" s="29" t="str">
        <f>'Rekapitulace stavby'!AN14</f>
        <v>Vyplň údaj</v>
      </c>
      <c r="K18" s="33"/>
      <c r="L18" s="11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11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26</v>
      </c>
      <c r="J20" s="102" t="s">
        <v>19</v>
      </c>
      <c r="K20" s="33"/>
      <c r="L20" s="11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">
        <v>32</v>
      </c>
      <c r="F21" s="33"/>
      <c r="G21" s="33"/>
      <c r="H21" s="33"/>
      <c r="I21" s="116" t="s">
        <v>28</v>
      </c>
      <c r="J21" s="102" t="s">
        <v>19</v>
      </c>
      <c r="K21" s="33"/>
      <c r="L21" s="11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11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34</v>
      </c>
      <c r="E23" s="33"/>
      <c r="F23" s="33"/>
      <c r="G23" s="33"/>
      <c r="H23" s="33"/>
      <c r="I23" s="116" t="s">
        <v>26</v>
      </c>
      <c r="J23" s="102" t="str">
        <f>IF('Rekapitulace stavby'!AN19="","",'Rekapitulace stavby'!AN19)</f>
        <v/>
      </c>
      <c r="K23" s="33"/>
      <c r="L23" s="11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tr">
        <f>IF('Rekapitulace stavby'!E20="","",'Rekapitulace stavby'!E20)</f>
        <v xml:space="preserve"> </v>
      </c>
      <c r="F24" s="33"/>
      <c r="G24" s="33"/>
      <c r="H24" s="33"/>
      <c r="I24" s="116" t="s">
        <v>28</v>
      </c>
      <c r="J24" s="102" t="str">
        <f>IF('Rekapitulace stavby'!AN20="","",'Rekapitulace stavby'!AN20)</f>
        <v/>
      </c>
      <c r="K24" s="33"/>
      <c r="L24" s="11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11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35</v>
      </c>
      <c r="E26" s="33"/>
      <c r="F26" s="33"/>
      <c r="G26" s="33"/>
      <c r="H26" s="33"/>
      <c r="I26" s="114"/>
      <c r="J26" s="33"/>
      <c r="K26" s="33"/>
      <c r="L26" s="11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8"/>
      <c r="B27" s="119"/>
      <c r="C27" s="118"/>
      <c r="D27" s="118"/>
      <c r="E27" s="362" t="s">
        <v>19</v>
      </c>
      <c r="F27" s="362"/>
      <c r="G27" s="362"/>
      <c r="H27" s="362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11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11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37</v>
      </c>
      <c r="E30" s="33"/>
      <c r="F30" s="33"/>
      <c r="G30" s="33"/>
      <c r="H30" s="33"/>
      <c r="I30" s="114"/>
      <c r="J30" s="125">
        <f>ROUND(J82,2)</f>
        <v>0</v>
      </c>
      <c r="K30" s="33"/>
      <c r="L30" s="11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11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39</v>
      </c>
      <c r="G32" s="33"/>
      <c r="H32" s="33"/>
      <c r="I32" s="127" t="s">
        <v>38</v>
      </c>
      <c r="J32" s="126" t="s">
        <v>40</v>
      </c>
      <c r="K32" s="33"/>
      <c r="L32" s="11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41</v>
      </c>
      <c r="E33" s="113" t="s">
        <v>42</v>
      </c>
      <c r="F33" s="129">
        <f>ROUND((SUM(BE82:BE128)),2)</f>
        <v>0</v>
      </c>
      <c r="G33" s="33"/>
      <c r="H33" s="33"/>
      <c r="I33" s="130">
        <v>0.21</v>
      </c>
      <c r="J33" s="129">
        <f>ROUND(((SUM(BE82:BE128))*I33),2)</f>
        <v>0</v>
      </c>
      <c r="K33" s="33"/>
      <c r="L33" s="11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43</v>
      </c>
      <c r="F34" s="129">
        <f>ROUND((SUM(BF82:BF128)),2)</f>
        <v>0</v>
      </c>
      <c r="G34" s="33"/>
      <c r="H34" s="33"/>
      <c r="I34" s="130">
        <v>0.15</v>
      </c>
      <c r="J34" s="129">
        <f>ROUND(((SUM(BF82:BF128))*I34),2)</f>
        <v>0</v>
      </c>
      <c r="K34" s="33"/>
      <c r="L34" s="11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3" t="s">
        <v>44</v>
      </c>
      <c r="F35" s="129">
        <f>ROUND((SUM(BG82:BG128)),2)</f>
        <v>0</v>
      </c>
      <c r="G35" s="33"/>
      <c r="H35" s="33"/>
      <c r="I35" s="130">
        <v>0.21</v>
      </c>
      <c r="J35" s="129">
        <f>0</f>
        <v>0</v>
      </c>
      <c r="K35" s="33"/>
      <c r="L35" s="11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3" t="s">
        <v>45</v>
      </c>
      <c r="F36" s="129">
        <f>ROUND((SUM(BH82:BH128)),2)</f>
        <v>0</v>
      </c>
      <c r="G36" s="33"/>
      <c r="H36" s="33"/>
      <c r="I36" s="130">
        <v>0.15</v>
      </c>
      <c r="J36" s="129">
        <f>0</f>
        <v>0</v>
      </c>
      <c r="K36" s="33"/>
      <c r="L36" s="11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46</v>
      </c>
      <c r="F37" s="129">
        <f>ROUND((SUM(BI82:BI128)),2)</f>
        <v>0</v>
      </c>
      <c r="G37" s="33"/>
      <c r="H37" s="33"/>
      <c r="I37" s="130">
        <v>0</v>
      </c>
      <c r="J37" s="129">
        <f>0</f>
        <v>0</v>
      </c>
      <c r="K37" s="33"/>
      <c r="L37" s="1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11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6"/>
      <c r="J39" s="137">
        <f>SUM(J30:J37)</f>
        <v>0</v>
      </c>
      <c r="K39" s="138"/>
      <c r="L39" s="11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1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42"/>
      <c r="C44" s="143"/>
      <c r="D44" s="143"/>
      <c r="E44" s="143"/>
      <c r="F44" s="143"/>
      <c r="G44" s="143"/>
      <c r="H44" s="143"/>
      <c r="I44" s="144"/>
      <c r="J44" s="143"/>
      <c r="K44" s="143"/>
      <c r="L44" s="11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108</v>
      </c>
      <c r="D45" s="35"/>
      <c r="E45" s="35"/>
      <c r="F45" s="35"/>
      <c r="G45" s="35"/>
      <c r="H45" s="35"/>
      <c r="I45" s="114"/>
      <c r="J45" s="35"/>
      <c r="K45" s="35"/>
      <c r="L45" s="11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14"/>
      <c r="J46" s="35"/>
      <c r="K46" s="35"/>
      <c r="L46" s="11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14"/>
      <c r="J47" s="35"/>
      <c r="K47" s="35"/>
      <c r="L47" s="11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63" t="str">
        <f>E7</f>
        <v>Polní cesta HPC1 v k.ú. Nebovidy</v>
      </c>
      <c r="F48" s="364"/>
      <c r="G48" s="364"/>
      <c r="H48" s="364"/>
      <c r="I48" s="114"/>
      <c r="J48" s="35"/>
      <c r="K48" s="35"/>
      <c r="L48" s="11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114"/>
      <c r="J49" s="35"/>
      <c r="K49" s="35"/>
      <c r="L49" s="11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2" t="str">
        <f>E9</f>
        <v>SO-103 - Ozelenění</v>
      </c>
      <c r="F50" s="365"/>
      <c r="G50" s="365"/>
      <c r="H50" s="365"/>
      <c r="I50" s="114"/>
      <c r="J50" s="35"/>
      <c r="K50" s="35"/>
      <c r="L50" s="11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14"/>
      <c r="J51" s="35"/>
      <c r="K51" s="35"/>
      <c r="L51" s="11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6" t="s">
        <v>23</v>
      </c>
      <c r="J52" s="58" t="str">
        <f>IF(J12="","",J12)</f>
        <v>1. 6. 2020</v>
      </c>
      <c r="K52" s="35"/>
      <c r="L52" s="1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14"/>
      <c r="J53" s="35"/>
      <c r="K53" s="35"/>
      <c r="L53" s="11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6" t="s">
        <v>31</v>
      </c>
      <c r="J54" s="31" t="str">
        <f>E21</f>
        <v>AGRO-AQUA, s.r.o. Pardubice</v>
      </c>
      <c r="K54" s="35"/>
      <c r="L54" s="11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6" t="s">
        <v>34</v>
      </c>
      <c r="J55" s="31" t="str">
        <f>E24</f>
        <v xml:space="preserve"> </v>
      </c>
      <c r="K55" s="35"/>
      <c r="L55" s="11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14"/>
      <c r="J56" s="35"/>
      <c r="K56" s="35"/>
      <c r="L56" s="11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45" t="s">
        <v>109</v>
      </c>
      <c r="D57" s="146"/>
      <c r="E57" s="146"/>
      <c r="F57" s="146"/>
      <c r="G57" s="146"/>
      <c r="H57" s="146"/>
      <c r="I57" s="147"/>
      <c r="J57" s="148" t="s">
        <v>110</v>
      </c>
      <c r="K57" s="146"/>
      <c r="L57" s="11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14"/>
      <c r="J58" s="35"/>
      <c r="K58" s="35"/>
      <c r="L58" s="11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9" t="s">
        <v>69</v>
      </c>
      <c r="D59" s="35"/>
      <c r="E59" s="35"/>
      <c r="F59" s="35"/>
      <c r="G59" s="35"/>
      <c r="H59" s="35"/>
      <c r="I59" s="114"/>
      <c r="J59" s="76">
        <f>J82</f>
        <v>0</v>
      </c>
      <c r="K59" s="35"/>
      <c r="L59" s="11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111</v>
      </c>
    </row>
    <row r="60" spans="2:12" s="9" customFormat="1" ht="24.9" customHeight="1">
      <c r="B60" s="150"/>
      <c r="C60" s="151"/>
      <c r="D60" s="152" t="s">
        <v>112</v>
      </c>
      <c r="E60" s="153"/>
      <c r="F60" s="153"/>
      <c r="G60" s="153"/>
      <c r="H60" s="153"/>
      <c r="I60" s="154"/>
      <c r="J60" s="155">
        <f>J83</f>
        <v>0</v>
      </c>
      <c r="K60" s="151"/>
      <c r="L60" s="156"/>
    </row>
    <row r="61" spans="2:12" s="10" customFormat="1" ht="19.95" customHeight="1">
      <c r="B61" s="157"/>
      <c r="C61" s="96"/>
      <c r="D61" s="158" t="s">
        <v>113</v>
      </c>
      <c r="E61" s="159"/>
      <c r="F61" s="159"/>
      <c r="G61" s="159"/>
      <c r="H61" s="159"/>
      <c r="I61" s="160"/>
      <c r="J61" s="161">
        <f>J84</f>
        <v>0</v>
      </c>
      <c r="K61" s="96"/>
      <c r="L61" s="162"/>
    </row>
    <row r="62" spans="2:12" s="10" customFormat="1" ht="19.95" customHeight="1">
      <c r="B62" s="157"/>
      <c r="C62" s="96"/>
      <c r="D62" s="158" t="s">
        <v>119</v>
      </c>
      <c r="E62" s="159"/>
      <c r="F62" s="159"/>
      <c r="G62" s="159"/>
      <c r="H62" s="159"/>
      <c r="I62" s="160"/>
      <c r="J62" s="161">
        <f>J126</f>
        <v>0</v>
      </c>
      <c r="K62" s="96"/>
      <c r="L62" s="162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114"/>
      <c r="J63" s="35"/>
      <c r="K63" s="35"/>
      <c r="L63" s="11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" customHeight="1">
      <c r="A64" s="33"/>
      <c r="B64" s="46"/>
      <c r="C64" s="47"/>
      <c r="D64" s="47"/>
      <c r="E64" s="47"/>
      <c r="F64" s="47"/>
      <c r="G64" s="47"/>
      <c r="H64" s="47"/>
      <c r="I64" s="141"/>
      <c r="J64" s="47"/>
      <c r="K64" s="47"/>
      <c r="L64" s="11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" customHeight="1">
      <c r="A68" s="33"/>
      <c r="B68" s="48"/>
      <c r="C68" s="49"/>
      <c r="D68" s="49"/>
      <c r="E68" s="49"/>
      <c r="F68" s="49"/>
      <c r="G68" s="49"/>
      <c r="H68" s="49"/>
      <c r="I68" s="144"/>
      <c r="J68" s="49"/>
      <c r="K68" s="49"/>
      <c r="L68" s="11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" customHeight="1">
      <c r="A69" s="33"/>
      <c r="B69" s="34"/>
      <c r="C69" s="22" t="s">
        <v>120</v>
      </c>
      <c r="D69" s="35"/>
      <c r="E69" s="35"/>
      <c r="F69" s="35"/>
      <c r="G69" s="35"/>
      <c r="H69" s="35"/>
      <c r="I69" s="114"/>
      <c r="J69" s="35"/>
      <c r="K69" s="35"/>
      <c r="L69" s="11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34"/>
      <c r="C70" s="35"/>
      <c r="D70" s="35"/>
      <c r="E70" s="35"/>
      <c r="F70" s="35"/>
      <c r="G70" s="35"/>
      <c r="H70" s="35"/>
      <c r="I70" s="114"/>
      <c r="J70" s="35"/>
      <c r="K70" s="35"/>
      <c r="L70" s="11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114"/>
      <c r="J71" s="35"/>
      <c r="K71" s="35"/>
      <c r="L71" s="11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4.4" customHeight="1">
      <c r="A72" s="33"/>
      <c r="B72" s="34"/>
      <c r="C72" s="35"/>
      <c r="D72" s="35"/>
      <c r="E72" s="363" t="str">
        <f>E7</f>
        <v>Polní cesta HPC1 v k.ú. Nebovidy</v>
      </c>
      <c r="F72" s="364"/>
      <c r="G72" s="364"/>
      <c r="H72" s="364"/>
      <c r="I72" s="114"/>
      <c r="J72" s="35"/>
      <c r="K72" s="35"/>
      <c r="L72" s="11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105</v>
      </c>
      <c r="D73" s="35"/>
      <c r="E73" s="35"/>
      <c r="F73" s="35"/>
      <c r="G73" s="35"/>
      <c r="H73" s="35"/>
      <c r="I73" s="114"/>
      <c r="J73" s="35"/>
      <c r="K73" s="35"/>
      <c r="L73" s="11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4.4" customHeight="1">
      <c r="A74" s="33"/>
      <c r="B74" s="34"/>
      <c r="C74" s="35"/>
      <c r="D74" s="35"/>
      <c r="E74" s="312" t="str">
        <f>E9</f>
        <v>SO-103 - Ozelenění</v>
      </c>
      <c r="F74" s="365"/>
      <c r="G74" s="365"/>
      <c r="H74" s="365"/>
      <c r="I74" s="114"/>
      <c r="J74" s="35"/>
      <c r="K74" s="35"/>
      <c r="L74" s="1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114"/>
      <c r="J75" s="35"/>
      <c r="K75" s="35"/>
      <c r="L75" s="1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 xml:space="preserve"> </v>
      </c>
      <c r="G76" s="35"/>
      <c r="H76" s="35"/>
      <c r="I76" s="116" t="s">
        <v>23</v>
      </c>
      <c r="J76" s="58" t="str">
        <f>IF(J12="","",J12)</f>
        <v>1. 6. 2020</v>
      </c>
      <c r="K76" s="35"/>
      <c r="L76" s="1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5"/>
      <c r="D77" s="35"/>
      <c r="E77" s="35"/>
      <c r="F77" s="35"/>
      <c r="G77" s="35"/>
      <c r="H77" s="35"/>
      <c r="I77" s="114"/>
      <c r="J77" s="35"/>
      <c r="K77" s="35"/>
      <c r="L77" s="11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8" customHeight="1">
      <c r="A78" s="33"/>
      <c r="B78" s="34"/>
      <c r="C78" s="28" t="s">
        <v>25</v>
      </c>
      <c r="D78" s="35"/>
      <c r="E78" s="35"/>
      <c r="F78" s="26" t="str">
        <f>E15</f>
        <v>ČR-SPÚ, Pobočka Kolín</v>
      </c>
      <c r="G78" s="35"/>
      <c r="H78" s="35"/>
      <c r="I78" s="116" t="s">
        <v>31</v>
      </c>
      <c r="J78" s="31" t="str">
        <f>E21</f>
        <v>AGRO-AQUA, s.r.o. Pardubice</v>
      </c>
      <c r="K78" s="35"/>
      <c r="L78" s="1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6" customHeight="1">
      <c r="A79" s="33"/>
      <c r="B79" s="34"/>
      <c r="C79" s="28" t="s">
        <v>29</v>
      </c>
      <c r="D79" s="35"/>
      <c r="E79" s="35"/>
      <c r="F79" s="26" t="str">
        <f>IF(E18="","",E18)</f>
        <v>Vyplň údaj</v>
      </c>
      <c r="G79" s="35"/>
      <c r="H79" s="35"/>
      <c r="I79" s="116" t="s">
        <v>34</v>
      </c>
      <c r="J79" s="31" t="str">
        <f>E24</f>
        <v xml:space="preserve"> </v>
      </c>
      <c r="K79" s="35"/>
      <c r="L79" s="1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114"/>
      <c r="J80" s="35"/>
      <c r="K80" s="35"/>
      <c r="L80" s="1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63"/>
      <c r="B81" s="164"/>
      <c r="C81" s="165" t="s">
        <v>121</v>
      </c>
      <c r="D81" s="166" t="s">
        <v>56</v>
      </c>
      <c r="E81" s="166" t="s">
        <v>52</v>
      </c>
      <c r="F81" s="166" t="s">
        <v>53</v>
      </c>
      <c r="G81" s="166" t="s">
        <v>122</v>
      </c>
      <c r="H81" s="166" t="s">
        <v>123</v>
      </c>
      <c r="I81" s="167" t="s">
        <v>124</v>
      </c>
      <c r="J81" s="166" t="s">
        <v>110</v>
      </c>
      <c r="K81" s="168" t="s">
        <v>125</v>
      </c>
      <c r="L81" s="169"/>
      <c r="M81" s="67" t="s">
        <v>19</v>
      </c>
      <c r="N81" s="68" t="s">
        <v>41</v>
      </c>
      <c r="O81" s="68" t="s">
        <v>126</v>
      </c>
      <c r="P81" s="68" t="s">
        <v>127</v>
      </c>
      <c r="Q81" s="68" t="s">
        <v>128</v>
      </c>
      <c r="R81" s="68" t="s">
        <v>129</v>
      </c>
      <c r="S81" s="68" t="s">
        <v>130</v>
      </c>
      <c r="T81" s="69" t="s">
        <v>131</v>
      </c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</row>
    <row r="82" spans="1:63" s="2" customFormat="1" ht="22.8" customHeight="1">
      <c r="A82" s="33"/>
      <c r="B82" s="34"/>
      <c r="C82" s="74" t="s">
        <v>132</v>
      </c>
      <c r="D82" s="35"/>
      <c r="E82" s="35"/>
      <c r="F82" s="35"/>
      <c r="G82" s="35"/>
      <c r="H82" s="35"/>
      <c r="I82" s="114"/>
      <c r="J82" s="170">
        <f>BK82</f>
        <v>0</v>
      </c>
      <c r="K82" s="35"/>
      <c r="L82" s="38"/>
      <c r="M82" s="70"/>
      <c r="N82" s="171"/>
      <c r="O82" s="71"/>
      <c r="P82" s="172">
        <f>P83</f>
        <v>0</v>
      </c>
      <c r="Q82" s="71"/>
      <c r="R82" s="172">
        <f>R83</f>
        <v>0.6747239999999999</v>
      </c>
      <c r="S82" s="71"/>
      <c r="T82" s="173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70</v>
      </c>
      <c r="AU82" s="16" t="s">
        <v>111</v>
      </c>
      <c r="BK82" s="174">
        <f>BK83</f>
        <v>0</v>
      </c>
    </row>
    <row r="83" spans="2:63" s="12" customFormat="1" ht="25.95" customHeight="1">
      <c r="B83" s="175"/>
      <c r="C83" s="176"/>
      <c r="D83" s="177" t="s">
        <v>70</v>
      </c>
      <c r="E83" s="178" t="s">
        <v>133</v>
      </c>
      <c r="F83" s="178" t="s">
        <v>134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P84+P126</f>
        <v>0</v>
      </c>
      <c r="Q83" s="183"/>
      <c r="R83" s="184">
        <f>R84+R126</f>
        <v>0.6747239999999999</v>
      </c>
      <c r="S83" s="183"/>
      <c r="T83" s="185">
        <f>T84+T126</f>
        <v>0</v>
      </c>
      <c r="AR83" s="186" t="s">
        <v>79</v>
      </c>
      <c r="AT83" s="187" t="s">
        <v>70</v>
      </c>
      <c r="AU83" s="187" t="s">
        <v>71</v>
      </c>
      <c r="AY83" s="186" t="s">
        <v>135</v>
      </c>
      <c r="BK83" s="188">
        <f>BK84+BK126</f>
        <v>0</v>
      </c>
    </row>
    <row r="84" spans="2:63" s="12" customFormat="1" ht="22.8" customHeight="1">
      <c r="B84" s="175"/>
      <c r="C84" s="176"/>
      <c r="D84" s="177" t="s">
        <v>70</v>
      </c>
      <c r="E84" s="189" t="s">
        <v>79</v>
      </c>
      <c r="F84" s="189" t="s">
        <v>136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SUM(P85:P125)</f>
        <v>0</v>
      </c>
      <c r="Q84" s="183"/>
      <c r="R84" s="184">
        <f>SUM(R85:R125)</f>
        <v>0.6747239999999999</v>
      </c>
      <c r="S84" s="183"/>
      <c r="T84" s="185">
        <f>SUM(T85:T125)</f>
        <v>0</v>
      </c>
      <c r="AR84" s="186" t="s">
        <v>79</v>
      </c>
      <c r="AT84" s="187" t="s">
        <v>70</v>
      </c>
      <c r="AU84" s="187" t="s">
        <v>79</v>
      </c>
      <c r="AY84" s="186" t="s">
        <v>135</v>
      </c>
      <c r="BK84" s="188">
        <f>SUM(BK85:BK125)</f>
        <v>0</v>
      </c>
    </row>
    <row r="85" spans="1:65" s="2" customFormat="1" ht="14.4" customHeight="1">
      <c r="A85" s="33"/>
      <c r="B85" s="34"/>
      <c r="C85" s="191" t="s">
        <v>79</v>
      </c>
      <c r="D85" s="191" t="s">
        <v>137</v>
      </c>
      <c r="E85" s="192" t="s">
        <v>625</v>
      </c>
      <c r="F85" s="193" t="s">
        <v>626</v>
      </c>
      <c r="G85" s="194" t="s">
        <v>150</v>
      </c>
      <c r="H85" s="195">
        <v>12</v>
      </c>
      <c r="I85" s="196"/>
      <c r="J85" s="197">
        <f>ROUND(I85*H85,2)</f>
        <v>0</v>
      </c>
      <c r="K85" s="193" t="s">
        <v>141</v>
      </c>
      <c r="L85" s="38"/>
      <c r="M85" s="198" t="s">
        <v>19</v>
      </c>
      <c r="N85" s="199" t="s">
        <v>42</v>
      </c>
      <c r="O85" s="63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202" t="s">
        <v>142</v>
      </c>
      <c r="AT85" s="202" t="s">
        <v>137</v>
      </c>
      <c r="AU85" s="202" t="s">
        <v>82</v>
      </c>
      <c r="AY85" s="16" t="s">
        <v>135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6" t="s">
        <v>79</v>
      </c>
      <c r="BK85" s="203">
        <f>ROUND(I85*H85,2)</f>
        <v>0</v>
      </c>
      <c r="BL85" s="16" t="s">
        <v>142</v>
      </c>
      <c r="BM85" s="202" t="s">
        <v>627</v>
      </c>
    </row>
    <row r="86" spans="1:47" s="2" customFormat="1" ht="19.2">
      <c r="A86" s="33"/>
      <c r="B86" s="34"/>
      <c r="C86" s="35"/>
      <c r="D86" s="204" t="s">
        <v>144</v>
      </c>
      <c r="E86" s="35"/>
      <c r="F86" s="205" t="s">
        <v>628</v>
      </c>
      <c r="G86" s="35"/>
      <c r="H86" s="35"/>
      <c r="I86" s="114"/>
      <c r="J86" s="35"/>
      <c r="K86" s="35"/>
      <c r="L86" s="38"/>
      <c r="M86" s="206"/>
      <c r="N86" s="207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144</v>
      </c>
      <c r="AU86" s="16" t="s">
        <v>82</v>
      </c>
    </row>
    <row r="87" spans="2:51" s="13" customFormat="1" ht="10.2">
      <c r="B87" s="208"/>
      <c r="C87" s="209"/>
      <c r="D87" s="204" t="s">
        <v>146</v>
      </c>
      <c r="E87" s="210" t="s">
        <v>19</v>
      </c>
      <c r="F87" s="211" t="s">
        <v>629</v>
      </c>
      <c r="G87" s="209"/>
      <c r="H87" s="212">
        <v>12</v>
      </c>
      <c r="I87" s="213"/>
      <c r="J87" s="209"/>
      <c r="K87" s="209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146</v>
      </c>
      <c r="AU87" s="218" t="s">
        <v>82</v>
      </c>
      <c r="AV87" s="13" t="s">
        <v>82</v>
      </c>
      <c r="AW87" s="13" t="s">
        <v>33</v>
      </c>
      <c r="AX87" s="13" t="s">
        <v>79</v>
      </c>
      <c r="AY87" s="218" t="s">
        <v>135</v>
      </c>
    </row>
    <row r="88" spans="1:65" s="2" customFormat="1" ht="14.4" customHeight="1">
      <c r="A88" s="33"/>
      <c r="B88" s="34"/>
      <c r="C88" s="191" t="s">
        <v>82</v>
      </c>
      <c r="D88" s="191" t="s">
        <v>137</v>
      </c>
      <c r="E88" s="192" t="s">
        <v>630</v>
      </c>
      <c r="F88" s="193" t="s">
        <v>631</v>
      </c>
      <c r="G88" s="194" t="s">
        <v>150</v>
      </c>
      <c r="H88" s="195">
        <v>12</v>
      </c>
      <c r="I88" s="196"/>
      <c r="J88" s="197">
        <f>ROUND(I88*H88,2)</f>
        <v>0</v>
      </c>
      <c r="K88" s="193" t="s">
        <v>141</v>
      </c>
      <c r="L88" s="38"/>
      <c r="M88" s="198" t="s">
        <v>19</v>
      </c>
      <c r="N88" s="199" t="s">
        <v>42</v>
      </c>
      <c r="O88" s="63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202" t="s">
        <v>142</v>
      </c>
      <c r="AT88" s="202" t="s">
        <v>137</v>
      </c>
      <c r="AU88" s="202" t="s">
        <v>82</v>
      </c>
      <c r="AY88" s="16" t="s">
        <v>135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6" t="s">
        <v>79</v>
      </c>
      <c r="BK88" s="203">
        <f>ROUND(I88*H88,2)</f>
        <v>0</v>
      </c>
      <c r="BL88" s="16" t="s">
        <v>142</v>
      </c>
      <c r="BM88" s="202" t="s">
        <v>632</v>
      </c>
    </row>
    <row r="89" spans="1:47" s="2" customFormat="1" ht="19.2">
      <c r="A89" s="33"/>
      <c r="B89" s="34"/>
      <c r="C89" s="35"/>
      <c r="D89" s="204" t="s">
        <v>144</v>
      </c>
      <c r="E89" s="35"/>
      <c r="F89" s="205" t="s">
        <v>633</v>
      </c>
      <c r="G89" s="35"/>
      <c r="H89" s="35"/>
      <c r="I89" s="114"/>
      <c r="J89" s="35"/>
      <c r="K89" s="35"/>
      <c r="L89" s="38"/>
      <c r="M89" s="206"/>
      <c r="N89" s="207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144</v>
      </c>
      <c r="AU89" s="16" t="s">
        <v>82</v>
      </c>
    </row>
    <row r="90" spans="1:65" s="2" customFormat="1" ht="14.4" customHeight="1">
      <c r="A90" s="33"/>
      <c r="B90" s="34"/>
      <c r="C90" s="219" t="s">
        <v>154</v>
      </c>
      <c r="D90" s="219" t="s">
        <v>257</v>
      </c>
      <c r="E90" s="220" t="s">
        <v>634</v>
      </c>
      <c r="F90" s="221" t="s">
        <v>635</v>
      </c>
      <c r="G90" s="222" t="s">
        <v>150</v>
      </c>
      <c r="H90" s="223">
        <v>12</v>
      </c>
      <c r="I90" s="224"/>
      <c r="J90" s="225">
        <f>ROUND(I90*H90,2)</f>
        <v>0</v>
      </c>
      <c r="K90" s="221" t="s">
        <v>19</v>
      </c>
      <c r="L90" s="226"/>
      <c r="M90" s="227" t="s">
        <v>19</v>
      </c>
      <c r="N90" s="228" t="s">
        <v>42</v>
      </c>
      <c r="O90" s="63"/>
      <c r="P90" s="200">
        <f>O90*H90</f>
        <v>0</v>
      </c>
      <c r="Q90" s="200">
        <v>0.01</v>
      </c>
      <c r="R90" s="200">
        <f>Q90*H90</f>
        <v>0.12</v>
      </c>
      <c r="S90" s="200">
        <v>0</v>
      </c>
      <c r="T90" s="201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202" t="s">
        <v>183</v>
      </c>
      <c r="AT90" s="202" t="s">
        <v>257</v>
      </c>
      <c r="AU90" s="202" t="s">
        <v>82</v>
      </c>
      <c r="AY90" s="16" t="s">
        <v>135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6" t="s">
        <v>79</v>
      </c>
      <c r="BK90" s="203">
        <f>ROUND(I90*H90,2)</f>
        <v>0</v>
      </c>
      <c r="BL90" s="16" t="s">
        <v>142</v>
      </c>
      <c r="BM90" s="202" t="s">
        <v>636</v>
      </c>
    </row>
    <row r="91" spans="1:47" s="2" customFormat="1" ht="10.2">
      <c r="A91" s="33"/>
      <c r="B91" s="34"/>
      <c r="C91" s="35"/>
      <c r="D91" s="204" t="s">
        <v>144</v>
      </c>
      <c r="E91" s="35"/>
      <c r="F91" s="205" t="s">
        <v>635</v>
      </c>
      <c r="G91" s="35"/>
      <c r="H91" s="35"/>
      <c r="I91" s="114"/>
      <c r="J91" s="35"/>
      <c r="K91" s="35"/>
      <c r="L91" s="38"/>
      <c r="M91" s="206"/>
      <c r="N91" s="207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144</v>
      </c>
      <c r="AU91" s="16" t="s">
        <v>82</v>
      </c>
    </row>
    <row r="92" spans="1:65" s="2" customFormat="1" ht="14.4" customHeight="1">
      <c r="A92" s="33"/>
      <c r="B92" s="34"/>
      <c r="C92" s="191" t="s">
        <v>142</v>
      </c>
      <c r="D92" s="191" t="s">
        <v>137</v>
      </c>
      <c r="E92" s="192" t="s">
        <v>637</v>
      </c>
      <c r="F92" s="193" t="s">
        <v>638</v>
      </c>
      <c r="G92" s="194" t="s">
        <v>150</v>
      </c>
      <c r="H92" s="195">
        <v>12</v>
      </c>
      <c r="I92" s="196"/>
      <c r="J92" s="197">
        <f>ROUND(I92*H92,2)</f>
        <v>0</v>
      </c>
      <c r="K92" s="193" t="s">
        <v>141</v>
      </c>
      <c r="L92" s="38"/>
      <c r="M92" s="198" t="s">
        <v>19</v>
      </c>
      <c r="N92" s="199" t="s">
        <v>42</v>
      </c>
      <c r="O92" s="63"/>
      <c r="P92" s="200">
        <f>O92*H92</f>
        <v>0</v>
      </c>
      <c r="Q92" s="200">
        <v>6E-05</v>
      </c>
      <c r="R92" s="200">
        <f>Q92*H92</f>
        <v>0.00072</v>
      </c>
      <c r="S92" s="200">
        <v>0</v>
      </c>
      <c r="T92" s="201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202" t="s">
        <v>142</v>
      </c>
      <c r="AT92" s="202" t="s">
        <v>137</v>
      </c>
      <c r="AU92" s="202" t="s">
        <v>82</v>
      </c>
      <c r="AY92" s="16" t="s">
        <v>135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6" t="s">
        <v>79</v>
      </c>
      <c r="BK92" s="203">
        <f>ROUND(I92*H92,2)</f>
        <v>0</v>
      </c>
      <c r="BL92" s="16" t="s">
        <v>142</v>
      </c>
      <c r="BM92" s="202" t="s">
        <v>639</v>
      </c>
    </row>
    <row r="93" spans="1:47" s="2" customFormat="1" ht="10.2">
      <c r="A93" s="33"/>
      <c r="B93" s="34"/>
      <c r="C93" s="35"/>
      <c r="D93" s="204" t="s">
        <v>144</v>
      </c>
      <c r="E93" s="35"/>
      <c r="F93" s="205" t="s">
        <v>640</v>
      </c>
      <c r="G93" s="35"/>
      <c r="H93" s="35"/>
      <c r="I93" s="114"/>
      <c r="J93" s="35"/>
      <c r="K93" s="35"/>
      <c r="L93" s="38"/>
      <c r="M93" s="206"/>
      <c r="N93" s="207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144</v>
      </c>
      <c r="AU93" s="16" t="s">
        <v>82</v>
      </c>
    </row>
    <row r="94" spans="1:65" s="2" customFormat="1" ht="14.4" customHeight="1">
      <c r="A94" s="33"/>
      <c r="B94" s="34"/>
      <c r="C94" s="219" t="s">
        <v>166</v>
      </c>
      <c r="D94" s="219" t="s">
        <v>257</v>
      </c>
      <c r="E94" s="220" t="s">
        <v>641</v>
      </c>
      <c r="F94" s="221" t="s">
        <v>642</v>
      </c>
      <c r="G94" s="222" t="s">
        <v>150</v>
      </c>
      <c r="H94" s="223">
        <v>36.36</v>
      </c>
      <c r="I94" s="224"/>
      <c r="J94" s="225">
        <f>ROUND(I94*H94,2)</f>
        <v>0</v>
      </c>
      <c r="K94" s="221" t="s">
        <v>141</v>
      </c>
      <c r="L94" s="226"/>
      <c r="M94" s="227" t="s">
        <v>19</v>
      </c>
      <c r="N94" s="228" t="s">
        <v>42</v>
      </c>
      <c r="O94" s="63"/>
      <c r="P94" s="200">
        <f>O94*H94</f>
        <v>0</v>
      </c>
      <c r="Q94" s="200">
        <v>0.0059</v>
      </c>
      <c r="R94" s="200">
        <f>Q94*H94</f>
        <v>0.214524</v>
      </c>
      <c r="S94" s="200">
        <v>0</v>
      </c>
      <c r="T94" s="201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202" t="s">
        <v>183</v>
      </c>
      <c r="AT94" s="202" t="s">
        <v>257</v>
      </c>
      <c r="AU94" s="202" t="s">
        <v>82</v>
      </c>
      <c r="AY94" s="16" t="s">
        <v>135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6" t="s">
        <v>79</v>
      </c>
      <c r="BK94" s="203">
        <f>ROUND(I94*H94,2)</f>
        <v>0</v>
      </c>
      <c r="BL94" s="16" t="s">
        <v>142</v>
      </c>
      <c r="BM94" s="202" t="s">
        <v>643</v>
      </c>
    </row>
    <row r="95" spans="1:47" s="2" customFormat="1" ht="10.2">
      <c r="A95" s="33"/>
      <c r="B95" s="34"/>
      <c r="C95" s="35"/>
      <c r="D95" s="204" t="s">
        <v>144</v>
      </c>
      <c r="E95" s="35"/>
      <c r="F95" s="205" t="s">
        <v>642</v>
      </c>
      <c r="G95" s="35"/>
      <c r="H95" s="35"/>
      <c r="I95" s="114"/>
      <c r="J95" s="35"/>
      <c r="K95" s="35"/>
      <c r="L95" s="38"/>
      <c r="M95" s="206"/>
      <c r="N95" s="207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144</v>
      </c>
      <c r="AU95" s="16" t="s">
        <v>82</v>
      </c>
    </row>
    <row r="96" spans="1:47" s="2" customFormat="1" ht="19.2">
      <c r="A96" s="33"/>
      <c r="B96" s="34"/>
      <c r="C96" s="35"/>
      <c r="D96" s="204" t="s">
        <v>261</v>
      </c>
      <c r="E96" s="35"/>
      <c r="F96" s="229" t="s">
        <v>644</v>
      </c>
      <c r="G96" s="35"/>
      <c r="H96" s="35"/>
      <c r="I96" s="114"/>
      <c r="J96" s="35"/>
      <c r="K96" s="35"/>
      <c r="L96" s="38"/>
      <c r="M96" s="206"/>
      <c r="N96" s="207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261</v>
      </c>
      <c r="AU96" s="16" t="s">
        <v>82</v>
      </c>
    </row>
    <row r="97" spans="2:51" s="13" customFormat="1" ht="10.2">
      <c r="B97" s="208"/>
      <c r="C97" s="209"/>
      <c r="D97" s="204" t="s">
        <v>146</v>
      </c>
      <c r="E97" s="210" t="s">
        <v>19</v>
      </c>
      <c r="F97" s="211" t="s">
        <v>645</v>
      </c>
      <c r="G97" s="209"/>
      <c r="H97" s="212">
        <v>36.36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146</v>
      </c>
      <c r="AU97" s="218" t="s">
        <v>82</v>
      </c>
      <c r="AV97" s="13" t="s">
        <v>82</v>
      </c>
      <c r="AW97" s="13" t="s">
        <v>33</v>
      </c>
      <c r="AX97" s="13" t="s">
        <v>79</v>
      </c>
      <c r="AY97" s="218" t="s">
        <v>135</v>
      </c>
    </row>
    <row r="98" spans="1:65" s="2" customFormat="1" ht="14.4" customHeight="1">
      <c r="A98" s="33"/>
      <c r="B98" s="34"/>
      <c r="C98" s="219" t="s">
        <v>172</v>
      </c>
      <c r="D98" s="219" t="s">
        <v>257</v>
      </c>
      <c r="E98" s="220" t="s">
        <v>646</v>
      </c>
      <c r="F98" s="221" t="s">
        <v>647</v>
      </c>
      <c r="G98" s="222" t="s">
        <v>150</v>
      </c>
      <c r="H98" s="223">
        <v>36.36</v>
      </c>
      <c r="I98" s="224"/>
      <c r="J98" s="225">
        <f>ROUND(I98*H98,2)</f>
        <v>0</v>
      </c>
      <c r="K98" s="221" t="s">
        <v>19</v>
      </c>
      <c r="L98" s="226"/>
      <c r="M98" s="227" t="s">
        <v>19</v>
      </c>
      <c r="N98" s="228" t="s">
        <v>42</v>
      </c>
      <c r="O98" s="63"/>
      <c r="P98" s="200">
        <f>O98*H98</f>
        <v>0</v>
      </c>
      <c r="Q98" s="200">
        <v>0.002</v>
      </c>
      <c r="R98" s="200">
        <f>Q98*H98</f>
        <v>0.07272</v>
      </c>
      <c r="S98" s="200">
        <v>0</v>
      </c>
      <c r="T98" s="201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202" t="s">
        <v>183</v>
      </c>
      <c r="AT98" s="202" t="s">
        <v>257</v>
      </c>
      <c r="AU98" s="202" t="s">
        <v>82</v>
      </c>
      <c r="AY98" s="16" t="s">
        <v>135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6" t="s">
        <v>79</v>
      </c>
      <c r="BK98" s="203">
        <f>ROUND(I98*H98,2)</f>
        <v>0</v>
      </c>
      <c r="BL98" s="16" t="s">
        <v>142</v>
      </c>
      <c r="BM98" s="202" t="s">
        <v>648</v>
      </c>
    </row>
    <row r="99" spans="1:47" s="2" customFormat="1" ht="10.2">
      <c r="A99" s="33"/>
      <c r="B99" s="34"/>
      <c r="C99" s="35"/>
      <c r="D99" s="204" t="s">
        <v>144</v>
      </c>
      <c r="E99" s="35"/>
      <c r="F99" s="205" t="s">
        <v>647</v>
      </c>
      <c r="G99" s="35"/>
      <c r="H99" s="35"/>
      <c r="I99" s="114"/>
      <c r="J99" s="35"/>
      <c r="K99" s="35"/>
      <c r="L99" s="38"/>
      <c r="M99" s="206"/>
      <c r="N99" s="207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144</v>
      </c>
      <c r="AU99" s="16" t="s">
        <v>82</v>
      </c>
    </row>
    <row r="100" spans="1:65" s="2" customFormat="1" ht="14.4" customHeight="1">
      <c r="A100" s="33"/>
      <c r="B100" s="34"/>
      <c r="C100" s="191" t="s">
        <v>177</v>
      </c>
      <c r="D100" s="191" t="s">
        <v>137</v>
      </c>
      <c r="E100" s="192" t="s">
        <v>649</v>
      </c>
      <c r="F100" s="193" t="s">
        <v>650</v>
      </c>
      <c r="G100" s="194" t="s">
        <v>150</v>
      </c>
      <c r="H100" s="195">
        <v>12</v>
      </c>
      <c r="I100" s="196"/>
      <c r="J100" s="197">
        <f>ROUND(I100*H100,2)</f>
        <v>0</v>
      </c>
      <c r="K100" s="193" t="s">
        <v>141</v>
      </c>
      <c r="L100" s="38"/>
      <c r="M100" s="198" t="s">
        <v>19</v>
      </c>
      <c r="N100" s="199" t="s">
        <v>42</v>
      </c>
      <c r="O100" s="63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202" t="s">
        <v>142</v>
      </c>
      <c r="AT100" s="202" t="s">
        <v>137</v>
      </c>
      <c r="AU100" s="202" t="s">
        <v>82</v>
      </c>
      <c r="AY100" s="16" t="s">
        <v>135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6" t="s">
        <v>79</v>
      </c>
      <c r="BK100" s="203">
        <f>ROUND(I100*H100,2)</f>
        <v>0</v>
      </c>
      <c r="BL100" s="16" t="s">
        <v>142</v>
      </c>
      <c r="BM100" s="202" t="s">
        <v>651</v>
      </c>
    </row>
    <row r="101" spans="1:47" s="2" customFormat="1" ht="10.2">
      <c r="A101" s="33"/>
      <c r="B101" s="34"/>
      <c r="C101" s="35"/>
      <c r="D101" s="204" t="s">
        <v>144</v>
      </c>
      <c r="E101" s="35"/>
      <c r="F101" s="205" t="s">
        <v>652</v>
      </c>
      <c r="G101" s="35"/>
      <c r="H101" s="35"/>
      <c r="I101" s="114"/>
      <c r="J101" s="35"/>
      <c r="K101" s="35"/>
      <c r="L101" s="38"/>
      <c r="M101" s="206"/>
      <c r="N101" s="207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144</v>
      </c>
      <c r="AU101" s="16" t="s">
        <v>82</v>
      </c>
    </row>
    <row r="102" spans="1:47" s="2" customFormat="1" ht="28.8">
      <c r="A102" s="33"/>
      <c r="B102" s="34"/>
      <c r="C102" s="35"/>
      <c r="D102" s="204" t="s">
        <v>261</v>
      </c>
      <c r="E102" s="35"/>
      <c r="F102" s="229" t="s">
        <v>653</v>
      </c>
      <c r="G102" s="35"/>
      <c r="H102" s="35"/>
      <c r="I102" s="114"/>
      <c r="J102" s="35"/>
      <c r="K102" s="35"/>
      <c r="L102" s="38"/>
      <c r="M102" s="206"/>
      <c r="N102" s="207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261</v>
      </c>
      <c r="AU102" s="16" t="s">
        <v>82</v>
      </c>
    </row>
    <row r="103" spans="1:65" s="2" customFormat="1" ht="14.4" customHeight="1">
      <c r="A103" s="33"/>
      <c r="B103" s="34"/>
      <c r="C103" s="191" t="s">
        <v>183</v>
      </c>
      <c r="D103" s="191" t="s">
        <v>137</v>
      </c>
      <c r="E103" s="192" t="s">
        <v>654</v>
      </c>
      <c r="F103" s="193" t="s">
        <v>655</v>
      </c>
      <c r="G103" s="194" t="s">
        <v>150</v>
      </c>
      <c r="H103" s="195">
        <v>12</v>
      </c>
      <c r="I103" s="196"/>
      <c r="J103" s="197">
        <f>ROUND(I103*H103,2)</f>
        <v>0</v>
      </c>
      <c r="K103" s="193" t="s">
        <v>141</v>
      </c>
      <c r="L103" s="38"/>
      <c r="M103" s="198" t="s">
        <v>19</v>
      </c>
      <c r="N103" s="199" t="s">
        <v>42</v>
      </c>
      <c r="O103" s="63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202" t="s">
        <v>142</v>
      </c>
      <c r="AT103" s="202" t="s">
        <v>137</v>
      </c>
      <c r="AU103" s="202" t="s">
        <v>82</v>
      </c>
      <c r="AY103" s="16" t="s">
        <v>135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6" t="s">
        <v>79</v>
      </c>
      <c r="BK103" s="203">
        <f>ROUND(I103*H103,2)</f>
        <v>0</v>
      </c>
      <c r="BL103" s="16" t="s">
        <v>142</v>
      </c>
      <c r="BM103" s="202" t="s">
        <v>656</v>
      </c>
    </row>
    <row r="104" spans="1:47" s="2" customFormat="1" ht="10.2">
      <c r="A104" s="33"/>
      <c r="B104" s="34"/>
      <c r="C104" s="35"/>
      <c r="D104" s="204" t="s">
        <v>144</v>
      </c>
      <c r="E104" s="35"/>
      <c r="F104" s="205" t="s">
        <v>657</v>
      </c>
      <c r="G104" s="35"/>
      <c r="H104" s="35"/>
      <c r="I104" s="114"/>
      <c r="J104" s="35"/>
      <c r="K104" s="35"/>
      <c r="L104" s="38"/>
      <c r="M104" s="206"/>
      <c r="N104" s="207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144</v>
      </c>
      <c r="AU104" s="16" t="s">
        <v>82</v>
      </c>
    </row>
    <row r="105" spans="1:65" s="2" customFormat="1" ht="14.4" customHeight="1">
      <c r="A105" s="33"/>
      <c r="B105" s="34"/>
      <c r="C105" s="219" t="s">
        <v>190</v>
      </c>
      <c r="D105" s="219" t="s">
        <v>257</v>
      </c>
      <c r="E105" s="220" t="s">
        <v>658</v>
      </c>
      <c r="F105" s="221" t="s">
        <v>659</v>
      </c>
      <c r="G105" s="222" t="s">
        <v>289</v>
      </c>
      <c r="H105" s="223">
        <v>0.6</v>
      </c>
      <c r="I105" s="224"/>
      <c r="J105" s="225">
        <f>ROUND(I105*H105,2)</f>
        <v>0</v>
      </c>
      <c r="K105" s="221" t="s">
        <v>19</v>
      </c>
      <c r="L105" s="226"/>
      <c r="M105" s="227" t="s">
        <v>19</v>
      </c>
      <c r="N105" s="228" t="s">
        <v>42</v>
      </c>
      <c r="O105" s="63"/>
      <c r="P105" s="200">
        <f>O105*H105</f>
        <v>0</v>
      </c>
      <c r="Q105" s="200">
        <v>0.001</v>
      </c>
      <c r="R105" s="200">
        <f>Q105*H105</f>
        <v>0.0006</v>
      </c>
      <c r="S105" s="200">
        <v>0</v>
      </c>
      <c r="T105" s="201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202" t="s">
        <v>183</v>
      </c>
      <c r="AT105" s="202" t="s">
        <v>257</v>
      </c>
      <c r="AU105" s="202" t="s">
        <v>82</v>
      </c>
      <c r="AY105" s="16" t="s">
        <v>135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6" t="s">
        <v>79</v>
      </c>
      <c r="BK105" s="203">
        <f>ROUND(I105*H105,2)</f>
        <v>0</v>
      </c>
      <c r="BL105" s="16" t="s">
        <v>142</v>
      </c>
      <c r="BM105" s="202" t="s">
        <v>660</v>
      </c>
    </row>
    <row r="106" spans="1:47" s="2" customFormat="1" ht="10.2">
      <c r="A106" s="33"/>
      <c r="B106" s="34"/>
      <c r="C106" s="35"/>
      <c r="D106" s="204" t="s">
        <v>144</v>
      </c>
      <c r="E106" s="35"/>
      <c r="F106" s="205" t="s">
        <v>659</v>
      </c>
      <c r="G106" s="35"/>
      <c r="H106" s="35"/>
      <c r="I106" s="114"/>
      <c r="J106" s="35"/>
      <c r="K106" s="35"/>
      <c r="L106" s="38"/>
      <c r="M106" s="206"/>
      <c r="N106" s="207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144</v>
      </c>
      <c r="AU106" s="16" t="s">
        <v>82</v>
      </c>
    </row>
    <row r="107" spans="2:51" s="13" customFormat="1" ht="10.2">
      <c r="B107" s="208"/>
      <c r="C107" s="209"/>
      <c r="D107" s="204" t="s">
        <v>146</v>
      </c>
      <c r="E107" s="210" t="s">
        <v>19</v>
      </c>
      <c r="F107" s="211" t="s">
        <v>661</v>
      </c>
      <c r="G107" s="209"/>
      <c r="H107" s="212">
        <v>0.6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146</v>
      </c>
      <c r="AU107" s="218" t="s">
        <v>82</v>
      </c>
      <c r="AV107" s="13" t="s">
        <v>82</v>
      </c>
      <c r="AW107" s="13" t="s">
        <v>33</v>
      </c>
      <c r="AX107" s="13" t="s">
        <v>79</v>
      </c>
      <c r="AY107" s="218" t="s">
        <v>135</v>
      </c>
    </row>
    <row r="108" spans="1:65" s="2" customFormat="1" ht="14.4" customHeight="1">
      <c r="A108" s="33"/>
      <c r="B108" s="34"/>
      <c r="C108" s="191" t="s">
        <v>196</v>
      </c>
      <c r="D108" s="191" t="s">
        <v>137</v>
      </c>
      <c r="E108" s="192" t="s">
        <v>662</v>
      </c>
      <c r="F108" s="193" t="s">
        <v>663</v>
      </c>
      <c r="G108" s="194" t="s">
        <v>150</v>
      </c>
      <c r="H108" s="195">
        <v>12</v>
      </c>
      <c r="I108" s="196"/>
      <c r="J108" s="197">
        <f>ROUND(I108*H108,2)</f>
        <v>0</v>
      </c>
      <c r="K108" s="193" t="s">
        <v>141</v>
      </c>
      <c r="L108" s="38"/>
      <c r="M108" s="198" t="s">
        <v>19</v>
      </c>
      <c r="N108" s="199" t="s">
        <v>42</v>
      </c>
      <c r="O108" s="63"/>
      <c r="P108" s="200">
        <f>O108*H108</f>
        <v>0</v>
      </c>
      <c r="Q108" s="200">
        <v>0.00208</v>
      </c>
      <c r="R108" s="200">
        <f>Q108*H108</f>
        <v>0.024959999999999996</v>
      </c>
      <c r="S108" s="200">
        <v>0</v>
      </c>
      <c r="T108" s="201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202" t="s">
        <v>142</v>
      </c>
      <c r="AT108" s="202" t="s">
        <v>137</v>
      </c>
      <c r="AU108" s="202" t="s">
        <v>82</v>
      </c>
      <c r="AY108" s="16" t="s">
        <v>135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6" t="s">
        <v>79</v>
      </c>
      <c r="BK108" s="203">
        <f>ROUND(I108*H108,2)</f>
        <v>0</v>
      </c>
      <c r="BL108" s="16" t="s">
        <v>142</v>
      </c>
      <c r="BM108" s="202" t="s">
        <v>664</v>
      </c>
    </row>
    <row r="109" spans="1:47" s="2" customFormat="1" ht="10.2">
      <c r="A109" s="33"/>
      <c r="B109" s="34"/>
      <c r="C109" s="35"/>
      <c r="D109" s="204" t="s">
        <v>144</v>
      </c>
      <c r="E109" s="35"/>
      <c r="F109" s="205" t="s">
        <v>665</v>
      </c>
      <c r="G109" s="35"/>
      <c r="H109" s="35"/>
      <c r="I109" s="114"/>
      <c r="J109" s="35"/>
      <c r="K109" s="35"/>
      <c r="L109" s="38"/>
      <c r="M109" s="206"/>
      <c r="N109" s="207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144</v>
      </c>
      <c r="AU109" s="16" t="s">
        <v>82</v>
      </c>
    </row>
    <row r="110" spans="1:65" s="2" customFormat="1" ht="14.4" customHeight="1">
      <c r="A110" s="33"/>
      <c r="B110" s="34"/>
      <c r="C110" s="191" t="s">
        <v>204</v>
      </c>
      <c r="D110" s="191" t="s">
        <v>137</v>
      </c>
      <c r="E110" s="192" t="s">
        <v>666</v>
      </c>
      <c r="F110" s="193" t="s">
        <v>667</v>
      </c>
      <c r="G110" s="194" t="s">
        <v>150</v>
      </c>
      <c r="H110" s="195">
        <v>12</v>
      </c>
      <c r="I110" s="196"/>
      <c r="J110" s="197">
        <f>ROUND(I110*H110,2)</f>
        <v>0</v>
      </c>
      <c r="K110" s="193" t="s">
        <v>141</v>
      </c>
      <c r="L110" s="38"/>
      <c r="M110" s="198" t="s">
        <v>19</v>
      </c>
      <c r="N110" s="199" t="s">
        <v>42</v>
      </c>
      <c r="O110" s="63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202" t="s">
        <v>142</v>
      </c>
      <c r="AT110" s="202" t="s">
        <v>137</v>
      </c>
      <c r="AU110" s="202" t="s">
        <v>82</v>
      </c>
      <c r="AY110" s="16" t="s">
        <v>135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6" t="s">
        <v>79</v>
      </c>
      <c r="BK110" s="203">
        <f>ROUND(I110*H110,2)</f>
        <v>0</v>
      </c>
      <c r="BL110" s="16" t="s">
        <v>142</v>
      </c>
      <c r="BM110" s="202" t="s">
        <v>668</v>
      </c>
    </row>
    <row r="111" spans="1:47" s="2" customFormat="1" ht="10.2">
      <c r="A111" s="33"/>
      <c r="B111" s="34"/>
      <c r="C111" s="35"/>
      <c r="D111" s="204" t="s">
        <v>144</v>
      </c>
      <c r="E111" s="35"/>
      <c r="F111" s="205" t="s">
        <v>669</v>
      </c>
      <c r="G111" s="35"/>
      <c r="H111" s="35"/>
      <c r="I111" s="114"/>
      <c r="J111" s="35"/>
      <c r="K111" s="35"/>
      <c r="L111" s="38"/>
      <c r="M111" s="206"/>
      <c r="N111" s="207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144</v>
      </c>
      <c r="AU111" s="16" t="s">
        <v>82</v>
      </c>
    </row>
    <row r="112" spans="1:65" s="2" customFormat="1" ht="14.4" customHeight="1">
      <c r="A112" s="33"/>
      <c r="B112" s="34"/>
      <c r="C112" s="219" t="s">
        <v>209</v>
      </c>
      <c r="D112" s="219" t="s">
        <v>257</v>
      </c>
      <c r="E112" s="220" t="s">
        <v>670</v>
      </c>
      <c r="F112" s="221" t="s">
        <v>671</v>
      </c>
      <c r="G112" s="222" t="s">
        <v>289</v>
      </c>
      <c r="H112" s="223">
        <v>1.2</v>
      </c>
      <c r="I112" s="224"/>
      <c r="J112" s="225">
        <f>ROUND(I112*H112,2)</f>
        <v>0</v>
      </c>
      <c r="K112" s="221" t="s">
        <v>141</v>
      </c>
      <c r="L112" s="226"/>
      <c r="M112" s="227" t="s">
        <v>19</v>
      </c>
      <c r="N112" s="228" t="s">
        <v>42</v>
      </c>
      <c r="O112" s="63"/>
      <c r="P112" s="200">
        <f>O112*H112</f>
        <v>0</v>
      </c>
      <c r="Q112" s="200">
        <v>0.001</v>
      </c>
      <c r="R112" s="200">
        <f>Q112*H112</f>
        <v>0.0012</v>
      </c>
      <c r="S112" s="200">
        <v>0</v>
      </c>
      <c r="T112" s="201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202" t="s">
        <v>183</v>
      </c>
      <c r="AT112" s="202" t="s">
        <v>257</v>
      </c>
      <c r="AU112" s="202" t="s">
        <v>82</v>
      </c>
      <c r="AY112" s="16" t="s">
        <v>135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6" t="s">
        <v>79</v>
      </c>
      <c r="BK112" s="203">
        <f>ROUND(I112*H112,2)</f>
        <v>0</v>
      </c>
      <c r="BL112" s="16" t="s">
        <v>142</v>
      </c>
      <c r="BM112" s="202" t="s">
        <v>672</v>
      </c>
    </row>
    <row r="113" spans="1:47" s="2" customFormat="1" ht="10.2">
      <c r="A113" s="33"/>
      <c r="B113" s="34"/>
      <c r="C113" s="35"/>
      <c r="D113" s="204" t="s">
        <v>144</v>
      </c>
      <c r="E113" s="35"/>
      <c r="F113" s="205" t="s">
        <v>671</v>
      </c>
      <c r="G113" s="35"/>
      <c r="H113" s="35"/>
      <c r="I113" s="114"/>
      <c r="J113" s="35"/>
      <c r="K113" s="35"/>
      <c r="L113" s="38"/>
      <c r="M113" s="206"/>
      <c r="N113" s="207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144</v>
      </c>
      <c r="AU113" s="16" t="s">
        <v>82</v>
      </c>
    </row>
    <row r="114" spans="2:51" s="13" customFormat="1" ht="10.2">
      <c r="B114" s="208"/>
      <c r="C114" s="209"/>
      <c r="D114" s="204" t="s">
        <v>146</v>
      </c>
      <c r="E114" s="210" t="s">
        <v>19</v>
      </c>
      <c r="F114" s="211" t="s">
        <v>673</v>
      </c>
      <c r="G114" s="209"/>
      <c r="H114" s="212">
        <v>1.2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146</v>
      </c>
      <c r="AU114" s="218" t="s">
        <v>82</v>
      </c>
      <c r="AV114" s="13" t="s">
        <v>82</v>
      </c>
      <c r="AW114" s="13" t="s">
        <v>33</v>
      </c>
      <c r="AX114" s="13" t="s">
        <v>79</v>
      </c>
      <c r="AY114" s="218" t="s">
        <v>135</v>
      </c>
    </row>
    <row r="115" spans="1:65" s="2" customFormat="1" ht="14.4" customHeight="1">
      <c r="A115" s="33"/>
      <c r="B115" s="34"/>
      <c r="C115" s="191" t="s">
        <v>215</v>
      </c>
      <c r="D115" s="191" t="s">
        <v>137</v>
      </c>
      <c r="E115" s="192" t="s">
        <v>674</v>
      </c>
      <c r="F115" s="193" t="s">
        <v>675</v>
      </c>
      <c r="G115" s="194" t="s">
        <v>157</v>
      </c>
      <c r="H115" s="195">
        <v>12</v>
      </c>
      <c r="I115" s="196"/>
      <c r="J115" s="197">
        <f>ROUND(I115*H115,2)</f>
        <v>0</v>
      </c>
      <c r="K115" s="193" t="s">
        <v>141</v>
      </c>
      <c r="L115" s="38"/>
      <c r="M115" s="198" t="s">
        <v>19</v>
      </c>
      <c r="N115" s="199" t="s">
        <v>42</v>
      </c>
      <c r="O115" s="63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202" t="s">
        <v>142</v>
      </c>
      <c r="AT115" s="202" t="s">
        <v>137</v>
      </c>
      <c r="AU115" s="202" t="s">
        <v>82</v>
      </c>
      <c r="AY115" s="16" t="s">
        <v>135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6" t="s">
        <v>79</v>
      </c>
      <c r="BK115" s="203">
        <f>ROUND(I115*H115,2)</f>
        <v>0</v>
      </c>
      <c r="BL115" s="16" t="s">
        <v>142</v>
      </c>
      <c r="BM115" s="202" t="s">
        <v>676</v>
      </c>
    </row>
    <row r="116" spans="1:47" s="2" customFormat="1" ht="10.2">
      <c r="A116" s="33"/>
      <c r="B116" s="34"/>
      <c r="C116" s="35"/>
      <c r="D116" s="204" t="s">
        <v>144</v>
      </c>
      <c r="E116" s="35"/>
      <c r="F116" s="205" t="s">
        <v>677</v>
      </c>
      <c r="G116" s="35"/>
      <c r="H116" s="35"/>
      <c r="I116" s="114"/>
      <c r="J116" s="35"/>
      <c r="K116" s="35"/>
      <c r="L116" s="38"/>
      <c r="M116" s="206"/>
      <c r="N116" s="207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144</v>
      </c>
      <c r="AU116" s="16" t="s">
        <v>82</v>
      </c>
    </row>
    <row r="117" spans="2:51" s="13" customFormat="1" ht="10.2">
      <c r="B117" s="208"/>
      <c r="C117" s="209"/>
      <c r="D117" s="204" t="s">
        <v>146</v>
      </c>
      <c r="E117" s="210" t="s">
        <v>19</v>
      </c>
      <c r="F117" s="211" t="s">
        <v>678</v>
      </c>
      <c r="G117" s="209"/>
      <c r="H117" s="212">
        <v>12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146</v>
      </c>
      <c r="AU117" s="218" t="s">
        <v>82</v>
      </c>
      <c r="AV117" s="13" t="s">
        <v>82</v>
      </c>
      <c r="AW117" s="13" t="s">
        <v>33</v>
      </c>
      <c r="AX117" s="13" t="s">
        <v>79</v>
      </c>
      <c r="AY117" s="218" t="s">
        <v>135</v>
      </c>
    </row>
    <row r="118" spans="1:65" s="2" customFormat="1" ht="14.4" customHeight="1">
      <c r="A118" s="33"/>
      <c r="B118" s="34"/>
      <c r="C118" s="219" t="s">
        <v>221</v>
      </c>
      <c r="D118" s="219" t="s">
        <v>257</v>
      </c>
      <c r="E118" s="220" t="s">
        <v>679</v>
      </c>
      <c r="F118" s="221" t="s">
        <v>680</v>
      </c>
      <c r="G118" s="222" t="s">
        <v>140</v>
      </c>
      <c r="H118" s="223">
        <v>1.2</v>
      </c>
      <c r="I118" s="224"/>
      <c r="J118" s="225">
        <f>ROUND(I118*H118,2)</f>
        <v>0</v>
      </c>
      <c r="K118" s="221" t="s">
        <v>141</v>
      </c>
      <c r="L118" s="226"/>
      <c r="M118" s="227" t="s">
        <v>19</v>
      </c>
      <c r="N118" s="228" t="s">
        <v>42</v>
      </c>
      <c r="O118" s="63"/>
      <c r="P118" s="200">
        <f>O118*H118</f>
        <v>0</v>
      </c>
      <c r="Q118" s="200">
        <v>0.2</v>
      </c>
      <c r="R118" s="200">
        <f>Q118*H118</f>
        <v>0.24</v>
      </c>
      <c r="S118" s="200">
        <v>0</v>
      </c>
      <c r="T118" s="201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202" t="s">
        <v>183</v>
      </c>
      <c r="AT118" s="202" t="s">
        <v>257</v>
      </c>
      <c r="AU118" s="202" t="s">
        <v>82</v>
      </c>
      <c r="AY118" s="16" t="s">
        <v>135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6" t="s">
        <v>79</v>
      </c>
      <c r="BK118" s="203">
        <f>ROUND(I118*H118,2)</f>
        <v>0</v>
      </c>
      <c r="BL118" s="16" t="s">
        <v>142</v>
      </c>
      <c r="BM118" s="202" t="s">
        <v>681</v>
      </c>
    </row>
    <row r="119" spans="1:47" s="2" customFormat="1" ht="10.2">
      <c r="A119" s="33"/>
      <c r="B119" s="34"/>
      <c r="C119" s="35"/>
      <c r="D119" s="204" t="s">
        <v>144</v>
      </c>
      <c r="E119" s="35"/>
      <c r="F119" s="205" t="s">
        <v>680</v>
      </c>
      <c r="G119" s="35"/>
      <c r="H119" s="35"/>
      <c r="I119" s="114"/>
      <c r="J119" s="35"/>
      <c r="K119" s="35"/>
      <c r="L119" s="38"/>
      <c r="M119" s="206"/>
      <c r="N119" s="207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144</v>
      </c>
      <c r="AU119" s="16" t="s">
        <v>82</v>
      </c>
    </row>
    <row r="120" spans="2:51" s="13" customFormat="1" ht="10.2">
      <c r="B120" s="208"/>
      <c r="C120" s="209"/>
      <c r="D120" s="204" t="s">
        <v>146</v>
      </c>
      <c r="E120" s="210" t="s">
        <v>19</v>
      </c>
      <c r="F120" s="211" t="s">
        <v>682</v>
      </c>
      <c r="G120" s="209"/>
      <c r="H120" s="212">
        <v>1.2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146</v>
      </c>
      <c r="AU120" s="218" t="s">
        <v>82</v>
      </c>
      <c r="AV120" s="13" t="s">
        <v>82</v>
      </c>
      <c r="AW120" s="13" t="s">
        <v>33</v>
      </c>
      <c r="AX120" s="13" t="s">
        <v>79</v>
      </c>
      <c r="AY120" s="218" t="s">
        <v>135</v>
      </c>
    </row>
    <row r="121" spans="1:65" s="2" customFormat="1" ht="14.4" customHeight="1">
      <c r="A121" s="33"/>
      <c r="B121" s="34"/>
      <c r="C121" s="191" t="s">
        <v>8</v>
      </c>
      <c r="D121" s="191" t="s">
        <v>137</v>
      </c>
      <c r="E121" s="192" t="s">
        <v>683</v>
      </c>
      <c r="F121" s="193" t="s">
        <v>684</v>
      </c>
      <c r="G121" s="194" t="s">
        <v>140</v>
      </c>
      <c r="H121" s="195">
        <v>1.2</v>
      </c>
      <c r="I121" s="196"/>
      <c r="J121" s="197">
        <f>ROUND(I121*H121,2)</f>
        <v>0</v>
      </c>
      <c r="K121" s="193" t="s">
        <v>141</v>
      </c>
      <c r="L121" s="38"/>
      <c r="M121" s="198" t="s">
        <v>19</v>
      </c>
      <c r="N121" s="199" t="s">
        <v>42</v>
      </c>
      <c r="O121" s="63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02" t="s">
        <v>142</v>
      </c>
      <c r="AT121" s="202" t="s">
        <v>137</v>
      </c>
      <c r="AU121" s="202" t="s">
        <v>82</v>
      </c>
      <c r="AY121" s="16" t="s">
        <v>135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6" t="s">
        <v>79</v>
      </c>
      <c r="BK121" s="203">
        <f>ROUND(I121*H121,2)</f>
        <v>0</v>
      </c>
      <c r="BL121" s="16" t="s">
        <v>142</v>
      </c>
      <c r="BM121" s="202" t="s">
        <v>685</v>
      </c>
    </row>
    <row r="122" spans="1:47" s="2" customFormat="1" ht="10.2">
      <c r="A122" s="33"/>
      <c r="B122" s="34"/>
      <c r="C122" s="35"/>
      <c r="D122" s="204" t="s">
        <v>144</v>
      </c>
      <c r="E122" s="35"/>
      <c r="F122" s="205" t="s">
        <v>686</v>
      </c>
      <c r="G122" s="35"/>
      <c r="H122" s="35"/>
      <c r="I122" s="114"/>
      <c r="J122" s="35"/>
      <c r="K122" s="35"/>
      <c r="L122" s="38"/>
      <c r="M122" s="206"/>
      <c r="N122" s="207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144</v>
      </c>
      <c r="AU122" s="16" t="s">
        <v>82</v>
      </c>
    </row>
    <row r="123" spans="2:51" s="13" customFormat="1" ht="10.2">
      <c r="B123" s="208"/>
      <c r="C123" s="209"/>
      <c r="D123" s="204" t="s">
        <v>146</v>
      </c>
      <c r="E123" s="210" t="s">
        <v>19</v>
      </c>
      <c r="F123" s="211" t="s">
        <v>687</v>
      </c>
      <c r="G123" s="209"/>
      <c r="H123" s="212">
        <v>1.2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146</v>
      </c>
      <c r="AU123" s="218" t="s">
        <v>82</v>
      </c>
      <c r="AV123" s="13" t="s">
        <v>82</v>
      </c>
      <c r="AW123" s="13" t="s">
        <v>33</v>
      </c>
      <c r="AX123" s="13" t="s">
        <v>79</v>
      </c>
      <c r="AY123" s="218" t="s">
        <v>135</v>
      </c>
    </row>
    <row r="124" spans="1:65" s="2" customFormat="1" ht="14.4" customHeight="1">
      <c r="A124" s="33"/>
      <c r="B124" s="34"/>
      <c r="C124" s="191" t="s">
        <v>231</v>
      </c>
      <c r="D124" s="191" t="s">
        <v>137</v>
      </c>
      <c r="E124" s="192" t="s">
        <v>688</v>
      </c>
      <c r="F124" s="193" t="s">
        <v>689</v>
      </c>
      <c r="G124" s="194" t="s">
        <v>140</v>
      </c>
      <c r="H124" s="195">
        <v>1.2</v>
      </c>
      <c r="I124" s="196"/>
      <c r="J124" s="197">
        <f>ROUND(I124*H124,2)</f>
        <v>0</v>
      </c>
      <c r="K124" s="193" t="s">
        <v>141</v>
      </c>
      <c r="L124" s="38"/>
      <c r="M124" s="198" t="s">
        <v>19</v>
      </c>
      <c r="N124" s="199" t="s">
        <v>42</v>
      </c>
      <c r="O124" s="63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02" t="s">
        <v>142</v>
      </c>
      <c r="AT124" s="202" t="s">
        <v>137</v>
      </c>
      <c r="AU124" s="202" t="s">
        <v>82</v>
      </c>
      <c r="AY124" s="16" t="s">
        <v>135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79</v>
      </c>
      <c r="BK124" s="203">
        <f>ROUND(I124*H124,2)</f>
        <v>0</v>
      </c>
      <c r="BL124" s="16" t="s">
        <v>142</v>
      </c>
      <c r="BM124" s="202" t="s">
        <v>690</v>
      </c>
    </row>
    <row r="125" spans="1:47" s="2" customFormat="1" ht="10.2">
      <c r="A125" s="33"/>
      <c r="B125" s="34"/>
      <c r="C125" s="35"/>
      <c r="D125" s="204" t="s">
        <v>144</v>
      </c>
      <c r="E125" s="35"/>
      <c r="F125" s="205" t="s">
        <v>691</v>
      </c>
      <c r="G125" s="35"/>
      <c r="H125" s="35"/>
      <c r="I125" s="114"/>
      <c r="J125" s="35"/>
      <c r="K125" s="35"/>
      <c r="L125" s="38"/>
      <c r="M125" s="206"/>
      <c r="N125" s="207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144</v>
      </c>
      <c r="AU125" s="16" t="s">
        <v>82</v>
      </c>
    </row>
    <row r="126" spans="2:63" s="12" customFormat="1" ht="22.8" customHeight="1">
      <c r="B126" s="175"/>
      <c r="C126" s="176"/>
      <c r="D126" s="177" t="s">
        <v>70</v>
      </c>
      <c r="E126" s="189" t="s">
        <v>488</v>
      </c>
      <c r="F126" s="189" t="s">
        <v>489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SUM(P127:P128)</f>
        <v>0</v>
      </c>
      <c r="Q126" s="183"/>
      <c r="R126" s="184">
        <f>SUM(R127:R128)</f>
        <v>0</v>
      </c>
      <c r="S126" s="183"/>
      <c r="T126" s="185">
        <f>SUM(T127:T128)</f>
        <v>0</v>
      </c>
      <c r="AR126" s="186" t="s">
        <v>79</v>
      </c>
      <c r="AT126" s="187" t="s">
        <v>70</v>
      </c>
      <c r="AU126" s="187" t="s">
        <v>79</v>
      </c>
      <c r="AY126" s="186" t="s">
        <v>135</v>
      </c>
      <c r="BK126" s="188">
        <f>SUM(BK127:BK128)</f>
        <v>0</v>
      </c>
    </row>
    <row r="127" spans="1:65" s="2" customFormat="1" ht="14.4" customHeight="1">
      <c r="A127" s="33"/>
      <c r="B127" s="34"/>
      <c r="C127" s="191" t="s">
        <v>237</v>
      </c>
      <c r="D127" s="191" t="s">
        <v>137</v>
      </c>
      <c r="E127" s="192" t="s">
        <v>692</v>
      </c>
      <c r="F127" s="193" t="s">
        <v>693</v>
      </c>
      <c r="G127" s="194" t="s">
        <v>246</v>
      </c>
      <c r="H127" s="195">
        <v>0.675</v>
      </c>
      <c r="I127" s="196"/>
      <c r="J127" s="197">
        <f>ROUND(I127*H127,2)</f>
        <v>0</v>
      </c>
      <c r="K127" s="193" t="s">
        <v>141</v>
      </c>
      <c r="L127" s="38"/>
      <c r="M127" s="198" t="s">
        <v>19</v>
      </c>
      <c r="N127" s="199" t="s">
        <v>42</v>
      </c>
      <c r="O127" s="63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02" t="s">
        <v>142</v>
      </c>
      <c r="AT127" s="202" t="s">
        <v>137</v>
      </c>
      <c r="AU127" s="202" t="s">
        <v>82</v>
      </c>
      <c r="AY127" s="16" t="s">
        <v>135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79</v>
      </c>
      <c r="BK127" s="203">
        <f>ROUND(I127*H127,2)</f>
        <v>0</v>
      </c>
      <c r="BL127" s="16" t="s">
        <v>142</v>
      </c>
      <c r="BM127" s="202" t="s">
        <v>694</v>
      </c>
    </row>
    <row r="128" spans="1:47" s="2" customFormat="1" ht="10.2">
      <c r="A128" s="33"/>
      <c r="B128" s="34"/>
      <c r="C128" s="35"/>
      <c r="D128" s="204" t="s">
        <v>144</v>
      </c>
      <c r="E128" s="35"/>
      <c r="F128" s="205" t="s">
        <v>695</v>
      </c>
      <c r="G128" s="35"/>
      <c r="H128" s="35"/>
      <c r="I128" s="114"/>
      <c r="J128" s="35"/>
      <c r="K128" s="35"/>
      <c r="L128" s="38"/>
      <c r="M128" s="230"/>
      <c r="N128" s="231"/>
      <c r="O128" s="232"/>
      <c r="P128" s="232"/>
      <c r="Q128" s="232"/>
      <c r="R128" s="232"/>
      <c r="S128" s="232"/>
      <c r="T128" s="2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144</v>
      </c>
      <c r="AU128" s="16" t="s">
        <v>82</v>
      </c>
    </row>
    <row r="129" spans="1:31" s="2" customFormat="1" ht="6.9" customHeight="1">
      <c r="A129" s="33"/>
      <c r="B129" s="46"/>
      <c r="C129" s="47"/>
      <c r="D129" s="47"/>
      <c r="E129" s="47"/>
      <c r="F129" s="47"/>
      <c r="G129" s="47"/>
      <c r="H129" s="47"/>
      <c r="I129" s="141"/>
      <c r="J129" s="47"/>
      <c r="K129" s="47"/>
      <c r="L129" s="38"/>
      <c r="M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</sheetData>
  <sheetProtection algorithmName="SHA-512" hashValue="fjM9NgG0WfTieI+5XTFbF1spYRsiETBIRtMv8brsmvBOqSKcDrPo9jrcbkHZ8mXgvRddUhhj5XzGB6PGSr8O5w==" saltValue="K+KwcwnSP/8EWXQNhL9xLawPU0xjTm1N11mZRm894aQhYNtUyp51j2bsHdTPcc3cAqBuSsyZeKpzn2Esa8AEdg==" spinCount="100000" sheet="1" objects="1" scenarios="1" formatColumns="0" formatRows="0" autoFilter="0"/>
  <autoFilter ref="C81:K12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7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6" t="s">
        <v>94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82</v>
      </c>
    </row>
    <row r="4" spans="2:46" s="1" customFormat="1" ht="24.9" customHeight="1">
      <c r="B4" s="19"/>
      <c r="D4" s="111" t="s">
        <v>104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4.4" customHeight="1">
      <c r="B7" s="19"/>
      <c r="E7" s="356" t="str">
        <f>'Rekapitulace stavby'!K6</f>
        <v>Polní cesta HPC1 v k.ú. Nebovidy</v>
      </c>
      <c r="F7" s="357"/>
      <c r="G7" s="357"/>
      <c r="H7" s="357"/>
      <c r="I7" s="107"/>
      <c r="L7" s="19"/>
    </row>
    <row r="8" spans="2:12" s="1" customFormat="1" ht="12" customHeight="1">
      <c r="B8" s="19"/>
      <c r="D8" s="113" t="s">
        <v>105</v>
      </c>
      <c r="I8" s="107"/>
      <c r="L8" s="19"/>
    </row>
    <row r="9" spans="1:31" s="2" customFormat="1" ht="14.4" customHeight="1">
      <c r="A9" s="33"/>
      <c r="B9" s="38"/>
      <c r="C9" s="33"/>
      <c r="D9" s="33"/>
      <c r="E9" s="356" t="s">
        <v>624</v>
      </c>
      <c r="F9" s="359"/>
      <c r="G9" s="359"/>
      <c r="H9" s="359"/>
      <c r="I9" s="114"/>
      <c r="J9" s="33"/>
      <c r="K9" s="33"/>
      <c r="L9" s="1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3" t="s">
        <v>696</v>
      </c>
      <c r="E10" s="33"/>
      <c r="F10" s="33"/>
      <c r="G10" s="33"/>
      <c r="H10" s="33"/>
      <c r="I10" s="114"/>
      <c r="J10" s="33"/>
      <c r="K10" s="33"/>
      <c r="L10" s="11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4.4" customHeight="1">
      <c r="A11" s="33"/>
      <c r="B11" s="38"/>
      <c r="C11" s="33"/>
      <c r="D11" s="33"/>
      <c r="E11" s="358" t="s">
        <v>697</v>
      </c>
      <c r="F11" s="359"/>
      <c r="G11" s="359"/>
      <c r="H11" s="359"/>
      <c r="I11" s="114"/>
      <c r="J11" s="33"/>
      <c r="K11" s="33"/>
      <c r="L11" s="1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0.2">
      <c r="A12" s="33"/>
      <c r="B12" s="38"/>
      <c r="C12" s="33"/>
      <c r="D12" s="33"/>
      <c r="E12" s="33"/>
      <c r="F12" s="33"/>
      <c r="G12" s="33"/>
      <c r="H12" s="33"/>
      <c r="I12" s="114"/>
      <c r="J12" s="33"/>
      <c r="K12" s="33"/>
      <c r="L12" s="1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3" t="s">
        <v>18</v>
      </c>
      <c r="E13" s="33"/>
      <c r="F13" s="102" t="s">
        <v>89</v>
      </c>
      <c r="G13" s="33"/>
      <c r="H13" s="33"/>
      <c r="I13" s="116" t="s">
        <v>20</v>
      </c>
      <c r="J13" s="102" t="s">
        <v>19</v>
      </c>
      <c r="K13" s="33"/>
      <c r="L13" s="1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21</v>
      </c>
      <c r="E14" s="33"/>
      <c r="F14" s="102" t="s">
        <v>22</v>
      </c>
      <c r="G14" s="33"/>
      <c r="H14" s="33"/>
      <c r="I14" s="116" t="s">
        <v>23</v>
      </c>
      <c r="J14" s="117" t="str">
        <f>'Rekapitulace stavby'!AN8</f>
        <v>1. 6. 2020</v>
      </c>
      <c r="K14" s="33"/>
      <c r="L14" s="1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114"/>
      <c r="J15" s="33"/>
      <c r="K15" s="33"/>
      <c r="L15" s="1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3" t="s">
        <v>25</v>
      </c>
      <c r="E16" s="33"/>
      <c r="F16" s="33"/>
      <c r="G16" s="33"/>
      <c r="H16" s="33"/>
      <c r="I16" s="116" t="s">
        <v>26</v>
      </c>
      <c r="J16" s="102" t="s">
        <v>19</v>
      </c>
      <c r="K16" s="33"/>
      <c r="L16" s="1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2" t="s">
        <v>496</v>
      </c>
      <c r="F17" s="33"/>
      <c r="G17" s="33"/>
      <c r="H17" s="33"/>
      <c r="I17" s="116" t="s">
        <v>28</v>
      </c>
      <c r="J17" s="102" t="s">
        <v>19</v>
      </c>
      <c r="K17" s="33"/>
      <c r="L17" s="1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114"/>
      <c r="J18" s="33"/>
      <c r="K18" s="33"/>
      <c r="L18" s="11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3" t="s">
        <v>29</v>
      </c>
      <c r="E19" s="33"/>
      <c r="F19" s="33"/>
      <c r="G19" s="33"/>
      <c r="H19" s="33"/>
      <c r="I19" s="116" t="s">
        <v>26</v>
      </c>
      <c r="J19" s="29" t="str">
        <f>'Rekapitulace stavby'!AN13</f>
        <v>Vyplň údaj</v>
      </c>
      <c r="K19" s="33"/>
      <c r="L19" s="11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60" t="str">
        <f>'Rekapitulace stavby'!E14</f>
        <v>Vyplň údaj</v>
      </c>
      <c r="F20" s="361"/>
      <c r="G20" s="361"/>
      <c r="H20" s="361"/>
      <c r="I20" s="116" t="s">
        <v>28</v>
      </c>
      <c r="J20" s="29" t="str">
        <f>'Rekapitulace stavby'!AN14</f>
        <v>Vyplň údaj</v>
      </c>
      <c r="K20" s="33"/>
      <c r="L20" s="11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114"/>
      <c r="J21" s="33"/>
      <c r="K21" s="33"/>
      <c r="L21" s="11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3" t="s">
        <v>31</v>
      </c>
      <c r="E22" s="33"/>
      <c r="F22" s="33"/>
      <c r="G22" s="33"/>
      <c r="H22" s="33"/>
      <c r="I22" s="116" t="s">
        <v>26</v>
      </c>
      <c r="J22" s="102" t="s">
        <v>19</v>
      </c>
      <c r="K22" s="33"/>
      <c r="L22" s="11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2" t="s">
        <v>32</v>
      </c>
      <c r="F23" s="33"/>
      <c r="G23" s="33"/>
      <c r="H23" s="33"/>
      <c r="I23" s="116" t="s">
        <v>28</v>
      </c>
      <c r="J23" s="102" t="s">
        <v>19</v>
      </c>
      <c r="K23" s="33"/>
      <c r="L23" s="11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114"/>
      <c r="J24" s="33"/>
      <c r="K24" s="33"/>
      <c r="L24" s="11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3" t="s">
        <v>34</v>
      </c>
      <c r="E25" s="33"/>
      <c r="F25" s="33"/>
      <c r="G25" s="33"/>
      <c r="H25" s="33"/>
      <c r="I25" s="116" t="s">
        <v>26</v>
      </c>
      <c r="J25" s="102" t="str">
        <f>IF('Rekapitulace stavby'!AN19="","",'Rekapitulace stavby'!AN19)</f>
        <v/>
      </c>
      <c r="K25" s="33"/>
      <c r="L25" s="11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2" t="str">
        <f>IF('Rekapitulace stavby'!E20="","",'Rekapitulace stavby'!E20)</f>
        <v xml:space="preserve"> </v>
      </c>
      <c r="F26" s="33"/>
      <c r="G26" s="33"/>
      <c r="H26" s="33"/>
      <c r="I26" s="116" t="s">
        <v>28</v>
      </c>
      <c r="J26" s="102" t="str">
        <f>IF('Rekapitulace stavby'!AN20="","",'Rekapitulace stavby'!AN20)</f>
        <v/>
      </c>
      <c r="K26" s="33"/>
      <c r="L26" s="11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114"/>
      <c r="J27" s="33"/>
      <c r="K27" s="33"/>
      <c r="L27" s="11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3" t="s">
        <v>35</v>
      </c>
      <c r="E28" s="33"/>
      <c r="F28" s="33"/>
      <c r="G28" s="33"/>
      <c r="H28" s="33"/>
      <c r="I28" s="114"/>
      <c r="J28" s="33"/>
      <c r="K28" s="33"/>
      <c r="L28" s="11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" customHeight="1">
      <c r="A29" s="118"/>
      <c r="B29" s="119"/>
      <c r="C29" s="118"/>
      <c r="D29" s="118"/>
      <c r="E29" s="362" t="s">
        <v>19</v>
      </c>
      <c r="F29" s="362"/>
      <c r="G29" s="362"/>
      <c r="H29" s="362"/>
      <c r="I29" s="120"/>
      <c r="J29" s="118"/>
      <c r="K29" s="118"/>
      <c r="L29" s="121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114"/>
      <c r="J30" s="33"/>
      <c r="K30" s="33"/>
      <c r="L30" s="11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11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37</v>
      </c>
      <c r="E32" s="33"/>
      <c r="F32" s="33"/>
      <c r="G32" s="33"/>
      <c r="H32" s="33"/>
      <c r="I32" s="114"/>
      <c r="J32" s="125">
        <f>ROUND(J88,2)</f>
        <v>0</v>
      </c>
      <c r="K32" s="33"/>
      <c r="L32" s="11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2"/>
      <c r="E33" s="122"/>
      <c r="F33" s="122"/>
      <c r="G33" s="122"/>
      <c r="H33" s="122"/>
      <c r="I33" s="123"/>
      <c r="J33" s="122"/>
      <c r="K33" s="122"/>
      <c r="L33" s="11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39</v>
      </c>
      <c r="G34" s="33"/>
      <c r="H34" s="33"/>
      <c r="I34" s="127" t="s">
        <v>38</v>
      </c>
      <c r="J34" s="126" t="s">
        <v>40</v>
      </c>
      <c r="K34" s="33"/>
      <c r="L34" s="11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8" t="s">
        <v>41</v>
      </c>
      <c r="E35" s="113" t="s">
        <v>42</v>
      </c>
      <c r="F35" s="129">
        <f>ROUND((SUM(BE88:BE119)),2)</f>
        <v>0</v>
      </c>
      <c r="G35" s="33"/>
      <c r="H35" s="33"/>
      <c r="I35" s="130">
        <v>0.21</v>
      </c>
      <c r="J35" s="129">
        <f>ROUND(((SUM(BE88:BE119))*I35),2)</f>
        <v>0</v>
      </c>
      <c r="K35" s="33"/>
      <c r="L35" s="11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3" t="s">
        <v>43</v>
      </c>
      <c r="F36" s="129">
        <f>ROUND((SUM(BF88:BF119)),2)</f>
        <v>0</v>
      </c>
      <c r="G36" s="33"/>
      <c r="H36" s="33"/>
      <c r="I36" s="130">
        <v>0.15</v>
      </c>
      <c r="J36" s="129">
        <f>ROUND(((SUM(BF88:BF119))*I36),2)</f>
        <v>0</v>
      </c>
      <c r="K36" s="33"/>
      <c r="L36" s="11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44</v>
      </c>
      <c r="F37" s="129">
        <f>ROUND((SUM(BG88:BG119)),2)</f>
        <v>0</v>
      </c>
      <c r="G37" s="33"/>
      <c r="H37" s="33"/>
      <c r="I37" s="130">
        <v>0.21</v>
      </c>
      <c r="J37" s="129">
        <f>0</f>
        <v>0</v>
      </c>
      <c r="K37" s="33"/>
      <c r="L37" s="1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8"/>
      <c r="C38" s="33"/>
      <c r="D38" s="33"/>
      <c r="E38" s="113" t="s">
        <v>45</v>
      </c>
      <c r="F38" s="129">
        <f>ROUND((SUM(BH88:BH119)),2)</f>
        <v>0</v>
      </c>
      <c r="G38" s="33"/>
      <c r="H38" s="33"/>
      <c r="I38" s="130">
        <v>0.15</v>
      </c>
      <c r="J38" s="129">
        <f>0</f>
        <v>0</v>
      </c>
      <c r="K38" s="33"/>
      <c r="L38" s="11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8"/>
      <c r="C39" s="33"/>
      <c r="D39" s="33"/>
      <c r="E39" s="113" t="s">
        <v>46</v>
      </c>
      <c r="F39" s="129">
        <f>ROUND((SUM(BI88:BI119)),2)</f>
        <v>0</v>
      </c>
      <c r="G39" s="33"/>
      <c r="H39" s="33"/>
      <c r="I39" s="130">
        <v>0</v>
      </c>
      <c r="J39" s="129">
        <f>0</f>
        <v>0</v>
      </c>
      <c r="K39" s="33"/>
      <c r="L39" s="11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11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7">
        <f>SUM(J32:J39)</f>
        <v>0</v>
      </c>
      <c r="K41" s="138"/>
      <c r="L41" s="11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11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" customHeight="1">
      <c r="A46" s="33"/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11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" customHeight="1">
      <c r="A47" s="33"/>
      <c r="B47" s="34"/>
      <c r="C47" s="22" t="s">
        <v>108</v>
      </c>
      <c r="D47" s="35"/>
      <c r="E47" s="35"/>
      <c r="F47" s="35"/>
      <c r="G47" s="35"/>
      <c r="H47" s="35"/>
      <c r="I47" s="114"/>
      <c r="J47" s="35"/>
      <c r="K47" s="35"/>
      <c r="L47" s="11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114"/>
      <c r="J48" s="35"/>
      <c r="K48" s="35"/>
      <c r="L48" s="11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16</v>
      </c>
      <c r="D49" s="35"/>
      <c r="E49" s="35"/>
      <c r="F49" s="35"/>
      <c r="G49" s="35"/>
      <c r="H49" s="35"/>
      <c r="I49" s="114"/>
      <c r="J49" s="35"/>
      <c r="K49" s="35"/>
      <c r="L49" s="11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63" t="str">
        <f>E7</f>
        <v>Polní cesta HPC1 v k.ú. Nebovidy</v>
      </c>
      <c r="F50" s="364"/>
      <c r="G50" s="364"/>
      <c r="H50" s="364"/>
      <c r="I50" s="114"/>
      <c r="J50" s="35"/>
      <c r="K50" s="35"/>
      <c r="L50" s="11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0"/>
      <c r="C51" s="28" t="s">
        <v>105</v>
      </c>
      <c r="D51" s="21"/>
      <c r="E51" s="21"/>
      <c r="F51" s="21"/>
      <c r="G51" s="21"/>
      <c r="H51" s="21"/>
      <c r="I51" s="107"/>
      <c r="J51" s="21"/>
      <c r="K51" s="21"/>
      <c r="L51" s="19"/>
    </row>
    <row r="52" spans="1:31" s="2" customFormat="1" ht="14.4" customHeight="1">
      <c r="A52" s="33"/>
      <c r="B52" s="34"/>
      <c r="C52" s="35"/>
      <c r="D52" s="35"/>
      <c r="E52" s="363" t="s">
        <v>624</v>
      </c>
      <c r="F52" s="365"/>
      <c r="G52" s="365"/>
      <c r="H52" s="365"/>
      <c r="I52" s="114"/>
      <c r="J52" s="35"/>
      <c r="K52" s="35"/>
      <c r="L52" s="1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28" t="s">
        <v>696</v>
      </c>
      <c r="D53" s="35"/>
      <c r="E53" s="35"/>
      <c r="F53" s="35"/>
      <c r="G53" s="35"/>
      <c r="H53" s="35"/>
      <c r="I53" s="114"/>
      <c r="J53" s="35"/>
      <c r="K53" s="35"/>
      <c r="L53" s="11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4.4" customHeight="1">
      <c r="A54" s="33"/>
      <c r="B54" s="34"/>
      <c r="C54" s="35"/>
      <c r="D54" s="35"/>
      <c r="E54" s="312" t="str">
        <f>E11</f>
        <v>SO-103.1 - Následná péče 1. rok</v>
      </c>
      <c r="F54" s="365"/>
      <c r="G54" s="365"/>
      <c r="H54" s="365"/>
      <c r="I54" s="114"/>
      <c r="J54" s="35"/>
      <c r="K54" s="35"/>
      <c r="L54" s="11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" customHeight="1">
      <c r="A55" s="33"/>
      <c r="B55" s="34"/>
      <c r="C55" s="35"/>
      <c r="D55" s="35"/>
      <c r="E55" s="35"/>
      <c r="F55" s="35"/>
      <c r="G55" s="35"/>
      <c r="H55" s="35"/>
      <c r="I55" s="114"/>
      <c r="J55" s="35"/>
      <c r="K55" s="35"/>
      <c r="L55" s="11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28" t="s">
        <v>21</v>
      </c>
      <c r="D56" s="35"/>
      <c r="E56" s="35"/>
      <c r="F56" s="26" t="str">
        <f>F14</f>
        <v xml:space="preserve"> </v>
      </c>
      <c r="G56" s="35"/>
      <c r="H56" s="35"/>
      <c r="I56" s="116" t="s">
        <v>23</v>
      </c>
      <c r="J56" s="58" t="str">
        <f>IF(J14="","",J14)</f>
        <v>1. 6. 2020</v>
      </c>
      <c r="K56" s="35"/>
      <c r="L56" s="11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" customHeight="1">
      <c r="A57" s="33"/>
      <c r="B57" s="34"/>
      <c r="C57" s="35"/>
      <c r="D57" s="35"/>
      <c r="E57" s="35"/>
      <c r="F57" s="35"/>
      <c r="G57" s="35"/>
      <c r="H57" s="35"/>
      <c r="I57" s="114"/>
      <c r="J57" s="35"/>
      <c r="K57" s="35"/>
      <c r="L57" s="11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40.8" customHeight="1">
      <c r="A58" s="33"/>
      <c r="B58" s="34"/>
      <c r="C58" s="28" t="s">
        <v>25</v>
      </c>
      <c r="D58" s="35"/>
      <c r="E58" s="35"/>
      <c r="F58" s="26" t="str">
        <f>E17</f>
        <v>ČR-SPÚ, Pobočka Kolín</v>
      </c>
      <c r="G58" s="35"/>
      <c r="H58" s="35"/>
      <c r="I58" s="116" t="s">
        <v>31</v>
      </c>
      <c r="J58" s="31" t="str">
        <f>E23</f>
        <v>AGRO-AQUA, s.r.o. Pardubice</v>
      </c>
      <c r="K58" s="35"/>
      <c r="L58" s="11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6" customHeight="1">
      <c r="A59" s="33"/>
      <c r="B59" s="34"/>
      <c r="C59" s="28" t="s">
        <v>29</v>
      </c>
      <c r="D59" s="35"/>
      <c r="E59" s="35"/>
      <c r="F59" s="26" t="str">
        <f>IF(E20="","",E20)</f>
        <v>Vyplň údaj</v>
      </c>
      <c r="G59" s="35"/>
      <c r="H59" s="35"/>
      <c r="I59" s="116" t="s">
        <v>34</v>
      </c>
      <c r="J59" s="31" t="str">
        <f>E26</f>
        <v xml:space="preserve"> </v>
      </c>
      <c r="K59" s="35"/>
      <c r="L59" s="11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5" customHeight="1">
      <c r="A60" s="33"/>
      <c r="B60" s="34"/>
      <c r="C60" s="35"/>
      <c r="D60" s="35"/>
      <c r="E60" s="35"/>
      <c r="F60" s="35"/>
      <c r="G60" s="35"/>
      <c r="H60" s="35"/>
      <c r="I60" s="114"/>
      <c r="J60" s="35"/>
      <c r="K60" s="35"/>
      <c r="L60" s="11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45" t="s">
        <v>109</v>
      </c>
      <c r="D61" s="146"/>
      <c r="E61" s="146"/>
      <c r="F61" s="146"/>
      <c r="G61" s="146"/>
      <c r="H61" s="146"/>
      <c r="I61" s="147"/>
      <c r="J61" s="148" t="s">
        <v>110</v>
      </c>
      <c r="K61" s="146"/>
      <c r="L61" s="11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5" customHeight="1">
      <c r="A62" s="33"/>
      <c r="B62" s="34"/>
      <c r="C62" s="35"/>
      <c r="D62" s="35"/>
      <c r="E62" s="35"/>
      <c r="F62" s="35"/>
      <c r="G62" s="35"/>
      <c r="H62" s="35"/>
      <c r="I62" s="114"/>
      <c r="J62" s="35"/>
      <c r="K62" s="35"/>
      <c r="L62" s="11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49" t="s">
        <v>69</v>
      </c>
      <c r="D63" s="35"/>
      <c r="E63" s="35"/>
      <c r="F63" s="35"/>
      <c r="G63" s="35"/>
      <c r="H63" s="35"/>
      <c r="I63" s="114"/>
      <c r="J63" s="76">
        <f>J88</f>
        <v>0</v>
      </c>
      <c r="K63" s="35"/>
      <c r="L63" s="11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6" t="s">
        <v>111</v>
      </c>
    </row>
    <row r="64" spans="2:12" s="9" customFormat="1" ht="24.9" customHeight="1">
      <c r="B64" s="150"/>
      <c r="C64" s="151"/>
      <c r="D64" s="152" t="s">
        <v>112</v>
      </c>
      <c r="E64" s="153"/>
      <c r="F64" s="153"/>
      <c r="G64" s="153"/>
      <c r="H64" s="153"/>
      <c r="I64" s="154"/>
      <c r="J64" s="155">
        <f>J89</f>
        <v>0</v>
      </c>
      <c r="K64" s="151"/>
      <c r="L64" s="156"/>
    </row>
    <row r="65" spans="2:12" s="10" customFormat="1" ht="19.95" customHeight="1">
      <c r="B65" s="157"/>
      <c r="C65" s="96"/>
      <c r="D65" s="158" t="s">
        <v>113</v>
      </c>
      <c r="E65" s="159"/>
      <c r="F65" s="159"/>
      <c r="G65" s="159"/>
      <c r="H65" s="159"/>
      <c r="I65" s="160"/>
      <c r="J65" s="161">
        <f>J90</f>
        <v>0</v>
      </c>
      <c r="K65" s="96"/>
      <c r="L65" s="162"/>
    </row>
    <row r="66" spans="2:12" s="10" customFormat="1" ht="19.95" customHeight="1">
      <c r="B66" s="157"/>
      <c r="C66" s="96"/>
      <c r="D66" s="158" t="s">
        <v>119</v>
      </c>
      <c r="E66" s="159"/>
      <c r="F66" s="159"/>
      <c r="G66" s="159"/>
      <c r="H66" s="159"/>
      <c r="I66" s="160"/>
      <c r="J66" s="161">
        <f>J117</f>
        <v>0</v>
      </c>
      <c r="K66" s="96"/>
      <c r="L66" s="162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114"/>
      <c r="J67" s="35"/>
      <c r="K67" s="35"/>
      <c r="L67" s="11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141"/>
      <c r="J68" s="47"/>
      <c r="K68" s="47"/>
      <c r="L68" s="11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144"/>
      <c r="J72" s="49"/>
      <c r="K72" s="49"/>
      <c r="L72" s="11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120</v>
      </c>
      <c r="D73" s="35"/>
      <c r="E73" s="35"/>
      <c r="F73" s="35"/>
      <c r="G73" s="35"/>
      <c r="H73" s="35"/>
      <c r="I73" s="114"/>
      <c r="J73" s="35"/>
      <c r="K73" s="35"/>
      <c r="L73" s="11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14"/>
      <c r="J74" s="35"/>
      <c r="K74" s="35"/>
      <c r="L74" s="1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114"/>
      <c r="J75" s="35"/>
      <c r="K75" s="35"/>
      <c r="L75" s="1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34"/>
      <c r="C76" s="35"/>
      <c r="D76" s="35"/>
      <c r="E76" s="363" t="str">
        <f>E7</f>
        <v>Polní cesta HPC1 v k.ú. Nebovidy</v>
      </c>
      <c r="F76" s="364"/>
      <c r="G76" s="364"/>
      <c r="H76" s="364"/>
      <c r="I76" s="114"/>
      <c r="J76" s="35"/>
      <c r="K76" s="35"/>
      <c r="L76" s="1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2:12" s="1" customFormat="1" ht="12" customHeight="1">
      <c r="B77" s="20"/>
      <c r="C77" s="28" t="s">
        <v>105</v>
      </c>
      <c r="D77" s="21"/>
      <c r="E77" s="21"/>
      <c r="F77" s="21"/>
      <c r="G77" s="21"/>
      <c r="H77" s="21"/>
      <c r="I77" s="107"/>
      <c r="J77" s="21"/>
      <c r="K77" s="21"/>
      <c r="L77" s="19"/>
    </row>
    <row r="78" spans="1:31" s="2" customFormat="1" ht="14.4" customHeight="1">
      <c r="A78" s="33"/>
      <c r="B78" s="34"/>
      <c r="C78" s="35"/>
      <c r="D78" s="35"/>
      <c r="E78" s="363" t="s">
        <v>624</v>
      </c>
      <c r="F78" s="365"/>
      <c r="G78" s="365"/>
      <c r="H78" s="365"/>
      <c r="I78" s="114"/>
      <c r="J78" s="35"/>
      <c r="K78" s="35"/>
      <c r="L78" s="1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696</v>
      </c>
      <c r="D79" s="35"/>
      <c r="E79" s="35"/>
      <c r="F79" s="35"/>
      <c r="G79" s="35"/>
      <c r="H79" s="35"/>
      <c r="I79" s="114"/>
      <c r="J79" s="35"/>
      <c r="K79" s="35"/>
      <c r="L79" s="1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4.4" customHeight="1">
      <c r="A80" s="33"/>
      <c r="B80" s="34"/>
      <c r="C80" s="35"/>
      <c r="D80" s="35"/>
      <c r="E80" s="312" t="str">
        <f>E11</f>
        <v>SO-103.1 - Následná péče 1. rok</v>
      </c>
      <c r="F80" s="365"/>
      <c r="G80" s="365"/>
      <c r="H80" s="365"/>
      <c r="I80" s="114"/>
      <c r="J80" s="35"/>
      <c r="K80" s="35"/>
      <c r="L80" s="1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114"/>
      <c r="J81" s="35"/>
      <c r="K81" s="35"/>
      <c r="L81" s="11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F14</f>
        <v xml:space="preserve"> </v>
      </c>
      <c r="G82" s="35"/>
      <c r="H82" s="35"/>
      <c r="I82" s="116" t="s">
        <v>23</v>
      </c>
      <c r="J82" s="58" t="str">
        <f>IF(J14="","",J14)</f>
        <v>1. 6. 2020</v>
      </c>
      <c r="K82" s="35"/>
      <c r="L82" s="11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11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8" customHeight="1">
      <c r="A84" s="33"/>
      <c r="B84" s="34"/>
      <c r="C84" s="28" t="s">
        <v>25</v>
      </c>
      <c r="D84" s="35"/>
      <c r="E84" s="35"/>
      <c r="F84" s="26" t="str">
        <f>E17</f>
        <v>ČR-SPÚ, Pobočka Kolín</v>
      </c>
      <c r="G84" s="35"/>
      <c r="H84" s="35"/>
      <c r="I84" s="116" t="s">
        <v>31</v>
      </c>
      <c r="J84" s="31" t="str">
        <f>E23</f>
        <v>AGRO-AQUA, s.r.o. Pardubice</v>
      </c>
      <c r="K84" s="35"/>
      <c r="L84" s="11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6" customHeight="1">
      <c r="A85" s="33"/>
      <c r="B85" s="34"/>
      <c r="C85" s="28" t="s">
        <v>29</v>
      </c>
      <c r="D85" s="35"/>
      <c r="E85" s="35"/>
      <c r="F85" s="26" t="str">
        <f>IF(E20="","",E20)</f>
        <v>Vyplň údaj</v>
      </c>
      <c r="G85" s="35"/>
      <c r="H85" s="35"/>
      <c r="I85" s="116" t="s">
        <v>34</v>
      </c>
      <c r="J85" s="31" t="str">
        <f>E26</f>
        <v xml:space="preserve"> </v>
      </c>
      <c r="K85" s="35"/>
      <c r="L85" s="11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114"/>
      <c r="J86" s="35"/>
      <c r="K86" s="35"/>
      <c r="L86" s="11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63"/>
      <c r="B87" s="164"/>
      <c r="C87" s="165" t="s">
        <v>121</v>
      </c>
      <c r="D87" s="166" t="s">
        <v>56</v>
      </c>
      <c r="E87" s="166" t="s">
        <v>52</v>
      </c>
      <c r="F87" s="166" t="s">
        <v>53</v>
      </c>
      <c r="G87" s="166" t="s">
        <v>122</v>
      </c>
      <c r="H87" s="166" t="s">
        <v>123</v>
      </c>
      <c r="I87" s="167" t="s">
        <v>124</v>
      </c>
      <c r="J87" s="166" t="s">
        <v>110</v>
      </c>
      <c r="K87" s="168" t="s">
        <v>125</v>
      </c>
      <c r="L87" s="169"/>
      <c r="M87" s="67" t="s">
        <v>19</v>
      </c>
      <c r="N87" s="68" t="s">
        <v>41</v>
      </c>
      <c r="O87" s="68" t="s">
        <v>126</v>
      </c>
      <c r="P87" s="68" t="s">
        <v>127</v>
      </c>
      <c r="Q87" s="68" t="s">
        <v>128</v>
      </c>
      <c r="R87" s="68" t="s">
        <v>129</v>
      </c>
      <c r="S87" s="68" t="s">
        <v>130</v>
      </c>
      <c r="T87" s="69" t="s">
        <v>131</v>
      </c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</row>
    <row r="88" spans="1:63" s="2" customFormat="1" ht="22.8" customHeight="1">
      <c r="A88" s="33"/>
      <c r="B88" s="34"/>
      <c r="C88" s="74" t="s">
        <v>132</v>
      </c>
      <c r="D88" s="35"/>
      <c r="E88" s="35"/>
      <c r="F88" s="35"/>
      <c r="G88" s="35"/>
      <c r="H88" s="35"/>
      <c r="I88" s="114"/>
      <c r="J88" s="170">
        <f>BK88</f>
        <v>0</v>
      </c>
      <c r="K88" s="35"/>
      <c r="L88" s="38"/>
      <c r="M88" s="70"/>
      <c r="N88" s="171"/>
      <c r="O88" s="71"/>
      <c r="P88" s="172">
        <f>P89</f>
        <v>0</v>
      </c>
      <c r="Q88" s="71"/>
      <c r="R88" s="172">
        <f>R89</f>
        <v>0.2606</v>
      </c>
      <c r="S88" s="71"/>
      <c r="T88" s="173">
        <f>T89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111</v>
      </c>
      <c r="BK88" s="174">
        <f>BK89</f>
        <v>0</v>
      </c>
    </row>
    <row r="89" spans="2:63" s="12" customFormat="1" ht="25.95" customHeight="1">
      <c r="B89" s="175"/>
      <c r="C89" s="176"/>
      <c r="D89" s="177" t="s">
        <v>70</v>
      </c>
      <c r="E89" s="178" t="s">
        <v>133</v>
      </c>
      <c r="F89" s="178" t="s">
        <v>134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P90+P117</f>
        <v>0</v>
      </c>
      <c r="Q89" s="183"/>
      <c r="R89" s="184">
        <f>R90+R117</f>
        <v>0.2606</v>
      </c>
      <c r="S89" s="183"/>
      <c r="T89" s="185">
        <f>T90+T117</f>
        <v>0</v>
      </c>
      <c r="AR89" s="186" t="s">
        <v>79</v>
      </c>
      <c r="AT89" s="187" t="s">
        <v>70</v>
      </c>
      <c r="AU89" s="187" t="s">
        <v>71</v>
      </c>
      <c r="AY89" s="186" t="s">
        <v>135</v>
      </c>
      <c r="BK89" s="188">
        <f>BK90+BK117</f>
        <v>0</v>
      </c>
    </row>
    <row r="90" spans="2:63" s="12" customFormat="1" ht="22.8" customHeight="1">
      <c r="B90" s="175"/>
      <c r="C90" s="176"/>
      <c r="D90" s="177" t="s">
        <v>70</v>
      </c>
      <c r="E90" s="189" t="s">
        <v>79</v>
      </c>
      <c r="F90" s="189" t="s">
        <v>136</v>
      </c>
      <c r="G90" s="176"/>
      <c r="H90" s="176"/>
      <c r="I90" s="179"/>
      <c r="J90" s="190">
        <f>BK90</f>
        <v>0</v>
      </c>
      <c r="K90" s="176"/>
      <c r="L90" s="181"/>
      <c r="M90" s="182"/>
      <c r="N90" s="183"/>
      <c r="O90" s="183"/>
      <c r="P90" s="184">
        <f>SUM(P91:P116)</f>
        <v>0</v>
      </c>
      <c r="Q90" s="183"/>
      <c r="R90" s="184">
        <f>SUM(R91:R116)</f>
        <v>0.2606</v>
      </c>
      <c r="S90" s="183"/>
      <c r="T90" s="185">
        <f>SUM(T91:T116)</f>
        <v>0</v>
      </c>
      <c r="AR90" s="186" t="s">
        <v>79</v>
      </c>
      <c r="AT90" s="187" t="s">
        <v>70</v>
      </c>
      <c r="AU90" s="187" t="s">
        <v>79</v>
      </c>
      <c r="AY90" s="186" t="s">
        <v>135</v>
      </c>
      <c r="BK90" s="188">
        <f>SUM(BK91:BK116)</f>
        <v>0</v>
      </c>
    </row>
    <row r="91" spans="1:65" s="2" customFormat="1" ht="14.4" customHeight="1">
      <c r="A91" s="33"/>
      <c r="B91" s="34"/>
      <c r="C91" s="191" t="s">
        <v>79</v>
      </c>
      <c r="D91" s="191" t="s">
        <v>137</v>
      </c>
      <c r="E91" s="192" t="s">
        <v>698</v>
      </c>
      <c r="F91" s="193" t="s">
        <v>699</v>
      </c>
      <c r="G91" s="194" t="s">
        <v>157</v>
      </c>
      <c r="H91" s="195">
        <v>1095</v>
      </c>
      <c r="I91" s="196"/>
      <c r="J91" s="197">
        <f>ROUND(I91*H91,2)</f>
        <v>0</v>
      </c>
      <c r="K91" s="193" t="s">
        <v>141</v>
      </c>
      <c r="L91" s="38"/>
      <c r="M91" s="198" t="s">
        <v>19</v>
      </c>
      <c r="N91" s="199" t="s">
        <v>42</v>
      </c>
      <c r="O91" s="63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202" t="s">
        <v>142</v>
      </c>
      <c r="AT91" s="202" t="s">
        <v>137</v>
      </c>
      <c r="AU91" s="202" t="s">
        <v>82</v>
      </c>
      <c r="AY91" s="16" t="s">
        <v>135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6" t="s">
        <v>79</v>
      </c>
      <c r="BK91" s="203">
        <f>ROUND(I91*H91,2)</f>
        <v>0</v>
      </c>
      <c r="BL91" s="16" t="s">
        <v>142</v>
      </c>
      <c r="BM91" s="202" t="s">
        <v>700</v>
      </c>
    </row>
    <row r="92" spans="1:47" s="2" customFormat="1" ht="10.2">
      <c r="A92" s="33"/>
      <c r="B92" s="34"/>
      <c r="C92" s="35"/>
      <c r="D92" s="204" t="s">
        <v>144</v>
      </c>
      <c r="E92" s="35"/>
      <c r="F92" s="205" t="s">
        <v>701</v>
      </c>
      <c r="G92" s="35"/>
      <c r="H92" s="35"/>
      <c r="I92" s="114"/>
      <c r="J92" s="35"/>
      <c r="K92" s="35"/>
      <c r="L92" s="38"/>
      <c r="M92" s="206"/>
      <c r="N92" s="207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144</v>
      </c>
      <c r="AU92" s="16" t="s">
        <v>82</v>
      </c>
    </row>
    <row r="93" spans="2:51" s="13" customFormat="1" ht="10.2">
      <c r="B93" s="208"/>
      <c r="C93" s="209"/>
      <c r="D93" s="204" t="s">
        <v>146</v>
      </c>
      <c r="E93" s="210" t="s">
        <v>19</v>
      </c>
      <c r="F93" s="211" t="s">
        <v>702</v>
      </c>
      <c r="G93" s="209"/>
      <c r="H93" s="212">
        <v>1095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146</v>
      </c>
      <c r="AU93" s="218" t="s">
        <v>82</v>
      </c>
      <c r="AV93" s="13" t="s">
        <v>82</v>
      </c>
      <c r="AW93" s="13" t="s">
        <v>33</v>
      </c>
      <c r="AX93" s="13" t="s">
        <v>79</v>
      </c>
      <c r="AY93" s="218" t="s">
        <v>135</v>
      </c>
    </row>
    <row r="94" spans="1:65" s="2" customFormat="1" ht="14.4" customHeight="1">
      <c r="A94" s="33"/>
      <c r="B94" s="34"/>
      <c r="C94" s="191" t="s">
        <v>82</v>
      </c>
      <c r="D94" s="191" t="s">
        <v>137</v>
      </c>
      <c r="E94" s="192" t="s">
        <v>703</v>
      </c>
      <c r="F94" s="193" t="s">
        <v>704</v>
      </c>
      <c r="G94" s="194" t="s">
        <v>150</v>
      </c>
      <c r="H94" s="195">
        <v>12</v>
      </c>
      <c r="I94" s="196"/>
      <c r="J94" s="197">
        <f>ROUND(I94*H94,2)</f>
        <v>0</v>
      </c>
      <c r="K94" s="193" t="s">
        <v>141</v>
      </c>
      <c r="L94" s="38"/>
      <c r="M94" s="198" t="s">
        <v>19</v>
      </c>
      <c r="N94" s="199" t="s">
        <v>42</v>
      </c>
      <c r="O94" s="63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202" t="s">
        <v>142</v>
      </c>
      <c r="AT94" s="202" t="s">
        <v>137</v>
      </c>
      <c r="AU94" s="202" t="s">
        <v>82</v>
      </c>
      <c r="AY94" s="16" t="s">
        <v>135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6" t="s">
        <v>79</v>
      </c>
      <c r="BK94" s="203">
        <f>ROUND(I94*H94,2)</f>
        <v>0</v>
      </c>
      <c r="BL94" s="16" t="s">
        <v>142</v>
      </c>
      <c r="BM94" s="202" t="s">
        <v>705</v>
      </c>
    </row>
    <row r="95" spans="1:47" s="2" customFormat="1" ht="10.2">
      <c r="A95" s="33"/>
      <c r="B95" s="34"/>
      <c r="C95" s="35"/>
      <c r="D95" s="204" t="s">
        <v>144</v>
      </c>
      <c r="E95" s="35"/>
      <c r="F95" s="205" t="s">
        <v>706</v>
      </c>
      <c r="G95" s="35"/>
      <c r="H95" s="35"/>
      <c r="I95" s="114"/>
      <c r="J95" s="35"/>
      <c r="K95" s="35"/>
      <c r="L95" s="38"/>
      <c r="M95" s="206"/>
      <c r="N95" s="207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144</v>
      </c>
      <c r="AU95" s="16" t="s">
        <v>82</v>
      </c>
    </row>
    <row r="96" spans="1:65" s="2" customFormat="1" ht="14.4" customHeight="1">
      <c r="A96" s="33"/>
      <c r="B96" s="34"/>
      <c r="C96" s="191" t="s">
        <v>154</v>
      </c>
      <c r="D96" s="191" t="s">
        <v>137</v>
      </c>
      <c r="E96" s="192" t="s">
        <v>654</v>
      </c>
      <c r="F96" s="193" t="s">
        <v>655</v>
      </c>
      <c r="G96" s="194" t="s">
        <v>150</v>
      </c>
      <c r="H96" s="195">
        <v>12</v>
      </c>
      <c r="I96" s="196"/>
      <c r="J96" s="197">
        <f>ROUND(I96*H96,2)</f>
        <v>0</v>
      </c>
      <c r="K96" s="193" t="s">
        <v>141</v>
      </c>
      <c r="L96" s="38"/>
      <c r="M96" s="198" t="s">
        <v>19</v>
      </c>
      <c r="N96" s="199" t="s">
        <v>42</v>
      </c>
      <c r="O96" s="63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202" t="s">
        <v>142</v>
      </c>
      <c r="AT96" s="202" t="s">
        <v>137</v>
      </c>
      <c r="AU96" s="202" t="s">
        <v>82</v>
      </c>
      <c r="AY96" s="16" t="s">
        <v>135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6" t="s">
        <v>79</v>
      </c>
      <c r="BK96" s="203">
        <f>ROUND(I96*H96,2)</f>
        <v>0</v>
      </c>
      <c r="BL96" s="16" t="s">
        <v>142</v>
      </c>
      <c r="BM96" s="202" t="s">
        <v>707</v>
      </c>
    </row>
    <row r="97" spans="1:47" s="2" customFormat="1" ht="10.2">
      <c r="A97" s="33"/>
      <c r="B97" s="34"/>
      <c r="C97" s="35"/>
      <c r="D97" s="204" t="s">
        <v>144</v>
      </c>
      <c r="E97" s="35"/>
      <c r="F97" s="205" t="s">
        <v>657</v>
      </c>
      <c r="G97" s="35"/>
      <c r="H97" s="35"/>
      <c r="I97" s="114"/>
      <c r="J97" s="35"/>
      <c r="K97" s="35"/>
      <c r="L97" s="38"/>
      <c r="M97" s="206"/>
      <c r="N97" s="207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144</v>
      </c>
      <c r="AU97" s="16" t="s">
        <v>82</v>
      </c>
    </row>
    <row r="98" spans="1:65" s="2" customFormat="1" ht="14.4" customHeight="1">
      <c r="A98" s="33"/>
      <c r="B98" s="34"/>
      <c r="C98" s="219" t="s">
        <v>142</v>
      </c>
      <c r="D98" s="219" t="s">
        <v>257</v>
      </c>
      <c r="E98" s="220" t="s">
        <v>658</v>
      </c>
      <c r="F98" s="221" t="s">
        <v>659</v>
      </c>
      <c r="G98" s="222" t="s">
        <v>289</v>
      </c>
      <c r="H98" s="223">
        <v>0.6</v>
      </c>
      <c r="I98" s="224"/>
      <c r="J98" s="225">
        <f>ROUND(I98*H98,2)</f>
        <v>0</v>
      </c>
      <c r="K98" s="221" t="s">
        <v>19</v>
      </c>
      <c r="L98" s="226"/>
      <c r="M98" s="227" t="s">
        <v>19</v>
      </c>
      <c r="N98" s="228" t="s">
        <v>42</v>
      </c>
      <c r="O98" s="63"/>
      <c r="P98" s="200">
        <f>O98*H98</f>
        <v>0</v>
      </c>
      <c r="Q98" s="200">
        <v>0.001</v>
      </c>
      <c r="R98" s="200">
        <f>Q98*H98</f>
        <v>0.0006</v>
      </c>
      <c r="S98" s="200">
        <v>0</v>
      </c>
      <c r="T98" s="201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202" t="s">
        <v>183</v>
      </c>
      <c r="AT98" s="202" t="s">
        <v>257</v>
      </c>
      <c r="AU98" s="202" t="s">
        <v>82</v>
      </c>
      <c r="AY98" s="16" t="s">
        <v>135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6" t="s">
        <v>79</v>
      </c>
      <c r="BK98" s="203">
        <f>ROUND(I98*H98,2)</f>
        <v>0</v>
      </c>
      <c r="BL98" s="16" t="s">
        <v>142</v>
      </c>
      <c r="BM98" s="202" t="s">
        <v>708</v>
      </c>
    </row>
    <row r="99" spans="1:47" s="2" customFormat="1" ht="10.2">
      <c r="A99" s="33"/>
      <c r="B99" s="34"/>
      <c r="C99" s="35"/>
      <c r="D99" s="204" t="s">
        <v>144</v>
      </c>
      <c r="E99" s="35"/>
      <c r="F99" s="205" t="s">
        <v>659</v>
      </c>
      <c r="G99" s="35"/>
      <c r="H99" s="35"/>
      <c r="I99" s="114"/>
      <c r="J99" s="35"/>
      <c r="K99" s="35"/>
      <c r="L99" s="38"/>
      <c r="M99" s="206"/>
      <c r="N99" s="207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144</v>
      </c>
      <c r="AU99" s="16" t="s">
        <v>82</v>
      </c>
    </row>
    <row r="100" spans="2:51" s="13" customFormat="1" ht="10.2">
      <c r="B100" s="208"/>
      <c r="C100" s="209"/>
      <c r="D100" s="204" t="s">
        <v>146</v>
      </c>
      <c r="E100" s="210" t="s">
        <v>19</v>
      </c>
      <c r="F100" s="211" t="s">
        <v>661</v>
      </c>
      <c r="G100" s="209"/>
      <c r="H100" s="212">
        <v>0.6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146</v>
      </c>
      <c r="AU100" s="218" t="s">
        <v>82</v>
      </c>
      <c r="AV100" s="13" t="s">
        <v>82</v>
      </c>
      <c r="AW100" s="13" t="s">
        <v>33</v>
      </c>
      <c r="AX100" s="13" t="s">
        <v>79</v>
      </c>
      <c r="AY100" s="218" t="s">
        <v>135</v>
      </c>
    </row>
    <row r="101" spans="1:65" s="2" customFormat="1" ht="14.4" customHeight="1">
      <c r="A101" s="33"/>
      <c r="B101" s="34"/>
      <c r="C101" s="191" t="s">
        <v>166</v>
      </c>
      <c r="D101" s="191" t="s">
        <v>137</v>
      </c>
      <c r="E101" s="192" t="s">
        <v>674</v>
      </c>
      <c r="F101" s="193" t="s">
        <v>675</v>
      </c>
      <c r="G101" s="194" t="s">
        <v>157</v>
      </c>
      <c r="H101" s="195">
        <v>12</v>
      </c>
      <c r="I101" s="196"/>
      <c r="J101" s="197">
        <f>ROUND(I101*H101,2)</f>
        <v>0</v>
      </c>
      <c r="K101" s="193" t="s">
        <v>141</v>
      </c>
      <c r="L101" s="38"/>
      <c r="M101" s="198" t="s">
        <v>19</v>
      </c>
      <c r="N101" s="199" t="s">
        <v>42</v>
      </c>
      <c r="O101" s="63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202" t="s">
        <v>142</v>
      </c>
      <c r="AT101" s="202" t="s">
        <v>137</v>
      </c>
      <c r="AU101" s="202" t="s">
        <v>82</v>
      </c>
      <c r="AY101" s="16" t="s">
        <v>135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6" t="s">
        <v>79</v>
      </c>
      <c r="BK101" s="203">
        <f>ROUND(I101*H101,2)</f>
        <v>0</v>
      </c>
      <c r="BL101" s="16" t="s">
        <v>142</v>
      </c>
      <c r="BM101" s="202" t="s">
        <v>709</v>
      </c>
    </row>
    <row r="102" spans="1:47" s="2" customFormat="1" ht="10.2">
      <c r="A102" s="33"/>
      <c r="B102" s="34"/>
      <c r="C102" s="35"/>
      <c r="D102" s="204" t="s">
        <v>144</v>
      </c>
      <c r="E102" s="35"/>
      <c r="F102" s="205" t="s">
        <v>677</v>
      </c>
      <c r="G102" s="35"/>
      <c r="H102" s="35"/>
      <c r="I102" s="114"/>
      <c r="J102" s="35"/>
      <c r="K102" s="35"/>
      <c r="L102" s="38"/>
      <c r="M102" s="206"/>
      <c r="N102" s="207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144</v>
      </c>
      <c r="AU102" s="16" t="s">
        <v>82</v>
      </c>
    </row>
    <row r="103" spans="2:51" s="13" customFormat="1" ht="10.2">
      <c r="B103" s="208"/>
      <c r="C103" s="209"/>
      <c r="D103" s="204" t="s">
        <v>146</v>
      </c>
      <c r="E103" s="210" t="s">
        <v>19</v>
      </c>
      <c r="F103" s="211" t="s">
        <v>678</v>
      </c>
      <c r="G103" s="209"/>
      <c r="H103" s="212">
        <v>12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146</v>
      </c>
      <c r="AU103" s="218" t="s">
        <v>82</v>
      </c>
      <c r="AV103" s="13" t="s">
        <v>82</v>
      </c>
      <c r="AW103" s="13" t="s">
        <v>33</v>
      </c>
      <c r="AX103" s="13" t="s">
        <v>79</v>
      </c>
      <c r="AY103" s="218" t="s">
        <v>135</v>
      </c>
    </row>
    <row r="104" spans="1:65" s="2" customFormat="1" ht="14.4" customHeight="1">
      <c r="A104" s="33"/>
      <c r="B104" s="34"/>
      <c r="C104" s="219" t="s">
        <v>172</v>
      </c>
      <c r="D104" s="219" t="s">
        <v>257</v>
      </c>
      <c r="E104" s="220" t="s">
        <v>679</v>
      </c>
      <c r="F104" s="221" t="s">
        <v>680</v>
      </c>
      <c r="G104" s="222" t="s">
        <v>140</v>
      </c>
      <c r="H104" s="223">
        <v>1.2</v>
      </c>
      <c r="I104" s="224"/>
      <c r="J104" s="225">
        <f>ROUND(I104*H104,2)</f>
        <v>0</v>
      </c>
      <c r="K104" s="221" t="s">
        <v>141</v>
      </c>
      <c r="L104" s="226"/>
      <c r="M104" s="227" t="s">
        <v>19</v>
      </c>
      <c r="N104" s="228" t="s">
        <v>42</v>
      </c>
      <c r="O104" s="63"/>
      <c r="P104" s="200">
        <f>O104*H104</f>
        <v>0</v>
      </c>
      <c r="Q104" s="200">
        <v>0.2</v>
      </c>
      <c r="R104" s="200">
        <f>Q104*H104</f>
        <v>0.24</v>
      </c>
      <c r="S104" s="200">
        <v>0</v>
      </c>
      <c r="T104" s="201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202" t="s">
        <v>183</v>
      </c>
      <c r="AT104" s="202" t="s">
        <v>257</v>
      </c>
      <c r="AU104" s="202" t="s">
        <v>82</v>
      </c>
      <c r="AY104" s="16" t="s">
        <v>135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6" t="s">
        <v>79</v>
      </c>
      <c r="BK104" s="203">
        <f>ROUND(I104*H104,2)</f>
        <v>0</v>
      </c>
      <c r="BL104" s="16" t="s">
        <v>142</v>
      </c>
      <c r="BM104" s="202" t="s">
        <v>710</v>
      </c>
    </row>
    <row r="105" spans="1:47" s="2" customFormat="1" ht="10.2">
      <c r="A105" s="33"/>
      <c r="B105" s="34"/>
      <c r="C105" s="35"/>
      <c r="D105" s="204" t="s">
        <v>144</v>
      </c>
      <c r="E105" s="35"/>
      <c r="F105" s="205" t="s">
        <v>680</v>
      </c>
      <c r="G105" s="35"/>
      <c r="H105" s="35"/>
      <c r="I105" s="114"/>
      <c r="J105" s="35"/>
      <c r="K105" s="35"/>
      <c r="L105" s="38"/>
      <c r="M105" s="206"/>
      <c r="N105" s="207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144</v>
      </c>
      <c r="AU105" s="16" t="s">
        <v>82</v>
      </c>
    </row>
    <row r="106" spans="2:51" s="13" customFormat="1" ht="10.2">
      <c r="B106" s="208"/>
      <c r="C106" s="209"/>
      <c r="D106" s="204" t="s">
        <v>146</v>
      </c>
      <c r="E106" s="210" t="s">
        <v>19</v>
      </c>
      <c r="F106" s="211" t="s">
        <v>682</v>
      </c>
      <c r="G106" s="209"/>
      <c r="H106" s="212">
        <v>1.2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146</v>
      </c>
      <c r="AU106" s="218" t="s">
        <v>82</v>
      </c>
      <c r="AV106" s="13" t="s">
        <v>82</v>
      </c>
      <c r="AW106" s="13" t="s">
        <v>33</v>
      </c>
      <c r="AX106" s="13" t="s">
        <v>79</v>
      </c>
      <c r="AY106" s="218" t="s">
        <v>135</v>
      </c>
    </row>
    <row r="107" spans="1:65" s="2" customFormat="1" ht="14.4" customHeight="1">
      <c r="A107" s="33"/>
      <c r="B107" s="34"/>
      <c r="C107" s="191" t="s">
        <v>177</v>
      </c>
      <c r="D107" s="191" t="s">
        <v>137</v>
      </c>
      <c r="E107" s="192" t="s">
        <v>711</v>
      </c>
      <c r="F107" s="193" t="s">
        <v>712</v>
      </c>
      <c r="G107" s="194" t="s">
        <v>713</v>
      </c>
      <c r="H107" s="195">
        <v>1</v>
      </c>
      <c r="I107" s="196"/>
      <c r="J107" s="197">
        <f>ROUND(I107*H107,2)</f>
        <v>0</v>
      </c>
      <c r="K107" s="193" t="s">
        <v>19</v>
      </c>
      <c r="L107" s="38"/>
      <c r="M107" s="198" t="s">
        <v>19</v>
      </c>
      <c r="N107" s="199" t="s">
        <v>42</v>
      </c>
      <c r="O107" s="63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202" t="s">
        <v>142</v>
      </c>
      <c r="AT107" s="202" t="s">
        <v>137</v>
      </c>
      <c r="AU107" s="202" t="s">
        <v>82</v>
      </c>
      <c r="AY107" s="16" t="s">
        <v>135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6" t="s">
        <v>79</v>
      </c>
      <c r="BK107" s="203">
        <f>ROUND(I107*H107,2)</f>
        <v>0</v>
      </c>
      <c r="BL107" s="16" t="s">
        <v>142</v>
      </c>
      <c r="BM107" s="202" t="s">
        <v>714</v>
      </c>
    </row>
    <row r="108" spans="1:47" s="2" customFormat="1" ht="10.2">
      <c r="A108" s="33"/>
      <c r="B108" s="34"/>
      <c r="C108" s="35"/>
      <c r="D108" s="204" t="s">
        <v>144</v>
      </c>
      <c r="E108" s="35"/>
      <c r="F108" s="205" t="s">
        <v>712</v>
      </c>
      <c r="G108" s="35"/>
      <c r="H108" s="35"/>
      <c r="I108" s="114"/>
      <c r="J108" s="35"/>
      <c r="K108" s="35"/>
      <c r="L108" s="38"/>
      <c r="M108" s="206"/>
      <c r="N108" s="207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144</v>
      </c>
      <c r="AU108" s="16" t="s">
        <v>82</v>
      </c>
    </row>
    <row r="109" spans="1:65" s="2" customFormat="1" ht="14.4" customHeight="1">
      <c r="A109" s="33"/>
      <c r="B109" s="34"/>
      <c r="C109" s="191" t="s">
        <v>183</v>
      </c>
      <c r="D109" s="191" t="s">
        <v>137</v>
      </c>
      <c r="E109" s="192" t="s">
        <v>715</v>
      </c>
      <c r="F109" s="193" t="s">
        <v>716</v>
      </c>
      <c r="G109" s="194" t="s">
        <v>717</v>
      </c>
      <c r="H109" s="195">
        <v>1</v>
      </c>
      <c r="I109" s="196"/>
      <c r="J109" s="197">
        <f>ROUND(I109*H109,2)</f>
        <v>0</v>
      </c>
      <c r="K109" s="193" t="s">
        <v>19</v>
      </c>
      <c r="L109" s="38"/>
      <c r="M109" s="198" t="s">
        <v>19</v>
      </c>
      <c r="N109" s="199" t="s">
        <v>42</v>
      </c>
      <c r="O109" s="63"/>
      <c r="P109" s="200">
        <f>O109*H109</f>
        <v>0</v>
      </c>
      <c r="Q109" s="200">
        <v>0.02</v>
      </c>
      <c r="R109" s="200">
        <f>Q109*H109</f>
        <v>0.02</v>
      </c>
      <c r="S109" s="200">
        <v>0</v>
      </c>
      <c r="T109" s="201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202" t="s">
        <v>142</v>
      </c>
      <c r="AT109" s="202" t="s">
        <v>137</v>
      </c>
      <c r="AU109" s="202" t="s">
        <v>82</v>
      </c>
      <c r="AY109" s="16" t="s">
        <v>135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6" t="s">
        <v>79</v>
      </c>
      <c r="BK109" s="203">
        <f>ROUND(I109*H109,2)</f>
        <v>0</v>
      </c>
      <c r="BL109" s="16" t="s">
        <v>142</v>
      </c>
      <c r="BM109" s="202" t="s">
        <v>718</v>
      </c>
    </row>
    <row r="110" spans="1:47" s="2" customFormat="1" ht="10.2">
      <c r="A110" s="33"/>
      <c r="B110" s="34"/>
      <c r="C110" s="35"/>
      <c r="D110" s="204" t="s">
        <v>144</v>
      </c>
      <c r="E110" s="35"/>
      <c r="F110" s="205" t="s">
        <v>716</v>
      </c>
      <c r="G110" s="35"/>
      <c r="H110" s="35"/>
      <c r="I110" s="114"/>
      <c r="J110" s="35"/>
      <c r="K110" s="35"/>
      <c r="L110" s="38"/>
      <c r="M110" s="206"/>
      <c r="N110" s="207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144</v>
      </c>
      <c r="AU110" s="16" t="s">
        <v>82</v>
      </c>
    </row>
    <row r="111" spans="2:51" s="13" customFormat="1" ht="10.2">
      <c r="B111" s="208"/>
      <c r="C111" s="209"/>
      <c r="D111" s="204" t="s">
        <v>146</v>
      </c>
      <c r="E111" s="210" t="s">
        <v>19</v>
      </c>
      <c r="F111" s="211" t="s">
        <v>719</v>
      </c>
      <c r="G111" s="209"/>
      <c r="H111" s="212">
        <v>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146</v>
      </c>
      <c r="AU111" s="218" t="s">
        <v>82</v>
      </c>
      <c r="AV111" s="13" t="s">
        <v>82</v>
      </c>
      <c r="AW111" s="13" t="s">
        <v>33</v>
      </c>
      <c r="AX111" s="13" t="s">
        <v>79</v>
      </c>
      <c r="AY111" s="218" t="s">
        <v>135</v>
      </c>
    </row>
    <row r="112" spans="1:65" s="2" customFormat="1" ht="14.4" customHeight="1">
      <c r="A112" s="33"/>
      <c r="B112" s="34"/>
      <c r="C112" s="191" t="s">
        <v>190</v>
      </c>
      <c r="D112" s="191" t="s">
        <v>137</v>
      </c>
      <c r="E112" s="192" t="s">
        <v>683</v>
      </c>
      <c r="F112" s="193" t="s">
        <v>684</v>
      </c>
      <c r="G112" s="194" t="s">
        <v>140</v>
      </c>
      <c r="H112" s="195">
        <v>3.6</v>
      </c>
      <c r="I112" s="196"/>
      <c r="J112" s="197">
        <f>ROUND(I112*H112,2)</f>
        <v>0</v>
      </c>
      <c r="K112" s="193" t="s">
        <v>141</v>
      </c>
      <c r="L112" s="38"/>
      <c r="M112" s="198" t="s">
        <v>19</v>
      </c>
      <c r="N112" s="199" t="s">
        <v>42</v>
      </c>
      <c r="O112" s="63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202" t="s">
        <v>142</v>
      </c>
      <c r="AT112" s="202" t="s">
        <v>137</v>
      </c>
      <c r="AU112" s="202" t="s">
        <v>82</v>
      </c>
      <c r="AY112" s="16" t="s">
        <v>135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6" t="s">
        <v>79</v>
      </c>
      <c r="BK112" s="203">
        <f>ROUND(I112*H112,2)</f>
        <v>0</v>
      </c>
      <c r="BL112" s="16" t="s">
        <v>142</v>
      </c>
      <c r="BM112" s="202" t="s">
        <v>720</v>
      </c>
    </row>
    <row r="113" spans="1:47" s="2" customFormat="1" ht="10.2">
      <c r="A113" s="33"/>
      <c r="B113" s="34"/>
      <c r="C113" s="35"/>
      <c r="D113" s="204" t="s">
        <v>144</v>
      </c>
      <c r="E113" s="35"/>
      <c r="F113" s="205" t="s">
        <v>686</v>
      </c>
      <c r="G113" s="35"/>
      <c r="H113" s="35"/>
      <c r="I113" s="114"/>
      <c r="J113" s="35"/>
      <c r="K113" s="35"/>
      <c r="L113" s="38"/>
      <c r="M113" s="206"/>
      <c r="N113" s="207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144</v>
      </c>
      <c r="AU113" s="16" t="s">
        <v>82</v>
      </c>
    </row>
    <row r="114" spans="2:51" s="13" customFormat="1" ht="10.2">
      <c r="B114" s="208"/>
      <c r="C114" s="209"/>
      <c r="D114" s="204" t="s">
        <v>146</v>
      </c>
      <c r="E114" s="210" t="s">
        <v>19</v>
      </c>
      <c r="F114" s="211" t="s">
        <v>721</v>
      </c>
      <c r="G114" s="209"/>
      <c r="H114" s="212">
        <v>3.6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146</v>
      </c>
      <c r="AU114" s="218" t="s">
        <v>82</v>
      </c>
      <c r="AV114" s="13" t="s">
        <v>82</v>
      </c>
      <c r="AW114" s="13" t="s">
        <v>33</v>
      </c>
      <c r="AX114" s="13" t="s">
        <v>79</v>
      </c>
      <c r="AY114" s="218" t="s">
        <v>135</v>
      </c>
    </row>
    <row r="115" spans="1:65" s="2" customFormat="1" ht="14.4" customHeight="1">
      <c r="A115" s="33"/>
      <c r="B115" s="34"/>
      <c r="C115" s="191" t="s">
        <v>196</v>
      </c>
      <c r="D115" s="191" t="s">
        <v>137</v>
      </c>
      <c r="E115" s="192" t="s">
        <v>688</v>
      </c>
      <c r="F115" s="193" t="s">
        <v>689</v>
      </c>
      <c r="G115" s="194" t="s">
        <v>140</v>
      </c>
      <c r="H115" s="195">
        <v>3.6</v>
      </c>
      <c r="I115" s="196"/>
      <c r="J115" s="197">
        <f>ROUND(I115*H115,2)</f>
        <v>0</v>
      </c>
      <c r="K115" s="193" t="s">
        <v>141</v>
      </c>
      <c r="L115" s="38"/>
      <c r="M115" s="198" t="s">
        <v>19</v>
      </c>
      <c r="N115" s="199" t="s">
        <v>42</v>
      </c>
      <c r="O115" s="63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202" t="s">
        <v>142</v>
      </c>
      <c r="AT115" s="202" t="s">
        <v>137</v>
      </c>
      <c r="AU115" s="202" t="s">
        <v>82</v>
      </c>
      <c r="AY115" s="16" t="s">
        <v>135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6" t="s">
        <v>79</v>
      </c>
      <c r="BK115" s="203">
        <f>ROUND(I115*H115,2)</f>
        <v>0</v>
      </c>
      <c r="BL115" s="16" t="s">
        <v>142</v>
      </c>
      <c r="BM115" s="202" t="s">
        <v>722</v>
      </c>
    </row>
    <row r="116" spans="1:47" s="2" customFormat="1" ht="10.2">
      <c r="A116" s="33"/>
      <c r="B116" s="34"/>
      <c r="C116" s="35"/>
      <c r="D116" s="204" t="s">
        <v>144</v>
      </c>
      <c r="E116" s="35"/>
      <c r="F116" s="205" t="s">
        <v>691</v>
      </c>
      <c r="G116" s="35"/>
      <c r="H116" s="35"/>
      <c r="I116" s="114"/>
      <c r="J116" s="35"/>
      <c r="K116" s="35"/>
      <c r="L116" s="38"/>
      <c r="M116" s="206"/>
      <c r="N116" s="207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144</v>
      </c>
      <c r="AU116" s="16" t="s">
        <v>82</v>
      </c>
    </row>
    <row r="117" spans="2:63" s="12" customFormat="1" ht="22.8" customHeight="1">
      <c r="B117" s="175"/>
      <c r="C117" s="176"/>
      <c r="D117" s="177" t="s">
        <v>70</v>
      </c>
      <c r="E117" s="189" t="s">
        <v>488</v>
      </c>
      <c r="F117" s="189" t="s">
        <v>489</v>
      </c>
      <c r="G117" s="176"/>
      <c r="H117" s="176"/>
      <c r="I117" s="179"/>
      <c r="J117" s="190">
        <f>BK117</f>
        <v>0</v>
      </c>
      <c r="K117" s="176"/>
      <c r="L117" s="181"/>
      <c r="M117" s="182"/>
      <c r="N117" s="183"/>
      <c r="O117" s="183"/>
      <c r="P117" s="184">
        <f>SUM(P118:P119)</f>
        <v>0</v>
      </c>
      <c r="Q117" s="183"/>
      <c r="R117" s="184">
        <f>SUM(R118:R119)</f>
        <v>0</v>
      </c>
      <c r="S117" s="183"/>
      <c r="T117" s="185">
        <f>SUM(T118:T119)</f>
        <v>0</v>
      </c>
      <c r="AR117" s="186" t="s">
        <v>79</v>
      </c>
      <c r="AT117" s="187" t="s">
        <v>70</v>
      </c>
      <c r="AU117" s="187" t="s">
        <v>79</v>
      </c>
      <c r="AY117" s="186" t="s">
        <v>135</v>
      </c>
      <c r="BK117" s="188">
        <f>SUM(BK118:BK119)</f>
        <v>0</v>
      </c>
    </row>
    <row r="118" spans="1:65" s="2" customFormat="1" ht="14.4" customHeight="1">
      <c r="A118" s="33"/>
      <c r="B118" s="34"/>
      <c r="C118" s="191" t="s">
        <v>204</v>
      </c>
      <c r="D118" s="191" t="s">
        <v>137</v>
      </c>
      <c r="E118" s="192" t="s">
        <v>692</v>
      </c>
      <c r="F118" s="193" t="s">
        <v>693</v>
      </c>
      <c r="G118" s="194" t="s">
        <v>246</v>
      </c>
      <c r="H118" s="195">
        <v>0.261</v>
      </c>
      <c r="I118" s="196"/>
      <c r="J118" s="197">
        <f>ROUND(I118*H118,2)</f>
        <v>0</v>
      </c>
      <c r="K118" s="193" t="s">
        <v>141</v>
      </c>
      <c r="L118" s="38"/>
      <c r="M118" s="198" t="s">
        <v>19</v>
      </c>
      <c r="N118" s="199" t="s">
        <v>42</v>
      </c>
      <c r="O118" s="63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202" t="s">
        <v>142</v>
      </c>
      <c r="AT118" s="202" t="s">
        <v>137</v>
      </c>
      <c r="AU118" s="202" t="s">
        <v>82</v>
      </c>
      <c r="AY118" s="16" t="s">
        <v>135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6" t="s">
        <v>79</v>
      </c>
      <c r="BK118" s="203">
        <f>ROUND(I118*H118,2)</f>
        <v>0</v>
      </c>
      <c r="BL118" s="16" t="s">
        <v>142</v>
      </c>
      <c r="BM118" s="202" t="s">
        <v>723</v>
      </c>
    </row>
    <row r="119" spans="1:47" s="2" customFormat="1" ht="10.2">
      <c r="A119" s="33"/>
      <c r="B119" s="34"/>
      <c r="C119" s="35"/>
      <c r="D119" s="204" t="s">
        <v>144</v>
      </c>
      <c r="E119" s="35"/>
      <c r="F119" s="205" t="s">
        <v>695</v>
      </c>
      <c r="G119" s="35"/>
      <c r="H119" s="35"/>
      <c r="I119" s="114"/>
      <c r="J119" s="35"/>
      <c r="K119" s="35"/>
      <c r="L119" s="38"/>
      <c r="M119" s="230"/>
      <c r="N119" s="231"/>
      <c r="O119" s="232"/>
      <c r="P119" s="232"/>
      <c r="Q119" s="232"/>
      <c r="R119" s="232"/>
      <c r="S119" s="232"/>
      <c r="T119" s="2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144</v>
      </c>
      <c r="AU119" s="16" t="s">
        <v>82</v>
      </c>
    </row>
    <row r="120" spans="1:31" s="2" customFormat="1" ht="6.9" customHeight="1">
      <c r="A120" s="33"/>
      <c r="B120" s="46"/>
      <c r="C120" s="47"/>
      <c r="D120" s="47"/>
      <c r="E120" s="47"/>
      <c r="F120" s="47"/>
      <c r="G120" s="47"/>
      <c r="H120" s="47"/>
      <c r="I120" s="141"/>
      <c r="J120" s="47"/>
      <c r="K120" s="47"/>
      <c r="L120" s="38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Z9RoJRIvWFPrfDouq/3u69L/DcPWJzFjei6yE05ak+IUS3dwUK/NibJmbHEqvaUwrPB6ojPfBRoEHVHe2jKgwQ==" saltValue="MpPBS+CvMpZEZPKT2DHZ5U64Yhlb8XzovNYip6+h6+mV5xJbX8GB5vWXxYWMmdEtOkfdk56N6iDoBkUDca4RKA==" spinCount="100000" sheet="1" objects="1" scenarios="1" formatColumns="0" formatRows="0" autoFilter="0"/>
  <autoFilter ref="C87:K119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7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6" t="s">
        <v>97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82</v>
      </c>
    </row>
    <row r="4" spans="2:46" s="1" customFormat="1" ht="24.9" customHeight="1">
      <c r="B4" s="19"/>
      <c r="D4" s="111" t="s">
        <v>104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4.4" customHeight="1">
      <c r="B7" s="19"/>
      <c r="E7" s="356" t="str">
        <f>'Rekapitulace stavby'!K6</f>
        <v>Polní cesta HPC1 v k.ú. Nebovidy</v>
      </c>
      <c r="F7" s="357"/>
      <c r="G7" s="357"/>
      <c r="H7" s="357"/>
      <c r="I7" s="107"/>
      <c r="L7" s="19"/>
    </row>
    <row r="8" spans="2:12" s="1" customFormat="1" ht="12" customHeight="1">
      <c r="B8" s="19"/>
      <c r="D8" s="113" t="s">
        <v>105</v>
      </c>
      <c r="I8" s="107"/>
      <c r="L8" s="19"/>
    </row>
    <row r="9" spans="1:31" s="2" customFormat="1" ht="14.4" customHeight="1">
      <c r="A9" s="33"/>
      <c r="B9" s="38"/>
      <c r="C9" s="33"/>
      <c r="D9" s="33"/>
      <c r="E9" s="356" t="s">
        <v>624</v>
      </c>
      <c r="F9" s="359"/>
      <c r="G9" s="359"/>
      <c r="H9" s="359"/>
      <c r="I9" s="114"/>
      <c r="J9" s="33"/>
      <c r="K9" s="33"/>
      <c r="L9" s="1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3" t="s">
        <v>696</v>
      </c>
      <c r="E10" s="33"/>
      <c r="F10" s="33"/>
      <c r="G10" s="33"/>
      <c r="H10" s="33"/>
      <c r="I10" s="114"/>
      <c r="J10" s="33"/>
      <c r="K10" s="33"/>
      <c r="L10" s="11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4.4" customHeight="1">
      <c r="A11" s="33"/>
      <c r="B11" s="38"/>
      <c r="C11" s="33"/>
      <c r="D11" s="33"/>
      <c r="E11" s="358" t="s">
        <v>724</v>
      </c>
      <c r="F11" s="359"/>
      <c r="G11" s="359"/>
      <c r="H11" s="359"/>
      <c r="I11" s="114"/>
      <c r="J11" s="33"/>
      <c r="K11" s="33"/>
      <c r="L11" s="1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0.2">
      <c r="A12" s="33"/>
      <c r="B12" s="38"/>
      <c r="C12" s="33"/>
      <c r="D12" s="33"/>
      <c r="E12" s="33"/>
      <c r="F12" s="33"/>
      <c r="G12" s="33"/>
      <c r="H12" s="33"/>
      <c r="I12" s="114"/>
      <c r="J12" s="33"/>
      <c r="K12" s="33"/>
      <c r="L12" s="1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3" t="s">
        <v>18</v>
      </c>
      <c r="E13" s="33"/>
      <c r="F13" s="102" t="s">
        <v>89</v>
      </c>
      <c r="G13" s="33"/>
      <c r="H13" s="33"/>
      <c r="I13" s="116" t="s">
        <v>20</v>
      </c>
      <c r="J13" s="102" t="s">
        <v>19</v>
      </c>
      <c r="K13" s="33"/>
      <c r="L13" s="1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21</v>
      </c>
      <c r="E14" s="33"/>
      <c r="F14" s="102" t="s">
        <v>22</v>
      </c>
      <c r="G14" s="33"/>
      <c r="H14" s="33"/>
      <c r="I14" s="116" t="s">
        <v>23</v>
      </c>
      <c r="J14" s="117" t="str">
        <f>'Rekapitulace stavby'!AN8</f>
        <v>1. 6. 2020</v>
      </c>
      <c r="K14" s="33"/>
      <c r="L14" s="1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114"/>
      <c r="J15" s="33"/>
      <c r="K15" s="33"/>
      <c r="L15" s="1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3" t="s">
        <v>25</v>
      </c>
      <c r="E16" s="33"/>
      <c r="F16" s="33"/>
      <c r="G16" s="33"/>
      <c r="H16" s="33"/>
      <c r="I16" s="116" t="s">
        <v>26</v>
      </c>
      <c r="J16" s="102" t="s">
        <v>19</v>
      </c>
      <c r="K16" s="33"/>
      <c r="L16" s="1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2" t="s">
        <v>496</v>
      </c>
      <c r="F17" s="33"/>
      <c r="G17" s="33"/>
      <c r="H17" s="33"/>
      <c r="I17" s="116" t="s">
        <v>28</v>
      </c>
      <c r="J17" s="102" t="s">
        <v>19</v>
      </c>
      <c r="K17" s="33"/>
      <c r="L17" s="1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114"/>
      <c r="J18" s="33"/>
      <c r="K18" s="33"/>
      <c r="L18" s="11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3" t="s">
        <v>29</v>
      </c>
      <c r="E19" s="33"/>
      <c r="F19" s="33"/>
      <c r="G19" s="33"/>
      <c r="H19" s="33"/>
      <c r="I19" s="116" t="s">
        <v>26</v>
      </c>
      <c r="J19" s="29" t="str">
        <f>'Rekapitulace stavby'!AN13</f>
        <v>Vyplň údaj</v>
      </c>
      <c r="K19" s="33"/>
      <c r="L19" s="11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60" t="str">
        <f>'Rekapitulace stavby'!E14</f>
        <v>Vyplň údaj</v>
      </c>
      <c r="F20" s="361"/>
      <c r="G20" s="361"/>
      <c r="H20" s="361"/>
      <c r="I20" s="116" t="s">
        <v>28</v>
      </c>
      <c r="J20" s="29" t="str">
        <f>'Rekapitulace stavby'!AN14</f>
        <v>Vyplň údaj</v>
      </c>
      <c r="K20" s="33"/>
      <c r="L20" s="11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114"/>
      <c r="J21" s="33"/>
      <c r="K21" s="33"/>
      <c r="L21" s="11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3" t="s">
        <v>31</v>
      </c>
      <c r="E22" s="33"/>
      <c r="F22" s="33"/>
      <c r="G22" s="33"/>
      <c r="H22" s="33"/>
      <c r="I22" s="116" t="s">
        <v>26</v>
      </c>
      <c r="J22" s="102" t="s">
        <v>19</v>
      </c>
      <c r="K22" s="33"/>
      <c r="L22" s="11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2" t="s">
        <v>32</v>
      </c>
      <c r="F23" s="33"/>
      <c r="G23" s="33"/>
      <c r="H23" s="33"/>
      <c r="I23" s="116" t="s">
        <v>28</v>
      </c>
      <c r="J23" s="102" t="s">
        <v>19</v>
      </c>
      <c r="K23" s="33"/>
      <c r="L23" s="11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114"/>
      <c r="J24" s="33"/>
      <c r="K24" s="33"/>
      <c r="L24" s="11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3" t="s">
        <v>34</v>
      </c>
      <c r="E25" s="33"/>
      <c r="F25" s="33"/>
      <c r="G25" s="33"/>
      <c r="H25" s="33"/>
      <c r="I25" s="116" t="s">
        <v>26</v>
      </c>
      <c r="J25" s="102" t="str">
        <f>IF('Rekapitulace stavby'!AN19="","",'Rekapitulace stavby'!AN19)</f>
        <v/>
      </c>
      <c r="K25" s="33"/>
      <c r="L25" s="11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2" t="str">
        <f>IF('Rekapitulace stavby'!E20="","",'Rekapitulace stavby'!E20)</f>
        <v xml:space="preserve"> </v>
      </c>
      <c r="F26" s="33"/>
      <c r="G26" s="33"/>
      <c r="H26" s="33"/>
      <c r="I26" s="116" t="s">
        <v>28</v>
      </c>
      <c r="J26" s="102" t="str">
        <f>IF('Rekapitulace stavby'!AN20="","",'Rekapitulace stavby'!AN20)</f>
        <v/>
      </c>
      <c r="K26" s="33"/>
      <c r="L26" s="11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114"/>
      <c r="J27" s="33"/>
      <c r="K27" s="33"/>
      <c r="L27" s="11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3" t="s">
        <v>35</v>
      </c>
      <c r="E28" s="33"/>
      <c r="F28" s="33"/>
      <c r="G28" s="33"/>
      <c r="H28" s="33"/>
      <c r="I28" s="114"/>
      <c r="J28" s="33"/>
      <c r="K28" s="33"/>
      <c r="L28" s="11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" customHeight="1">
      <c r="A29" s="118"/>
      <c r="B29" s="119"/>
      <c r="C29" s="118"/>
      <c r="D29" s="118"/>
      <c r="E29" s="362" t="s">
        <v>19</v>
      </c>
      <c r="F29" s="362"/>
      <c r="G29" s="362"/>
      <c r="H29" s="362"/>
      <c r="I29" s="120"/>
      <c r="J29" s="118"/>
      <c r="K29" s="118"/>
      <c r="L29" s="121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114"/>
      <c r="J30" s="33"/>
      <c r="K30" s="33"/>
      <c r="L30" s="11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11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37</v>
      </c>
      <c r="E32" s="33"/>
      <c r="F32" s="33"/>
      <c r="G32" s="33"/>
      <c r="H32" s="33"/>
      <c r="I32" s="114"/>
      <c r="J32" s="125">
        <f>ROUND(J88,2)</f>
        <v>0</v>
      </c>
      <c r="K32" s="33"/>
      <c r="L32" s="11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2"/>
      <c r="E33" s="122"/>
      <c r="F33" s="122"/>
      <c r="G33" s="122"/>
      <c r="H33" s="122"/>
      <c r="I33" s="123"/>
      <c r="J33" s="122"/>
      <c r="K33" s="122"/>
      <c r="L33" s="11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39</v>
      </c>
      <c r="G34" s="33"/>
      <c r="H34" s="33"/>
      <c r="I34" s="127" t="s">
        <v>38</v>
      </c>
      <c r="J34" s="126" t="s">
        <v>40</v>
      </c>
      <c r="K34" s="33"/>
      <c r="L34" s="11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8" t="s">
        <v>41</v>
      </c>
      <c r="E35" s="113" t="s">
        <v>42</v>
      </c>
      <c r="F35" s="129">
        <f>ROUND((SUM(BE88:BE119)),2)</f>
        <v>0</v>
      </c>
      <c r="G35" s="33"/>
      <c r="H35" s="33"/>
      <c r="I35" s="130">
        <v>0.21</v>
      </c>
      <c r="J35" s="129">
        <f>ROUND(((SUM(BE88:BE119))*I35),2)</f>
        <v>0</v>
      </c>
      <c r="K35" s="33"/>
      <c r="L35" s="11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3" t="s">
        <v>43</v>
      </c>
      <c r="F36" s="129">
        <f>ROUND((SUM(BF88:BF119)),2)</f>
        <v>0</v>
      </c>
      <c r="G36" s="33"/>
      <c r="H36" s="33"/>
      <c r="I36" s="130">
        <v>0.15</v>
      </c>
      <c r="J36" s="129">
        <f>ROUND(((SUM(BF88:BF119))*I36),2)</f>
        <v>0</v>
      </c>
      <c r="K36" s="33"/>
      <c r="L36" s="11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44</v>
      </c>
      <c r="F37" s="129">
        <f>ROUND((SUM(BG88:BG119)),2)</f>
        <v>0</v>
      </c>
      <c r="G37" s="33"/>
      <c r="H37" s="33"/>
      <c r="I37" s="130">
        <v>0.21</v>
      </c>
      <c r="J37" s="129">
        <f>0</f>
        <v>0</v>
      </c>
      <c r="K37" s="33"/>
      <c r="L37" s="1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8"/>
      <c r="C38" s="33"/>
      <c r="D38" s="33"/>
      <c r="E38" s="113" t="s">
        <v>45</v>
      </c>
      <c r="F38" s="129">
        <f>ROUND((SUM(BH88:BH119)),2)</f>
        <v>0</v>
      </c>
      <c r="G38" s="33"/>
      <c r="H38" s="33"/>
      <c r="I38" s="130">
        <v>0.15</v>
      </c>
      <c r="J38" s="129">
        <f>0</f>
        <v>0</v>
      </c>
      <c r="K38" s="33"/>
      <c r="L38" s="11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8"/>
      <c r="C39" s="33"/>
      <c r="D39" s="33"/>
      <c r="E39" s="113" t="s">
        <v>46</v>
      </c>
      <c r="F39" s="129">
        <f>ROUND((SUM(BI88:BI119)),2)</f>
        <v>0</v>
      </c>
      <c r="G39" s="33"/>
      <c r="H39" s="33"/>
      <c r="I39" s="130">
        <v>0</v>
      </c>
      <c r="J39" s="129">
        <f>0</f>
        <v>0</v>
      </c>
      <c r="K39" s="33"/>
      <c r="L39" s="11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11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7">
        <f>SUM(J32:J39)</f>
        <v>0</v>
      </c>
      <c r="K41" s="138"/>
      <c r="L41" s="11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11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" customHeight="1">
      <c r="A46" s="33"/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11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" customHeight="1">
      <c r="A47" s="33"/>
      <c r="B47" s="34"/>
      <c r="C47" s="22" t="s">
        <v>108</v>
      </c>
      <c r="D47" s="35"/>
      <c r="E47" s="35"/>
      <c r="F47" s="35"/>
      <c r="G47" s="35"/>
      <c r="H47" s="35"/>
      <c r="I47" s="114"/>
      <c r="J47" s="35"/>
      <c r="K47" s="35"/>
      <c r="L47" s="11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114"/>
      <c r="J48" s="35"/>
      <c r="K48" s="35"/>
      <c r="L48" s="11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16</v>
      </c>
      <c r="D49" s="35"/>
      <c r="E49" s="35"/>
      <c r="F49" s="35"/>
      <c r="G49" s="35"/>
      <c r="H49" s="35"/>
      <c r="I49" s="114"/>
      <c r="J49" s="35"/>
      <c r="K49" s="35"/>
      <c r="L49" s="11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63" t="str">
        <f>E7</f>
        <v>Polní cesta HPC1 v k.ú. Nebovidy</v>
      </c>
      <c r="F50" s="364"/>
      <c r="G50" s="364"/>
      <c r="H50" s="364"/>
      <c r="I50" s="114"/>
      <c r="J50" s="35"/>
      <c r="K50" s="35"/>
      <c r="L50" s="11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0"/>
      <c r="C51" s="28" t="s">
        <v>105</v>
      </c>
      <c r="D51" s="21"/>
      <c r="E51" s="21"/>
      <c r="F51" s="21"/>
      <c r="G51" s="21"/>
      <c r="H51" s="21"/>
      <c r="I51" s="107"/>
      <c r="J51" s="21"/>
      <c r="K51" s="21"/>
      <c r="L51" s="19"/>
    </row>
    <row r="52" spans="1:31" s="2" customFormat="1" ht="14.4" customHeight="1">
      <c r="A52" s="33"/>
      <c r="B52" s="34"/>
      <c r="C52" s="35"/>
      <c r="D52" s="35"/>
      <c r="E52" s="363" t="s">
        <v>624</v>
      </c>
      <c r="F52" s="365"/>
      <c r="G52" s="365"/>
      <c r="H52" s="365"/>
      <c r="I52" s="114"/>
      <c r="J52" s="35"/>
      <c r="K52" s="35"/>
      <c r="L52" s="1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28" t="s">
        <v>696</v>
      </c>
      <c r="D53" s="35"/>
      <c r="E53" s="35"/>
      <c r="F53" s="35"/>
      <c r="G53" s="35"/>
      <c r="H53" s="35"/>
      <c r="I53" s="114"/>
      <c r="J53" s="35"/>
      <c r="K53" s="35"/>
      <c r="L53" s="11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4.4" customHeight="1">
      <c r="A54" s="33"/>
      <c r="B54" s="34"/>
      <c r="C54" s="35"/>
      <c r="D54" s="35"/>
      <c r="E54" s="312" t="str">
        <f>E11</f>
        <v>SO-103.2 - Následná péče 2. rok</v>
      </c>
      <c r="F54" s="365"/>
      <c r="G54" s="365"/>
      <c r="H54" s="365"/>
      <c r="I54" s="114"/>
      <c r="J54" s="35"/>
      <c r="K54" s="35"/>
      <c r="L54" s="11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" customHeight="1">
      <c r="A55" s="33"/>
      <c r="B55" s="34"/>
      <c r="C55" s="35"/>
      <c r="D55" s="35"/>
      <c r="E55" s="35"/>
      <c r="F55" s="35"/>
      <c r="G55" s="35"/>
      <c r="H55" s="35"/>
      <c r="I55" s="114"/>
      <c r="J55" s="35"/>
      <c r="K55" s="35"/>
      <c r="L55" s="11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28" t="s">
        <v>21</v>
      </c>
      <c r="D56" s="35"/>
      <c r="E56" s="35"/>
      <c r="F56" s="26" t="str">
        <f>F14</f>
        <v xml:space="preserve"> </v>
      </c>
      <c r="G56" s="35"/>
      <c r="H56" s="35"/>
      <c r="I56" s="116" t="s">
        <v>23</v>
      </c>
      <c r="J56" s="58" t="str">
        <f>IF(J14="","",J14)</f>
        <v>1. 6. 2020</v>
      </c>
      <c r="K56" s="35"/>
      <c r="L56" s="11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" customHeight="1">
      <c r="A57" s="33"/>
      <c r="B57" s="34"/>
      <c r="C57" s="35"/>
      <c r="D57" s="35"/>
      <c r="E57" s="35"/>
      <c r="F57" s="35"/>
      <c r="G57" s="35"/>
      <c r="H57" s="35"/>
      <c r="I57" s="114"/>
      <c r="J57" s="35"/>
      <c r="K57" s="35"/>
      <c r="L57" s="11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40.8" customHeight="1">
      <c r="A58" s="33"/>
      <c r="B58" s="34"/>
      <c r="C58" s="28" t="s">
        <v>25</v>
      </c>
      <c r="D58" s="35"/>
      <c r="E58" s="35"/>
      <c r="F58" s="26" t="str">
        <f>E17</f>
        <v>ČR-SPÚ, Pobočka Kolín</v>
      </c>
      <c r="G58" s="35"/>
      <c r="H58" s="35"/>
      <c r="I58" s="116" t="s">
        <v>31</v>
      </c>
      <c r="J58" s="31" t="str">
        <f>E23</f>
        <v>AGRO-AQUA, s.r.o. Pardubice</v>
      </c>
      <c r="K58" s="35"/>
      <c r="L58" s="11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6" customHeight="1">
      <c r="A59" s="33"/>
      <c r="B59" s="34"/>
      <c r="C59" s="28" t="s">
        <v>29</v>
      </c>
      <c r="D59" s="35"/>
      <c r="E59" s="35"/>
      <c r="F59" s="26" t="str">
        <f>IF(E20="","",E20)</f>
        <v>Vyplň údaj</v>
      </c>
      <c r="G59" s="35"/>
      <c r="H59" s="35"/>
      <c r="I59" s="116" t="s">
        <v>34</v>
      </c>
      <c r="J59" s="31" t="str">
        <f>E26</f>
        <v xml:space="preserve"> </v>
      </c>
      <c r="K59" s="35"/>
      <c r="L59" s="11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5" customHeight="1">
      <c r="A60" s="33"/>
      <c r="B60" s="34"/>
      <c r="C60" s="35"/>
      <c r="D60" s="35"/>
      <c r="E60" s="35"/>
      <c r="F60" s="35"/>
      <c r="G60" s="35"/>
      <c r="H60" s="35"/>
      <c r="I60" s="114"/>
      <c r="J60" s="35"/>
      <c r="K60" s="35"/>
      <c r="L60" s="11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45" t="s">
        <v>109</v>
      </c>
      <c r="D61" s="146"/>
      <c r="E61" s="146"/>
      <c r="F61" s="146"/>
      <c r="G61" s="146"/>
      <c r="H61" s="146"/>
      <c r="I61" s="147"/>
      <c r="J61" s="148" t="s">
        <v>110</v>
      </c>
      <c r="K61" s="146"/>
      <c r="L61" s="11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5" customHeight="1">
      <c r="A62" s="33"/>
      <c r="B62" s="34"/>
      <c r="C62" s="35"/>
      <c r="D62" s="35"/>
      <c r="E62" s="35"/>
      <c r="F62" s="35"/>
      <c r="G62" s="35"/>
      <c r="H62" s="35"/>
      <c r="I62" s="114"/>
      <c r="J62" s="35"/>
      <c r="K62" s="35"/>
      <c r="L62" s="11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49" t="s">
        <v>69</v>
      </c>
      <c r="D63" s="35"/>
      <c r="E63" s="35"/>
      <c r="F63" s="35"/>
      <c r="G63" s="35"/>
      <c r="H63" s="35"/>
      <c r="I63" s="114"/>
      <c r="J63" s="76">
        <f>J88</f>
        <v>0</v>
      </c>
      <c r="K63" s="35"/>
      <c r="L63" s="11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6" t="s">
        <v>111</v>
      </c>
    </row>
    <row r="64" spans="2:12" s="9" customFormat="1" ht="24.9" customHeight="1">
      <c r="B64" s="150"/>
      <c r="C64" s="151"/>
      <c r="D64" s="152" t="s">
        <v>112</v>
      </c>
      <c r="E64" s="153"/>
      <c r="F64" s="153"/>
      <c r="G64" s="153"/>
      <c r="H64" s="153"/>
      <c r="I64" s="154"/>
      <c r="J64" s="155">
        <f>J89</f>
        <v>0</v>
      </c>
      <c r="K64" s="151"/>
      <c r="L64" s="156"/>
    </row>
    <row r="65" spans="2:12" s="10" customFormat="1" ht="19.95" customHeight="1">
      <c r="B65" s="157"/>
      <c r="C65" s="96"/>
      <c r="D65" s="158" t="s">
        <v>113</v>
      </c>
      <c r="E65" s="159"/>
      <c r="F65" s="159"/>
      <c r="G65" s="159"/>
      <c r="H65" s="159"/>
      <c r="I65" s="160"/>
      <c r="J65" s="161">
        <f>J90</f>
        <v>0</v>
      </c>
      <c r="K65" s="96"/>
      <c r="L65" s="162"/>
    </row>
    <row r="66" spans="2:12" s="10" customFormat="1" ht="19.95" customHeight="1">
      <c r="B66" s="157"/>
      <c r="C66" s="96"/>
      <c r="D66" s="158" t="s">
        <v>119</v>
      </c>
      <c r="E66" s="159"/>
      <c r="F66" s="159"/>
      <c r="G66" s="159"/>
      <c r="H66" s="159"/>
      <c r="I66" s="160"/>
      <c r="J66" s="161">
        <f>J117</f>
        <v>0</v>
      </c>
      <c r="K66" s="96"/>
      <c r="L66" s="162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114"/>
      <c r="J67" s="35"/>
      <c r="K67" s="35"/>
      <c r="L67" s="11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141"/>
      <c r="J68" s="47"/>
      <c r="K68" s="47"/>
      <c r="L68" s="11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144"/>
      <c r="J72" s="49"/>
      <c r="K72" s="49"/>
      <c r="L72" s="11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120</v>
      </c>
      <c r="D73" s="35"/>
      <c r="E73" s="35"/>
      <c r="F73" s="35"/>
      <c r="G73" s="35"/>
      <c r="H73" s="35"/>
      <c r="I73" s="114"/>
      <c r="J73" s="35"/>
      <c r="K73" s="35"/>
      <c r="L73" s="11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14"/>
      <c r="J74" s="35"/>
      <c r="K74" s="35"/>
      <c r="L74" s="1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114"/>
      <c r="J75" s="35"/>
      <c r="K75" s="35"/>
      <c r="L75" s="1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34"/>
      <c r="C76" s="35"/>
      <c r="D76" s="35"/>
      <c r="E76" s="363" t="str">
        <f>E7</f>
        <v>Polní cesta HPC1 v k.ú. Nebovidy</v>
      </c>
      <c r="F76" s="364"/>
      <c r="G76" s="364"/>
      <c r="H76" s="364"/>
      <c r="I76" s="114"/>
      <c r="J76" s="35"/>
      <c r="K76" s="35"/>
      <c r="L76" s="1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2:12" s="1" customFormat="1" ht="12" customHeight="1">
      <c r="B77" s="20"/>
      <c r="C77" s="28" t="s">
        <v>105</v>
      </c>
      <c r="D77" s="21"/>
      <c r="E77" s="21"/>
      <c r="F77" s="21"/>
      <c r="G77" s="21"/>
      <c r="H77" s="21"/>
      <c r="I77" s="107"/>
      <c r="J77" s="21"/>
      <c r="K77" s="21"/>
      <c r="L77" s="19"/>
    </row>
    <row r="78" spans="1:31" s="2" customFormat="1" ht="14.4" customHeight="1">
      <c r="A78" s="33"/>
      <c r="B78" s="34"/>
      <c r="C78" s="35"/>
      <c r="D78" s="35"/>
      <c r="E78" s="363" t="s">
        <v>624</v>
      </c>
      <c r="F78" s="365"/>
      <c r="G78" s="365"/>
      <c r="H78" s="365"/>
      <c r="I78" s="114"/>
      <c r="J78" s="35"/>
      <c r="K78" s="35"/>
      <c r="L78" s="1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696</v>
      </c>
      <c r="D79" s="35"/>
      <c r="E79" s="35"/>
      <c r="F79" s="35"/>
      <c r="G79" s="35"/>
      <c r="H79" s="35"/>
      <c r="I79" s="114"/>
      <c r="J79" s="35"/>
      <c r="K79" s="35"/>
      <c r="L79" s="1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4.4" customHeight="1">
      <c r="A80" s="33"/>
      <c r="B80" s="34"/>
      <c r="C80" s="35"/>
      <c r="D80" s="35"/>
      <c r="E80" s="312" t="str">
        <f>E11</f>
        <v>SO-103.2 - Následná péče 2. rok</v>
      </c>
      <c r="F80" s="365"/>
      <c r="G80" s="365"/>
      <c r="H80" s="365"/>
      <c r="I80" s="114"/>
      <c r="J80" s="35"/>
      <c r="K80" s="35"/>
      <c r="L80" s="1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114"/>
      <c r="J81" s="35"/>
      <c r="K81" s="35"/>
      <c r="L81" s="11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F14</f>
        <v xml:space="preserve"> </v>
      </c>
      <c r="G82" s="35"/>
      <c r="H82" s="35"/>
      <c r="I82" s="116" t="s">
        <v>23</v>
      </c>
      <c r="J82" s="58" t="str">
        <f>IF(J14="","",J14)</f>
        <v>1. 6. 2020</v>
      </c>
      <c r="K82" s="35"/>
      <c r="L82" s="11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11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8" customHeight="1">
      <c r="A84" s="33"/>
      <c r="B84" s="34"/>
      <c r="C84" s="28" t="s">
        <v>25</v>
      </c>
      <c r="D84" s="35"/>
      <c r="E84" s="35"/>
      <c r="F84" s="26" t="str">
        <f>E17</f>
        <v>ČR-SPÚ, Pobočka Kolín</v>
      </c>
      <c r="G84" s="35"/>
      <c r="H84" s="35"/>
      <c r="I84" s="116" t="s">
        <v>31</v>
      </c>
      <c r="J84" s="31" t="str">
        <f>E23</f>
        <v>AGRO-AQUA, s.r.o. Pardubice</v>
      </c>
      <c r="K84" s="35"/>
      <c r="L84" s="11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6" customHeight="1">
      <c r="A85" s="33"/>
      <c r="B85" s="34"/>
      <c r="C85" s="28" t="s">
        <v>29</v>
      </c>
      <c r="D85" s="35"/>
      <c r="E85" s="35"/>
      <c r="F85" s="26" t="str">
        <f>IF(E20="","",E20)</f>
        <v>Vyplň údaj</v>
      </c>
      <c r="G85" s="35"/>
      <c r="H85" s="35"/>
      <c r="I85" s="116" t="s">
        <v>34</v>
      </c>
      <c r="J85" s="31" t="str">
        <f>E26</f>
        <v xml:space="preserve"> </v>
      </c>
      <c r="K85" s="35"/>
      <c r="L85" s="11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114"/>
      <c r="J86" s="35"/>
      <c r="K86" s="35"/>
      <c r="L86" s="11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63"/>
      <c r="B87" s="164"/>
      <c r="C87" s="165" t="s">
        <v>121</v>
      </c>
      <c r="D87" s="166" t="s">
        <v>56</v>
      </c>
      <c r="E87" s="166" t="s">
        <v>52</v>
      </c>
      <c r="F87" s="166" t="s">
        <v>53</v>
      </c>
      <c r="G87" s="166" t="s">
        <v>122</v>
      </c>
      <c r="H87" s="166" t="s">
        <v>123</v>
      </c>
      <c r="I87" s="167" t="s">
        <v>124</v>
      </c>
      <c r="J87" s="166" t="s">
        <v>110</v>
      </c>
      <c r="K87" s="168" t="s">
        <v>125</v>
      </c>
      <c r="L87" s="169"/>
      <c r="M87" s="67" t="s">
        <v>19</v>
      </c>
      <c r="N87" s="68" t="s">
        <v>41</v>
      </c>
      <c r="O87" s="68" t="s">
        <v>126</v>
      </c>
      <c r="P87" s="68" t="s">
        <v>127</v>
      </c>
      <c r="Q87" s="68" t="s">
        <v>128</v>
      </c>
      <c r="R87" s="68" t="s">
        <v>129</v>
      </c>
      <c r="S87" s="68" t="s">
        <v>130</v>
      </c>
      <c r="T87" s="69" t="s">
        <v>131</v>
      </c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</row>
    <row r="88" spans="1:63" s="2" customFormat="1" ht="22.8" customHeight="1">
      <c r="A88" s="33"/>
      <c r="B88" s="34"/>
      <c r="C88" s="74" t="s">
        <v>132</v>
      </c>
      <c r="D88" s="35"/>
      <c r="E88" s="35"/>
      <c r="F88" s="35"/>
      <c r="G88" s="35"/>
      <c r="H88" s="35"/>
      <c r="I88" s="114"/>
      <c r="J88" s="170">
        <f>BK88</f>
        <v>0</v>
      </c>
      <c r="K88" s="35"/>
      <c r="L88" s="38"/>
      <c r="M88" s="70"/>
      <c r="N88" s="171"/>
      <c r="O88" s="71"/>
      <c r="P88" s="172">
        <f>P89</f>
        <v>0</v>
      </c>
      <c r="Q88" s="71"/>
      <c r="R88" s="172">
        <f>R89</f>
        <v>0.2606</v>
      </c>
      <c r="S88" s="71"/>
      <c r="T88" s="173">
        <f>T89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111</v>
      </c>
      <c r="BK88" s="174">
        <f>BK89</f>
        <v>0</v>
      </c>
    </row>
    <row r="89" spans="2:63" s="12" customFormat="1" ht="25.95" customHeight="1">
      <c r="B89" s="175"/>
      <c r="C89" s="176"/>
      <c r="D89" s="177" t="s">
        <v>70</v>
      </c>
      <c r="E89" s="178" t="s">
        <v>133</v>
      </c>
      <c r="F89" s="178" t="s">
        <v>134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P90+P117</f>
        <v>0</v>
      </c>
      <c r="Q89" s="183"/>
      <c r="R89" s="184">
        <f>R90+R117</f>
        <v>0.2606</v>
      </c>
      <c r="S89" s="183"/>
      <c r="T89" s="185">
        <f>T90+T117</f>
        <v>0</v>
      </c>
      <c r="AR89" s="186" t="s">
        <v>79</v>
      </c>
      <c r="AT89" s="187" t="s">
        <v>70</v>
      </c>
      <c r="AU89" s="187" t="s">
        <v>71</v>
      </c>
      <c r="AY89" s="186" t="s">
        <v>135</v>
      </c>
      <c r="BK89" s="188">
        <f>BK90+BK117</f>
        <v>0</v>
      </c>
    </row>
    <row r="90" spans="2:63" s="12" customFormat="1" ht="22.8" customHeight="1">
      <c r="B90" s="175"/>
      <c r="C90" s="176"/>
      <c r="D90" s="177" t="s">
        <v>70</v>
      </c>
      <c r="E90" s="189" t="s">
        <v>79</v>
      </c>
      <c r="F90" s="189" t="s">
        <v>136</v>
      </c>
      <c r="G90" s="176"/>
      <c r="H90" s="176"/>
      <c r="I90" s="179"/>
      <c r="J90" s="190">
        <f>BK90</f>
        <v>0</v>
      </c>
      <c r="K90" s="176"/>
      <c r="L90" s="181"/>
      <c r="M90" s="182"/>
      <c r="N90" s="183"/>
      <c r="O90" s="183"/>
      <c r="P90" s="184">
        <f>SUM(P91:P116)</f>
        <v>0</v>
      </c>
      <c r="Q90" s="183"/>
      <c r="R90" s="184">
        <f>SUM(R91:R116)</f>
        <v>0.2606</v>
      </c>
      <c r="S90" s="183"/>
      <c r="T90" s="185">
        <f>SUM(T91:T116)</f>
        <v>0</v>
      </c>
      <c r="AR90" s="186" t="s">
        <v>79</v>
      </c>
      <c r="AT90" s="187" t="s">
        <v>70</v>
      </c>
      <c r="AU90" s="187" t="s">
        <v>79</v>
      </c>
      <c r="AY90" s="186" t="s">
        <v>135</v>
      </c>
      <c r="BK90" s="188">
        <f>SUM(BK91:BK116)</f>
        <v>0</v>
      </c>
    </row>
    <row r="91" spans="1:65" s="2" customFormat="1" ht="14.4" customHeight="1">
      <c r="A91" s="33"/>
      <c r="B91" s="34"/>
      <c r="C91" s="191" t="s">
        <v>79</v>
      </c>
      <c r="D91" s="191" t="s">
        <v>137</v>
      </c>
      <c r="E91" s="192" t="s">
        <v>698</v>
      </c>
      <c r="F91" s="193" t="s">
        <v>699</v>
      </c>
      <c r="G91" s="194" t="s">
        <v>157</v>
      </c>
      <c r="H91" s="195">
        <v>1095</v>
      </c>
      <c r="I91" s="196"/>
      <c r="J91" s="197">
        <f>ROUND(I91*H91,2)</f>
        <v>0</v>
      </c>
      <c r="K91" s="193" t="s">
        <v>141</v>
      </c>
      <c r="L91" s="38"/>
      <c r="M91" s="198" t="s">
        <v>19</v>
      </c>
      <c r="N91" s="199" t="s">
        <v>42</v>
      </c>
      <c r="O91" s="63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202" t="s">
        <v>142</v>
      </c>
      <c r="AT91" s="202" t="s">
        <v>137</v>
      </c>
      <c r="AU91" s="202" t="s">
        <v>82</v>
      </c>
      <c r="AY91" s="16" t="s">
        <v>135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6" t="s">
        <v>79</v>
      </c>
      <c r="BK91" s="203">
        <f>ROUND(I91*H91,2)</f>
        <v>0</v>
      </c>
      <c r="BL91" s="16" t="s">
        <v>142</v>
      </c>
      <c r="BM91" s="202" t="s">
        <v>700</v>
      </c>
    </row>
    <row r="92" spans="1:47" s="2" customFormat="1" ht="10.2">
      <c r="A92" s="33"/>
      <c r="B92" s="34"/>
      <c r="C92" s="35"/>
      <c r="D92" s="204" t="s">
        <v>144</v>
      </c>
      <c r="E92" s="35"/>
      <c r="F92" s="205" t="s">
        <v>701</v>
      </c>
      <c r="G92" s="35"/>
      <c r="H92" s="35"/>
      <c r="I92" s="114"/>
      <c r="J92" s="35"/>
      <c r="K92" s="35"/>
      <c r="L92" s="38"/>
      <c r="M92" s="206"/>
      <c r="N92" s="207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144</v>
      </c>
      <c r="AU92" s="16" t="s">
        <v>82</v>
      </c>
    </row>
    <row r="93" spans="2:51" s="13" customFormat="1" ht="10.2">
      <c r="B93" s="208"/>
      <c r="C93" s="209"/>
      <c r="D93" s="204" t="s">
        <v>146</v>
      </c>
      <c r="E93" s="210" t="s">
        <v>19</v>
      </c>
      <c r="F93" s="211" t="s">
        <v>702</v>
      </c>
      <c r="G93" s="209"/>
      <c r="H93" s="212">
        <v>1095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146</v>
      </c>
      <c r="AU93" s="218" t="s">
        <v>82</v>
      </c>
      <c r="AV93" s="13" t="s">
        <v>82</v>
      </c>
      <c r="AW93" s="13" t="s">
        <v>33</v>
      </c>
      <c r="AX93" s="13" t="s">
        <v>79</v>
      </c>
      <c r="AY93" s="218" t="s">
        <v>135</v>
      </c>
    </row>
    <row r="94" spans="1:65" s="2" customFormat="1" ht="14.4" customHeight="1">
      <c r="A94" s="33"/>
      <c r="B94" s="34"/>
      <c r="C94" s="191" t="s">
        <v>82</v>
      </c>
      <c r="D94" s="191" t="s">
        <v>137</v>
      </c>
      <c r="E94" s="192" t="s">
        <v>703</v>
      </c>
      <c r="F94" s="193" t="s">
        <v>704</v>
      </c>
      <c r="G94" s="194" t="s">
        <v>150</v>
      </c>
      <c r="H94" s="195">
        <v>12</v>
      </c>
      <c r="I94" s="196"/>
      <c r="J94" s="197">
        <f>ROUND(I94*H94,2)</f>
        <v>0</v>
      </c>
      <c r="K94" s="193" t="s">
        <v>141</v>
      </c>
      <c r="L94" s="38"/>
      <c r="M94" s="198" t="s">
        <v>19</v>
      </c>
      <c r="N94" s="199" t="s">
        <v>42</v>
      </c>
      <c r="O94" s="63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202" t="s">
        <v>142</v>
      </c>
      <c r="AT94" s="202" t="s">
        <v>137</v>
      </c>
      <c r="AU94" s="202" t="s">
        <v>82</v>
      </c>
      <c r="AY94" s="16" t="s">
        <v>135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6" t="s">
        <v>79</v>
      </c>
      <c r="BK94" s="203">
        <f>ROUND(I94*H94,2)</f>
        <v>0</v>
      </c>
      <c r="BL94" s="16" t="s">
        <v>142</v>
      </c>
      <c r="BM94" s="202" t="s">
        <v>705</v>
      </c>
    </row>
    <row r="95" spans="1:47" s="2" customFormat="1" ht="10.2">
      <c r="A95" s="33"/>
      <c r="B95" s="34"/>
      <c r="C95" s="35"/>
      <c r="D95" s="204" t="s">
        <v>144</v>
      </c>
      <c r="E95" s="35"/>
      <c r="F95" s="205" t="s">
        <v>706</v>
      </c>
      <c r="G95" s="35"/>
      <c r="H95" s="35"/>
      <c r="I95" s="114"/>
      <c r="J95" s="35"/>
      <c r="K95" s="35"/>
      <c r="L95" s="38"/>
      <c r="M95" s="206"/>
      <c r="N95" s="207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144</v>
      </c>
      <c r="AU95" s="16" t="s">
        <v>82</v>
      </c>
    </row>
    <row r="96" spans="1:65" s="2" customFormat="1" ht="14.4" customHeight="1">
      <c r="A96" s="33"/>
      <c r="B96" s="34"/>
      <c r="C96" s="191" t="s">
        <v>154</v>
      </c>
      <c r="D96" s="191" t="s">
        <v>137</v>
      </c>
      <c r="E96" s="192" t="s">
        <v>654</v>
      </c>
      <c r="F96" s="193" t="s">
        <v>655</v>
      </c>
      <c r="G96" s="194" t="s">
        <v>150</v>
      </c>
      <c r="H96" s="195">
        <v>12</v>
      </c>
      <c r="I96" s="196"/>
      <c r="J96" s="197">
        <f>ROUND(I96*H96,2)</f>
        <v>0</v>
      </c>
      <c r="K96" s="193" t="s">
        <v>141</v>
      </c>
      <c r="L96" s="38"/>
      <c r="M96" s="198" t="s">
        <v>19</v>
      </c>
      <c r="N96" s="199" t="s">
        <v>42</v>
      </c>
      <c r="O96" s="63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202" t="s">
        <v>142</v>
      </c>
      <c r="AT96" s="202" t="s">
        <v>137</v>
      </c>
      <c r="AU96" s="202" t="s">
        <v>82</v>
      </c>
      <c r="AY96" s="16" t="s">
        <v>135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6" t="s">
        <v>79</v>
      </c>
      <c r="BK96" s="203">
        <f>ROUND(I96*H96,2)</f>
        <v>0</v>
      </c>
      <c r="BL96" s="16" t="s">
        <v>142</v>
      </c>
      <c r="BM96" s="202" t="s">
        <v>707</v>
      </c>
    </row>
    <row r="97" spans="1:47" s="2" customFormat="1" ht="10.2">
      <c r="A97" s="33"/>
      <c r="B97" s="34"/>
      <c r="C97" s="35"/>
      <c r="D97" s="204" t="s">
        <v>144</v>
      </c>
      <c r="E97" s="35"/>
      <c r="F97" s="205" t="s">
        <v>657</v>
      </c>
      <c r="G97" s="35"/>
      <c r="H97" s="35"/>
      <c r="I97" s="114"/>
      <c r="J97" s="35"/>
      <c r="K97" s="35"/>
      <c r="L97" s="38"/>
      <c r="M97" s="206"/>
      <c r="N97" s="207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144</v>
      </c>
      <c r="AU97" s="16" t="s">
        <v>82</v>
      </c>
    </row>
    <row r="98" spans="1:65" s="2" customFormat="1" ht="14.4" customHeight="1">
      <c r="A98" s="33"/>
      <c r="B98" s="34"/>
      <c r="C98" s="219" t="s">
        <v>142</v>
      </c>
      <c r="D98" s="219" t="s">
        <v>257</v>
      </c>
      <c r="E98" s="220" t="s">
        <v>658</v>
      </c>
      <c r="F98" s="221" t="s">
        <v>659</v>
      </c>
      <c r="G98" s="222" t="s">
        <v>289</v>
      </c>
      <c r="H98" s="223">
        <v>0.6</v>
      </c>
      <c r="I98" s="224"/>
      <c r="J98" s="225">
        <f>ROUND(I98*H98,2)</f>
        <v>0</v>
      </c>
      <c r="K98" s="221" t="s">
        <v>19</v>
      </c>
      <c r="L98" s="226"/>
      <c r="M98" s="227" t="s">
        <v>19</v>
      </c>
      <c r="N98" s="228" t="s">
        <v>42</v>
      </c>
      <c r="O98" s="63"/>
      <c r="P98" s="200">
        <f>O98*H98</f>
        <v>0</v>
      </c>
      <c r="Q98" s="200">
        <v>0.001</v>
      </c>
      <c r="R98" s="200">
        <f>Q98*H98</f>
        <v>0.0006</v>
      </c>
      <c r="S98" s="200">
        <v>0</v>
      </c>
      <c r="T98" s="201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202" t="s">
        <v>183</v>
      </c>
      <c r="AT98" s="202" t="s">
        <v>257</v>
      </c>
      <c r="AU98" s="202" t="s">
        <v>82</v>
      </c>
      <c r="AY98" s="16" t="s">
        <v>135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6" t="s">
        <v>79</v>
      </c>
      <c r="BK98" s="203">
        <f>ROUND(I98*H98,2)</f>
        <v>0</v>
      </c>
      <c r="BL98" s="16" t="s">
        <v>142</v>
      </c>
      <c r="BM98" s="202" t="s">
        <v>708</v>
      </c>
    </row>
    <row r="99" spans="1:47" s="2" customFormat="1" ht="10.2">
      <c r="A99" s="33"/>
      <c r="B99" s="34"/>
      <c r="C99" s="35"/>
      <c r="D99" s="204" t="s">
        <v>144</v>
      </c>
      <c r="E99" s="35"/>
      <c r="F99" s="205" t="s">
        <v>659</v>
      </c>
      <c r="G99" s="35"/>
      <c r="H99" s="35"/>
      <c r="I99" s="114"/>
      <c r="J99" s="35"/>
      <c r="K99" s="35"/>
      <c r="L99" s="38"/>
      <c r="M99" s="206"/>
      <c r="N99" s="207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144</v>
      </c>
      <c r="AU99" s="16" t="s">
        <v>82</v>
      </c>
    </row>
    <row r="100" spans="2:51" s="13" customFormat="1" ht="10.2">
      <c r="B100" s="208"/>
      <c r="C100" s="209"/>
      <c r="D100" s="204" t="s">
        <v>146</v>
      </c>
      <c r="E100" s="210" t="s">
        <v>19</v>
      </c>
      <c r="F100" s="211" t="s">
        <v>661</v>
      </c>
      <c r="G100" s="209"/>
      <c r="H100" s="212">
        <v>0.6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146</v>
      </c>
      <c r="AU100" s="218" t="s">
        <v>82</v>
      </c>
      <c r="AV100" s="13" t="s">
        <v>82</v>
      </c>
      <c r="AW100" s="13" t="s">
        <v>33</v>
      </c>
      <c r="AX100" s="13" t="s">
        <v>79</v>
      </c>
      <c r="AY100" s="218" t="s">
        <v>135</v>
      </c>
    </row>
    <row r="101" spans="1:65" s="2" customFormat="1" ht="14.4" customHeight="1">
      <c r="A101" s="33"/>
      <c r="B101" s="34"/>
      <c r="C101" s="191" t="s">
        <v>166</v>
      </c>
      <c r="D101" s="191" t="s">
        <v>137</v>
      </c>
      <c r="E101" s="192" t="s">
        <v>674</v>
      </c>
      <c r="F101" s="193" t="s">
        <v>675</v>
      </c>
      <c r="G101" s="194" t="s">
        <v>157</v>
      </c>
      <c r="H101" s="195">
        <v>12</v>
      </c>
      <c r="I101" s="196"/>
      <c r="J101" s="197">
        <f>ROUND(I101*H101,2)</f>
        <v>0</v>
      </c>
      <c r="K101" s="193" t="s">
        <v>141</v>
      </c>
      <c r="L101" s="38"/>
      <c r="M101" s="198" t="s">
        <v>19</v>
      </c>
      <c r="N101" s="199" t="s">
        <v>42</v>
      </c>
      <c r="O101" s="63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202" t="s">
        <v>142</v>
      </c>
      <c r="AT101" s="202" t="s">
        <v>137</v>
      </c>
      <c r="AU101" s="202" t="s">
        <v>82</v>
      </c>
      <c r="AY101" s="16" t="s">
        <v>135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6" t="s">
        <v>79</v>
      </c>
      <c r="BK101" s="203">
        <f>ROUND(I101*H101,2)</f>
        <v>0</v>
      </c>
      <c r="BL101" s="16" t="s">
        <v>142</v>
      </c>
      <c r="BM101" s="202" t="s">
        <v>709</v>
      </c>
    </row>
    <row r="102" spans="1:47" s="2" customFormat="1" ht="10.2">
      <c r="A102" s="33"/>
      <c r="B102" s="34"/>
      <c r="C102" s="35"/>
      <c r="D102" s="204" t="s">
        <v>144</v>
      </c>
      <c r="E102" s="35"/>
      <c r="F102" s="205" t="s">
        <v>677</v>
      </c>
      <c r="G102" s="35"/>
      <c r="H102" s="35"/>
      <c r="I102" s="114"/>
      <c r="J102" s="35"/>
      <c r="K102" s="35"/>
      <c r="L102" s="38"/>
      <c r="M102" s="206"/>
      <c r="N102" s="207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144</v>
      </c>
      <c r="AU102" s="16" t="s">
        <v>82</v>
      </c>
    </row>
    <row r="103" spans="2:51" s="13" customFormat="1" ht="10.2">
      <c r="B103" s="208"/>
      <c r="C103" s="209"/>
      <c r="D103" s="204" t="s">
        <v>146</v>
      </c>
      <c r="E103" s="210" t="s">
        <v>19</v>
      </c>
      <c r="F103" s="211" t="s">
        <v>678</v>
      </c>
      <c r="G103" s="209"/>
      <c r="H103" s="212">
        <v>12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146</v>
      </c>
      <c r="AU103" s="218" t="s">
        <v>82</v>
      </c>
      <c r="AV103" s="13" t="s">
        <v>82</v>
      </c>
      <c r="AW103" s="13" t="s">
        <v>33</v>
      </c>
      <c r="AX103" s="13" t="s">
        <v>79</v>
      </c>
      <c r="AY103" s="218" t="s">
        <v>135</v>
      </c>
    </row>
    <row r="104" spans="1:65" s="2" customFormat="1" ht="14.4" customHeight="1">
      <c r="A104" s="33"/>
      <c r="B104" s="34"/>
      <c r="C104" s="219" t="s">
        <v>172</v>
      </c>
      <c r="D104" s="219" t="s">
        <v>257</v>
      </c>
      <c r="E104" s="220" t="s">
        <v>679</v>
      </c>
      <c r="F104" s="221" t="s">
        <v>680</v>
      </c>
      <c r="G104" s="222" t="s">
        <v>140</v>
      </c>
      <c r="H104" s="223">
        <v>1.2</v>
      </c>
      <c r="I104" s="224"/>
      <c r="J104" s="225">
        <f>ROUND(I104*H104,2)</f>
        <v>0</v>
      </c>
      <c r="K104" s="221" t="s">
        <v>141</v>
      </c>
      <c r="L104" s="226"/>
      <c r="M104" s="227" t="s">
        <v>19</v>
      </c>
      <c r="N104" s="228" t="s">
        <v>42</v>
      </c>
      <c r="O104" s="63"/>
      <c r="P104" s="200">
        <f>O104*H104</f>
        <v>0</v>
      </c>
      <c r="Q104" s="200">
        <v>0.2</v>
      </c>
      <c r="R104" s="200">
        <f>Q104*H104</f>
        <v>0.24</v>
      </c>
      <c r="S104" s="200">
        <v>0</v>
      </c>
      <c r="T104" s="201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202" t="s">
        <v>183</v>
      </c>
      <c r="AT104" s="202" t="s">
        <v>257</v>
      </c>
      <c r="AU104" s="202" t="s">
        <v>82</v>
      </c>
      <c r="AY104" s="16" t="s">
        <v>135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6" t="s">
        <v>79</v>
      </c>
      <c r="BK104" s="203">
        <f>ROUND(I104*H104,2)</f>
        <v>0</v>
      </c>
      <c r="BL104" s="16" t="s">
        <v>142</v>
      </c>
      <c r="BM104" s="202" t="s">
        <v>725</v>
      </c>
    </row>
    <row r="105" spans="1:47" s="2" customFormat="1" ht="10.2">
      <c r="A105" s="33"/>
      <c r="B105" s="34"/>
      <c r="C105" s="35"/>
      <c r="D105" s="204" t="s">
        <v>144</v>
      </c>
      <c r="E105" s="35"/>
      <c r="F105" s="205" t="s">
        <v>680</v>
      </c>
      <c r="G105" s="35"/>
      <c r="H105" s="35"/>
      <c r="I105" s="114"/>
      <c r="J105" s="35"/>
      <c r="K105" s="35"/>
      <c r="L105" s="38"/>
      <c r="M105" s="206"/>
      <c r="N105" s="207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144</v>
      </c>
      <c r="AU105" s="16" t="s">
        <v>82</v>
      </c>
    </row>
    <row r="106" spans="2:51" s="13" customFormat="1" ht="10.2">
      <c r="B106" s="208"/>
      <c r="C106" s="209"/>
      <c r="D106" s="204" t="s">
        <v>146</v>
      </c>
      <c r="E106" s="210" t="s">
        <v>19</v>
      </c>
      <c r="F106" s="211" t="s">
        <v>682</v>
      </c>
      <c r="G106" s="209"/>
      <c r="H106" s="212">
        <v>1.2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146</v>
      </c>
      <c r="AU106" s="218" t="s">
        <v>82</v>
      </c>
      <c r="AV106" s="13" t="s">
        <v>82</v>
      </c>
      <c r="AW106" s="13" t="s">
        <v>33</v>
      </c>
      <c r="AX106" s="13" t="s">
        <v>79</v>
      </c>
      <c r="AY106" s="218" t="s">
        <v>135</v>
      </c>
    </row>
    <row r="107" spans="1:65" s="2" customFormat="1" ht="14.4" customHeight="1">
      <c r="A107" s="33"/>
      <c r="B107" s="34"/>
      <c r="C107" s="191" t="s">
        <v>177</v>
      </c>
      <c r="D107" s="191" t="s">
        <v>137</v>
      </c>
      <c r="E107" s="192" t="s">
        <v>711</v>
      </c>
      <c r="F107" s="193" t="s">
        <v>712</v>
      </c>
      <c r="G107" s="194" t="s">
        <v>713</v>
      </c>
      <c r="H107" s="195">
        <v>1</v>
      </c>
      <c r="I107" s="196"/>
      <c r="J107" s="197">
        <f>ROUND(I107*H107,2)</f>
        <v>0</v>
      </c>
      <c r="K107" s="193" t="s">
        <v>19</v>
      </c>
      <c r="L107" s="38"/>
      <c r="M107" s="198" t="s">
        <v>19</v>
      </c>
      <c r="N107" s="199" t="s">
        <v>42</v>
      </c>
      <c r="O107" s="63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202" t="s">
        <v>142</v>
      </c>
      <c r="AT107" s="202" t="s">
        <v>137</v>
      </c>
      <c r="AU107" s="202" t="s">
        <v>82</v>
      </c>
      <c r="AY107" s="16" t="s">
        <v>135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6" t="s">
        <v>79</v>
      </c>
      <c r="BK107" s="203">
        <f>ROUND(I107*H107,2)</f>
        <v>0</v>
      </c>
      <c r="BL107" s="16" t="s">
        <v>142</v>
      </c>
      <c r="BM107" s="202" t="s">
        <v>714</v>
      </c>
    </row>
    <row r="108" spans="1:47" s="2" customFormat="1" ht="10.2">
      <c r="A108" s="33"/>
      <c r="B108" s="34"/>
      <c r="C108" s="35"/>
      <c r="D108" s="204" t="s">
        <v>144</v>
      </c>
      <c r="E108" s="35"/>
      <c r="F108" s="205" t="s">
        <v>712</v>
      </c>
      <c r="G108" s="35"/>
      <c r="H108" s="35"/>
      <c r="I108" s="114"/>
      <c r="J108" s="35"/>
      <c r="K108" s="35"/>
      <c r="L108" s="38"/>
      <c r="M108" s="206"/>
      <c r="N108" s="207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144</v>
      </c>
      <c r="AU108" s="16" t="s">
        <v>82</v>
      </c>
    </row>
    <row r="109" spans="1:65" s="2" customFormat="1" ht="14.4" customHeight="1">
      <c r="A109" s="33"/>
      <c r="B109" s="34"/>
      <c r="C109" s="191" t="s">
        <v>183</v>
      </c>
      <c r="D109" s="191" t="s">
        <v>137</v>
      </c>
      <c r="E109" s="192" t="s">
        <v>715</v>
      </c>
      <c r="F109" s="193" t="s">
        <v>716</v>
      </c>
      <c r="G109" s="194" t="s">
        <v>717</v>
      </c>
      <c r="H109" s="195">
        <v>1</v>
      </c>
      <c r="I109" s="196"/>
      <c r="J109" s="197">
        <f>ROUND(I109*H109,2)</f>
        <v>0</v>
      </c>
      <c r="K109" s="193" t="s">
        <v>19</v>
      </c>
      <c r="L109" s="38"/>
      <c r="M109" s="198" t="s">
        <v>19</v>
      </c>
      <c r="N109" s="199" t="s">
        <v>42</v>
      </c>
      <c r="O109" s="63"/>
      <c r="P109" s="200">
        <f>O109*H109</f>
        <v>0</v>
      </c>
      <c r="Q109" s="200">
        <v>0.02</v>
      </c>
      <c r="R109" s="200">
        <f>Q109*H109</f>
        <v>0.02</v>
      </c>
      <c r="S109" s="200">
        <v>0</v>
      </c>
      <c r="T109" s="201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202" t="s">
        <v>142</v>
      </c>
      <c r="AT109" s="202" t="s">
        <v>137</v>
      </c>
      <c r="AU109" s="202" t="s">
        <v>82</v>
      </c>
      <c r="AY109" s="16" t="s">
        <v>135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6" t="s">
        <v>79</v>
      </c>
      <c r="BK109" s="203">
        <f>ROUND(I109*H109,2)</f>
        <v>0</v>
      </c>
      <c r="BL109" s="16" t="s">
        <v>142</v>
      </c>
      <c r="BM109" s="202" t="s">
        <v>718</v>
      </c>
    </row>
    <row r="110" spans="1:47" s="2" customFormat="1" ht="10.2">
      <c r="A110" s="33"/>
      <c r="B110" s="34"/>
      <c r="C110" s="35"/>
      <c r="D110" s="204" t="s">
        <v>144</v>
      </c>
      <c r="E110" s="35"/>
      <c r="F110" s="205" t="s">
        <v>716</v>
      </c>
      <c r="G110" s="35"/>
      <c r="H110" s="35"/>
      <c r="I110" s="114"/>
      <c r="J110" s="35"/>
      <c r="K110" s="35"/>
      <c r="L110" s="38"/>
      <c r="M110" s="206"/>
      <c r="N110" s="207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144</v>
      </c>
      <c r="AU110" s="16" t="s">
        <v>82</v>
      </c>
    </row>
    <row r="111" spans="2:51" s="13" customFormat="1" ht="10.2">
      <c r="B111" s="208"/>
      <c r="C111" s="209"/>
      <c r="D111" s="204" t="s">
        <v>146</v>
      </c>
      <c r="E111" s="210" t="s">
        <v>19</v>
      </c>
      <c r="F111" s="211" t="s">
        <v>719</v>
      </c>
      <c r="G111" s="209"/>
      <c r="H111" s="212">
        <v>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146</v>
      </c>
      <c r="AU111" s="218" t="s">
        <v>82</v>
      </c>
      <c r="AV111" s="13" t="s">
        <v>82</v>
      </c>
      <c r="AW111" s="13" t="s">
        <v>33</v>
      </c>
      <c r="AX111" s="13" t="s">
        <v>79</v>
      </c>
      <c r="AY111" s="218" t="s">
        <v>135</v>
      </c>
    </row>
    <row r="112" spans="1:65" s="2" customFormat="1" ht="14.4" customHeight="1">
      <c r="A112" s="33"/>
      <c r="B112" s="34"/>
      <c r="C112" s="191" t="s">
        <v>190</v>
      </c>
      <c r="D112" s="191" t="s">
        <v>137</v>
      </c>
      <c r="E112" s="192" t="s">
        <v>683</v>
      </c>
      <c r="F112" s="193" t="s">
        <v>684</v>
      </c>
      <c r="G112" s="194" t="s">
        <v>140</v>
      </c>
      <c r="H112" s="195">
        <v>3.6</v>
      </c>
      <c r="I112" s="196"/>
      <c r="J112" s="197">
        <f>ROUND(I112*H112,2)</f>
        <v>0</v>
      </c>
      <c r="K112" s="193" t="s">
        <v>141</v>
      </c>
      <c r="L112" s="38"/>
      <c r="M112" s="198" t="s">
        <v>19</v>
      </c>
      <c r="N112" s="199" t="s">
        <v>42</v>
      </c>
      <c r="O112" s="63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202" t="s">
        <v>142</v>
      </c>
      <c r="AT112" s="202" t="s">
        <v>137</v>
      </c>
      <c r="AU112" s="202" t="s">
        <v>82</v>
      </c>
      <c r="AY112" s="16" t="s">
        <v>135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6" t="s">
        <v>79</v>
      </c>
      <c r="BK112" s="203">
        <f>ROUND(I112*H112,2)</f>
        <v>0</v>
      </c>
      <c r="BL112" s="16" t="s">
        <v>142</v>
      </c>
      <c r="BM112" s="202" t="s">
        <v>720</v>
      </c>
    </row>
    <row r="113" spans="1:47" s="2" customFormat="1" ht="10.2">
      <c r="A113" s="33"/>
      <c r="B113" s="34"/>
      <c r="C113" s="35"/>
      <c r="D113" s="204" t="s">
        <v>144</v>
      </c>
      <c r="E113" s="35"/>
      <c r="F113" s="205" t="s">
        <v>686</v>
      </c>
      <c r="G113" s="35"/>
      <c r="H113" s="35"/>
      <c r="I113" s="114"/>
      <c r="J113" s="35"/>
      <c r="K113" s="35"/>
      <c r="L113" s="38"/>
      <c r="M113" s="206"/>
      <c r="N113" s="207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144</v>
      </c>
      <c r="AU113" s="16" t="s">
        <v>82</v>
      </c>
    </row>
    <row r="114" spans="2:51" s="13" customFormat="1" ht="10.2">
      <c r="B114" s="208"/>
      <c r="C114" s="209"/>
      <c r="D114" s="204" t="s">
        <v>146</v>
      </c>
      <c r="E114" s="210" t="s">
        <v>19</v>
      </c>
      <c r="F114" s="211" t="s">
        <v>721</v>
      </c>
      <c r="G114" s="209"/>
      <c r="H114" s="212">
        <v>3.6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146</v>
      </c>
      <c r="AU114" s="218" t="s">
        <v>82</v>
      </c>
      <c r="AV114" s="13" t="s">
        <v>82</v>
      </c>
      <c r="AW114" s="13" t="s">
        <v>33</v>
      </c>
      <c r="AX114" s="13" t="s">
        <v>79</v>
      </c>
      <c r="AY114" s="218" t="s">
        <v>135</v>
      </c>
    </row>
    <row r="115" spans="1:65" s="2" customFormat="1" ht="14.4" customHeight="1">
      <c r="A115" s="33"/>
      <c r="B115" s="34"/>
      <c r="C115" s="191" t="s">
        <v>196</v>
      </c>
      <c r="D115" s="191" t="s">
        <v>137</v>
      </c>
      <c r="E115" s="192" t="s">
        <v>688</v>
      </c>
      <c r="F115" s="193" t="s">
        <v>689</v>
      </c>
      <c r="G115" s="194" t="s">
        <v>140</v>
      </c>
      <c r="H115" s="195">
        <v>3.6</v>
      </c>
      <c r="I115" s="196"/>
      <c r="J115" s="197">
        <f>ROUND(I115*H115,2)</f>
        <v>0</v>
      </c>
      <c r="K115" s="193" t="s">
        <v>141</v>
      </c>
      <c r="L115" s="38"/>
      <c r="M115" s="198" t="s">
        <v>19</v>
      </c>
      <c r="N115" s="199" t="s">
        <v>42</v>
      </c>
      <c r="O115" s="63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202" t="s">
        <v>142</v>
      </c>
      <c r="AT115" s="202" t="s">
        <v>137</v>
      </c>
      <c r="AU115" s="202" t="s">
        <v>82</v>
      </c>
      <c r="AY115" s="16" t="s">
        <v>135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6" t="s">
        <v>79</v>
      </c>
      <c r="BK115" s="203">
        <f>ROUND(I115*H115,2)</f>
        <v>0</v>
      </c>
      <c r="BL115" s="16" t="s">
        <v>142</v>
      </c>
      <c r="BM115" s="202" t="s">
        <v>722</v>
      </c>
    </row>
    <row r="116" spans="1:47" s="2" customFormat="1" ht="10.2">
      <c r="A116" s="33"/>
      <c r="B116" s="34"/>
      <c r="C116" s="35"/>
      <c r="D116" s="204" t="s">
        <v>144</v>
      </c>
      <c r="E116" s="35"/>
      <c r="F116" s="205" t="s">
        <v>691</v>
      </c>
      <c r="G116" s="35"/>
      <c r="H116" s="35"/>
      <c r="I116" s="114"/>
      <c r="J116" s="35"/>
      <c r="K116" s="35"/>
      <c r="L116" s="38"/>
      <c r="M116" s="206"/>
      <c r="N116" s="207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144</v>
      </c>
      <c r="AU116" s="16" t="s">
        <v>82</v>
      </c>
    </row>
    <row r="117" spans="2:63" s="12" customFormat="1" ht="22.8" customHeight="1">
      <c r="B117" s="175"/>
      <c r="C117" s="176"/>
      <c r="D117" s="177" t="s">
        <v>70</v>
      </c>
      <c r="E117" s="189" t="s">
        <v>488</v>
      </c>
      <c r="F117" s="189" t="s">
        <v>489</v>
      </c>
      <c r="G117" s="176"/>
      <c r="H117" s="176"/>
      <c r="I117" s="179"/>
      <c r="J117" s="190">
        <f>BK117</f>
        <v>0</v>
      </c>
      <c r="K117" s="176"/>
      <c r="L117" s="181"/>
      <c r="M117" s="182"/>
      <c r="N117" s="183"/>
      <c r="O117" s="183"/>
      <c r="P117" s="184">
        <f>SUM(P118:P119)</f>
        <v>0</v>
      </c>
      <c r="Q117" s="183"/>
      <c r="R117" s="184">
        <f>SUM(R118:R119)</f>
        <v>0</v>
      </c>
      <c r="S117" s="183"/>
      <c r="T117" s="185">
        <f>SUM(T118:T119)</f>
        <v>0</v>
      </c>
      <c r="AR117" s="186" t="s">
        <v>79</v>
      </c>
      <c r="AT117" s="187" t="s">
        <v>70</v>
      </c>
      <c r="AU117" s="187" t="s">
        <v>79</v>
      </c>
      <c r="AY117" s="186" t="s">
        <v>135</v>
      </c>
      <c r="BK117" s="188">
        <f>SUM(BK118:BK119)</f>
        <v>0</v>
      </c>
    </row>
    <row r="118" spans="1:65" s="2" customFormat="1" ht="14.4" customHeight="1">
      <c r="A118" s="33"/>
      <c r="B118" s="34"/>
      <c r="C118" s="191" t="s">
        <v>204</v>
      </c>
      <c r="D118" s="191" t="s">
        <v>137</v>
      </c>
      <c r="E118" s="192" t="s">
        <v>692</v>
      </c>
      <c r="F118" s="193" t="s">
        <v>693</v>
      </c>
      <c r="G118" s="194" t="s">
        <v>246</v>
      </c>
      <c r="H118" s="195">
        <v>0.261</v>
      </c>
      <c r="I118" s="196"/>
      <c r="J118" s="197">
        <f>ROUND(I118*H118,2)</f>
        <v>0</v>
      </c>
      <c r="K118" s="193" t="s">
        <v>141</v>
      </c>
      <c r="L118" s="38"/>
      <c r="M118" s="198" t="s">
        <v>19</v>
      </c>
      <c r="N118" s="199" t="s">
        <v>42</v>
      </c>
      <c r="O118" s="63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202" t="s">
        <v>142</v>
      </c>
      <c r="AT118" s="202" t="s">
        <v>137</v>
      </c>
      <c r="AU118" s="202" t="s">
        <v>82</v>
      </c>
      <c r="AY118" s="16" t="s">
        <v>135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6" t="s">
        <v>79</v>
      </c>
      <c r="BK118" s="203">
        <f>ROUND(I118*H118,2)</f>
        <v>0</v>
      </c>
      <c r="BL118" s="16" t="s">
        <v>142</v>
      </c>
      <c r="BM118" s="202" t="s">
        <v>723</v>
      </c>
    </row>
    <row r="119" spans="1:47" s="2" customFormat="1" ht="10.2">
      <c r="A119" s="33"/>
      <c r="B119" s="34"/>
      <c r="C119" s="35"/>
      <c r="D119" s="204" t="s">
        <v>144</v>
      </c>
      <c r="E119" s="35"/>
      <c r="F119" s="205" t="s">
        <v>695</v>
      </c>
      <c r="G119" s="35"/>
      <c r="H119" s="35"/>
      <c r="I119" s="114"/>
      <c r="J119" s="35"/>
      <c r="K119" s="35"/>
      <c r="L119" s="38"/>
      <c r="M119" s="230"/>
      <c r="N119" s="231"/>
      <c r="O119" s="232"/>
      <c r="P119" s="232"/>
      <c r="Q119" s="232"/>
      <c r="R119" s="232"/>
      <c r="S119" s="232"/>
      <c r="T119" s="2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144</v>
      </c>
      <c r="AU119" s="16" t="s">
        <v>82</v>
      </c>
    </row>
    <row r="120" spans="1:31" s="2" customFormat="1" ht="6.9" customHeight="1">
      <c r="A120" s="33"/>
      <c r="B120" s="46"/>
      <c r="C120" s="47"/>
      <c r="D120" s="47"/>
      <c r="E120" s="47"/>
      <c r="F120" s="47"/>
      <c r="G120" s="47"/>
      <c r="H120" s="47"/>
      <c r="I120" s="141"/>
      <c r="J120" s="47"/>
      <c r="K120" s="47"/>
      <c r="L120" s="38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a4GfY1epxLLJPeJuNbMJOUv0kBZ9E18kvIlY/7QoKENnaTnEBq0RVPjqax0QAnW5oUmDzA8pSZIe6HqzR5DVuQ==" saltValue="Zo4UuNQHlJyCOaTrm1Qn5W/I/RomMcGi8/TbUPPNZ+b4hrLcmP83fl66ohTaxsK+6U2T8tlQXC1C1o+uMustdw==" spinCount="100000" sheet="1" objects="1" scenarios="1" formatColumns="0" formatRows="0" autoFilter="0"/>
  <autoFilter ref="C87:K119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7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6" t="s">
        <v>100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82</v>
      </c>
    </row>
    <row r="4" spans="2:46" s="1" customFormat="1" ht="24.9" customHeight="1">
      <c r="B4" s="19"/>
      <c r="D4" s="111" t="s">
        <v>104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4.4" customHeight="1">
      <c r="B7" s="19"/>
      <c r="E7" s="356" t="str">
        <f>'Rekapitulace stavby'!K6</f>
        <v>Polní cesta HPC1 v k.ú. Nebovidy</v>
      </c>
      <c r="F7" s="357"/>
      <c r="G7" s="357"/>
      <c r="H7" s="357"/>
      <c r="I7" s="107"/>
      <c r="L7" s="19"/>
    </row>
    <row r="8" spans="2:12" s="1" customFormat="1" ht="12" customHeight="1">
      <c r="B8" s="19"/>
      <c r="D8" s="113" t="s">
        <v>105</v>
      </c>
      <c r="I8" s="107"/>
      <c r="L8" s="19"/>
    </row>
    <row r="9" spans="1:31" s="2" customFormat="1" ht="14.4" customHeight="1">
      <c r="A9" s="33"/>
      <c r="B9" s="38"/>
      <c r="C9" s="33"/>
      <c r="D9" s="33"/>
      <c r="E9" s="356" t="s">
        <v>624</v>
      </c>
      <c r="F9" s="359"/>
      <c r="G9" s="359"/>
      <c r="H9" s="359"/>
      <c r="I9" s="114"/>
      <c r="J9" s="33"/>
      <c r="K9" s="33"/>
      <c r="L9" s="1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3" t="s">
        <v>696</v>
      </c>
      <c r="E10" s="33"/>
      <c r="F10" s="33"/>
      <c r="G10" s="33"/>
      <c r="H10" s="33"/>
      <c r="I10" s="114"/>
      <c r="J10" s="33"/>
      <c r="K10" s="33"/>
      <c r="L10" s="11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4.4" customHeight="1">
      <c r="A11" s="33"/>
      <c r="B11" s="38"/>
      <c r="C11" s="33"/>
      <c r="D11" s="33"/>
      <c r="E11" s="358" t="s">
        <v>726</v>
      </c>
      <c r="F11" s="359"/>
      <c r="G11" s="359"/>
      <c r="H11" s="359"/>
      <c r="I11" s="114"/>
      <c r="J11" s="33"/>
      <c r="K11" s="33"/>
      <c r="L11" s="1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0.2">
      <c r="A12" s="33"/>
      <c r="B12" s="38"/>
      <c r="C12" s="33"/>
      <c r="D12" s="33"/>
      <c r="E12" s="33"/>
      <c r="F12" s="33"/>
      <c r="G12" s="33"/>
      <c r="H12" s="33"/>
      <c r="I12" s="114"/>
      <c r="J12" s="33"/>
      <c r="K12" s="33"/>
      <c r="L12" s="1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13" t="s">
        <v>18</v>
      </c>
      <c r="E13" s="33"/>
      <c r="F13" s="102" t="s">
        <v>89</v>
      </c>
      <c r="G13" s="33"/>
      <c r="H13" s="33"/>
      <c r="I13" s="116" t="s">
        <v>20</v>
      </c>
      <c r="J13" s="102" t="s">
        <v>19</v>
      </c>
      <c r="K13" s="33"/>
      <c r="L13" s="1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21</v>
      </c>
      <c r="E14" s="33"/>
      <c r="F14" s="102" t="s">
        <v>22</v>
      </c>
      <c r="G14" s="33"/>
      <c r="H14" s="33"/>
      <c r="I14" s="116" t="s">
        <v>23</v>
      </c>
      <c r="J14" s="117" t="str">
        <f>'Rekapitulace stavby'!AN8</f>
        <v>1. 6. 2020</v>
      </c>
      <c r="K14" s="33"/>
      <c r="L14" s="1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114"/>
      <c r="J15" s="33"/>
      <c r="K15" s="33"/>
      <c r="L15" s="1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13" t="s">
        <v>25</v>
      </c>
      <c r="E16" s="33"/>
      <c r="F16" s="33"/>
      <c r="G16" s="33"/>
      <c r="H16" s="33"/>
      <c r="I16" s="116" t="s">
        <v>26</v>
      </c>
      <c r="J16" s="102" t="s">
        <v>19</v>
      </c>
      <c r="K16" s="33"/>
      <c r="L16" s="1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2" t="s">
        <v>496</v>
      </c>
      <c r="F17" s="33"/>
      <c r="G17" s="33"/>
      <c r="H17" s="33"/>
      <c r="I17" s="116" t="s">
        <v>28</v>
      </c>
      <c r="J17" s="102" t="s">
        <v>19</v>
      </c>
      <c r="K17" s="33"/>
      <c r="L17" s="1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114"/>
      <c r="J18" s="33"/>
      <c r="K18" s="33"/>
      <c r="L18" s="11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3" t="s">
        <v>29</v>
      </c>
      <c r="E19" s="33"/>
      <c r="F19" s="33"/>
      <c r="G19" s="33"/>
      <c r="H19" s="33"/>
      <c r="I19" s="116" t="s">
        <v>26</v>
      </c>
      <c r="J19" s="29" t="str">
        <f>'Rekapitulace stavby'!AN13</f>
        <v>Vyplň údaj</v>
      </c>
      <c r="K19" s="33"/>
      <c r="L19" s="11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60" t="str">
        <f>'Rekapitulace stavby'!E14</f>
        <v>Vyplň údaj</v>
      </c>
      <c r="F20" s="361"/>
      <c r="G20" s="361"/>
      <c r="H20" s="361"/>
      <c r="I20" s="116" t="s">
        <v>28</v>
      </c>
      <c r="J20" s="29" t="str">
        <f>'Rekapitulace stavby'!AN14</f>
        <v>Vyplň údaj</v>
      </c>
      <c r="K20" s="33"/>
      <c r="L20" s="11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114"/>
      <c r="J21" s="33"/>
      <c r="K21" s="33"/>
      <c r="L21" s="11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3" t="s">
        <v>31</v>
      </c>
      <c r="E22" s="33"/>
      <c r="F22" s="33"/>
      <c r="G22" s="33"/>
      <c r="H22" s="33"/>
      <c r="I22" s="116" t="s">
        <v>26</v>
      </c>
      <c r="J22" s="102" t="s">
        <v>19</v>
      </c>
      <c r="K22" s="33"/>
      <c r="L22" s="11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2" t="s">
        <v>32</v>
      </c>
      <c r="F23" s="33"/>
      <c r="G23" s="33"/>
      <c r="H23" s="33"/>
      <c r="I23" s="116" t="s">
        <v>28</v>
      </c>
      <c r="J23" s="102" t="s">
        <v>19</v>
      </c>
      <c r="K23" s="33"/>
      <c r="L23" s="11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114"/>
      <c r="J24" s="33"/>
      <c r="K24" s="33"/>
      <c r="L24" s="11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3" t="s">
        <v>34</v>
      </c>
      <c r="E25" s="33"/>
      <c r="F25" s="33"/>
      <c r="G25" s="33"/>
      <c r="H25" s="33"/>
      <c r="I25" s="116" t="s">
        <v>26</v>
      </c>
      <c r="J25" s="102" t="str">
        <f>IF('Rekapitulace stavby'!AN19="","",'Rekapitulace stavby'!AN19)</f>
        <v/>
      </c>
      <c r="K25" s="33"/>
      <c r="L25" s="11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2" t="str">
        <f>IF('Rekapitulace stavby'!E20="","",'Rekapitulace stavby'!E20)</f>
        <v xml:space="preserve"> </v>
      </c>
      <c r="F26" s="33"/>
      <c r="G26" s="33"/>
      <c r="H26" s="33"/>
      <c r="I26" s="116" t="s">
        <v>28</v>
      </c>
      <c r="J26" s="102" t="str">
        <f>IF('Rekapitulace stavby'!AN20="","",'Rekapitulace stavby'!AN20)</f>
        <v/>
      </c>
      <c r="K26" s="33"/>
      <c r="L26" s="11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114"/>
      <c r="J27" s="33"/>
      <c r="K27" s="33"/>
      <c r="L27" s="11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3" t="s">
        <v>35</v>
      </c>
      <c r="E28" s="33"/>
      <c r="F28" s="33"/>
      <c r="G28" s="33"/>
      <c r="H28" s="33"/>
      <c r="I28" s="114"/>
      <c r="J28" s="33"/>
      <c r="K28" s="33"/>
      <c r="L28" s="11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4.4" customHeight="1">
      <c r="A29" s="118"/>
      <c r="B29" s="119"/>
      <c r="C29" s="118"/>
      <c r="D29" s="118"/>
      <c r="E29" s="362" t="s">
        <v>19</v>
      </c>
      <c r="F29" s="362"/>
      <c r="G29" s="362"/>
      <c r="H29" s="362"/>
      <c r="I29" s="120"/>
      <c r="J29" s="118"/>
      <c r="K29" s="118"/>
      <c r="L29" s="121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114"/>
      <c r="J30" s="33"/>
      <c r="K30" s="33"/>
      <c r="L30" s="11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11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4" t="s">
        <v>37</v>
      </c>
      <c r="E32" s="33"/>
      <c r="F32" s="33"/>
      <c r="G32" s="33"/>
      <c r="H32" s="33"/>
      <c r="I32" s="114"/>
      <c r="J32" s="125">
        <f>ROUND(J88,2)</f>
        <v>0</v>
      </c>
      <c r="K32" s="33"/>
      <c r="L32" s="11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22"/>
      <c r="E33" s="122"/>
      <c r="F33" s="122"/>
      <c r="G33" s="122"/>
      <c r="H33" s="122"/>
      <c r="I33" s="123"/>
      <c r="J33" s="122"/>
      <c r="K33" s="122"/>
      <c r="L33" s="11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6" t="s">
        <v>39</v>
      </c>
      <c r="G34" s="33"/>
      <c r="H34" s="33"/>
      <c r="I34" s="127" t="s">
        <v>38</v>
      </c>
      <c r="J34" s="126" t="s">
        <v>40</v>
      </c>
      <c r="K34" s="33"/>
      <c r="L34" s="11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8" t="s">
        <v>41</v>
      </c>
      <c r="E35" s="113" t="s">
        <v>42</v>
      </c>
      <c r="F35" s="129">
        <f>ROUND((SUM(BE88:BE119)),2)</f>
        <v>0</v>
      </c>
      <c r="G35" s="33"/>
      <c r="H35" s="33"/>
      <c r="I35" s="130">
        <v>0.21</v>
      </c>
      <c r="J35" s="129">
        <f>ROUND(((SUM(BE88:BE119))*I35),2)</f>
        <v>0</v>
      </c>
      <c r="K35" s="33"/>
      <c r="L35" s="11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13" t="s">
        <v>43</v>
      </c>
      <c r="F36" s="129">
        <f>ROUND((SUM(BF88:BF119)),2)</f>
        <v>0</v>
      </c>
      <c r="G36" s="33"/>
      <c r="H36" s="33"/>
      <c r="I36" s="130">
        <v>0.15</v>
      </c>
      <c r="J36" s="129">
        <f>ROUND(((SUM(BF88:BF119))*I36),2)</f>
        <v>0</v>
      </c>
      <c r="K36" s="33"/>
      <c r="L36" s="11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44</v>
      </c>
      <c r="F37" s="129">
        <f>ROUND((SUM(BG88:BG119)),2)</f>
        <v>0</v>
      </c>
      <c r="G37" s="33"/>
      <c r="H37" s="33"/>
      <c r="I37" s="130">
        <v>0.21</v>
      </c>
      <c r="J37" s="129">
        <f>0</f>
        <v>0</v>
      </c>
      <c r="K37" s="33"/>
      <c r="L37" s="1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8"/>
      <c r="C38" s="33"/>
      <c r="D38" s="33"/>
      <c r="E38" s="113" t="s">
        <v>45</v>
      </c>
      <c r="F38" s="129">
        <f>ROUND((SUM(BH88:BH119)),2)</f>
        <v>0</v>
      </c>
      <c r="G38" s="33"/>
      <c r="H38" s="33"/>
      <c r="I38" s="130">
        <v>0.15</v>
      </c>
      <c r="J38" s="129">
        <f>0</f>
        <v>0</v>
      </c>
      <c r="K38" s="33"/>
      <c r="L38" s="11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8"/>
      <c r="C39" s="33"/>
      <c r="D39" s="33"/>
      <c r="E39" s="113" t="s">
        <v>46</v>
      </c>
      <c r="F39" s="129">
        <f>ROUND((SUM(BI88:BI119)),2)</f>
        <v>0</v>
      </c>
      <c r="G39" s="33"/>
      <c r="H39" s="33"/>
      <c r="I39" s="130">
        <v>0</v>
      </c>
      <c r="J39" s="129">
        <f>0</f>
        <v>0</v>
      </c>
      <c r="K39" s="33"/>
      <c r="L39" s="11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114"/>
      <c r="J40" s="33"/>
      <c r="K40" s="33"/>
      <c r="L40" s="11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31"/>
      <c r="D41" s="132" t="s">
        <v>47</v>
      </c>
      <c r="E41" s="133"/>
      <c r="F41" s="133"/>
      <c r="G41" s="134" t="s">
        <v>48</v>
      </c>
      <c r="H41" s="135" t="s">
        <v>49</v>
      </c>
      <c r="I41" s="136"/>
      <c r="J41" s="137">
        <f>SUM(J32:J39)</f>
        <v>0</v>
      </c>
      <c r="K41" s="138"/>
      <c r="L41" s="11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11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" customHeight="1">
      <c r="A46" s="33"/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11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" customHeight="1">
      <c r="A47" s="33"/>
      <c r="B47" s="34"/>
      <c r="C47" s="22" t="s">
        <v>108</v>
      </c>
      <c r="D47" s="35"/>
      <c r="E47" s="35"/>
      <c r="F47" s="35"/>
      <c r="G47" s="35"/>
      <c r="H47" s="35"/>
      <c r="I47" s="114"/>
      <c r="J47" s="35"/>
      <c r="K47" s="35"/>
      <c r="L47" s="11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114"/>
      <c r="J48" s="35"/>
      <c r="K48" s="35"/>
      <c r="L48" s="11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16</v>
      </c>
      <c r="D49" s="35"/>
      <c r="E49" s="35"/>
      <c r="F49" s="35"/>
      <c r="G49" s="35"/>
      <c r="H49" s="35"/>
      <c r="I49" s="114"/>
      <c r="J49" s="35"/>
      <c r="K49" s="35"/>
      <c r="L49" s="11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63" t="str">
        <f>E7</f>
        <v>Polní cesta HPC1 v k.ú. Nebovidy</v>
      </c>
      <c r="F50" s="364"/>
      <c r="G50" s="364"/>
      <c r="H50" s="364"/>
      <c r="I50" s="114"/>
      <c r="J50" s="35"/>
      <c r="K50" s="35"/>
      <c r="L50" s="11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0"/>
      <c r="C51" s="28" t="s">
        <v>105</v>
      </c>
      <c r="D51" s="21"/>
      <c r="E51" s="21"/>
      <c r="F51" s="21"/>
      <c r="G51" s="21"/>
      <c r="H51" s="21"/>
      <c r="I51" s="107"/>
      <c r="J51" s="21"/>
      <c r="K51" s="21"/>
      <c r="L51" s="19"/>
    </row>
    <row r="52" spans="1:31" s="2" customFormat="1" ht="14.4" customHeight="1">
      <c r="A52" s="33"/>
      <c r="B52" s="34"/>
      <c r="C52" s="35"/>
      <c r="D52" s="35"/>
      <c r="E52" s="363" t="s">
        <v>624</v>
      </c>
      <c r="F52" s="365"/>
      <c r="G52" s="365"/>
      <c r="H52" s="365"/>
      <c r="I52" s="114"/>
      <c r="J52" s="35"/>
      <c r="K52" s="35"/>
      <c r="L52" s="1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28" t="s">
        <v>696</v>
      </c>
      <c r="D53" s="35"/>
      <c r="E53" s="35"/>
      <c r="F53" s="35"/>
      <c r="G53" s="35"/>
      <c r="H53" s="35"/>
      <c r="I53" s="114"/>
      <c r="J53" s="35"/>
      <c r="K53" s="35"/>
      <c r="L53" s="11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4.4" customHeight="1">
      <c r="A54" s="33"/>
      <c r="B54" s="34"/>
      <c r="C54" s="35"/>
      <c r="D54" s="35"/>
      <c r="E54" s="312" t="str">
        <f>E11</f>
        <v>SO-103.3 - Následná péče 3. rok</v>
      </c>
      <c r="F54" s="365"/>
      <c r="G54" s="365"/>
      <c r="H54" s="365"/>
      <c r="I54" s="114"/>
      <c r="J54" s="35"/>
      <c r="K54" s="35"/>
      <c r="L54" s="11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" customHeight="1">
      <c r="A55" s="33"/>
      <c r="B55" s="34"/>
      <c r="C55" s="35"/>
      <c r="D55" s="35"/>
      <c r="E55" s="35"/>
      <c r="F55" s="35"/>
      <c r="G55" s="35"/>
      <c r="H55" s="35"/>
      <c r="I55" s="114"/>
      <c r="J55" s="35"/>
      <c r="K55" s="35"/>
      <c r="L55" s="11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28" t="s">
        <v>21</v>
      </c>
      <c r="D56" s="35"/>
      <c r="E56" s="35"/>
      <c r="F56" s="26" t="str">
        <f>F14</f>
        <v xml:space="preserve"> </v>
      </c>
      <c r="G56" s="35"/>
      <c r="H56" s="35"/>
      <c r="I56" s="116" t="s">
        <v>23</v>
      </c>
      <c r="J56" s="58" t="str">
        <f>IF(J14="","",J14)</f>
        <v>1. 6. 2020</v>
      </c>
      <c r="K56" s="35"/>
      <c r="L56" s="11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" customHeight="1">
      <c r="A57" s="33"/>
      <c r="B57" s="34"/>
      <c r="C57" s="35"/>
      <c r="D57" s="35"/>
      <c r="E57" s="35"/>
      <c r="F57" s="35"/>
      <c r="G57" s="35"/>
      <c r="H57" s="35"/>
      <c r="I57" s="114"/>
      <c r="J57" s="35"/>
      <c r="K57" s="35"/>
      <c r="L57" s="11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40.8" customHeight="1">
      <c r="A58" s="33"/>
      <c r="B58" s="34"/>
      <c r="C58" s="28" t="s">
        <v>25</v>
      </c>
      <c r="D58" s="35"/>
      <c r="E58" s="35"/>
      <c r="F58" s="26" t="str">
        <f>E17</f>
        <v>ČR-SPÚ, Pobočka Kolín</v>
      </c>
      <c r="G58" s="35"/>
      <c r="H58" s="35"/>
      <c r="I58" s="116" t="s">
        <v>31</v>
      </c>
      <c r="J58" s="31" t="str">
        <f>E23</f>
        <v>AGRO-AQUA, s.r.o. Pardubice</v>
      </c>
      <c r="K58" s="35"/>
      <c r="L58" s="11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6" customHeight="1">
      <c r="A59" s="33"/>
      <c r="B59" s="34"/>
      <c r="C59" s="28" t="s">
        <v>29</v>
      </c>
      <c r="D59" s="35"/>
      <c r="E59" s="35"/>
      <c r="F59" s="26" t="str">
        <f>IF(E20="","",E20)</f>
        <v>Vyplň údaj</v>
      </c>
      <c r="G59" s="35"/>
      <c r="H59" s="35"/>
      <c r="I59" s="116" t="s">
        <v>34</v>
      </c>
      <c r="J59" s="31" t="str">
        <f>E26</f>
        <v xml:space="preserve"> </v>
      </c>
      <c r="K59" s="35"/>
      <c r="L59" s="11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5" customHeight="1">
      <c r="A60" s="33"/>
      <c r="B60" s="34"/>
      <c r="C60" s="35"/>
      <c r="D60" s="35"/>
      <c r="E60" s="35"/>
      <c r="F60" s="35"/>
      <c r="G60" s="35"/>
      <c r="H60" s="35"/>
      <c r="I60" s="114"/>
      <c r="J60" s="35"/>
      <c r="K60" s="35"/>
      <c r="L60" s="115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45" t="s">
        <v>109</v>
      </c>
      <c r="D61" s="146"/>
      <c r="E61" s="146"/>
      <c r="F61" s="146"/>
      <c r="G61" s="146"/>
      <c r="H61" s="146"/>
      <c r="I61" s="147"/>
      <c r="J61" s="148" t="s">
        <v>110</v>
      </c>
      <c r="K61" s="146"/>
      <c r="L61" s="11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5" customHeight="1">
      <c r="A62" s="33"/>
      <c r="B62" s="34"/>
      <c r="C62" s="35"/>
      <c r="D62" s="35"/>
      <c r="E62" s="35"/>
      <c r="F62" s="35"/>
      <c r="G62" s="35"/>
      <c r="H62" s="35"/>
      <c r="I62" s="114"/>
      <c r="J62" s="35"/>
      <c r="K62" s="35"/>
      <c r="L62" s="11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49" t="s">
        <v>69</v>
      </c>
      <c r="D63" s="35"/>
      <c r="E63" s="35"/>
      <c r="F63" s="35"/>
      <c r="G63" s="35"/>
      <c r="H63" s="35"/>
      <c r="I63" s="114"/>
      <c r="J63" s="76">
        <f>J88</f>
        <v>0</v>
      </c>
      <c r="K63" s="35"/>
      <c r="L63" s="11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6" t="s">
        <v>111</v>
      </c>
    </row>
    <row r="64" spans="2:12" s="9" customFormat="1" ht="24.9" customHeight="1">
      <c r="B64" s="150"/>
      <c r="C64" s="151"/>
      <c r="D64" s="152" t="s">
        <v>112</v>
      </c>
      <c r="E64" s="153"/>
      <c r="F64" s="153"/>
      <c r="G64" s="153"/>
      <c r="H64" s="153"/>
      <c r="I64" s="154"/>
      <c r="J64" s="155">
        <f>J89</f>
        <v>0</v>
      </c>
      <c r="K64" s="151"/>
      <c r="L64" s="156"/>
    </row>
    <row r="65" spans="2:12" s="10" customFormat="1" ht="19.95" customHeight="1">
      <c r="B65" s="157"/>
      <c r="C65" s="96"/>
      <c r="D65" s="158" t="s">
        <v>113</v>
      </c>
      <c r="E65" s="159"/>
      <c r="F65" s="159"/>
      <c r="G65" s="159"/>
      <c r="H65" s="159"/>
      <c r="I65" s="160"/>
      <c r="J65" s="161">
        <f>J90</f>
        <v>0</v>
      </c>
      <c r="K65" s="96"/>
      <c r="L65" s="162"/>
    </row>
    <row r="66" spans="2:12" s="10" customFormat="1" ht="19.95" customHeight="1">
      <c r="B66" s="157"/>
      <c r="C66" s="96"/>
      <c r="D66" s="158" t="s">
        <v>119</v>
      </c>
      <c r="E66" s="159"/>
      <c r="F66" s="159"/>
      <c r="G66" s="159"/>
      <c r="H66" s="159"/>
      <c r="I66" s="160"/>
      <c r="J66" s="161">
        <f>J117</f>
        <v>0</v>
      </c>
      <c r="K66" s="96"/>
      <c r="L66" s="162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114"/>
      <c r="J67" s="35"/>
      <c r="K67" s="35"/>
      <c r="L67" s="11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6"/>
      <c r="C68" s="47"/>
      <c r="D68" s="47"/>
      <c r="E68" s="47"/>
      <c r="F68" s="47"/>
      <c r="G68" s="47"/>
      <c r="H68" s="47"/>
      <c r="I68" s="141"/>
      <c r="J68" s="47"/>
      <c r="K68" s="47"/>
      <c r="L68" s="11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8"/>
      <c r="C72" s="49"/>
      <c r="D72" s="49"/>
      <c r="E72" s="49"/>
      <c r="F72" s="49"/>
      <c r="G72" s="49"/>
      <c r="H72" s="49"/>
      <c r="I72" s="144"/>
      <c r="J72" s="49"/>
      <c r="K72" s="49"/>
      <c r="L72" s="11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120</v>
      </c>
      <c r="D73" s="35"/>
      <c r="E73" s="35"/>
      <c r="F73" s="35"/>
      <c r="G73" s="35"/>
      <c r="H73" s="35"/>
      <c r="I73" s="114"/>
      <c r="J73" s="35"/>
      <c r="K73" s="35"/>
      <c r="L73" s="11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114"/>
      <c r="J74" s="35"/>
      <c r="K74" s="35"/>
      <c r="L74" s="1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114"/>
      <c r="J75" s="35"/>
      <c r="K75" s="35"/>
      <c r="L75" s="1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4.4" customHeight="1">
      <c r="A76" s="33"/>
      <c r="B76" s="34"/>
      <c r="C76" s="35"/>
      <c r="D76" s="35"/>
      <c r="E76" s="363" t="str">
        <f>E7</f>
        <v>Polní cesta HPC1 v k.ú. Nebovidy</v>
      </c>
      <c r="F76" s="364"/>
      <c r="G76" s="364"/>
      <c r="H76" s="364"/>
      <c r="I76" s="114"/>
      <c r="J76" s="35"/>
      <c r="K76" s="35"/>
      <c r="L76" s="1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2:12" s="1" customFormat="1" ht="12" customHeight="1">
      <c r="B77" s="20"/>
      <c r="C77" s="28" t="s">
        <v>105</v>
      </c>
      <c r="D77" s="21"/>
      <c r="E77" s="21"/>
      <c r="F77" s="21"/>
      <c r="G77" s="21"/>
      <c r="H77" s="21"/>
      <c r="I77" s="107"/>
      <c r="J77" s="21"/>
      <c r="K77" s="21"/>
      <c r="L77" s="19"/>
    </row>
    <row r="78" spans="1:31" s="2" customFormat="1" ht="14.4" customHeight="1">
      <c r="A78" s="33"/>
      <c r="B78" s="34"/>
      <c r="C78" s="35"/>
      <c r="D78" s="35"/>
      <c r="E78" s="363" t="s">
        <v>624</v>
      </c>
      <c r="F78" s="365"/>
      <c r="G78" s="365"/>
      <c r="H78" s="365"/>
      <c r="I78" s="114"/>
      <c r="J78" s="35"/>
      <c r="K78" s="35"/>
      <c r="L78" s="1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696</v>
      </c>
      <c r="D79" s="35"/>
      <c r="E79" s="35"/>
      <c r="F79" s="35"/>
      <c r="G79" s="35"/>
      <c r="H79" s="35"/>
      <c r="I79" s="114"/>
      <c r="J79" s="35"/>
      <c r="K79" s="35"/>
      <c r="L79" s="1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4.4" customHeight="1">
      <c r="A80" s="33"/>
      <c r="B80" s="34"/>
      <c r="C80" s="35"/>
      <c r="D80" s="35"/>
      <c r="E80" s="312" t="str">
        <f>E11</f>
        <v>SO-103.3 - Následná péče 3. rok</v>
      </c>
      <c r="F80" s="365"/>
      <c r="G80" s="365"/>
      <c r="H80" s="365"/>
      <c r="I80" s="114"/>
      <c r="J80" s="35"/>
      <c r="K80" s="35"/>
      <c r="L80" s="1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114"/>
      <c r="J81" s="35"/>
      <c r="K81" s="35"/>
      <c r="L81" s="11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F14</f>
        <v xml:space="preserve"> </v>
      </c>
      <c r="G82" s="35"/>
      <c r="H82" s="35"/>
      <c r="I82" s="116" t="s">
        <v>23</v>
      </c>
      <c r="J82" s="58" t="str">
        <f>IF(J14="","",J14)</f>
        <v>1. 6. 2020</v>
      </c>
      <c r="K82" s="35"/>
      <c r="L82" s="11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114"/>
      <c r="J83" s="35"/>
      <c r="K83" s="35"/>
      <c r="L83" s="11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8" customHeight="1">
      <c r="A84" s="33"/>
      <c r="B84" s="34"/>
      <c r="C84" s="28" t="s">
        <v>25</v>
      </c>
      <c r="D84" s="35"/>
      <c r="E84" s="35"/>
      <c r="F84" s="26" t="str">
        <f>E17</f>
        <v>ČR-SPÚ, Pobočka Kolín</v>
      </c>
      <c r="G84" s="35"/>
      <c r="H84" s="35"/>
      <c r="I84" s="116" t="s">
        <v>31</v>
      </c>
      <c r="J84" s="31" t="str">
        <f>E23</f>
        <v>AGRO-AQUA, s.r.o. Pardubice</v>
      </c>
      <c r="K84" s="35"/>
      <c r="L84" s="11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6" customHeight="1">
      <c r="A85" s="33"/>
      <c r="B85" s="34"/>
      <c r="C85" s="28" t="s">
        <v>29</v>
      </c>
      <c r="D85" s="35"/>
      <c r="E85" s="35"/>
      <c r="F85" s="26" t="str">
        <f>IF(E20="","",E20)</f>
        <v>Vyplň údaj</v>
      </c>
      <c r="G85" s="35"/>
      <c r="H85" s="35"/>
      <c r="I85" s="116" t="s">
        <v>34</v>
      </c>
      <c r="J85" s="31" t="str">
        <f>E26</f>
        <v xml:space="preserve"> </v>
      </c>
      <c r="K85" s="35"/>
      <c r="L85" s="11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114"/>
      <c r="J86" s="35"/>
      <c r="K86" s="35"/>
      <c r="L86" s="11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63"/>
      <c r="B87" s="164"/>
      <c r="C87" s="165" t="s">
        <v>121</v>
      </c>
      <c r="D87" s="166" t="s">
        <v>56</v>
      </c>
      <c r="E87" s="166" t="s">
        <v>52</v>
      </c>
      <c r="F87" s="166" t="s">
        <v>53</v>
      </c>
      <c r="G87" s="166" t="s">
        <v>122</v>
      </c>
      <c r="H87" s="166" t="s">
        <v>123</v>
      </c>
      <c r="I87" s="167" t="s">
        <v>124</v>
      </c>
      <c r="J87" s="166" t="s">
        <v>110</v>
      </c>
      <c r="K87" s="168" t="s">
        <v>125</v>
      </c>
      <c r="L87" s="169"/>
      <c r="M87" s="67" t="s">
        <v>19</v>
      </c>
      <c r="N87" s="68" t="s">
        <v>41</v>
      </c>
      <c r="O87" s="68" t="s">
        <v>126</v>
      </c>
      <c r="P87" s="68" t="s">
        <v>127</v>
      </c>
      <c r="Q87" s="68" t="s">
        <v>128</v>
      </c>
      <c r="R87" s="68" t="s">
        <v>129</v>
      </c>
      <c r="S87" s="68" t="s">
        <v>130</v>
      </c>
      <c r="T87" s="69" t="s">
        <v>131</v>
      </c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</row>
    <row r="88" spans="1:63" s="2" customFormat="1" ht="22.8" customHeight="1">
      <c r="A88" s="33"/>
      <c r="B88" s="34"/>
      <c r="C88" s="74" t="s">
        <v>132</v>
      </c>
      <c r="D88" s="35"/>
      <c r="E88" s="35"/>
      <c r="F88" s="35"/>
      <c r="G88" s="35"/>
      <c r="H88" s="35"/>
      <c r="I88" s="114"/>
      <c r="J88" s="170">
        <f>BK88</f>
        <v>0</v>
      </c>
      <c r="K88" s="35"/>
      <c r="L88" s="38"/>
      <c r="M88" s="70"/>
      <c r="N88" s="171"/>
      <c r="O88" s="71"/>
      <c r="P88" s="172">
        <f>P89</f>
        <v>0</v>
      </c>
      <c r="Q88" s="71"/>
      <c r="R88" s="172">
        <f>R89</f>
        <v>0.2606</v>
      </c>
      <c r="S88" s="71"/>
      <c r="T88" s="173">
        <f>T89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111</v>
      </c>
      <c r="BK88" s="174">
        <f>BK89</f>
        <v>0</v>
      </c>
    </row>
    <row r="89" spans="2:63" s="12" customFormat="1" ht="25.95" customHeight="1">
      <c r="B89" s="175"/>
      <c r="C89" s="176"/>
      <c r="D89" s="177" t="s">
        <v>70</v>
      </c>
      <c r="E89" s="178" t="s">
        <v>133</v>
      </c>
      <c r="F89" s="178" t="s">
        <v>134</v>
      </c>
      <c r="G89" s="176"/>
      <c r="H89" s="176"/>
      <c r="I89" s="179"/>
      <c r="J89" s="180">
        <f>BK89</f>
        <v>0</v>
      </c>
      <c r="K89" s="176"/>
      <c r="L89" s="181"/>
      <c r="M89" s="182"/>
      <c r="N89" s="183"/>
      <c r="O89" s="183"/>
      <c r="P89" s="184">
        <f>P90+P117</f>
        <v>0</v>
      </c>
      <c r="Q89" s="183"/>
      <c r="R89" s="184">
        <f>R90+R117</f>
        <v>0.2606</v>
      </c>
      <c r="S89" s="183"/>
      <c r="T89" s="185">
        <f>T90+T117</f>
        <v>0</v>
      </c>
      <c r="AR89" s="186" t="s">
        <v>79</v>
      </c>
      <c r="AT89" s="187" t="s">
        <v>70</v>
      </c>
      <c r="AU89" s="187" t="s">
        <v>71</v>
      </c>
      <c r="AY89" s="186" t="s">
        <v>135</v>
      </c>
      <c r="BK89" s="188">
        <f>BK90+BK117</f>
        <v>0</v>
      </c>
    </row>
    <row r="90" spans="2:63" s="12" customFormat="1" ht="22.8" customHeight="1">
      <c r="B90" s="175"/>
      <c r="C90" s="176"/>
      <c r="D90" s="177" t="s">
        <v>70</v>
      </c>
      <c r="E90" s="189" t="s">
        <v>79</v>
      </c>
      <c r="F90" s="189" t="s">
        <v>136</v>
      </c>
      <c r="G90" s="176"/>
      <c r="H90" s="176"/>
      <c r="I90" s="179"/>
      <c r="J90" s="190">
        <f>BK90</f>
        <v>0</v>
      </c>
      <c r="K90" s="176"/>
      <c r="L90" s="181"/>
      <c r="M90" s="182"/>
      <c r="N90" s="183"/>
      <c r="O90" s="183"/>
      <c r="P90" s="184">
        <f>SUM(P91:P116)</f>
        <v>0</v>
      </c>
      <c r="Q90" s="183"/>
      <c r="R90" s="184">
        <f>SUM(R91:R116)</f>
        <v>0.2606</v>
      </c>
      <c r="S90" s="183"/>
      <c r="T90" s="185">
        <f>SUM(T91:T116)</f>
        <v>0</v>
      </c>
      <c r="AR90" s="186" t="s">
        <v>79</v>
      </c>
      <c r="AT90" s="187" t="s">
        <v>70</v>
      </c>
      <c r="AU90" s="187" t="s">
        <v>79</v>
      </c>
      <c r="AY90" s="186" t="s">
        <v>135</v>
      </c>
      <c r="BK90" s="188">
        <f>SUM(BK91:BK116)</f>
        <v>0</v>
      </c>
    </row>
    <row r="91" spans="1:65" s="2" customFormat="1" ht="14.4" customHeight="1">
      <c r="A91" s="33"/>
      <c r="B91" s="34"/>
      <c r="C91" s="191" t="s">
        <v>79</v>
      </c>
      <c r="D91" s="191" t="s">
        <v>137</v>
      </c>
      <c r="E91" s="192" t="s">
        <v>698</v>
      </c>
      <c r="F91" s="193" t="s">
        <v>699</v>
      </c>
      <c r="G91" s="194" t="s">
        <v>157</v>
      </c>
      <c r="H91" s="195">
        <v>1095</v>
      </c>
      <c r="I91" s="196"/>
      <c r="J91" s="197">
        <f>ROUND(I91*H91,2)</f>
        <v>0</v>
      </c>
      <c r="K91" s="193" t="s">
        <v>141</v>
      </c>
      <c r="L91" s="38"/>
      <c r="M91" s="198" t="s">
        <v>19</v>
      </c>
      <c r="N91" s="199" t="s">
        <v>42</v>
      </c>
      <c r="O91" s="63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202" t="s">
        <v>142</v>
      </c>
      <c r="AT91" s="202" t="s">
        <v>137</v>
      </c>
      <c r="AU91" s="202" t="s">
        <v>82</v>
      </c>
      <c r="AY91" s="16" t="s">
        <v>135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6" t="s">
        <v>79</v>
      </c>
      <c r="BK91" s="203">
        <f>ROUND(I91*H91,2)</f>
        <v>0</v>
      </c>
      <c r="BL91" s="16" t="s">
        <v>142</v>
      </c>
      <c r="BM91" s="202" t="s">
        <v>700</v>
      </c>
    </row>
    <row r="92" spans="1:47" s="2" customFormat="1" ht="10.2">
      <c r="A92" s="33"/>
      <c r="B92" s="34"/>
      <c r="C92" s="35"/>
      <c r="D92" s="204" t="s">
        <v>144</v>
      </c>
      <c r="E92" s="35"/>
      <c r="F92" s="205" t="s">
        <v>701</v>
      </c>
      <c r="G92" s="35"/>
      <c r="H92" s="35"/>
      <c r="I92" s="114"/>
      <c r="J92" s="35"/>
      <c r="K92" s="35"/>
      <c r="L92" s="38"/>
      <c r="M92" s="206"/>
      <c r="N92" s="207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144</v>
      </c>
      <c r="AU92" s="16" t="s">
        <v>82</v>
      </c>
    </row>
    <row r="93" spans="2:51" s="13" customFormat="1" ht="10.2">
      <c r="B93" s="208"/>
      <c r="C93" s="209"/>
      <c r="D93" s="204" t="s">
        <v>146</v>
      </c>
      <c r="E93" s="210" t="s">
        <v>19</v>
      </c>
      <c r="F93" s="211" t="s">
        <v>702</v>
      </c>
      <c r="G93" s="209"/>
      <c r="H93" s="212">
        <v>1095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146</v>
      </c>
      <c r="AU93" s="218" t="s">
        <v>82</v>
      </c>
      <c r="AV93" s="13" t="s">
        <v>82</v>
      </c>
      <c r="AW93" s="13" t="s">
        <v>33</v>
      </c>
      <c r="AX93" s="13" t="s">
        <v>79</v>
      </c>
      <c r="AY93" s="218" t="s">
        <v>135</v>
      </c>
    </row>
    <row r="94" spans="1:65" s="2" customFormat="1" ht="14.4" customHeight="1">
      <c r="A94" s="33"/>
      <c r="B94" s="34"/>
      <c r="C94" s="191" t="s">
        <v>82</v>
      </c>
      <c r="D94" s="191" t="s">
        <v>137</v>
      </c>
      <c r="E94" s="192" t="s">
        <v>703</v>
      </c>
      <c r="F94" s="193" t="s">
        <v>704</v>
      </c>
      <c r="G94" s="194" t="s">
        <v>150</v>
      </c>
      <c r="H94" s="195">
        <v>12</v>
      </c>
      <c r="I94" s="196"/>
      <c r="J94" s="197">
        <f>ROUND(I94*H94,2)</f>
        <v>0</v>
      </c>
      <c r="K94" s="193" t="s">
        <v>141</v>
      </c>
      <c r="L94" s="38"/>
      <c r="M94" s="198" t="s">
        <v>19</v>
      </c>
      <c r="N94" s="199" t="s">
        <v>42</v>
      </c>
      <c r="O94" s="63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202" t="s">
        <v>142</v>
      </c>
      <c r="AT94" s="202" t="s">
        <v>137</v>
      </c>
      <c r="AU94" s="202" t="s">
        <v>82</v>
      </c>
      <c r="AY94" s="16" t="s">
        <v>135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6" t="s">
        <v>79</v>
      </c>
      <c r="BK94" s="203">
        <f>ROUND(I94*H94,2)</f>
        <v>0</v>
      </c>
      <c r="BL94" s="16" t="s">
        <v>142</v>
      </c>
      <c r="BM94" s="202" t="s">
        <v>705</v>
      </c>
    </row>
    <row r="95" spans="1:47" s="2" customFormat="1" ht="10.2">
      <c r="A95" s="33"/>
      <c r="B95" s="34"/>
      <c r="C95" s="35"/>
      <c r="D95" s="204" t="s">
        <v>144</v>
      </c>
      <c r="E95" s="35"/>
      <c r="F95" s="205" t="s">
        <v>706</v>
      </c>
      <c r="G95" s="35"/>
      <c r="H95" s="35"/>
      <c r="I95" s="114"/>
      <c r="J95" s="35"/>
      <c r="K95" s="35"/>
      <c r="L95" s="38"/>
      <c r="M95" s="206"/>
      <c r="N95" s="207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144</v>
      </c>
      <c r="AU95" s="16" t="s">
        <v>82</v>
      </c>
    </row>
    <row r="96" spans="1:65" s="2" customFormat="1" ht="14.4" customHeight="1">
      <c r="A96" s="33"/>
      <c r="B96" s="34"/>
      <c r="C96" s="191" t="s">
        <v>154</v>
      </c>
      <c r="D96" s="191" t="s">
        <v>137</v>
      </c>
      <c r="E96" s="192" t="s">
        <v>654</v>
      </c>
      <c r="F96" s="193" t="s">
        <v>655</v>
      </c>
      <c r="G96" s="194" t="s">
        <v>150</v>
      </c>
      <c r="H96" s="195">
        <v>12</v>
      </c>
      <c r="I96" s="196"/>
      <c r="J96" s="197">
        <f>ROUND(I96*H96,2)</f>
        <v>0</v>
      </c>
      <c r="K96" s="193" t="s">
        <v>141</v>
      </c>
      <c r="L96" s="38"/>
      <c r="M96" s="198" t="s">
        <v>19</v>
      </c>
      <c r="N96" s="199" t="s">
        <v>42</v>
      </c>
      <c r="O96" s="63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202" t="s">
        <v>142</v>
      </c>
      <c r="AT96" s="202" t="s">
        <v>137</v>
      </c>
      <c r="AU96" s="202" t="s">
        <v>82</v>
      </c>
      <c r="AY96" s="16" t="s">
        <v>135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6" t="s">
        <v>79</v>
      </c>
      <c r="BK96" s="203">
        <f>ROUND(I96*H96,2)</f>
        <v>0</v>
      </c>
      <c r="BL96" s="16" t="s">
        <v>142</v>
      </c>
      <c r="BM96" s="202" t="s">
        <v>707</v>
      </c>
    </row>
    <row r="97" spans="1:47" s="2" customFormat="1" ht="10.2">
      <c r="A97" s="33"/>
      <c r="B97" s="34"/>
      <c r="C97" s="35"/>
      <c r="D97" s="204" t="s">
        <v>144</v>
      </c>
      <c r="E97" s="35"/>
      <c r="F97" s="205" t="s">
        <v>657</v>
      </c>
      <c r="G97" s="35"/>
      <c r="H97" s="35"/>
      <c r="I97" s="114"/>
      <c r="J97" s="35"/>
      <c r="K97" s="35"/>
      <c r="L97" s="38"/>
      <c r="M97" s="206"/>
      <c r="N97" s="207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144</v>
      </c>
      <c r="AU97" s="16" t="s">
        <v>82</v>
      </c>
    </row>
    <row r="98" spans="1:65" s="2" customFormat="1" ht="14.4" customHeight="1">
      <c r="A98" s="33"/>
      <c r="B98" s="34"/>
      <c r="C98" s="219" t="s">
        <v>142</v>
      </c>
      <c r="D98" s="219" t="s">
        <v>257</v>
      </c>
      <c r="E98" s="220" t="s">
        <v>658</v>
      </c>
      <c r="F98" s="221" t="s">
        <v>659</v>
      </c>
      <c r="G98" s="222" t="s">
        <v>289</v>
      </c>
      <c r="H98" s="223">
        <v>0.6</v>
      </c>
      <c r="I98" s="224"/>
      <c r="J98" s="225">
        <f>ROUND(I98*H98,2)</f>
        <v>0</v>
      </c>
      <c r="K98" s="221" t="s">
        <v>19</v>
      </c>
      <c r="L98" s="226"/>
      <c r="M98" s="227" t="s">
        <v>19</v>
      </c>
      <c r="N98" s="228" t="s">
        <v>42</v>
      </c>
      <c r="O98" s="63"/>
      <c r="P98" s="200">
        <f>O98*H98</f>
        <v>0</v>
      </c>
      <c r="Q98" s="200">
        <v>0.001</v>
      </c>
      <c r="R98" s="200">
        <f>Q98*H98</f>
        <v>0.0006</v>
      </c>
      <c r="S98" s="200">
        <v>0</v>
      </c>
      <c r="T98" s="201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202" t="s">
        <v>183</v>
      </c>
      <c r="AT98" s="202" t="s">
        <v>257</v>
      </c>
      <c r="AU98" s="202" t="s">
        <v>82</v>
      </c>
      <c r="AY98" s="16" t="s">
        <v>135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6" t="s">
        <v>79</v>
      </c>
      <c r="BK98" s="203">
        <f>ROUND(I98*H98,2)</f>
        <v>0</v>
      </c>
      <c r="BL98" s="16" t="s">
        <v>142</v>
      </c>
      <c r="BM98" s="202" t="s">
        <v>708</v>
      </c>
    </row>
    <row r="99" spans="1:47" s="2" customFormat="1" ht="10.2">
      <c r="A99" s="33"/>
      <c r="B99" s="34"/>
      <c r="C99" s="35"/>
      <c r="D99" s="204" t="s">
        <v>144</v>
      </c>
      <c r="E99" s="35"/>
      <c r="F99" s="205" t="s">
        <v>659</v>
      </c>
      <c r="G99" s="35"/>
      <c r="H99" s="35"/>
      <c r="I99" s="114"/>
      <c r="J99" s="35"/>
      <c r="K99" s="35"/>
      <c r="L99" s="38"/>
      <c r="M99" s="206"/>
      <c r="N99" s="207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144</v>
      </c>
      <c r="AU99" s="16" t="s">
        <v>82</v>
      </c>
    </row>
    <row r="100" spans="2:51" s="13" customFormat="1" ht="10.2">
      <c r="B100" s="208"/>
      <c r="C100" s="209"/>
      <c r="D100" s="204" t="s">
        <v>146</v>
      </c>
      <c r="E100" s="210" t="s">
        <v>19</v>
      </c>
      <c r="F100" s="211" t="s">
        <v>661</v>
      </c>
      <c r="G100" s="209"/>
      <c r="H100" s="212">
        <v>0.6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146</v>
      </c>
      <c r="AU100" s="218" t="s">
        <v>82</v>
      </c>
      <c r="AV100" s="13" t="s">
        <v>82</v>
      </c>
      <c r="AW100" s="13" t="s">
        <v>33</v>
      </c>
      <c r="AX100" s="13" t="s">
        <v>79</v>
      </c>
      <c r="AY100" s="218" t="s">
        <v>135</v>
      </c>
    </row>
    <row r="101" spans="1:65" s="2" customFormat="1" ht="14.4" customHeight="1">
      <c r="A101" s="33"/>
      <c r="B101" s="34"/>
      <c r="C101" s="191" t="s">
        <v>166</v>
      </c>
      <c r="D101" s="191" t="s">
        <v>137</v>
      </c>
      <c r="E101" s="192" t="s">
        <v>674</v>
      </c>
      <c r="F101" s="193" t="s">
        <v>675</v>
      </c>
      <c r="G101" s="194" t="s">
        <v>157</v>
      </c>
      <c r="H101" s="195">
        <v>12</v>
      </c>
      <c r="I101" s="196"/>
      <c r="J101" s="197">
        <f>ROUND(I101*H101,2)</f>
        <v>0</v>
      </c>
      <c r="K101" s="193" t="s">
        <v>141</v>
      </c>
      <c r="L101" s="38"/>
      <c r="M101" s="198" t="s">
        <v>19</v>
      </c>
      <c r="N101" s="199" t="s">
        <v>42</v>
      </c>
      <c r="O101" s="63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202" t="s">
        <v>142</v>
      </c>
      <c r="AT101" s="202" t="s">
        <v>137</v>
      </c>
      <c r="AU101" s="202" t="s">
        <v>82</v>
      </c>
      <c r="AY101" s="16" t="s">
        <v>135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6" t="s">
        <v>79</v>
      </c>
      <c r="BK101" s="203">
        <f>ROUND(I101*H101,2)</f>
        <v>0</v>
      </c>
      <c r="BL101" s="16" t="s">
        <v>142</v>
      </c>
      <c r="BM101" s="202" t="s">
        <v>709</v>
      </c>
    </row>
    <row r="102" spans="1:47" s="2" customFormat="1" ht="10.2">
      <c r="A102" s="33"/>
      <c r="B102" s="34"/>
      <c r="C102" s="35"/>
      <c r="D102" s="204" t="s">
        <v>144</v>
      </c>
      <c r="E102" s="35"/>
      <c r="F102" s="205" t="s">
        <v>677</v>
      </c>
      <c r="G102" s="35"/>
      <c r="H102" s="35"/>
      <c r="I102" s="114"/>
      <c r="J102" s="35"/>
      <c r="K102" s="35"/>
      <c r="L102" s="38"/>
      <c r="M102" s="206"/>
      <c r="N102" s="207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144</v>
      </c>
      <c r="AU102" s="16" t="s">
        <v>82</v>
      </c>
    </row>
    <row r="103" spans="2:51" s="13" customFormat="1" ht="10.2">
      <c r="B103" s="208"/>
      <c r="C103" s="209"/>
      <c r="D103" s="204" t="s">
        <v>146</v>
      </c>
      <c r="E103" s="210" t="s">
        <v>19</v>
      </c>
      <c r="F103" s="211" t="s">
        <v>678</v>
      </c>
      <c r="G103" s="209"/>
      <c r="H103" s="212">
        <v>12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146</v>
      </c>
      <c r="AU103" s="218" t="s">
        <v>82</v>
      </c>
      <c r="AV103" s="13" t="s">
        <v>82</v>
      </c>
      <c r="AW103" s="13" t="s">
        <v>33</v>
      </c>
      <c r="AX103" s="13" t="s">
        <v>79</v>
      </c>
      <c r="AY103" s="218" t="s">
        <v>135</v>
      </c>
    </row>
    <row r="104" spans="1:65" s="2" customFormat="1" ht="14.4" customHeight="1">
      <c r="A104" s="33"/>
      <c r="B104" s="34"/>
      <c r="C104" s="219" t="s">
        <v>172</v>
      </c>
      <c r="D104" s="219" t="s">
        <v>257</v>
      </c>
      <c r="E104" s="220" t="s">
        <v>679</v>
      </c>
      <c r="F104" s="221" t="s">
        <v>680</v>
      </c>
      <c r="G104" s="222" t="s">
        <v>140</v>
      </c>
      <c r="H104" s="223">
        <v>1.2</v>
      </c>
      <c r="I104" s="224"/>
      <c r="J104" s="225">
        <f>ROUND(I104*H104,2)</f>
        <v>0</v>
      </c>
      <c r="K104" s="221" t="s">
        <v>141</v>
      </c>
      <c r="L104" s="226"/>
      <c r="M104" s="227" t="s">
        <v>19</v>
      </c>
      <c r="N104" s="228" t="s">
        <v>42</v>
      </c>
      <c r="O104" s="63"/>
      <c r="P104" s="200">
        <f>O104*H104</f>
        <v>0</v>
      </c>
      <c r="Q104" s="200">
        <v>0.2</v>
      </c>
      <c r="R104" s="200">
        <f>Q104*H104</f>
        <v>0.24</v>
      </c>
      <c r="S104" s="200">
        <v>0</v>
      </c>
      <c r="T104" s="201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202" t="s">
        <v>183</v>
      </c>
      <c r="AT104" s="202" t="s">
        <v>257</v>
      </c>
      <c r="AU104" s="202" t="s">
        <v>82</v>
      </c>
      <c r="AY104" s="16" t="s">
        <v>135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6" t="s">
        <v>79</v>
      </c>
      <c r="BK104" s="203">
        <f>ROUND(I104*H104,2)</f>
        <v>0</v>
      </c>
      <c r="BL104" s="16" t="s">
        <v>142</v>
      </c>
      <c r="BM104" s="202" t="s">
        <v>727</v>
      </c>
    </row>
    <row r="105" spans="1:47" s="2" customFormat="1" ht="10.2">
      <c r="A105" s="33"/>
      <c r="B105" s="34"/>
      <c r="C105" s="35"/>
      <c r="D105" s="204" t="s">
        <v>144</v>
      </c>
      <c r="E105" s="35"/>
      <c r="F105" s="205" t="s">
        <v>680</v>
      </c>
      <c r="G105" s="35"/>
      <c r="H105" s="35"/>
      <c r="I105" s="114"/>
      <c r="J105" s="35"/>
      <c r="K105" s="35"/>
      <c r="L105" s="38"/>
      <c r="M105" s="206"/>
      <c r="N105" s="207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144</v>
      </c>
      <c r="AU105" s="16" t="s">
        <v>82</v>
      </c>
    </row>
    <row r="106" spans="2:51" s="13" customFormat="1" ht="10.2">
      <c r="B106" s="208"/>
      <c r="C106" s="209"/>
      <c r="D106" s="204" t="s">
        <v>146</v>
      </c>
      <c r="E106" s="210" t="s">
        <v>19</v>
      </c>
      <c r="F106" s="211" t="s">
        <v>682</v>
      </c>
      <c r="G106" s="209"/>
      <c r="H106" s="212">
        <v>1.2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146</v>
      </c>
      <c r="AU106" s="218" t="s">
        <v>82</v>
      </c>
      <c r="AV106" s="13" t="s">
        <v>82</v>
      </c>
      <c r="AW106" s="13" t="s">
        <v>33</v>
      </c>
      <c r="AX106" s="13" t="s">
        <v>79</v>
      </c>
      <c r="AY106" s="218" t="s">
        <v>135</v>
      </c>
    </row>
    <row r="107" spans="1:65" s="2" customFormat="1" ht="14.4" customHeight="1">
      <c r="A107" s="33"/>
      <c r="B107" s="34"/>
      <c r="C107" s="191" t="s">
        <v>177</v>
      </c>
      <c r="D107" s="191" t="s">
        <v>137</v>
      </c>
      <c r="E107" s="192" t="s">
        <v>711</v>
      </c>
      <c r="F107" s="193" t="s">
        <v>712</v>
      </c>
      <c r="G107" s="194" t="s">
        <v>713</v>
      </c>
      <c r="H107" s="195">
        <v>1</v>
      </c>
      <c r="I107" s="196"/>
      <c r="J107" s="197">
        <f>ROUND(I107*H107,2)</f>
        <v>0</v>
      </c>
      <c r="K107" s="193" t="s">
        <v>19</v>
      </c>
      <c r="L107" s="38"/>
      <c r="M107" s="198" t="s">
        <v>19</v>
      </c>
      <c r="N107" s="199" t="s">
        <v>42</v>
      </c>
      <c r="O107" s="63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202" t="s">
        <v>142</v>
      </c>
      <c r="AT107" s="202" t="s">
        <v>137</v>
      </c>
      <c r="AU107" s="202" t="s">
        <v>82</v>
      </c>
      <c r="AY107" s="16" t="s">
        <v>135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6" t="s">
        <v>79</v>
      </c>
      <c r="BK107" s="203">
        <f>ROUND(I107*H107,2)</f>
        <v>0</v>
      </c>
      <c r="BL107" s="16" t="s">
        <v>142</v>
      </c>
      <c r="BM107" s="202" t="s">
        <v>714</v>
      </c>
    </row>
    <row r="108" spans="1:47" s="2" customFormat="1" ht="10.2">
      <c r="A108" s="33"/>
      <c r="B108" s="34"/>
      <c r="C108" s="35"/>
      <c r="D108" s="204" t="s">
        <v>144</v>
      </c>
      <c r="E108" s="35"/>
      <c r="F108" s="205" t="s">
        <v>712</v>
      </c>
      <c r="G108" s="35"/>
      <c r="H108" s="35"/>
      <c r="I108" s="114"/>
      <c r="J108" s="35"/>
      <c r="K108" s="35"/>
      <c r="L108" s="38"/>
      <c r="M108" s="206"/>
      <c r="N108" s="207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144</v>
      </c>
      <c r="AU108" s="16" t="s">
        <v>82</v>
      </c>
    </row>
    <row r="109" spans="1:65" s="2" customFormat="1" ht="14.4" customHeight="1">
      <c r="A109" s="33"/>
      <c r="B109" s="34"/>
      <c r="C109" s="191" t="s">
        <v>183</v>
      </c>
      <c r="D109" s="191" t="s">
        <v>137</v>
      </c>
      <c r="E109" s="192" t="s">
        <v>715</v>
      </c>
      <c r="F109" s="193" t="s">
        <v>716</v>
      </c>
      <c r="G109" s="194" t="s">
        <v>717</v>
      </c>
      <c r="H109" s="195">
        <v>1</v>
      </c>
      <c r="I109" s="196"/>
      <c r="J109" s="197">
        <f>ROUND(I109*H109,2)</f>
        <v>0</v>
      </c>
      <c r="K109" s="193" t="s">
        <v>19</v>
      </c>
      <c r="L109" s="38"/>
      <c r="M109" s="198" t="s">
        <v>19</v>
      </c>
      <c r="N109" s="199" t="s">
        <v>42</v>
      </c>
      <c r="O109" s="63"/>
      <c r="P109" s="200">
        <f>O109*H109</f>
        <v>0</v>
      </c>
      <c r="Q109" s="200">
        <v>0.02</v>
      </c>
      <c r="R109" s="200">
        <f>Q109*H109</f>
        <v>0.02</v>
      </c>
      <c r="S109" s="200">
        <v>0</v>
      </c>
      <c r="T109" s="201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202" t="s">
        <v>142</v>
      </c>
      <c r="AT109" s="202" t="s">
        <v>137</v>
      </c>
      <c r="AU109" s="202" t="s">
        <v>82</v>
      </c>
      <c r="AY109" s="16" t="s">
        <v>135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6" t="s">
        <v>79</v>
      </c>
      <c r="BK109" s="203">
        <f>ROUND(I109*H109,2)</f>
        <v>0</v>
      </c>
      <c r="BL109" s="16" t="s">
        <v>142</v>
      </c>
      <c r="BM109" s="202" t="s">
        <v>718</v>
      </c>
    </row>
    <row r="110" spans="1:47" s="2" customFormat="1" ht="10.2">
      <c r="A110" s="33"/>
      <c r="B110" s="34"/>
      <c r="C110" s="35"/>
      <c r="D110" s="204" t="s">
        <v>144</v>
      </c>
      <c r="E110" s="35"/>
      <c r="F110" s="205" t="s">
        <v>716</v>
      </c>
      <c r="G110" s="35"/>
      <c r="H110" s="35"/>
      <c r="I110" s="114"/>
      <c r="J110" s="35"/>
      <c r="K110" s="35"/>
      <c r="L110" s="38"/>
      <c r="M110" s="206"/>
      <c r="N110" s="207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144</v>
      </c>
      <c r="AU110" s="16" t="s">
        <v>82</v>
      </c>
    </row>
    <row r="111" spans="2:51" s="13" customFormat="1" ht="10.2">
      <c r="B111" s="208"/>
      <c r="C111" s="209"/>
      <c r="D111" s="204" t="s">
        <v>146</v>
      </c>
      <c r="E111" s="210" t="s">
        <v>19</v>
      </c>
      <c r="F111" s="211" t="s">
        <v>719</v>
      </c>
      <c r="G111" s="209"/>
      <c r="H111" s="212">
        <v>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146</v>
      </c>
      <c r="AU111" s="218" t="s">
        <v>82</v>
      </c>
      <c r="AV111" s="13" t="s">
        <v>82</v>
      </c>
      <c r="AW111" s="13" t="s">
        <v>33</v>
      </c>
      <c r="AX111" s="13" t="s">
        <v>79</v>
      </c>
      <c r="AY111" s="218" t="s">
        <v>135</v>
      </c>
    </row>
    <row r="112" spans="1:65" s="2" customFormat="1" ht="14.4" customHeight="1">
      <c r="A112" s="33"/>
      <c r="B112" s="34"/>
      <c r="C112" s="191" t="s">
        <v>190</v>
      </c>
      <c r="D112" s="191" t="s">
        <v>137</v>
      </c>
      <c r="E112" s="192" t="s">
        <v>683</v>
      </c>
      <c r="F112" s="193" t="s">
        <v>684</v>
      </c>
      <c r="G112" s="194" t="s">
        <v>140</v>
      </c>
      <c r="H112" s="195">
        <v>3.6</v>
      </c>
      <c r="I112" s="196"/>
      <c r="J112" s="197">
        <f>ROUND(I112*H112,2)</f>
        <v>0</v>
      </c>
      <c r="K112" s="193" t="s">
        <v>141</v>
      </c>
      <c r="L112" s="38"/>
      <c r="M112" s="198" t="s">
        <v>19</v>
      </c>
      <c r="N112" s="199" t="s">
        <v>42</v>
      </c>
      <c r="O112" s="63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202" t="s">
        <v>142</v>
      </c>
      <c r="AT112" s="202" t="s">
        <v>137</v>
      </c>
      <c r="AU112" s="202" t="s">
        <v>82</v>
      </c>
      <c r="AY112" s="16" t="s">
        <v>135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6" t="s">
        <v>79</v>
      </c>
      <c r="BK112" s="203">
        <f>ROUND(I112*H112,2)</f>
        <v>0</v>
      </c>
      <c r="BL112" s="16" t="s">
        <v>142</v>
      </c>
      <c r="BM112" s="202" t="s">
        <v>720</v>
      </c>
    </row>
    <row r="113" spans="1:47" s="2" customFormat="1" ht="10.2">
      <c r="A113" s="33"/>
      <c r="B113" s="34"/>
      <c r="C113" s="35"/>
      <c r="D113" s="204" t="s">
        <v>144</v>
      </c>
      <c r="E113" s="35"/>
      <c r="F113" s="205" t="s">
        <v>686</v>
      </c>
      <c r="G113" s="35"/>
      <c r="H113" s="35"/>
      <c r="I113" s="114"/>
      <c r="J113" s="35"/>
      <c r="K113" s="35"/>
      <c r="L113" s="38"/>
      <c r="M113" s="206"/>
      <c r="N113" s="207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144</v>
      </c>
      <c r="AU113" s="16" t="s">
        <v>82</v>
      </c>
    </row>
    <row r="114" spans="2:51" s="13" customFormat="1" ht="10.2">
      <c r="B114" s="208"/>
      <c r="C114" s="209"/>
      <c r="D114" s="204" t="s">
        <v>146</v>
      </c>
      <c r="E114" s="210" t="s">
        <v>19</v>
      </c>
      <c r="F114" s="211" t="s">
        <v>721</v>
      </c>
      <c r="G114" s="209"/>
      <c r="H114" s="212">
        <v>3.6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146</v>
      </c>
      <c r="AU114" s="218" t="s">
        <v>82</v>
      </c>
      <c r="AV114" s="13" t="s">
        <v>82</v>
      </c>
      <c r="AW114" s="13" t="s">
        <v>33</v>
      </c>
      <c r="AX114" s="13" t="s">
        <v>79</v>
      </c>
      <c r="AY114" s="218" t="s">
        <v>135</v>
      </c>
    </row>
    <row r="115" spans="1:65" s="2" customFormat="1" ht="14.4" customHeight="1">
      <c r="A115" s="33"/>
      <c r="B115" s="34"/>
      <c r="C115" s="191" t="s">
        <v>196</v>
      </c>
      <c r="D115" s="191" t="s">
        <v>137</v>
      </c>
      <c r="E115" s="192" t="s">
        <v>688</v>
      </c>
      <c r="F115" s="193" t="s">
        <v>689</v>
      </c>
      <c r="G115" s="194" t="s">
        <v>140</v>
      </c>
      <c r="H115" s="195">
        <v>3.6</v>
      </c>
      <c r="I115" s="196"/>
      <c r="J115" s="197">
        <f>ROUND(I115*H115,2)</f>
        <v>0</v>
      </c>
      <c r="K115" s="193" t="s">
        <v>141</v>
      </c>
      <c r="L115" s="38"/>
      <c r="M115" s="198" t="s">
        <v>19</v>
      </c>
      <c r="N115" s="199" t="s">
        <v>42</v>
      </c>
      <c r="O115" s="63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202" t="s">
        <v>142</v>
      </c>
      <c r="AT115" s="202" t="s">
        <v>137</v>
      </c>
      <c r="AU115" s="202" t="s">
        <v>82</v>
      </c>
      <c r="AY115" s="16" t="s">
        <v>135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6" t="s">
        <v>79</v>
      </c>
      <c r="BK115" s="203">
        <f>ROUND(I115*H115,2)</f>
        <v>0</v>
      </c>
      <c r="BL115" s="16" t="s">
        <v>142</v>
      </c>
      <c r="BM115" s="202" t="s">
        <v>722</v>
      </c>
    </row>
    <row r="116" spans="1:47" s="2" customFormat="1" ht="10.2">
      <c r="A116" s="33"/>
      <c r="B116" s="34"/>
      <c r="C116" s="35"/>
      <c r="D116" s="204" t="s">
        <v>144</v>
      </c>
      <c r="E116" s="35"/>
      <c r="F116" s="205" t="s">
        <v>691</v>
      </c>
      <c r="G116" s="35"/>
      <c r="H116" s="35"/>
      <c r="I116" s="114"/>
      <c r="J116" s="35"/>
      <c r="K116" s="35"/>
      <c r="L116" s="38"/>
      <c r="M116" s="206"/>
      <c r="N116" s="207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144</v>
      </c>
      <c r="AU116" s="16" t="s">
        <v>82</v>
      </c>
    </row>
    <row r="117" spans="2:63" s="12" customFormat="1" ht="22.8" customHeight="1">
      <c r="B117" s="175"/>
      <c r="C117" s="176"/>
      <c r="D117" s="177" t="s">
        <v>70</v>
      </c>
      <c r="E117" s="189" t="s">
        <v>488</v>
      </c>
      <c r="F117" s="189" t="s">
        <v>489</v>
      </c>
      <c r="G117" s="176"/>
      <c r="H117" s="176"/>
      <c r="I117" s="179"/>
      <c r="J117" s="190">
        <f>BK117</f>
        <v>0</v>
      </c>
      <c r="K117" s="176"/>
      <c r="L117" s="181"/>
      <c r="M117" s="182"/>
      <c r="N117" s="183"/>
      <c r="O117" s="183"/>
      <c r="P117" s="184">
        <f>SUM(P118:P119)</f>
        <v>0</v>
      </c>
      <c r="Q117" s="183"/>
      <c r="R117" s="184">
        <f>SUM(R118:R119)</f>
        <v>0</v>
      </c>
      <c r="S117" s="183"/>
      <c r="T117" s="185">
        <f>SUM(T118:T119)</f>
        <v>0</v>
      </c>
      <c r="AR117" s="186" t="s">
        <v>79</v>
      </c>
      <c r="AT117" s="187" t="s">
        <v>70</v>
      </c>
      <c r="AU117" s="187" t="s">
        <v>79</v>
      </c>
      <c r="AY117" s="186" t="s">
        <v>135</v>
      </c>
      <c r="BK117" s="188">
        <f>SUM(BK118:BK119)</f>
        <v>0</v>
      </c>
    </row>
    <row r="118" spans="1:65" s="2" customFormat="1" ht="14.4" customHeight="1">
      <c r="A118" s="33"/>
      <c r="B118" s="34"/>
      <c r="C118" s="191" t="s">
        <v>204</v>
      </c>
      <c r="D118" s="191" t="s">
        <v>137</v>
      </c>
      <c r="E118" s="192" t="s">
        <v>692</v>
      </c>
      <c r="F118" s="193" t="s">
        <v>693</v>
      </c>
      <c r="G118" s="194" t="s">
        <v>246</v>
      </c>
      <c r="H118" s="195">
        <v>0.261</v>
      </c>
      <c r="I118" s="196"/>
      <c r="J118" s="197">
        <f>ROUND(I118*H118,2)</f>
        <v>0</v>
      </c>
      <c r="K118" s="193" t="s">
        <v>141</v>
      </c>
      <c r="L118" s="38"/>
      <c r="M118" s="198" t="s">
        <v>19</v>
      </c>
      <c r="N118" s="199" t="s">
        <v>42</v>
      </c>
      <c r="O118" s="63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202" t="s">
        <v>142</v>
      </c>
      <c r="AT118" s="202" t="s">
        <v>137</v>
      </c>
      <c r="AU118" s="202" t="s">
        <v>82</v>
      </c>
      <c r="AY118" s="16" t="s">
        <v>135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6" t="s">
        <v>79</v>
      </c>
      <c r="BK118" s="203">
        <f>ROUND(I118*H118,2)</f>
        <v>0</v>
      </c>
      <c r="BL118" s="16" t="s">
        <v>142</v>
      </c>
      <c r="BM118" s="202" t="s">
        <v>723</v>
      </c>
    </row>
    <row r="119" spans="1:47" s="2" customFormat="1" ht="10.2">
      <c r="A119" s="33"/>
      <c r="B119" s="34"/>
      <c r="C119" s="35"/>
      <c r="D119" s="204" t="s">
        <v>144</v>
      </c>
      <c r="E119" s="35"/>
      <c r="F119" s="205" t="s">
        <v>695</v>
      </c>
      <c r="G119" s="35"/>
      <c r="H119" s="35"/>
      <c r="I119" s="114"/>
      <c r="J119" s="35"/>
      <c r="K119" s="35"/>
      <c r="L119" s="38"/>
      <c r="M119" s="230"/>
      <c r="N119" s="231"/>
      <c r="O119" s="232"/>
      <c r="P119" s="232"/>
      <c r="Q119" s="232"/>
      <c r="R119" s="232"/>
      <c r="S119" s="232"/>
      <c r="T119" s="2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144</v>
      </c>
      <c r="AU119" s="16" t="s">
        <v>82</v>
      </c>
    </row>
    <row r="120" spans="1:31" s="2" customFormat="1" ht="6.9" customHeight="1">
      <c r="A120" s="33"/>
      <c r="B120" s="46"/>
      <c r="C120" s="47"/>
      <c r="D120" s="47"/>
      <c r="E120" s="47"/>
      <c r="F120" s="47"/>
      <c r="G120" s="47"/>
      <c r="H120" s="47"/>
      <c r="I120" s="141"/>
      <c r="J120" s="47"/>
      <c r="K120" s="47"/>
      <c r="L120" s="38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seGuH8ymxE6/zqklKDT0hvr4lH2vHOdannRYqEXjmcyuhXFCO2j5l27/ehXr/XGwXqPxxobVbo9z4ZQOuEl5QQ==" saltValue="Qr0R2KYp9NwiKNfI+bIE0LBHPD6dsPxVH0fO9LdGwkycW9HYPFpXvJ/v7JQeSdG+vU0cXB+Mgjew3ak+QnhxRw==" spinCount="100000" sheet="1" objects="1" scenarios="1" formatColumns="0" formatRows="0" autoFilter="0"/>
  <autoFilter ref="C87:K119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8.00390625" style="1" customWidth="1"/>
    <col min="8" max="8" width="9.8515625" style="1" customWidth="1"/>
    <col min="9" max="9" width="17.28125" style="107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7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6" t="s">
        <v>103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19"/>
      <c r="AT3" s="16" t="s">
        <v>82</v>
      </c>
    </row>
    <row r="4" spans="2:46" s="1" customFormat="1" ht="24.9" customHeight="1">
      <c r="B4" s="19"/>
      <c r="D4" s="111" t="s">
        <v>104</v>
      </c>
      <c r="I4" s="107"/>
      <c r="L4" s="19"/>
      <c r="M4" s="112" t="s">
        <v>10</v>
      </c>
      <c r="AT4" s="16" t="s">
        <v>4</v>
      </c>
    </row>
    <row r="5" spans="2:12" s="1" customFormat="1" ht="6.9" customHeight="1">
      <c r="B5" s="19"/>
      <c r="I5" s="107"/>
      <c r="L5" s="19"/>
    </row>
    <row r="6" spans="2:12" s="1" customFormat="1" ht="12" customHeight="1">
      <c r="B6" s="19"/>
      <c r="D6" s="113" t="s">
        <v>16</v>
      </c>
      <c r="I6" s="107"/>
      <c r="L6" s="19"/>
    </row>
    <row r="7" spans="2:12" s="1" customFormat="1" ht="14.4" customHeight="1">
      <c r="B7" s="19"/>
      <c r="E7" s="356" t="str">
        <f>'Rekapitulace stavby'!K6</f>
        <v>Polní cesta HPC1 v k.ú. Nebovidy</v>
      </c>
      <c r="F7" s="357"/>
      <c r="G7" s="357"/>
      <c r="H7" s="357"/>
      <c r="I7" s="107"/>
      <c r="L7" s="19"/>
    </row>
    <row r="8" spans="1:31" s="2" customFormat="1" ht="12" customHeight="1">
      <c r="A8" s="33"/>
      <c r="B8" s="38"/>
      <c r="C8" s="33"/>
      <c r="D8" s="113" t="s">
        <v>105</v>
      </c>
      <c r="E8" s="33"/>
      <c r="F8" s="33"/>
      <c r="G8" s="33"/>
      <c r="H8" s="33"/>
      <c r="I8" s="114"/>
      <c r="J8" s="33"/>
      <c r="K8" s="33"/>
      <c r="L8" s="11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4.4" customHeight="1">
      <c r="A9" s="33"/>
      <c r="B9" s="38"/>
      <c r="C9" s="33"/>
      <c r="D9" s="33"/>
      <c r="E9" s="358" t="s">
        <v>728</v>
      </c>
      <c r="F9" s="359"/>
      <c r="G9" s="359"/>
      <c r="H9" s="359"/>
      <c r="I9" s="114"/>
      <c r="J9" s="33"/>
      <c r="K9" s="33"/>
      <c r="L9" s="11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114"/>
      <c r="J10" s="33"/>
      <c r="K10" s="33"/>
      <c r="L10" s="11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3" t="s">
        <v>18</v>
      </c>
      <c r="E11" s="33"/>
      <c r="F11" s="102" t="s">
        <v>19</v>
      </c>
      <c r="G11" s="33"/>
      <c r="H11" s="33"/>
      <c r="I11" s="116" t="s">
        <v>20</v>
      </c>
      <c r="J11" s="102" t="s">
        <v>19</v>
      </c>
      <c r="K11" s="33"/>
      <c r="L11" s="11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3" t="s">
        <v>21</v>
      </c>
      <c r="E12" s="33"/>
      <c r="F12" s="102" t="s">
        <v>22</v>
      </c>
      <c r="G12" s="33"/>
      <c r="H12" s="33"/>
      <c r="I12" s="116" t="s">
        <v>23</v>
      </c>
      <c r="J12" s="117" t="str">
        <f>'Rekapitulace stavby'!AN8</f>
        <v>1. 6. 2020</v>
      </c>
      <c r="K12" s="33"/>
      <c r="L12" s="11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114"/>
      <c r="J13" s="33"/>
      <c r="K13" s="33"/>
      <c r="L13" s="11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3" t="s">
        <v>25</v>
      </c>
      <c r="E14" s="33"/>
      <c r="F14" s="33"/>
      <c r="G14" s="33"/>
      <c r="H14" s="33"/>
      <c r="I14" s="116" t="s">
        <v>26</v>
      </c>
      <c r="J14" s="102" t="s">
        <v>19</v>
      </c>
      <c r="K14" s="33"/>
      <c r="L14" s="11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">
        <v>496</v>
      </c>
      <c r="F15" s="33"/>
      <c r="G15" s="33"/>
      <c r="H15" s="33"/>
      <c r="I15" s="116" t="s">
        <v>28</v>
      </c>
      <c r="J15" s="102" t="s">
        <v>19</v>
      </c>
      <c r="K15" s="33"/>
      <c r="L15" s="11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114"/>
      <c r="J16" s="33"/>
      <c r="K16" s="33"/>
      <c r="L16" s="11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3" t="s">
        <v>29</v>
      </c>
      <c r="E17" s="33"/>
      <c r="F17" s="33"/>
      <c r="G17" s="33"/>
      <c r="H17" s="33"/>
      <c r="I17" s="116" t="s">
        <v>26</v>
      </c>
      <c r="J17" s="29" t="str">
        <f>'Rekapitulace stavby'!AN13</f>
        <v>Vyplň údaj</v>
      </c>
      <c r="K17" s="33"/>
      <c r="L17" s="11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60" t="str">
        <f>'Rekapitulace stavby'!E14</f>
        <v>Vyplň údaj</v>
      </c>
      <c r="F18" s="361"/>
      <c r="G18" s="361"/>
      <c r="H18" s="361"/>
      <c r="I18" s="116" t="s">
        <v>28</v>
      </c>
      <c r="J18" s="29" t="str">
        <f>'Rekapitulace stavby'!AN14</f>
        <v>Vyplň údaj</v>
      </c>
      <c r="K18" s="33"/>
      <c r="L18" s="11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114"/>
      <c r="J19" s="33"/>
      <c r="K19" s="33"/>
      <c r="L19" s="11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3" t="s">
        <v>31</v>
      </c>
      <c r="E20" s="33"/>
      <c r="F20" s="33"/>
      <c r="G20" s="33"/>
      <c r="H20" s="33"/>
      <c r="I20" s="116" t="s">
        <v>26</v>
      </c>
      <c r="J20" s="102" t="s">
        <v>19</v>
      </c>
      <c r="K20" s="33"/>
      <c r="L20" s="11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">
        <v>32</v>
      </c>
      <c r="F21" s="33"/>
      <c r="G21" s="33"/>
      <c r="H21" s="33"/>
      <c r="I21" s="116" t="s">
        <v>28</v>
      </c>
      <c r="J21" s="102" t="s">
        <v>19</v>
      </c>
      <c r="K21" s="33"/>
      <c r="L21" s="11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114"/>
      <c r="J22" s="33"/>
      <c r="K22" s="33"/>
      <c r="L22" s="11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3" t="s">
        <v>34</v>
      </c>
      <c r="E23" s="33"/>
      <c r="F23" s="33"/>
      <c r="G23" s="33"/>
      <c r="H23" s="33"/>
      <c r="I23" s="116" t="s">
        <v>26</v>
      </c>
      <c r="J23" s="102" t="str">
        <f>IF('Rekapitulace stavby'!AN19="","",'Rekapitulace stavby'!AN19)</f>
        <v/>
      </c>
      <c r="K23" s="33"/>
      <c r="L23" s="11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tr">
        <f>IF('Rekapitulace stavby'!E20="","",'Rekapitulace stavby'!E20)</f>
        <v xml:space="preserve"> </v>
      </c>
      <c r="F24" s="33"/>
      <c r="G24" s="33"/>
      <c r="H24" s="33"/>
      <c r="I24" s="116" t="s">
        <v>28</v>
      </c>
      <c r="J24" s="102" t="str">
        <f>IF('Rekapitulace stavby'!AN20="","",'Rekapitulace stavby'!AN20)</f>
        <v/>
      </c>
      <c r="K24" s="33"/>
      <c r="L24" s="11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114"/>
      <c r="J25" s="33"/>
      <c r="K25" s="33"/>
      <c r="L25" s="11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3" t="s">
        <v>35</v>
      </c>
      <c r="E26" s="33"/>
      <c r="F26" s="33"/>
      <c r="G26" s="33"/>
      <c r="H26" s="33"/>
      <c r="I26" s="114"/>
      <c r="J26" s="33"/>
      <c r="K26" s="33"/>
      <c r="L26" s="11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18"/>
      <c r="B27" s="119"/>
      <c r="C27" s="118"/>
      <c r="D27" s="118"/>
      <c r="E27" s="362" t="s">
        <v>19</v>
      </c>
      <c r="F27" s="362"/>
      <c r="G27" s="362"/>
      <c r="H27" s="362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114"/>
      <c r="J28" s="33"/>
      <c r="K28" s="33"/>
      <c r="L28" s="11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22"/>
      <c r="E29" s="122"/>
      <c r="F29" s="122"/>
      <c r="G29" s="122"/>
      <c r="H29" s="122"/>
      <c r="I29" s="123"/>
      <c r="J29" s="122"/>
      <c r="K29" s="122"/>
      <c r="L29" s="11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4" t="s">
        <v>37</v>
      </c>
      <c r="E30" s="33"/>
      <c r="F30" s="33"/>
      <c r="G30" s="33"/>
      <c r="H30" s="33"/>
      <c r="I30" s="114"/>
      <c r="J30" s="125">
        <f>ROUND(J82,2)</f>
        <v>0</v>
      </c>
      <c r="K30" s="33"/>
      <c r="L30" s="11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22"/>
      <c r="E31" s="122"/>
      <c r="F31" s="122"/>
      <c r="G31" s="122"/>
      <c r="H31" s="122"/>
      <c r="I31" s="123"/>
      <c r="J31" s="122"/>
      <c r="K31" s="122"/>
      <c r="L31" s="11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26" t="s">
        <v>39</v>
      </c>
      <c r="G32" s="33"/>
      <c r="H32" s="33"/>
      <c r="I32" s="127" t="s">
        <v>38</v>
      </c>
      <c r="J32" s="126" t="s">
        <v>40</v>
      </c>
      <c r="K32" s="33"/>
      <c r="L32" s="11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28" t="s">
        <v>41</v>
      </c>
      <c r="E33" s="113" t="s">
        <v>42</v>
      </c>
      <c r="F33" s="129">
        <f>ROUND((SUM(BE82:BE115)),2)</f>
        <v>0</v>
      </c>
      <c r="G33" s="33"/>
      <c r="H33" s="33"/>
      <c r="I33" s="130">
        <v>0.21</v>
      </c>
      <c r="J33" s="129">
        <f>ROUND(((SUM(BE82:BE115))*I33),2)</f>
        <v>0</v>
      </c>
      <c r="K33" s="33"/>
      <c r="L33" s="11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13" t="s">
        <v>43</v>
      </c>
      <c r="F34" s="129">
        <f>ROUND((SUM(BF82:BF115)),2)</f>
        <v>0</v>
      </c>
      <c r="G34" s="33"/>
      <c r="H34" s="33"/>
      <c r="I34" s="130">
        <v>0.15</v>
      </c>
      <c r="J34" s="129">
        <f>ROUND(((SUM(BF82:BF115))*I34),2)</f>
        <v>0</v>
      </c>
      <c r="K34" s="33"/>
      <c r="L34" s="11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13" t="s">
        <v>44</v>
      </c>
      <c r="F35" s="129">
        <f>ROUND((SUM(BG82:BG115)),2)</f>
        <v>0</v>
      </c>
      <c r="G35" s="33"/>
      <c r="H35" s="33"/>
      <c r="I35" s="130">
        <v>0.21</v>
      </c>
      <c r="J35" s="129">
        <f>0</f>
        <v>0</v>
      </c>
      <c r="K35" s="33"/>
      <c r="L35" s="11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13" t="s">
        <v>45</v>
      </c>
      <c r="F36" s="129">
        <f>ROUND((SUM(BH82:BH115)),2)</f>
        <v>0</v>
      </c>
      <c r="G36" s="33"/>
      <c r="H36" s="33"/>
      <c r="I36" s="130">
        <v>0.15</v>
      </c>
      <c r="J36" s="129">
        <f>0</f>
        <v>0</v>
      </c>
      <c r="K36" s="33"/>
      <c r="L36" s="11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13" t="s">
        <v>46</v>
      </c>
      <c r="F37" s="129">
        <f>ROUND((SUM(BI82:BI115)),2)</f>
        <v>0</v>
      </c>
      <c r="G37" s="33"/>
      <c r="H37" s="33"/>
      <c r="I37" s="130">
        <v>0</v>
      </c>
      <c r="J37" s="129">
        <f>0</f>
        <v>0</v>
      </c>
      <c r="K37" s="33"/>
      <c r="L37" s="11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114"/>
      <c r="J38" s="33"/>
      <c r="K38" s="33"/>
      <c r="L38" s="11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1"/>
      <c r="D39" s="132" t="s">
        <v>47</v>
      </c>
      <c r="E39" s="133"/>
      <c r="F39" s="133"/>
      <c r="G39" s="134" t="s">
        <v>48</v>
      </c>
      <c r="H39" s="135" t="s">
        <v>49</v>
      </c>
      <c r="I39" s="136"/>
      <c r="J39" s="137">
        <f>SUM(J30:J37)</f>
        <v>0</v>
      </c>
      <c r="K39" s="138"/>
      <c r="L39" s="11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1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42"/>
      <c r="C44" s="143"/>
      <c r="D44" s="143"/>
      <c r="E44" s="143"/>
      <c r="F44" s="143"/>
      <c r="G44" s="143"/>
      <c r="H44" s="143"/>
      <c r="I44" s="144"/>
      <c r="J44" s="143"/>
      <c r="K44" s="143"/>
      <c r="L44" s="11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108</v>
      </c>
      <c r="D45" s="35"/>
      <c r="E45" s="35"/>
      <c r="F45" s="35"/>
      <c r="G45" s="35"/>
      <c r="H45" s="35"/>
      <c r="I45" s="114"/>
      <c r="J45" s="35"/>
      <c r="K45" s="35"/>
      <c r="L45" s="11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114"/>
      <c r="J46" s="35"/>
      <c r="K46" s="35"/>
      <c r="L46" s="11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114"/>
      <c r="J47" s="35"/>
      <c r="K47" s="35"/>
      <c r="L47" s="11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63" t="str">
        <f>E7</f>
        <v>Polní cesta HPC1 v k.ú. Nebovidy</v>
      </c>
      <c r="F48" s="364"/>
      <c r="G48" s="364"/>
      <c r="H48" s="364"/>
      <c r="I48" s="114"/>
      <c r="J48" s="35"/>
      <c r="K48" s="35"/>
      <c r="L48" s="11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105</v>
      </c>
      <c r="D49" s="35"/>
      <c r="E49" s="35"/>
      <c r="F49" s="35"/>
      <c r="G49" s="35"/>
      <c r="H49" s="35"/>
      <c r="I49" s="114"/>
      <c r="J49" s="35"/>
      <c r="K49" s="35"/>
      <c r="L49" s="11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4.4" customHeight="1">
      <c r="A50" s="33"/>
      <c r="B50" s="34"/>
      <c r="C50" s="35"/>
      <c r="D50" s="35"/>
      <c r="E50" s="312" t="str">
        <f>E9</f>
        <v>VON - Vedlejší a ostatní náklady</v>
      </c>
      <c r="F50" s="365"/>
      <c r="G50" s="365"/>
      <c r="H50" s="365"/>
      <c r="I50" s="114"/>
      <c r="J50" s="35"/>
      <c r="K50" s="35"/>
      <c r="L50" s="11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114"/>
      <c r="J51" s="35"/>
      <c r="K51" s="35"/>
      <c r="L51" s="11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116" t="s">
        <v>23</v>
      </c>
      <c r="J52" s="58" t="str">
        <f>IF(J12="","",J12)</f>
        <v>1. 6. 2020</v>
      </c>
      <c r="K52" s="35"/>
      <c r="L52" s="11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114"/>
      <c r="J53" s="35"/>
      <c r="K53" s="35"/>
      <c r="L53" s="11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8" customHeight="1">
      <c r="A54" s="33"/>
      <c r="B54" s="34"/>
      <c r="C54" s="28" t="s">
        <v>25</v>
      </c>
      <c r="D54" s="35"/>
      <c r="E54" s="35"/>
      <c r="F54" s="26" t="str">
        <f>E15</f>
        <v>ČR-SPÚ, Pobočka Kolín</v>
      </c>
      <c r="G54" s="35"/>
      <c r="H54" s="35"/>
      <c r="I54" s="116" t="s">
        <v>31</v>
      </c>
      <c r="J54" s="31" t="str">
        <f>E21</f>
        <v>AGRO-AQUA, s.r.o. Pardubice</v>
      </c>
      <c r="K54" s="35"/>
      <c r="L54" s="11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116" t="s">
        <v>34</v>
      </c>
      <c r="J55" s="31" t="str">
        <f>E24</f>
        <v xml:space="preserve"> </v>
      </c>
      <c r="K55" s="35"/>
      <c r="L55" s="11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114"/>
      <c r="J56" s="35"/>
      <c r="K56" s="35"/>
      <c r="L56" s="11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45" t="s">
        <v>109</v>
      </c>
      <c r="D57" s="146"/>
      <c r="E57" s="146"/>
      <c r="F57" s="146"/>
      <c r="G57" s="146"/>
      <c r="H57" s="146"/>
      <c r="I57" s="147"/>
      <c r="J57" s="148" t="s">
        <v>110</v>
      </c>
      <c r="K57" s="146"/>
      <c r="L57" s="11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114"/>
      <c r="J58" s="35"/>
      <c r="K58" s="35"/>
      <c r="L58" s="11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49" t="s">
        <v>69</v>
      </c>
      <c r="D59" s="35"/>
      <c r="E59" s="35"/>
      <c r="F59" s="35"/>
      <c r="G59" s="35"/>
      <c r="H59" s="35"/>
      <c r="I59" s="114"/>
      <c r="J59" s="76">
        <f>J82</f>
        <v>0</v>
      </c>
      <c r="K59" s="35"/>
      <c r="L59" s="11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111</v>
      </c>
    </row>
    <row r="60" spans="2:12" s="9" customFormat="1" ht="24.9" customHeight="1">
      <c r="B60" s="150"/>
      <c r="C60" s="151"/>
      <c r="D60" s="152" t="s">
        <v>729</v>
      </c>
      <c r="E60" s="153"/>
      <c r="F60" s="153"/>
      <c r="G60" s="153"/>
      <c r="H60" s="153"/>
      <c r="I60" s="154"/>
      <c r="J60" s="155">
        <f>J83</f>
        <v>0</v>
      </c>
      <c r="K60" s="151"/>
      <c r="L60" s="156"/>
    </row>
    <row r="61" spans="2:12" s="10" customFormat="1" ht="19.95" customHeight="1">
      <c r="B61" s="157"/>
      <c r="C61" s="96"/>
      <c r="D61" s="158" t="s">
        <v>730</v>
      </c>
      <c r="E61" s="159"/>
      <c r="F61" s="159"/>
      <c r="G61" s="159"/>
      <c r="H61" s="159"/>
      <c r="I61" s="160"/>
      <c r="J61" s="161">
        <f>J84</f>
        <v>0</v>
      </c>
      <c r="K61" s="96"/>
      <c r="L61" s="162"/>
    </row>
    <row r="62" spans="2:12" s="10" customFormat="1" ht="19.95" customHeight="1">
      <c r="B62" s="157"/>
      <c r="C62" s="96"/>
      <c r="D62" s="158" t="s">
        <v>731</v>
      </c>
      <c r="E62" s="159"/>
      <c r="F62" s="159"/>
      <c r="G62" s="159"/>
      <c r="H62" s="159"/>
      <c r="I62" s="160"/>
      <c r="J62" s="161">
        <f>J94</f>
        <v>0</v>
      </c>
      <c r="K62" s="96"/>
      <c r="L62" s="162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114"/>
      <c r="J63" s="35"/>
      <c r="K63" s="35"/>
      <c r="L63" s="11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" customHeight="1">
      <c r="A64" s="33"/>
      <c r="B64" s="46"/>
      <c r="C64" s="47"/>
      <c r="D64" s="47"/>
      <c r="E64" s="47"/>
      <c r="F64" s="47"/>
      <c r="G64" s="47"/>
      <c r="H64" s="47"/>
      <c r="I64" s="141"/>
      <c r="J64" s="47"/>
      <c r="K64" s="47"/>
      <c r="L64" s="11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" customHeight="1">
      <c r="A68" s="33"/>
      <c r="B68" s="48"/>
      <c r="C68" s="49"/>
      <c r="D68" s="49"/>
      <c r="E68" s="49"/>
      <c r="F68" s="49"/>
      <c r="G68" s="49"/>
      <c r="H68" s="49"/>
      <c r="I68" s="144"/>
      <c r="J68" s="49"/>
      <c r="K68" s="49"/>
      <c r="L68" s="11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" customHeight="1">
      <c r="A69" s="33"/>
      <c r="B69" s="34"/>
      <c r="C69" s="22" t="s">
        <v>120</v>
      </c>
      <c r="D69" s="35"/>
      <c r="E69" s="35"/>
      <c r="F69" s="35"/>
      <c r="G69" s="35"/>
      <c r="H69" s="35"/>
      <c r="I69" s="114"/>
      <c r="J69" s="35"/>
      <c r="K69" s="35"/>
      <c r="L69" s="11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34"/>
      <c r="C70" s="35"/>
      <c r="D70" s="35"/>
      <c r="E70" s="35"/>
      <c r="F70" s="35"/>
      <c r="G70" s="35"/>
      <c r="H70" s="35"/>
      <c r="I70" s="114"/>
      <c r="J70" s="35"/>
      <c r="K70" s="35"/>
      <c r="L70" s="11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114"/>
      <c r="J71" s="35"/>
      <c r="K71" s="35"/>
      <c r="L71" s="11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4.4" customHeight="1">
      <c r="A72" s="33"/>
      <c r="B72" s="34"/>
      <c r="C72" s="35"/>
      <c r="D72" s="35"/>
      <c r="E72" s="363" t="str">
        <f>E7</f>
        <v>Polní cesta HPC1 v k.ú. Nebovidy</v>
      </c>
      <c r="F72" s="364"/>
      <c r="G72" s="364"/>
      <c r="H72" s="364"/>
      <c r="I72" s="114"/>
      <c r="J72" s="35"/>
      <c r="K72" s="35"/>
      <c r="L72" s="11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105</v>
      </c>
      <c r="D73" s="35"/>
      <c r="E73" s="35"/>
      <c r="F73" s="35"/>
      <c r="G73" s="35"/>
      <c r="H73" s="35"/>
      <c r="I73" s="114"/>
      <c r="J73" s="35"/>
      <c r="K73" s="35"/>
      <c r="L73" s="11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4.4" customHeight="1">
      <c r="A74" s="33"/>
      <c r="B74" s="34"/>
      <c r="C74" s="35"/>
      <c r="D74" s="35"/>
      <c r="E74" s="312" t="str">
        <f>E9</f>
        <v>VON - Vedlejší a ostatní náklady</v>
      </c>
      <c r="F74" s="365"/>
      <c r="G74" s="365"/>
      <c r="H74" s="365"/>
      <c r="I74" s="114"/>
      <c r="J74" s="35"/>
      <c r="K74" s="35"/>
      <c r="L74" s="11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5"/>
      <c r="D75" s="35"/>
      <c r="E75" s="35"/>
      <c r="F75" s="35"/>
      <c r="G75" s="35"/>
      <c r="H75" s="35"/>
      <c r="I75" s="114"/>
      <c r="J75" s="35"/>
      <c r="K75" s="35"/>
      <c r="L75" s="11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 xml:space="preserve"> </v>
      </c>
      <c r="G76" s="35"/>
      <c r="H76" s="35"/>
      <c r="I76" s="116" t="s">
        <v>23</v>
      </c>
      <c r="J76" s="58" t="str">
        <f>IF(J12="","",J12)</f>
        <v>1. 6. 2020</v>
      </c>
      <c r="K76" s="35"/>
      <c r="L76" s="11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5"/>
      <c r="D77" s="35"/>
      <c r="E77" s="35"/>
      <c r="F77" s="35"/>
      <c r="G77" s="35"/>
      <c r="H77" s="35"/>
      <c r="I77" s="114"/>
      <c r="J77" s="35"/>
      <c r="K77" s="35"/>
      <c r="L77" s="11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8" customHeight="1">
      <c r="A78" s="33"/>
      <c r="B78" s="34"/>
      <c r="C78" s="28" t="s">
        <v>25</v>
      </c>
      <c r="D78" s="35"/>
      <c r="E78" s="35"/>
      <c r="F78" s="26" t="str">
        <f>E15</f>
        <v>ČR-SPÚ, Pobočka Kolín</v>
      </c>
      <c r="G78" s="35"/>
      <c r="H78" s="35"/>
      <c r="I78" s="116" t="s">
        <v>31</v>
      </c>
      <c r="J78" s="31" t="str">
        <f>E21</f>
        <v>AGRO-AQUA, s.r.o. Pardubice</v>
      </c>
      <c r="K78" s="35"/>
      <c r="L78" s="11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6" customHeight="1">
      <c r="A79" s="33"/>
      <c r="B79" s="34"/>
      <c r="C79" s="28" t="s">
        <v>29</v>
      </c>
      <c r="D79" s="35"/>
      <c r="E79" s="35"/>
      <c r="F79" s="26" t="str">
        <f>IF(E18="","",E18)</f>
        <v>Vyplň údaj</v>
      </c>
      <c r="G79" s="35"/>
      <c r="H79" s="35"/>
      <c r="I79" s="116" t="s">
        <v>34</v>
      </c>
      <c r="J79" s="31" t="str">
        <f>E24</f>
        <v xml:space="preserve"> </v>
      </c>
      <c r="K79" s="35"/>
      <c r="L79" s="11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114"/>
      <c r="J80" s="35"/>
      <c r="K80" s="35"/>
      <c r="L80" s="11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63"/>
      <c r="B81" s="164"/>
      <c r="C81" s="165" t="s">
        <v>121</v>
      </c>
      <c r="D81" s="166" t="s">
        <v>56</v>
      </c>
      <c r="E81" s="166" t="s">
        <v>52</v>
      </c>
      <c r="F81" s="166" t="s">
        <v>53</v>
      </c>
      <c r="G81" s="166" t="s">
        <v>122</v>
      </c>
      <c r="H81" s="166" t="s">
        <v>123</v>
      </c>
      <c r="I81" s="167" t="s">
        <v>124</v>
      </c>
      <c r="J81" s="166" t="s">
        <v>110</v>
      </c>
      <c r="K81" s="168" t="s">
        <v>125</v>
      </c>
      <c r="L81" s="169"/>
      <c r="M81" s="67" t="s">
        <v>19</v>
      </c>
      <c r="N81" s="68" t="s">
        <v>41</v>
      </c>
      <c r="O81" s="68" t="s">
        <v>126</v>
      </c>
      <c r="P81" s="68" t="s">
        <v>127</v>
      </c>
      <c r="Q81" s="68" t="s">
        <v>128</v>
      </c>
      <c r="R81" s="68" t="s">
        <v>129</v>
      </c>
      <c r="S81" s="68" t="s">
        <v>130</v>
      </c>
      <c r="T81" s="69" t="s">
        <v>131</v>
      </c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</row>
    <row r="82" spans="1:63" s="2" customFormat="1" ht="22.8" customHeight="1">
      <c r="A82" s="33"/>
      <c r="B82" s="34"/>
      <c r="C82" s="74" t="s">
        <v>132</v>
      </c>
      <c r="D82" s="35"/>
      <c r="E82" s="35"/>
      <c r="F82" s="35"/>
      <c r="G82" s="35"/>
      <c r="H82" s="35"/>
      <c r="I82" s="114"/>
      <c r="J82" s="170">
        <f>BK82</f>
        <v>0</v>
      </c>
      <c r="K82" s="35"/>
      <c r="L82" s="38"/>
      <c r="M82" s="70"/>
      <c r="N82" s="171"/>
      <c r="O82" s="71"/>
      <c r="P82" s="172">
        <f>P83</f>
        <v>0</v>
      </c>
      <c r="Q82" s="71"/>
      <c r="R82" s="172">
        <f>R83</f>
        <v>0</v>
      </c>
      <c r="S82" s="71"/>
      <c r="T82" s="173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70</v>
      </c>
      <c r="AU82" s="16" t="s">
        <v>111</v>
      </c>
      <c r="BK82" s="174">
        <f>BK83</f>
        <v>0</v>
      </c>
    </row>
    <row r="83" spans="2:63" s="12" customFormat="1" ht="25.95" customHeight="1">
      <c r="B83" s="175"/>
      <c r="C83" s="176"/>
      <c r="D83" s="177" t="s">
        <v>70</v>
      </c>
      <c r="E83" s="178" t="s">
        <v>732</v>
      </c>
      <c r="F83" s="178" t="s">
        <v>733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P84+P94</f>
        <v>0</v>
      </c>
      <c r="Q83" s="183"/>
      <c r="R83" s="184">
        <f>R84+R94</f>
        <v>0</v>
      </c>
      <c r="S83" s="183"/>
      <c r="T83" s="185">
        <f>T84+T94</f>
        <v>0</v>
      </c>
      <c r="AR83" s="186" t="s">
        <v>166</v>
      </c>
      <c r="AT83" s="187" t="s">
        <v>70</v>
      </c>
      <c r="AU83" s="187" t="s">
        <v>71</v>
      </c>
      <c r="AY83" s="186" t="s">
        <v>135</v>
      </c>
      <c r="BK83" s="188">
        <f>BK84+BK94</f>
        <v>0</v>
      </c>
    </row>
    <row r="84" spans="2:63" s="12" customFormat="1" ht="22.8" customHeight="1">
      <c r="B84" s="175"/>
      <c r="C84" s="176"/>
      <c r="D84" s="177" t="s">
        <v>70</v>
      </c>
      <c r="E84" s="189" t="s">
        <v>734</v>
      </c>
      <c r="F84" s="189" t="s">
        <v>735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SUM(P85:P93)</f>
        <v>0</v>
      </c>
      <c r="Q84" s="183"/>
      <c r="R84" s="184">
        <f>SUM(R85:R93)</f>
        <v>0</v>
      </c>
      <c r="S84" s="183"/>
      <c r="T84" s="185">
        <f>SUM(T85:T93)</f>
        <v>0</v>
      </c>
      <c r="AR84" s="186" t="s">
        <v>166</v>
      </c>
      <c r="AT84" s="187" t="s">
        <v>70</v>
      </c>
      <c r="AU84" s="187" t="s">
        <v>79</v>
      </c>
      <c r="AY84" s="186" t="s">
        <v>135</v>
      </c>
      <c r="BK84" s="188">
        <f>SUM(BK85:BK93)</f>
        <v>0</v>
      </c>
    </row>
    <row r="85" spans="1:65" s="2" customFormat="1" ht="14.4" customHeight="1">
      <c r="A85" s="33"/>
      <c r="B85" s="34"/>
      <c r="C85" s="191" t="s">
        <v>79</v>
      </c>
      <c r="D85" s="191" t="s">
        <v>137</v>
      </c>
      <c r="E85" s="192" t="s">
        <v>736</v>
      </c>
      <c r="F85" s="193" t="s">
        <v>737</v>
      </c>
      <c r="G85" s="194" t="s">
        <v>738</v>
      </c>
      <c r="H85" s="195">
        <v>1</v>
      </c>
      <c r="I85" s="196"/>
      <c r="J85" s="197">
        <f>ROUND(I85*H85,2)</f>
        <v>0</v>
      </c>
      <c r="K85" s="193" t="s">
        <v>19</v>
      </c>
      <c r="L85" s="38"/>
      <c r="M85" s="198" t="s">
        <v>19</v>
      </c>
      <c r="N85" s="199" t="s">
        <v>42</v>
      </c>
      <c r="O85" s="63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202" t="s">
        <v>739</v>
      </c>
      <c r="AT85" s="202" t="s">
        <v>137</v>
      </c>
      <c r="AU85" s="202" t="s">
        <v>82</v>
      </c>
      <c r="AY85" s="16" t="s">
        <v>135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6" t="s">
        <v>79</v>
      </c>
      <c r="BK85" s="203">
        <f>ROUND(I85*H85,2)</f>
        <v>0</v>
      </c>
      <c r="BL85" s="16" t="s">
        <v>739</v>
      </c>
      <c r="BM85" s="202" t="s">
        <v>740</v>
      </c>
    </row>
    <row r="86" spans="1:47" s="2" customFormat="1" ht="10.2">
      <c r="A86" s="33"/>
      <c r="B86" s="34"/>
      <c r="C86" s="35"/>
      <c r="D86" s="204" t="s">
        <v>144</v>
      </c>
      <c r="E86" s="35"/>
      <c r="F86" s="205" t="s">
        <v>741</v>
      </c>
      <c r="G86" s="35"/>
      <c r="H86" s="35"/>
      <c r="I86" s="114"/>
      <c r="J86" s="35"/>
      <c r="K86" s="35"/>
      <c r="L86" s="38"/>
      <c r="M86" s="206"/>
      <c r="N86" s="207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144</v>
      </c>
      <c r="AU86" s="16" t="s">
        <v>82</v>
      </c>
    </row>
    <row r="87" spans="1:47" s="2" customFormat="1" ht="67.2">
      <c r="A87" s="33"/>
      <c r="B87" s="34"/>
      <c r="C87" s="35"/>
      <c r="D87" s="204" t="s">
        <v>261</v>
      </c>
      <c r="E87" s="35"/>
      <c r="F87" s="229" t="s">
        <v>742</v>
      </c>
      <c r="G87" s="35"/>
      <c r="H87" s="35"/>
      <c r="I87" s="114"/>
      <c r="J87" s="35"/>
      <c r="K87" s="35"/>
      <c r="L87" s="38"/>
      <c r="M87" s="206"/>
      <c r="N87" s="207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261</v>
      </c>
      <c r="AU87" s="16" t="s">
        <v>82</v>
      </c>
    </row>
    <row r="88" spans="1:65" s="2" customFormat="1" ht="14.4" customHeight="1">
      <c r="A88" s="33"/>
      <c r="B88" s="34"/>
      <c r="C88" s="191" t="s">
        <v>82</v>
      </c>
      <c r="D88" s="191" t="s">
        <v>137</v>
      </c>
      <c r="E88" s="192" t="s">
        <v>743</v>
      </c>
      <c r="F88" s="193" t="s">
        <v>744</v>
      </c>
      <c r="G88" s="194" t="s">
        <v>738</v>
      </c>
      <c r="H88" s="195">
        <v>1</v>
      </c>
      <c r="I88" s="196"/>
      <c r="J88" s="197">
        <f>ROUND(I88*H88,2)</f>
        <v>0</v>
      </c>
      <c r="K88" s="193" t="s">
        <v>19</v>
      </c>
      <c r="L88" s="38"/>
      <c r="M88" s="198" t="s">
        <v>19</v>
      </c>
      <c r="N88" s="199" t="s">
        <v>42</v>
      </c>
      <c r="O88" s="63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202" t="s">
        <v>739</v>
      </c>
      <c r="AT88" s="202" t="s">
        <v>137</v>
      </c>
      <c r="AU88" s="202" t="s">
        <v>82</v>
      </c>
      <c r="AY88" s="16" t="s">
        <v>135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6" t="s">
        <v>79</v>
      </c>
      <c r="BK88" s="203">
        <f>ROUND(I88*H88,2)</f>
        <v>0</v>
      </c>
      <c r="BL88" s="16" t="s">
        <v>739</v>
      </c>
      <c r="BM88" s="202" t="s">
        <v>745</v>
      </c>
    </row>
    <row r="89" spans="1:47" s="2" customFormat="1" ht="10.2">
      <c r="A89" s="33"/>
      <c r="B89" s="34"/>
      <c r="C89" s="35"/>
      <c r="D89" s="204" t="s">
        <v>144</v>
      </c>
      <c r="E89" s="35"/>
      <c r="F89" s="205" t="s">
        <v>744</v>
      </c>
      <c r="G89" s="35"/>
      <c r="H89" s="35"/>
      <c r="I89" s="114"/>
      <c r="J89" s="35"/>
      <c r="K89" s="35"/>
      <c r="L89" s="38"/>
      <c r="M89" s="206"/>
      <c r="N89" s="207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144</v>
      </c>
      <c r="AU89" s="16" t="s">
        <v>82</v>
      </c>
    </row>
    <row r="90" spans="1:47" s="2" customFormat="1" ht="96">
      <c r="A90" s="33"/>
      <c r="B90" s="34"/>
      <c r="C90" s="35"/>
      <c r="D90" s="204" t="s">
        <v>261</v>
      </c>
      <c r="E90" s="35"/>
      <c r="F90" s="229" t="s">
        <v>746</v>
      </c>
      <c r="G90" s="35"/>
      <c r="H90" s="35"/>
      <c r="I90" s="114"/>
      <c r="J90" s="35"/>
      <c r="K90" s="35"/>
      <c r="L90" s="38"/>
      <c r="M90" s="206"/>
      <c r="N90" s="207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261</v>
      </c>
      <c r="AU90" s="16" t="s">
        <v>82</v>
      </c>
    </row>
    <row r="91" spans="1:65" s="2" customFormat="1" ht="14.4" customHeight="1">
      <c r="A91" s="33"/>
      <c r="B91" s="34"/>
      <c r="C91" s="191" t="s">
        <v>154</v>
      </c>
      <c r="D91" s="191" t="s">
        <v>137</v>
      </c>
      <c r="E91" s="192" t="s">
        <v>747</v>
      </c>
      <c r="F91" s="193" t="s">
        <v>748</v>
      </c>
      <c r="G91" s="194" t="s">
        <v>738</v>
      </c>
      <c r="H91" s="195">
        <v>1</v>
      </c>
      <c r="I91" s="196"/>
      <c r="J91" s="197">
        <f>ROUND(I91*H91,2)</f>
        <v>0</v>
      </c>
      <c r="K91" s="193" t="s">
        <v>19</v>
      </c>
      <c r="L91" s="38"/>
      <c r="M91" s="198" t="s">
        <v>19</v>
      </c>
      <c r="N91" s="199" t="s">
        <v>42</v>
      </c>
      <c r="O91" s="63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202" t="s">
        <v>739</v>
      </c>
      <c r="AT91" s="202" t="s">
        <v>137</v>
      </c>
      <c r="AU91" s="202" t="s">
        <v>82</v>
      </c>
      <c r="AY91" s="16" t="s">
        <v>135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6" t="s">
        <v>79</v>
      </c>
      <c r="BK91" s="203">
        <f>ROUND(I91*H91,2)</f>
        <v>0</v>
      </c>
      <c r="BL91" s="16" t="s">
        <v>739</v>
      </c>
      <c r="BM91" s="202" t="s">
        <v>749</v>
      </c>
    </row>
    <row r="92" spans="1:47" s="2" customFormat="1" ht="10.2">
      <c r="A92" s="33"/>
      <c r="B92" s="34"/>
      <c r="C92" s="35"/>
      <c r="D92" s="204" t="s">
        <v>144</v>
      </c>
      <c r="E92" s="35"/>
      <c r="F92" s="205" t="s">
        <v>748</v>
      </c>
      <c r="G92" s="35"/>
      <c r="H92" s="35"/>
      <c r="I92" s="114"/>
      <c r="J92" s="35"/>
      <c r="K92" s="35"/>
      <c r="L92" s="38"/>
      <c r="M92" s="206"/>
      <c r="N92" s="207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144</v>
      </c>
      <c r="AU92" s="16" t="s">
        <v>82</v>
      </c>
    </row>
    <row r="93" spans="1:47" s="2" customFormat="1" ht="38.4">
      <c r="A93" s="33"/>
      <c r="B93" s="34"/>
      <c r="C93" s="35"/>
      <c r="D93" s="204" t="s">
        <v>261</v>
      </c>
      <c r="E93" s="35"/>
      <c r="F93" s="229" t="s">
        <v>750</v>
      </c>
      <c r="G93" s="35"/>
      <c r="H93" s="35"/>
      <c r="I93" s="114"/>
      <c r="J93" s="35"/>
      <c r="K93" s="35"/>
      <c r="L93" s="38"/>
      <c r="M93" s="206"/>
      <c r="N93" s="207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261</v>
      </c>
      <c r="AU93" s="16" t="s">
        <v>82</v>
      </c>
    </row>
    <row r="94" spans="2:63" s="12" customFormat="1" ht="22.8" customHeight="1">
      <c r="B94" s="175"/>
      <c r="C94" s="176"/>
      <c r="D94" s="177" t="s">
        <v>70</v>
      </c>
      <c r="E94" s="189" t="s">
        <v>751</v>
      </c>
      <c r="F94" s="189" t="s">
        <v>752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SUM(P95:P115)</f>
        <v>0</v>
      </c>
      <c r="Q94" s="183"/>
      <c r="R94" s="184">
        <f>SUM(R95:R115)</f>
        <v>0</v>
      </c>
      <c r="S94" s="183"/>
      <c r="T94" s="185">
        <f>SUM(T95:T115)</f>
        <v>0</v>
      </c>
      <c r="AR94" s="186" t="s">
        <v>142</v>
      </c>
      <c r="AT94" s="187" t="s">
        <v>70</v>
      </c>
      <c r="AU94" s="187" t="s">
        <v>79</v>
      </c>
      <c r="AY94" s="186" t="s">
        <v>135</v>
      </c>
      <c r="BK94" s="188">
        <f>SUM(BK95:BK115)</f>
        <v>0</v>
      </c>
    </row>
    <row r="95" spans="1:65" s="2" customFormat="1" ht="14.4" customHeight="1">
      <c r="A95" s="33"/>
      <c r="B95" s="34"/>
      <c r="C95" s="191" t="s">
        <v>142</v>
      </c>
      <c r="D95" s="191" t="s">
        <v>137</v>
      </c>
      <c r="E95" s="192" t="s">
        <v>753</v>
      </c>
      <c r="F95" s="193" t="s">
        <v>754</v>
      </c>
      <c r="G95" s="194" t="s">
        <v>738</v>
      </c>
      <c r="H95" s="195">
        <v>1</v>
      </c>
      <c r="I95" s="196"/>
      <c r="J95" s="197">
        <f>ROUND(I95*H95,2)</f>
        <v>0</v>
      </c>
      <c r="K95" s="193" t="s">
        <v>19</v>
      </c>
      <c r="L95" s="38"/>
      <c r="M95" s="198" t="s">
        <v>19</v>
      </c>
      <c r="N95" s="199" t="s">
        <v>42</v>
      </c>
      <c r="O95" s="63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202" t="s">
        <v>739</v>
      </c>
      <c r="AT95" s="202" t="s">
        <v>137</v>
      </c>
      <c r="AU95" s="202" t="s">
        <v>82</v>
      </c>
      <c r="AY95" s="16" t="s">
        <v>135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6" t="s">
        <v>79</v>
      </c>
      <c r="BK95" s="203">
        <f>ROUND(I95*H95,2)</f>
        <v>0</v>
      </c>
      <c r="BL95" s="16" t="s">
        <v>739</v>
      </c>
      <c r="BM95" s="202" t="s">
        <v>755</v>
      </c>
    </row>
    <row r="96" spans="1:47" s="2" customFormat="1" ht="10.2">
      <c r="A96" s="33"/>
      <c r="B96" s="34"/>
      <c r="C96" s="35"/>
      <c r="D96" s="204" t="s">
        <v>144</v>
      </c>
      <c r="E96" s="35"/>
      <c r="F96" s="205" t="s">
        <v>754</v>
      </c>
      <c r="G96" s="35"/>
      <c r="H96" s="35"/>
      <c r="I96" s="114"/>
      <c r="J96" s="35"/>
      <c r="K96" s="35"/>
      <c r="L96" s="38"/>
      <c r="M96" s="206"/>
      <c r="N96" s="207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144</v>
      </c>
      <c r="AU96" s="16" t="s">
        <v>82</v>
      </c>
    </row>
    <row r="97" spans="1:47" s="2" customFormat="1" ht="38.4">
      <c r="A97" s="33"/>
      <c r="B97" s="34"/>
      <c r="C97" s="35"/>
      <c r="D97" s="204" t="s">
        <v>261</v>
      </c>
      <c r="E97" s="35"/>
      <c r="F97" s="229" t="s">
        <v>756</v>
      </c>
      <c r="G97" s="35"/>
      <c r="H97" s="35"/>
      <c r="I97" s="114"/>
      <c r="J97" s="35"/>
      <c r="K97" s="35"/>
      <c r="L97" s="38"/>
      <c r="M97" s="206"/>
      <c r="N97" s="207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261</v>
      </c>
      <c r="AU97" s="16" t="s">
        <v>82</v>
      </c>
    </row>
    <row r="98" spans="1:65" s="2" customFormat="1" ht="14.4" customHeight="1">
      <c r="A98" s="33"/>
      <c r="B98" s="34"/>
      <c r="C98" s="191" t="s">
        <v>166</v>
      </c>
      <c r="D98" s="191" t="s">
        <v>137</v>
      </c>
      <c r="E98" s="192" t="s">
        <v>757</v>
      </c>
      <c r="F98" s="193" t="s">
        <v>758</v>
      </c>
      <c r="G98" s="194" t="s">
        <v>738</v>
      </c>
      <c r="H98" s="195">
        <v>1</v>
      </c>
      <c r="I98" s="196"/>
      <c r="J98" s="197">
        <f>ROUND(I98*H98,2)</f>
        <v>0</v>
      </c>
      <c r="K98" s="193" t="s">
        <v>19</v>
      </c>
      <c r="L98" s="38"/>
      <c r="M98" s="198" t="s">
        <v>19</v>
      </c>
      <c r="N98" s="199" t="s">
        <v>42</v>
      </c>
      <c r="O98" s="63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202" t="s">
        <v>739</v>
      </c>
      <c r="AT98" s="202" t="s">
        <v>137</v>
      </c>
      <c r="AU98" s="202" t="s">
        <v>82</v>
      </c>
      <c r="AY98" s="16" t="s">
        <v>135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6" t="s">
        <v>79</v>
      </c>
      <c r="BK98" s="203">
        <f>ROUND(I98*H98,2)</f>
        <v>0</v>
      </c>
      <c r="BL98" s="16" t="s">
        <v>739</v>
      </c>
      <c r="BM98" s="202" t="s">
        <v>759</v>
      </c>
    </row>
    <row r="99" spans="1:47" s="2" customFormat="1" ht="10.2">
      <c r="A99" s="33"/>
      <c r="B99" s="34"/>
      <c r="C99" s="35"/>
      <c r="D99" s="204" t="s">
        <v>144</v>
      </c>
      <c r="E99" s="35"/>
      <c r="F99" s="205" t="s">
        <v>758</v>
      </c>
      <c r="G99" s="35"/>
      <c r="H99" s="35"/>
      <c r="I99" s="114"/>
      <c r="J99" s="35"/>
      <c r="K99" s="35"/>
      <c r="L99" s="38"/>
      <c r="M99" s="206"/>
      <c r="N99" s="207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144</v>
      </c>
      <c r="AU99" s="16" t="s">
        <v>82</v>
      </c>
    </row>
    <row r="100" spans="1:47" s="2" customFormat="1" ht="67.2">
      <c r="A100" s="33"/>
      <c r="B100" s="34"/>
      <c r="C100" s="35"/>
      <c r="D100" s="204" t="s">
        <v>261</v>
      </c>
      <c r="E100" s="35"/>
      <c r="F100" s="229" t="s">
        <v>760</v>
      </c>
      <c r="G100" s="35"/>
      <c r="H100" s="35"/>
      <c r="I100" s="114"/>
      <c r="J100" s="35"/>
      <c r="K100" s="35"/>
      <c r="L100" s="38"/>
      <c r="M100" s="206"/>
      <c r="N100" s="207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261</v>
      </c>
      <c r="AU100" s="16" t="s">
        <v>82</v>
      </c>
    </row>
    <row r="101" spans="1:65" s="2" customFormat="1" ht="14.4" customHeight="1">
      <c r="A101" s="33"/>
      <c r="B101" s="34"/>
      <c r="C101" s="191" t="s">
        <v>172</v>
      </c>
      <c r="D101" s="191" t="s">
        <v>137</v>
      </c>
      <c r="E101" s="192" t="s">
        <v>761</v>
      </c>
      <c r="F101" s="193" t="s">
        <v>762</v>
      </c>
      <c r="G101" s="194" t="s">
        <v>738</v>
      </c>
      <c r="H101" s="195">
        <v>1</v>
      </c>
      <c r="I101" s="196"/>
      <c r="J101" s="197">
        <f>ROUND(I101*H101,2)</f>
        <v>0</v>
      </c>
      <c r="K101" s="193" t="s">
        <v>19</v>
      </c>
      <c r="L101" s="38"/>
      <c r="M101" s="198" t="s">
        <v>19</v>
      </c>
      <c r="N101" s="199" t="s">
        <v>42</v>
      </c>
      <c r="O101" s="63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202" t="s">
        <v>739</v>
      </c>
      <c r="AT101" s="202" t="s">
        <v>137</v>
      </c>
      <c r="AU101" s="202" t="s">
        <v>82</v>
      </c>
      <c r="AY101" s="16" t="s">
        <v>135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6" t="s">
        <v>79</v>
      </c>
      <c r="BK101" s="203">
        <f>ROUND(I101*H101,2)</f>
        <v>0</v>
      </c>
      <c r="BL101" s="16" t="s">
        <v>739</v>
      </c>
      <c r="BM101" s="202" t="s">
        <v>763</v>
      </c>
    </row>
    <row r="102" spans="1:47" s="2" customFormat="1" ht="10.2">
      <c r="A102" s="33"/>
      <c r="B102" s="34"/>
      <c r="C102" s="35"/>
      <c r="D102" s="204" t="s">
        <v>144</v>
      </c>
      <c r="E102" s="35"/>
      <c r="F102" s="205" t="s">
        <v>762</v>
      </c>
      <c r="G102" s="35"/>
      <c r="H102" s="35"/>
      <c r="I102" s="114"/>
      <c r="J102" s="35"/>
      <c r="K102" s="35"/>
      <c r="L102" s="38"/>
      <c r="M102" s="206"/>
      <c r="N102" s="207"/>
      <c r="O102" s="63"/>
      <c r="P102" s="63"/>
      <c r="Q102" s="63"/>
      <c r="R102" s="63"/>
      <c r="S102" s="63"/>
      <c r="T102" s="64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6" t="s">
        <v>144</v>
      </c>
      <c r="AU102" s="16" t="s">
        <v>82</v>
      </c>
    </row>
    <row r="103" spans="1:47" s="2" customFormat="1" ht="38.4">
      <c r="A103" s="33"/>
      <c r="B103" s="34"/>
      <c r="C103" s="35"/>
      <c r="D103" s="204" t="s">
        <v>261</v>
      </c>
      <c r="E103" s="35"/>
      <c r="F103" s="229" t="s">
        <v>764</v>
      </c>
      <c r="G103" s="35"/>
      <c r="H103" s="35"/>
      <c r="I103" s="114"/>
      <c r="J103" s="35"/>
      <c r="K103" s="35"/>
      <c r="L103" s="38"/>
      <c r="M103" s="206"/>
      <c r="N103" s="207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261</v>
      </c>
      <c r="AU103" s="16" t="s">
        <v>82</v>
      </c>
    </row>
    <row r="104" spans="1:65" s="2" customFormat="1" ht="14.4" customHeight="1">
      <c r="A104" s="33"/>
      <c r="B104" s="34"/>
      <c r="C104" s="191" t="s">
        <v>177</v>
      </c>
      <c r="D104" s="191" t="s">
        <v>137</v>
      </c>
      <c r="E104" s="192" t="s">
        <v>765</v>
      </c>
      <c r="F104" s="193" t="s">
        <v>766</v>
      </c>
      <c r="G104" s="194" t="s">
        <v>738</v>
      </c>
      <c r="H104" s="195">
        <v>1</v>
      </c>
      <c r="I104" s="196"/>
      <c r="J104" s="197">
        <f>ROUND(I104*H104,2)</f>
        <v>0</v>
      </c>
      <c r="K104" s="193" t="s">
        <v>19</v>
      </c>
      <c r="L104" s="38"/>
      <c r="M104" s="198" t="s">
        <v>19</v>
      </c>
      <c r="N104" s="199" t="s">
        <v>42</v>
      </c>
      <c r="O104" s="63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202" t="s">
        <v>739</v>
      </c>
      <c r="AT104" s="202" t="s">
        <v>137</v>
      </c>
      <c r="AU104" s="202" t="s">
        <v>82</v>
      </c>
      <c r="AY104" s="16" t="s">
        <v>135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6" t="s">
        <v>79</v>
      </c>
      <c r="BK104" s="203">
        <f>ROUND(I104*H104,2)</f>
        <v>0</v>
      </c>
      <c r="BL104" s="16" t="s">
        <v>739</v>
      </c>
      <c r="BM104" s="202" t="s">
        <v>767</v>
      </c>
    </row>
    <row r="105" spans="1:47" s="2" customFormat="1" ht="10.2">
      <c r="A105" s="33"/>
      <c r="B105" s="34"/>
      <c r="C105" s="35"/>
      <c r="D105" s="204" t="s">
        <v>144</v>
      </c>
      <c r="E105" s="35"/>
      <c r="F105" s="205" t="s">
        <v>766</v>
      </c>
      <c r="G105" s="35"/>
      <c r="H105" s="35"/>
      <c r="I105" s="114"/>
      <c r="J105" s="35"/>
      <c r="K105" s="35"/>
      <c r="L105" s="38"/>
      <c r="M105" s="206"/>
      <c r="N105" s="207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144</v>
      </c>
      <c r="AU105" s="16" t="s">
        <v>82</v>
      </c>
    </row>
    <row r="106" spans="1:47" s="2" customFormat="1" ht="86.4">
      <c r="A106" s="33"/>
      <c r="B106" s="34"/>
      <c r="C106" s="35"/>
      <c r="D106" s="204" t="s">
        <v>261</v>
      </c>
      <c r="E106" s="35"/>
      <c r="F106" s="229" t="s">
        <v>768</v>
      </c>
      <c r="G106" s="35"/>
      <c r="H106" s="35"/>
      <c r="I106" s="114"/>
      <c r="J106" s="35"/>
      <c r="K106" s="35"/>
      <c r="L106" s="38"/>
      <c r="M106" s="206"/>
      <c r="N106" s="207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261</v>
      </c>
      <c r="AU106" s="16" t="s">
        <v>82</v>
      </c>
    </row>
    <row r="107" spans="1:65" s="2" customFormat="1" ht="14.4" customHeight="1">
      <c r="A107" s="33"/>
      <c r="B107" s="34"/>
      <c r="C107" s="191" t="s">
        <v>183</v>
      </c>
      <c r="D107" s="191" t="s">
        <v>137</v>
      </c>
      <c r="E107" s="192" t="s">
        <v>769</v>
      </c>
      <c r="F107" s="193" t="s">
        <v>770</v>
      </c>
      <c r="G107" s="194" t="s">
        <v>717</v>
      </c>
      <c r="H107" s="195">
        <v>2</v>
      </c>
      <c r="I107" s="196"/>
      <c r="J107" s="197">
        <f>ROUND(I107*H107,2)</f>
        <v>0</v>
      </c>
      <c r="K107" s="193" t="s">
        <v>19</v>
      </c>
      <c r="L107" s="38"/>
      <c r="M107" s="198" t="s">
        <v>19</v>
      </c>
      <c r="N107" s="199" t="s">
        <v>42</v>
      </c>
      <c r="O107" s="63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202" t="s">
        <v>739</v>
      </c>
      <c r="AT107" s="202" t="s">
        <v>137</v>
      </c>
      <c r="AU107" s="202" t="s">
        <v>82</v>
      </c>
      <c r="AY107" s="16" t="s">
        <v>135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6" t="s">
        <v>79</v>
      </c>
      <c r="BK107" s="203">
        <f>ROUND(I107*H107,2)</f>
        <v>0</v>
      </c>
      <c r="BL107" s="16" t="s">
        <v>739</v>
      </c>
      <c r="BM107" s="202" t="s">
        <v>771</v>
      </c>
    </row>
    <row r="108" spans="1:47" s="2" customFormat="1" ht="10.2">
      <c r="A108" s="33"/>
      <c r="B108" s="34"/>
      <c r="C108" s="35"/>
      <c r="D108" s="204" t="s">
        <v>144</v>
      </c>
      <c r="E108" s="35"/>
      <c r="F108" s="205" t="s">
        <v>770</v>
      </c>
      <c r="G108" s="35"/>
      <c r="H108" s="35"/>
      <c r="I108" s="114"/>
      <c r="J108" s="35"/>
      <c r="K108" s="35"/>
      <c r="L108" s="38"/>
      <c r="M108" s="206"/>
      <c r="N108" s="207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144</v>
      </c>
      <c r="AU108" s="16" t="s">
        <v>82</v>
      </c>
    </row>
    <row r="109" spans="1:47" s="2" customFormat="1" ht="38.4">
      <c r="A109" s="33"/>
      <c r="B109" s="34"/>
      <c r="C109" s="35"/>
      <c r="D109" s="204" t="s">
        <v>261</v>
      </c>
      <c r="E109" s="35"/>
      <c r="F109" s="229" t="s">
        <v>772</v>
      </c>
      <c r="G109" s="35"/>
      <c r="H109" s="35"/>
      <c r="I109" s="114"/>
      <c r="J109" s="35"/>
      <c r="K109" s="35"/>
      <c r="L109" s="38"/>
      <c r="M109" s="206"/>
      <c r="N109" s="207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261</v>
      </c>
      <c r="AU109" s="16" t="s">
        <v>82</v>
      </c>
    </row>
    <row r="110" spans="1:65" s="2" customFormat="1" ht="20.4" customHeight="1">
      <c r="A110" s="33"/>
      <c r="B110" s="34"/>
      <c r="C110" s="191" t="s">
        <v>190</v>
      </c>
      <c r="D110" s="191" t="s">
        <v>137</v>
      </c>
      <c r="E110" s="192" t="s">
        <v>773</v>
      </c>
      <c r="F110" s="193" t="s">
        <v>774</v>
      </c>
      <c r="G110" s="194" t="s">
        <v>738</v>
      </c>
      <c r="H110" s="195">
        <v>1</v>
      </c>
      <c r="I110" s="196"/>
      <c r="J110" s="197">
        <f>ROUND(I110*H110,2)</f>
        <v>0</v>
      </c>
      <c r="K110" s="193" t="s">
        <v>19</v>
      </c>
      <c r="L110" s="38"/>
      <c r="M110" s="198" t="s">
        <v>19</v>
      </c>
      <c r="N110" s="199" t="s">
        <v>42</v>
      </c>
      <c r="O110" s="63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202" t="s">
        <v>739</v>
      </c>
      <c r="AT110" s="202" t="s">
        <v>137</v>
      </c>
      <c r="AU110" s="202" t="s">
        <v>82</v>
      </c>
      <c r="AY110" s="16" t="s">
        <v>135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6" t="s">
        <v>79</v>
      </c>
      <c r="BK110" s="203">
        <f>ROUND(I110*H110,2)</f>
        <v>0</v>
      </c>
      <c r="BL110" s="16" t="s">
        <v>739</v>
      </c>
      <c r="BM110" s="202" t="s">
        <v>775</v>
      </c>
    </row>
    <row r="111" spans="1:47" s="2" customFormat="1" ht="10.2">
      <c r="A111" s="33"/>
      <c r="B111" s="34"/>
      <c r="C111" s="35"/>
      <c r="D111" s="204" t="s">
        <v>144</v>
      </c>
      <c r="E111" s="35"/>
      <c r="F111" s="205" t="s">
        <v>776</v>
      </c>
      <c r="G111" s="35"/>
      <c r="H111" s="35"/>
      <c r="I111" s="114"/>
      <c r="J111" s="35"/>
      <c r="K111" s="35"/>
      <c r="L111" s="38"/>
      <c r="M111" s="206"/>
      <c r="N111" s="207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144</v>
      </c>
      <c r="AU111" s="16" t="s">
        <v>82</v>
      </c>
    </row>
    <row r="112" spans="1:47" s="2" customFormat="1" ht="76.8">
      <c r="A112" s="33"/>
      <c r="B112" s="34"/>
      <c r="C112" s="35"/>
      <c r="D112" s="204" t="s">
        <v>261</v>
      </c>
      <c r="E112" s="35"/>
      <c r="F112" s="229" t="s">
        <v>777</v>
      </c>
      <c r="G112" s="35"/>
      <c r="H112" s="35"/>
      <c r="I112" s="114"/>
      <c r="J112" s="35"/>
      <c r="K112" s="35"/>
      <c r="L112" s="38"/>
      <c r="M112" s="206"/>
      <c r="N112" s="207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261</v>
      </c>
      <c r="AU112" s="16" t="s">
        <v>82</v>
      </c>
    </row>
    <row r="113" spans="1:65" s="2" customFormat="1" ht="14.4" customHeight="1">
      <c r="A113" s="33"/>
      <c r="B113" s="34"/>
      <c r="C113" s="191" t="s">
        <v>196</v>
      </c>
      <c r="D113" s="191" t="s">
        <v>137</v>
      </c>
      <c r="E113" s="192" t="s">
        <v>778</v>
      </c>
      <c r="F113" s="193" t="s">
        <v>779</v>
      </c>
      <c r="G113" s="194" t="s">
        <v>738</v>
      </c>
      <c r="H113" s="195">
        <v>1</v>
      </c>
      <c r="I113" s="196"/>
      <c r="J113" s="197">
        <f>ROUND(I113*H113,2)</f>
        <v>0</v>
      </c>
      <c r="K113" s="193" t="s">
        <v>19</v>
      </c>
      <c r="L113" s="38"/>
      <c r="M113" s="198" t="s">
        <v>19</v>
      </c>
      <c r="N113" s="199" t="s">
        <v>42</v>
      </c>
      <c r="O113" s="63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202" t="s">
        <v>739</v>
      </c>
      <c r="AT113" s="202" t="s">
        <v>137</v>
      </c>
      <c r="AU113" s="202" t="s">
        <v>82</v>
      </c>
      <c r="AY113" s="16" t="s">
        <v>135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6" t="s">
        <v>79</v>
      </c>
      <c r="BK113" s="203">
        <f>ROUND(I113*H113,2)</f>
        <v>0</v>
      </c>
      <c r="BL113" s="16" t="s">
        <v>739</v>
      </c>
      <c r="BM113" s="202" t="s">
        <v>780</v>
      </c>
    </row>
    <row r="114" spans="1:47" s="2" customFormat="1" ht="10.2">
      <c r="A114" s="33"/>
      <c r="B114" s="34"/>
      <c r="C114" s="35"/>
      <c r="D114" s="204" t="s">
        <v>144</v>
      </c>
      <c r="E114" s="35"/>
      <c r="F114" s="205" t="s">
        <v>779</v>
      </c>
      <c r="G114" s="35"/>
      <c r="H114" s="35"/>
      <c r="I114" s="114"/>
      <c r="J114" s="35"/>
      <c r="K114" s="35"/>
      <c r="L114" s="38"/>
      <c r="M114" s="206"/>
      <c r="N114" s="207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144</v>
      </c>
      <c r="AU114" s="16" t="s">
        <v>82</v>
      </c>
    </row>
    <row r="115" spans="1:47" s="2" customFormat="1" ht="48">
      <c r="A115" s="33"/>
      <c r="B115" s="34"/>
      <c r="C115" s="35"/>
      <c r="D115" s="204" t="s">
        <v>261</v>
      </c>
      <c r="E115" s="35"/>
      <c r="F115" s="229" t="s">
        <v>781</v>
      </c>
      <c r="G115" s="35"/>
      <c r="H115" s="35"/>
      <c r="I115" s="114"/>
      <c r="J115" s="35"/>
      <c r="K115" s="35"/>
      <c r="L115" s="38"/>
      <c r="M115" s="230"/>
      <c r="N115" s="231"/>
      <c r="O115" s="232"/>
      <c r="P115" s="232"/>
      <c r="Q115" s="232"/>
      <c r="R115" s="232"/>
      <c r="S115" s="232"/>
      <c r="T115" s="2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261</v>
      </c>
      <c r="AU115" s="16" t="s">
        <v>82</v>
      </c>
    </row>
    <row r="116" spans="1:31" s="2" customFormat="1" ht="6.9" customHeight="1">
      <c r="A116" s="33"/>
      <c r="B116" s="46"/>
      <c r="C116" s="47"/>
      <c r="D116" s="47"/>
      <c r="E116" s="47"/>
      <c r="F116" s="47"/>
      <c r="G116" s="47"/>
      <c r="H116" s="47"/>
      <c r="I116" s="141"/>
      <c r="J116" s="47"/>
      <c r="K116" s="47"/>
      <c r="L116" s="38"/>
      <c r="M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</sheetData>
  <sheetProtection algorithmName="SHA-512" hashValue="4D7aragd2QA3rvFFoDKUc2qrBHn2QDsguToP1mjNbicngeDpuwyqe0q2JqttUX/MpIkur0m5u49Hq9C6C+Ebpw==" saltValue="KnGTFQaWzNSovhj+Bue7JcVSs7onUg8fsuTZZugFEo9FO/t+rBRu/pgzfvwRSAaBHVJfZR2/ldVRHHO2zxjZtw==" spinCount="100000" sheet="1" objects="1" scenarios="1" formatColumns="0" formatRows="0" autoFilter="0"/>
  <autoFilter ref="C81:K11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4" customWidth="1"/>
    <col min="2" max="2" width="1.7109375" style="234" customWidth="1"/>
    <col min="3" max="4" width="5.00390625" style="234" customWidth="1"/>
    <col min="5" max="5" width="11.7109375" style="234" customWidth="1"/>
    <col min="6" max="6" width="9.140625" style="234" customWidth="1"/>
    <col min="7" max="7" width="5.00390625" style="234" customWidth="1"/>
    <col min="8" max="8" width="77.8515625" style="234" customWidth="1"/>
    <col min="9" max="10" width="20.00390625" style="234" customWidth="1"/>
    <col min="11" max="11" width="1.7109375" style="234" customWidth="1"/>
  </cols>
  <sheetData>
    <row r="1" s="1" customFormat="1" ht="37.5" customHeight="1"/>
    <row r="2" spans="2:11" s="1" customFormat="1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s="14" customFormat="1" ht="45" customHeight="1">
      <c r="B3" s="238"/>
      <c r="C3" s="367" t="s">
        <v>782</v>
      </c>
      <c r="D3" s="367"/>
      <c r="E3" s="367"/>
      <c r="F3" s="367"/>
      <c r="G3" s="367"/>
      <c r="H3" s="367"/>
      <c r="I3" s="367"/>
      <c r="J3" s="367"/>
      <c r="K3" s="239"/>
    </row>
    <row r="4" spans="2:11" s="1" customFormat="1" ht="25.5" customHeight="1">
      <c r="B4" s="240"/>
      <c r="C4" s="372" t="s">
        <v>783</v>
      </c>
      <c r="D4" s="372"/>
      <c r="E4" s="372"/>
      <c r="F4" s="372"/>
      <c r="G4" s="372"/>
      <c r="H4" s="372"/>
      <c r="I4" s="372"/>
      <c r="J4" s="372"/>
      <c r="K4" s="241"/>
    </row>
    <row r="5" spans="2:11" s="1" customFormat="1" ht="5.25" customHeight="1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40"/>
      <c r="C6" s="371" t="s">
        <v>784</v>
      </c>
      <c r="D6" s="371"/>
      <c r="E6" s="371"/>
      <c r="F6" s="371"/>
      <c r="G6" s="371"/>
      <c r="H6" s="371"/>
      <c r="I6" s="371"/>
      <c r="J6" s="371"/>
      <c r="K6" s="241"/>
    </row>
    <row r="7" spans="2:11" s="1" customFormat="1" ht="15" customHeight="1">
      <c r="B7" s="244"/>
      <c r="C7" s="371" t="s">
        <v>785</v>
      </c>
      <c r="D7" s="371"/>
      <c r="E7" s="371"/>
      <c r="F7" s="371"/>
      <c r="G7" s="371"/>
      <c r="H7" s="371"/>
      <c r="I7" s="371"/>
      <c r="J7" s="371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371" t="s">
        <v>786</v>
      </c>
      <c r="D9" s="371"/>
      <c r="E9" s="371"/>
      <c r="F9" s="371"/>
      <c r="G9" s="371"/>
      <c r="H9" s="371"/>
      <c r="I9" s="371"/>
      <c r="J9" s="371"/>
      <c r="K9" s="241"/>
    </row>
    <row r="10" spans="2:11" s="1" customFormat="1" ht="15" customHeight="1">
      <c r="B10" s="244"/>
      <c r="C10" s="243"/>
      <c r="D10" s="371" t="s">
        <v>787</v>
      </c>
      <c r="E10" s="371"/>
      <c r="F10" s="371"/>
      <c r="G10" s="371"/>
      <c r="H10" s="371"/>
      <c r="I10" s="371"/>
      <c r="J10" s="371"/>
      <c r="K10" s="241"/>
    </row>
    <row r="11" spans="2:11" s="1" customFormat="1" ht="15" customHeight="1">
      <c r="B11" s="244"/>
      <c r="C11" s="245"/>
      <c r="D11" s="371" t="s">
        <v>788</v>
      </c>
      <c r="E11" s="371"/>
      <c r="F11" s="371"/>
      <c r="G11" s="371"/>
      <c r="H11" s="371"/>
      <c r="I11" s="371"/>
      <c r="J11" s="371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789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371" t="s">
        <v>790</v>
      </c>
      <c r="E15" s="371"/>
      <c r="F15" s="371"/>
      <c r="G15" s="371"/>
      <c r="H15" s="371"/>
      <c r="I15" s="371"/>
      <c r="J15" s="371"/>
      <c r="K15" s="241"/>
    </row>
    <row r="16" spans="2:11" s="1" customFormat="1" ht="15" customHeight="1">
      <c r="B16" s="244"/>
      <c r="C16" s="245"/>
      <c r="D16" s="371" t="s">
        <v>791</v>
      </c>
      <c r="E16" s="371"/>
      <c r="F16" s="371"/>
      <c r="G16" s="371"/>
      <c r="H16" s="371"/>
      <c r="I16" s="371"/>
      <c r="J16" s="371"/>
      <c r="K16" s="241"/>
    </row>
    <row r="17" spans="2:11" s="1" customFormat="1" ht="15" customHeight="1">
      <c r="B17" s="244"/>
      <c r="C17" s="245"/>
      <c r="D17" s="371" t="s">
        <v>792</v>
      </c>
      <c r="E17" s="371"/>
      <c r="F17" s="371"/>
      <c r="G17" s="371"/>
      <c r="H17" s="371"/>
      <c r="I17" s="371"/>
      <c r="J17" s="371"/>
      <c r="K17" s="241"/>
    </row>
    <row r="18" spans="2:11" s="1" customFormat="1" ht="15" customHeight="1">
      <c r="B18" s="244"/>
      <c r="C18" s="245"/>
      <c r="D18" s="245"/>
      <c r="E18" s="247" t="s">
        <v>78</v>
      </c>
      <c r="F18" s="371" t="s">
        <v>793</v>
      </c>
      <c r="G18" s="371"/>
      <c r="H18" s="371"/>
      <c r="I18" s="371"/>
      <c r="J18" s="371"/>
      <c r="K18" s="241"/>
    </row>
    <row r="19" spans="2:11" s="1" customFormat="1" ht="15" customHeight="1">
      <c r="B19" s="244"/>
      <c r="C19" s="245"/>
      <c r="D19" s="245"/>
      <c r="E19" s="247" t="s">
        <v>794</v>
      </c>
      <c r="F19" s="371" t="s">
        <v>795</v>
      </c>
      <c r="G19" s="371"/>
      <c r="H19" s="371"/>
      <c r="I19" s="371"/>
      <c r="J19" s="371"/>
      <c r="K19" s="241"/>
    </row>
    <row r="20" spans="2:11" s="1" customFormat="1" ht="15" customHeight="1">
      <c r="B20" s="244"/>
      <c r="C20" s="245"/>
      <c r="D20" s="245"/>
      <c r="E20" s="247" t="s">
        <v>796</v>
      </c>
      <c r="F20" s="371" t="s">
        <v>797</v>
      </c>
      <c r="G20" s="371"/>
      <c r="H20" s="371"/>
      <c r="I20" s="371"/>
      <c r="J20" s="371"/>
      <c r="K20" s="241"/>
    </row>
    <row r="21" spans="2:11" s="1" customFormat="1" ht="15" customHeight="1">
      <c r="B21" s="244"/>
      <c r="C21" s="245"/>
      <c r="D21" s="245"/>
      <c r="E21" s="247" t="s">
        <v>101</v>
      </c>
      <c r="F21" s="371" t="s">
        <v>102</v>
      </c>
      <c r="G21" s="371"/>
      <c r="H21" s="371"/>
      <c r="I21" s="371"/>
      <c r="J21" s="371"/>
      <c r="K21" s="241"/>
    </row>
    <row r="22" spans="2:11" s="1" customFormat="1" ht="15" customHeight="1">
      <c r="B22" s="244"/>
      <c r="C22" s="245"/>
      <c r="D22" s="245"/>
      <c r="E22" s="247" t="s">
        <v>798</v>
      </c>
      <c r="F22" s="371" t="s">
        <v>799</v>
      </c>
      <c r="G22" s="371"/>
      <c r="H22" s="371"/>
      <c r="I22" s="371"/>
      <c r="J22" s="371"/>
      <c r="K22" s="241"/>
    </row>
    <row r="23" spans="2:11" s="1" customFormat="1" ht="15" customHeight="1">
      <c r="B23" s="244"/>
      <c r="C23" s="245"/>
      <c r="D23" s="245"/>
      <c r="E23" s="247" t="s">
        <v>90</v>
      </c>
      <c r="F23" s="371" t="s">
        <v>800</v>
      </c>
      <c r="G23" s="371"/>
      <c r="H23" s="371"/>
      <c r="I23" s="371"/>
      <c r="J23" s="371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371" t="s">
        <v>801</v>
      </c>
      <c r="D25" s="371"/>
      <c r="E25" s="371"/>
      <c r="F25" s="371"/>
      <c r="G25" s="371"/>
      <c r="H25" s="371"/>
      <c r="I25" s="371"/>
      <c r="J25" s="371"/>
      <c r="K25" s="241"/>
    </row>
    <row r="26" spans="2:11" s="1" customFormat="1" ht="15" customHeight="1">
      <c r="B26" s="244"/>
      <c r="C26" s="371" t="s">
        <v>802</v>
      </c>
      <c r="D26" s="371"/>
      <c r="E26" s="371"/>
      <c r="F26" s="371"/>
      <c r="G26" s="371"/>
      <c r="H26" s="371"/>
      <c r="I26" s="371"/>
      <c r="J26" s="371"/>
      <c r="K26" s="241"/>
    </row>
    <row r="27" spans="2:11" s="1" customFormat="1" ht="15" customHeight="1">
      <c r="B27" s="244"/>
      <c r="C27" s="243"/>
      <c r="D27" s="371" t="s">
        <v>803</v>
      </c>
      <c r="E27" s="371"/>
      <c r="F27" s="371"/>
      <c r="G27" s="371"/>
      <c r="H27" s="371"/>
      <c r="I27" s="371"/>
      <c r="J27" s="371"/>
      <c r="K27" s="241"/>
    </row>
    <row r="28" spans="2:11" s="1" customFormat="1" ht="15" customHeight="1">
      <c r="B28" s="244"/>
      <c r="C28" s="245"/>
      <c r="D28" s="371" t="s">
        <v>804</v>
      </c>
      <c r="E28" s="371"/>
      <c r="F28" s="371"/>
      <c r="G28" s="371"/>
      <c r="H28" s="371"/>
      <c r="I28" s="371"/>
      <c r="J28" s="371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371" t="s">
        <v>805</v>
      </c>
      <c r="E30" s="371"/>
      <c r="F30" s="371"/>
      <c r="G30" s="371"/>
      <c r="H30" s="371"/>
      <c r="I30" s="371"/>
      <c r="J30" s="371"/>
      <c r="K30" s="241"/>
    </row>
    <row r="31" spans="2:11" s="1" customFormat="1" ht="15" customHeight="1">
      <c r="B31" s="244"/>
      <c r="C31" s="245"/>
      <c r="D31" s="371" t="s">
        <v>806</v>
      </c>
      <c r="E31" s="371"/>
      <c r="F31" s="371"/>
      <c r="G31" s="371"/>
      <c r="H31" s="371"/>
      <c r="I31" s="371"/>
      <c r="J31" s="371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371" t="s">
        <v>807</v>
      </c>
      <c r="E33" s="371"/>
      <c r="F33" s="371"/>
      <c r="G33" s="371"/>
      <c r="H33" s="371"/>
      <c r="I33" s="371"/>
      <c r="J33" s="371"/>
      <c r="K33" s="241"/>
    </row>
    <row r="34" spans="2:11" s="1" customFormat="1" ht="15" customHeight="1">
      <c r="B34" s="244"/>
      <c r="C34" s="245"/>
      <c r="D34" s="371" t="s">
        <v>808</v>
      </c>
      <c r="E34" s="371"/>
      <c r="F34" s="371"/>
      <c r="G34" s="371"/>
      <c r="H34" s="371"/>
      <c r="I34" s="371"/>
      <c r="J34" s="371"/>
      <c r="K34" s="241"/>
    </row>
    <row r="35" spans="2:11" s="1" customFormat="1" ht="15" customHeight="1">
      <c r="B35" s="244"/>
      <c r="C35" s="245"/>
      <c r="D35" s="371" t="s">
        <v>809</v>
      </c>
      <c r="E35" s="371"/>
      <c r="F35" s="371"/>
      <c r="G35" s="371"/>
      <c r="H35" s="371"/>
      <c r="I35" s="371"/>
      <c r="J35" s="371"/>
      <c r="K35" s="241"/>
    </row>
    <row r="36" spans="2:11" s="1" customFormat="1" ht="15" customHeight="1">
      <c r="B36" s="244"/>
      <c r="C36" s="245"/>
      <c r="D36" s="243"/>
      <c r="E36" s="246" t="s">
        <v>121</v>
      </c>
      <c r="F36" s="243"/>
      <c r="G36" s="371" t="s">
        <v>810</v>
      </c>
      <c r="H36" s="371"/>
      <c r="I36" s="371"/>
      <c r="J36" s="371"/>
      <c r="K36" s="241"/>
    </row>
    <row r="37" spans="2:11" s="1" customFormat="1" ht="30.75" customHeight="1">
      <c r="B37" s="244"/>
      <c r="C37" s="245"/>
      <c r="D37" s="243"/>
      <c r="E37" s="246" t="s">
        <v>811</v>
      </c>
      <c r="F37" s="243"/>
      <c r="G37" s="371" t="s">
        <v>812</v>
      </c>
      <c r="H37" s="371"/>
      <c r="I37" s="371"/>
      <c r="J37" s="371"/>
      <c r="K37" s="241"/>
    </row>
    <row r="38" spans="2:11" s="1" customFormat="1" ht="15" customHeight="1">
      <c r="B38" s="244"/>
      <c r="C38" s="245"/>
      <c r="D38" s="243"/>
      <c r="E38" s="246" t="s">
        <v>52</v>
      </c>
      <c r="F38" s="243"/>
      <c r="G38" s="371" t="s">
        <v>813</v>
      </c>
      <c r="H38" s="371"/>
      <c r="I38" s="371"/>
      <c r="J38" s="371"/>
      <c r="K38" s="241"/>
    </row>
    <row r="39" spans="2:11" s="1" customFormat="1" ht="15" customHeight="1">
      <c r="B39" s="244"/>
      <c r="C39" s="245"/>
      <c r="D39" s="243"/>
      <c r="E39" s="246" t="s">
        <v>53</v>
      </c>
      <c r="F39" s="243"/>
      <c r="G39" s="371" t="s">
        <v>814</v>
      </c>
      <c r="H39" s="371"/>
      <c r="I39" s="371"/>
      <c r="J39" s="371"/>
      <c r="K39" s="241"/>
    </row>
    <row r="40" spans="2:11" s="1" customFormat="1" ht="15" customHeight="1">
      <c r="B40" s="244"/>
      <c r="C40" s="245"/>
      <c r="D40" s="243"/>
      <c r="E40" s="246" t="s">
        <v>122</v>
      </c>
      <c r="F40" s="243"/>
      <c r="G40" s="371" t="s">
        <v>815</v>
      </c>
      <c r="H40" s="371"/>
      <c r="I40" s="371"/>
      <c r="J40" s="371"/>
      <c r="K40" s="241"/>
    </row>
    <row r="41" spans="2:11" s="1" customFormat="1" ht="15" customHeight="1">
      <c r="B41" s="244"/>
      <c r="C41" s="245"/>
      <c r="D41" s="243"/>
      <c r="E41" s="246" t="s">
        <v>123</v>
      </c>
      <c r="F41" s="243"/>
      <c r="G41" s="371" t="s">
        <v>816</v>
      </c>
      <c r="H41" s="371"/>
      <c r="I41" s="371"/>
      <c r="J41" s="371"/>
      <c r="K41" s="241"/>
    </row>
    <row r="42" spans="2:11" s="1" customFormat="1" ht="15" customHeight="1">
      <c r="B42" s="244"/>
      <c r="C42" s="245"/>
      <c r="D42" s="243"/>
      <c r="E42" s="246" t="s">
        <v>817</v>
      </c>
      <c r="F42" s="243"/>
      <c r="G42" s="371" t="s">
        <v>818</v>
      </c>
      <c r="H42" s="371"/>
      <c r="I42" s="371"/>
      <c r="J42" s="371"/>
      <c r="K42" s="241"/>
    </row>
    <row r="43" spans="2:11" s="1" customFormat="1" ht="15" customHeight="1">
      <c r="B43" s="244"/>
      <c r="C43" s="245"/>
      <c r="D43" s="243"/>
      <c r="E43" s="246"/>
      <c r="F43" s="243"/>
      <c r="G43" s="371" t="s">
        <v>819</v>
      </c>
      <c r="H43" s="371"/>
      <c r="I43" s="371"/>
      <c r="J43" s="371"/>
      <c r="K43" s="241"/>
    </row>
    <row r="44" spans="2:11" s="1" customFormat="1" ht="15" customHeight="1">
      <c r="B44" s="244"/>
      <c r="C44" s="245"/>
      <c r="D44" s="243"/>
      <c r="E44" s="246" t="s">
        <v>820</v>
      </c>
      <c r="F44" s="243"/>
      <c r="G44" s="371" t="s">
        <v>821</v>
      </c>
      <c r="H44" s="371"/>
      <c r="I44" s="371"/>
      <c r="J44" s="371"/>
      <c r="K44" s="241"/>
    </row>
    <row r="45" spans="2:11" s="1" customFormat="1" ht="15" customHeight="1">
      <c r="B45" s="244"/>
      <c r="C45" s="245"/>
      <c r="D45" s="243"/>
      <c r="E45" s="246" t="s">
        <v>125</v>
      </c>
      <c r="F45" s="243"/>
      <c r="G45" s="371" t="s">
        <v>822</v>
      </c>
      <c r="H45" s="371"/>
      <c r="I45" s="371"/>
      <c r="J45" s="371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371" t="s">
        <v>823</v>
      </c>
      <c r="E47" s="371"/>
      <c r="F47" s="371"/>
      <c r="G47" s="371"/>
      <c r="H47" s="371"/>
      <c r="I47" s="371"/>
      <c r="J47" s="371"/>
      <c r="K47" s="241"/>
    </row>
    <row r="48" spans="2:11" s="1" customFormat="1" ht="15" customHeight="1">
      <c r="B48" s="244"/>
      <c r="C48" s="245"/>
      <c r="D48" s="245"/>
      <c r="E48" s="371" t="s">
        <v>824</v>
      </c>
      <c r="F48" s="371"/>
      <c r="G48" s="371"/>
      <c r="H48" s="371"/>
      <c r="I48" s="371"/>
      <c r="J48" s="371"/>
      <c r="K48" s="241"/>
    </row>
    <row r="49" spans="2:11" s="1" customFormat="1" ht="15" customHeight="1">
      <c r="B49" s="244"/>
      <c r="C49" s="245"/>
      <c r="D49" s="245"/>
      <c r="E49" s="371" t="s">
        <v>825</v>
      </c>
      <c r="F49" s="371"/>
      <c r="G49" s="371"/>
      <c r="H49" s="371"/>
      <c r="I49" s="371"/>
      <c r="J49" s="371"/>
      <c r="K49" s="241"/>
    </row>
    <row r="50" spans="2:11" s="1" customFormat="1" ht="15" customHeight="1">
      <c r="B50" s="244"/>
      <c r="C50" s="245"/>
      <c r="D50" s="245"/>
      <c r="E50" s="371" t="s">
        <v>826</v>
      </c>
      <c r="F50" s="371"/>
      <c r="G50" s="371"/>
      <c r="H50" s="371"/>
      <c r="I50" s="371"/>
      <c r="J50" s="371"/>
      <c r="K50" s="241"/>
    </row>
    <row r="51" spans="2:11" s="1" customFormat="1" ht="15" customHeight="1">
      <c r="B51" s="244"/>
      <c r="C51" s="245"/>
      <c r="D51" s="371" t="s">
        <v>827</v>
      </c>
      <c r="E51" s="371"/>
      <c r="F51" s="371"/>
      <c r="G51" s="371"/>
      <c r="H51" s="371"/>
      <c r="I51" s="371"/>
      <c r="J51" s="371"/>
      <c r="K51" s="241"/>
    </row>
    <row r="52" spans="2:11" s="1" customFormat="1" ht="25.5" customHeight="1">
      <c r="B52" s="240"/>
      <c r="C52" s="372" t="s">
        <v>828</v>
      </c>
      <c r="D52" s="372"/>
      <c r="E52" s="372"/>
      <c r="F52" s="372"/>
      <c r="G52" s="372"/>
      <c r="H52" s="372"/>
      <c r="I52" s="372"/>
      <c r="J52" s="372"/>
      <c r="K52" s="241"/>
    </row>
    <row r="53" spans="2:11" s="1" customFormat="1" ht="5.25" customHeight="1">
      <c r="B53" s="240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40"/>
      <c r="C54" s="371" t="s">
        <v>829</v>
      </c>
      <c r="D54" s="371"/>
      <c r="E54" s="371"/>
      <c r="F54" s="371"/>
      <c r="G54" s="371"/>
      <c r="H54" s="371"/>
      <c r="I54" s="371"/>
      <c r="J54" s="371"/>
      <c r="K54" s="241"/>
    </row>
    <row r="55" spans="2:11" s="1" customFormat="1" ht="15" customHeight="1">
      <c r="B55" s="240"/>
      <c r="C55" s="371" t="s">
        <v>830</v>
      </c>
      <c r="D55" s="371"/>
      <c r="E55" s="371"/>
      <c r="F55" s="371"/>
      <c r="G55" s="371"/>
      <c r="H55" s="371"/>
      <c r="I55" s="371"/>
      <c r="J55" s="371"/>
      <c r="K55" s="241"/>
    </row>
    <row r="56" spans="2:11" s="1" customFormat="1" ht="12.75" customHeight="1">
      <c r="B56" s="240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40"/>
      <c r="C57" s="371" t="s">
        <v>831</v>
      </c>
      <c r="D57" s="371"/>
      <c r="E57" s="371"/>
      <c r="F57" s="371"/>
      <c r="G57" s="371"/>
      <c r="H57" s="371"/>
      <c r="I57" s="371"/>
      <c r="J57" s="371"/>
      <c r="K57" s="241"/>
    </row>
    <row r="58" spans="2:11" s="1" customFormat="1" ht="15" customHeight="1">
      <c r="B58" s="240"/>
      <c r="C58" s="245"/>
      <c r="D58" s="371" t="s">
        <v>832</v>
      </c>
      <c r="E58" s="371"/>
      <c r="F58" s="371"/>
      <c r="G58" s="371"/>
      <c r="H58" s="371"/>
      <c r="I58" s="371"/>
      <c r="J58" s="371"/>
      <c r="K58" s="241"/>
    </row>
    <row r="59" spans="2:11" s="1" customFormat="1" ht="15" customHeight="1">
      <c r="B59" s="240"/>
      <c r="C59" s="245"/>
      <c r="D59" s="371" t="s">
        <v>833</v>
      </c>
      <c r="E59" s="371"/>
      <c r="F59" s="371"/>
      <c r="G59" s="371"/>
      <c r="H59" s="371"/>
      <c r="I59" s="371"/>
      <c r="J59" s="371"/>
      <c r="K59" s="241"/>
    </row>
    <row r="60" spans="2:11" s="1" customFormat="1" ht="15" customHeight="1">
      <c r="B60" s="240"/>
      <c r="C60" s="245"/>
      <c r="D60" s="371" t="s">
        <v>834</v>
      </c>
      <c r="E60" s="371"/>
      <c r="F60" s="371"/>
      <c r="G60" s="371"/>
      <c r="H60" s="371"/>
      <c r="I60" s="371"/>
      <c r="J60" s="371"/>
      <c r="K60" s="241"/>
    </row>
    <row r="61" spans="2:11" s="1" customFormat="1" ht="15" customHeight="1">
      <c r="B61" s="240"/>
      <c r="C61" s="245"/>
      <c r="D61" s="371" t="s">
        <v>835</v>
      </c>
      <c r="E61" s="371"/>
      <c r="F61" s="371"/>
      <c r="G61" s="371"/>
      <c r="H61" s="371"/>
      <c r="I61" s="371"/>
      <c r="J61" s="371"/>
      <c r="K61" s="241"/>
    </row>
    <row r="62" spans="2:11" s="1" customFormat="1" ht="15" customHeight="1">
      <c r="B62" s="240"/>
      <c r="C62" s="245"/>
      <c r="D62" s="373" t="s">
        <v>836</v>
      </c>
      <c r="E62" s="373"/>
      <c r="F62" s="373"/>
      <c r="G62" s="373"/>
      <c r="H62" s="373"/>
      <c r="I62" s="373"/>
      <c r="J62" s="373"/>
      <c r="K62" s="241"/>
    </row>
    <row r="63" spans="2:11" s="1" customFormat="1" ht="15" customHeight="1">
      <c r="B63" s="240"/>
      <c r="C63" s="245"/>
      <c r="D63" s="371" t="s">
        <v>837</v>
      </c>
      <c r="E63" s="371"/>
      <c r="F63" s="371"/>
      <c r="G63" s="371"/>
      <c r="H63" s="371"/>
      <c r="I63" s="371"/>
      <c r="J63" s="371"/>
      <c r="K63" s="241"/>
    </row>
    <row r="64" spans="2:11" s="1" customFormat="1" ht="12.75" customHeight="1">
      <c r="B64" s="240"/>
      <c r="C64" s="245"/>
      <c r="D64" s="245"/>
      <c r="E64" s="248"/>
      <c r="F64" s="245"/>
      <c r="G64" s="245"/>
      <c r="H64" s="245"/>
      <c r="I64" s="245"/>
      <c r="J64" s="245"/>
      <c r="K64" s="241"/>
    </row>
    <row r="65" spans="2:11" s="1" customFormat="1" ht="15" customHeight="1">
      <c r="B65" s="240"/>
      <c r="C65" s="245"/>
      <c r="D65" s="371" t="s">
        <v>838</v>
      </c>
      <c r="E65" s="371"/>
      <c r="F65" s="371"/>
      <c r="G65" s="371"/>
      <c r="H65" s="371"/>
      <c r="I65" s="371"/>
      <c r="J65" s="371"/>
      <c r="K65" s="241"/>
    </row>
    <row r="66" spans="2:11" s="1" customFormat="1" ht="15" customHeight="1">
      <c r="B66" s="240"/>
      <c r="C66" s="245"/>
      <c r="D66" s="373" t="s">
        <v>839</v>
      </c>
      <c r="E66" s="373"/>
      <c r="F66" s="373"/>
      <c r="G66" s="373"/>
      <c r="H66" s="373"/>
      <c r="I66" s="373"/>
      <c r="J66" s="373"/>
      <c r="K66" s="241"/>
    </row>
    <row r="67" spans="2:11" s="1" customFormat="1" ht="15" customHeight="1">
      <c r="B67" s="240"/>
      <c r="C67" s="245"/>
      <c r="D67" s="371" t="s">
        <v>840</v>
      </c>
      <c r="E67" s="371"/>
      <c r="F67" s="371"/>
      <c r="G67" s="371"/>
      <c r="H67" s="371"/>
      <c r="I67" s="371"/>
      <c r="J67" s="371"/>
      <c r="K67" s="241"/>
    </row>
    <row r="68" spans="2:11" s="1" customFormat="1" ht="15" customHeight="1">
      <c r="B68" s="240"/>
      <c r="C68" s="245"/>
      <c r="D68" s="371" t="s">
        <v>841</v>
      </c>
      <c r="E68" s="371"/>
      <c r="F68" s="371"/>
      <c r="G68" s="371"/>
      <c r="H68" s="371"/>
      <c r="I68" s="371"/>
      <c r="J68" s="371"/>
      <c r="K68" s="241"/>
    </row>
    <row r="69" spans="2:11" s="1" customFormat="1" ht="15" customHeight="1">
      <c r="B69" s="240"/>
      <c r="C69" s="245"/>
      <c r="D69" s="371" t="s">
        <v>842</v>
      </c>
      <c r="E69" s="371"/>
      <c r="F69" s="371"/>
      <c r="G69" s="371"/>
      <c r="H69" s="371"/>
      <c r="I69" s="371"/>
      <c r="J69" s="371"/>
      <c r="K69" s="241"/>
    </row>
    <row r="70" spans="2:11" s="1" customFormat="1" ht="15" customHeight="1">
      <c r="B70" s="240"/>
      <c r="C70" s="245"/>
      <c r="D70" s="371" t="s">
        <v>843</v>
      </c>
      <c r="E70" s="371"/>
      <c r="F70" s="371"/>
      <c r="G70" s="371"/>
      <c r="H70" s="371"/>
      <c r="I70" s="371"/>
      <c r="J70" s="371"/>
      <c r="K70" s="241"/>
    </row>
    <row r="71" spans="2:11" s="1" customFormat="1" ht="12.75" customHeight="1">
      <c r="B71" s="249"/>
      <c r="C71" s="250"/>
      <c r="D71" s="250"/>
      <c r="E71" s="250"/>
      <c r="F71" s="250"/>
      <c r="G71" s="250"/>
      <c r="H71" s="250"/>
      <c r="I71" s="250"/>
      <c r="J71" s="250"/>
      <c r="K71" s="251"/>
    </row>
    <row r="72" spans="2:11" s="1" customFormat="1" ht="18.75" customHeight="1">
      <c r="B72" s="252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s="1" customFormat="1" ht="18.75" customHeight="1">
      <c r="B73" s="253"/>
      <c r="C73" s="253"/>
      <c r="D73" s="253"/>
      <c r="E73" s="253"/>
      <c r="F73" s="253"/>
      <c r="G73" s="253"/>
      <c r="H73" s="253"/>
      <c r="I73" s="253"/>
      <c r="J73" s="253"/>
      <c r="K73" s="253"/>
    </row>
    <row r="74" spans="2:11" s="1" customFormat="1" ht="7.5" customHeight="1">
      <c r="B74" s="254"/>
      <c r="C74" s="255"/>
      <c r="D74" s="255"/>
      <c r="E74" s="255"/>
      <c r="F74" s="255"/>
      <c r="G74" s="255"/>
      <c r="H74" s="255"/>
      <c r="I74" s="255"/>
      <c r="J74" s="255"/>
      <c r="K74" s="256"/>
    </row>
    <row r="75" spans="2:11" s="1" customFormat="1" ht="45" customHeight="1">
      <c r="B75" s="257"/>
      <c r="C75" s="366" t="s">
        <v>844</v>
      </c>
      <c r="D75" s="366"/>
      <c r="E75" s="366"/>
      <c r="F75" s="366"/>
      <c r="G75" s="366"/>
      <c r="H75" s="366"/>
      <c r="I75" s="366"/>
      <c r="J75" s="366"/>
      <c r="K75" s="258"/>
    </row>
    <row r="76" spans="2:11" s="1" customFormat="1" ht="17.25" customHeight="1">
      <c r="B76" s="257"/>
      <c r="C76" s="259" t="s">
        <v>845</v>
      </c>
      <c r="D76" s="259"/>
      <c r="E76" s="259"/>
      <c r="F76" s="259" t="s">
        <v>846</v>
      </c>
      <c r="G76" s="260"/>
      <c r="H76" s="259" t="s">
        <v>53</v>
      </c>
      <c r="I76" s="259" t="s">
        <v>56</v>
      </c>
      <c r="J76" s="259" t="s">
        <v>847</v>
      </c>
      <c r="K76" s="258"/>
    </row>
    <row r="77" spans="2:11" s="1" customFormat="1" ht="17.25" customHeight="1">
      <c r="B77" s="257"/>
      <c r="C77" s="261" t="s">
        <v>848</v>
      </c>
      <c r="D77" s="261"/>
      <c r="E77" s="261"/>
      <c r="F77" s="262" t="s">
        <v>849</v>
      </c>
      <c r="G77" s="263"/>
      <c r="H77" s="261"/>
      <c r="I77" s="261"/>
      <c r="J77" s="261" t="s">
        <v>850</v>
      </c>
      <c r="K77" s="258"/>
    </row>
    <row r="78" spans="2:11" s="1" customFormat="1" ht="5.25" customHeight="1">
      <c r="B78" s="257"/>
      <c r="C78" s="264"/>
      <c r="D78" s="264"/>
      <c r="E78" s="264"/>
      <c r="F78" s="264"/>
      <c r="G78" s="265"/>
      <c r="H78" s="264"/>
      <c r="I78" s="264"/>
      <c r="J78" s="264"/>
      <c r="K78" s="258"/>
    </row>
    <row r="79" spans="2:11" s="1" customFormat="1" ht="15" customHeight="1">
      <c r="B79" s="257"/>
      <c r="C79" s="246" t="s">
        <v>52</v>
      </c>
      <c r="D79" s="264"/>
      <c r="E79" s="264"/>
      <c r="F79" s="266" t="s">
        <v>851</v>
      </c>
      <c r="G79" s="265"/>
      <c r="H79" s="246" t="s">
        <v>852</v>
      </c>
      <c r="I79" s="246" t="s">
        <v>853</v>
      </c>
      <c r="J79" s="246">
        <v>20</v>
      </c>
      <c r="K79" s="258"/>
    </row>
    <row r="80" spans="2:11" s="1" customFormat="1" ht="15" customHeight="1">
      <c r="B80" s="257"/>
      <c r="C80" s="246" t="s">
        <v>854</v>
      </c>
      <c r="D80" s="246"/>
      <c r="E80" s="246"/>
      <c r="F80" s="266" t="s">
        <v>851</v>
      </c>
      <c r="G80" s="265"/>
      <c r="H80" s="246" t="s">
        <v>855</v>
      </c>
      <c r="I80" s="246" t="s">
        <v>853</v>
      </c>
      <c r="J80" s="246">
        <v>120</v>
      </c>
      <c r="K80" s="258"/>
    </row>
    <row r="81" spans="2:11" s="1" customFormat="1" ht="15" customHeight="1">
      <c r="B81" s="267"/>
      <c r="C81" s="246" t="s">
        <v>856</v>
      </c>
      <c r="D81" s="246"/>
      <c r="E81" s="246"/>
      <c r="F81" s="266" t="s">
        <v>857</v>
      </c>
      <c r="G81" s="265"/>
      <c r="H81" s="246" t="s">
        <v>858</v>
      </c>
      <c r="I81" s="246" t="s">
        <v>853</v>
      </c>
      <c r="J81" s="246">
        <v>50</v>
      </c>
      <c r="K81" s="258"/>
    </row>
    <row r="82" spans="2:11" s="1" customFormat="1" ht="15" customHeight="1">
      <c r="B82" s="267"/>
      <c r="C82" s="246" t="s">
        <v>859</v>
      </c>
      <c r="D82" s="246"/>
      <c r="E82" s="246"/>
      <c r="F82" s="266" t="s">
        <v>851</v>
      </c>
      <c r="G82" s="265"/>
      <c r="H82" s="246" t="s">
        <v>860</v>
      </c>
      <c r="I82" s="246" t="s">
        <v>861</v>
      </c>
      <c r="J82" s="246"/>
      <c r="K82" s="258"/>
    </row>
    <row r="83" spans="2:11" s="1" customFormat="1" ht="15" customHeight="1">
      <c r="B83" s="267"/>
      <c r="C83" s="268" t="s">
        <v>862</v>
      </c>
      <c r="D83" s="268"/>
      <c r="E83" s="268"/>
      <c r="F83" s="269" t="s">
        <v>857</v>
      </c>
      <c r="G83" s="268"/>
      <c r="H83" s="268" t="s">
        <v>863</v>
      </c>
      <c r="I83" s="268" t="s">
        <v>853</v>
      </c>
      <c r="J83" s="268">
        <v>15</v>
      </c>
      <c r="K83" s="258"/>
    </row>
    <row r="84" spans="2:11" s="1" customFormat="1" ht="15" customHeight="1">
      <c r="B84" s="267"/>
      <c r="C84" s="268" t="s">
        <v>864</v>
      </c>
      <c r="D84" s="268"/>
      <c r="E84" s="268"/>
      <c r="F84" s="269" t="s">
        <v>857</v>
      </c>
      <c r="G84" s="268"/>
      <c r="H84" s="268" t="s">
        <v>865</v>
      </c>
      <c r="I84" s="268" t="s">
        <v>853</v>
      </c>
      <c r="J84" s="268">
        <v>15</v>
      </c>
      <c r="K84" s="258"/>
    </row>
    <row r="85" spans="2:11" s="1" customFormat="1" ht="15" customHeight="1">
      <c r="B85" s="267"/>
      <c r="C85" s="268" t="s">
        <v>866</v>
      </c>
      <c r="D85" s="268"/>
      <c r="E85" s="268"/>
      <c r="F85" s="269" t="s">
        <v>857</v>
      </c>
      <c r="G85" s="268"/>
      <c r="H85" s="268" t="s">
        <v>867</v>
      </c>
      <c r="I85" s="268" t="s">
        <v>853</v>
      </c>
      <c r="J85" s="268">
        <v>20</v>
      </c>
      <c r="K85" s="258"/>
    </row>
    <row r="86" spans="2:11" s="1" customFormat="1" ht="15" customHeight="1">
      <c r="B86" s="267"/>
      <c r="C86" s="268" t="s">
        <v>868</v>
      </c>
      <c r="D86" s="268"/>
      <c r="E86" s="268"/>
      <c r="F86" s="269" t="s">
        <v>857</v>
      </c>
      <c r="G86" s="268"/>
      <c r="H86" s="268" t="s">
        <v>869</v>
      </c>
      <c r="I86" s="268" t="s">
        <v>853</v>
      </c>
      <c r="J86" s="268">
        <v>20</v>
      </c>
      <c r="K86" s="258"/>
    </row>
    <row r="87" spans="2:11" s="1" customFormat="1" ht="15" customHeight="1">
      <c r="B87" s="267"/>
      <c r="C87" s="246" t="s">
        <v>870</v>
      </c>
      <c r="D87" s="246"/>
      <c r="E87" s="246"/>
      <c r="F87" s="266" t="s">
        <v>857</v>
      </c>
      <c r="G87" s="265"/>
      <c r="H87" s="246" t="s">
        <v>871</v>
      </c>
      <c r="I87" s="246" t="s">
        <v>853</v>
      </c>
      <c r="J87" s="246">
        <v>50</v>
      </c>
      <c r="K87" s="258"/>
    </row>
    <row r="88" spans="2:11" s="1" customFormat="1" ht="15" customHeight="1">
      <c r="B88" s="267"/>
      <c r="C88" s="246" t="s">
        <v>872</v>
      </c>
      <c r="D88" s="246"/>
      <c r="E88" s="246"/>
      <c r="F88" s="266" t="s">
        <v>857</v>
      </c>
      <c r="G88" s="265"/>
      <c r="H88" s="246" t="s">
        <v>873</v>
      </c>
      <c r="I88" s="246" t="s">
        <v>853</v>
      </c>
      <c r="J88" s="246">
        <v>20</v>
      </c>
      <c r="K88" s="258"/>
    </row>
    <row r="89" spans="2:11" s="1" customFormat="1" ht="15" customHeight="1">
      <c r="B89" s="267"/>
      <c r="C89" s="246" t="s">
        <v>874</v>
      </c>
      <c r="D89" s="246"/>
      <c r="E89" s="246"/>
      <c r="F89" s="266" t="s">
        <v>857</v>
      </c>
      <c r="G89" s="265"/>
      <c r="H89" s="246" t="s">
        <v>875</v>
      </c>
      <c r="I89" s="246" t="s">
        <v>853</v>
      </c>
      <c r="J89" s="246">
        <v>20</v>
      </c>
      <c r="K89" s="258"/>
    </row>
    <row r="90" spans="2:11" s="1" customFormat="1" ht="15" customHeight="1">
      <c r="B90" s="267"/>
      <c r="C90" s="246" t="s">
        <v>876</v>
      </c>
      <c r="D90" s="246"/>
      <c r="E90" s="246"/>
      <c r="F90" s="266" t="s">
        <v>857</v>
      </c>
      <c r="G90" s="265"/>
      <c r="H90" s="246" t="s">
        <v>877</v>
      </c>
      <c r="I90" s="246" t="s">
        <v>853</v>
      </c>
      <c r="J90" s="246">
        <v>50</v>
      </c>
      <c r="K90" s="258"/>
    </row>
    <row r="91" spans="2:11" s="1" customFormat="1" ht="15" customHeight="1">
      <c r="B91" s="267"/>
      <c r="C91" s="246" t="s">
        <v>878</v>
      </c>
      <c r="D91" s="246"/>
      <c r="E91" s="246"/>
      <c r="F91" s="266" t="s">
        <v>857</v>
      </c>
      <c r="G91" s="265"/>
      <c r="H91" s="246" t="s">
        <v>878</v>
      </c>
      <c r="I91" s="246" t="s">
        <v>853</v>
      </c>
      <c r="J91" s="246">
        <v>50</v>
      </c>
      <c r="K91" s="258"/>
    </row>
    <row r="92" spans="2:11" s="1" customFormat="1" ht="15" customHeight="1">
      <c r="B92" s="267"/>
      <c r="C92" s="246" t="s">
        <v>879</v>
      </c>
      <c r="D92" s="246"/>
      <c r="E92" s="246"/>
      <c r="F92" s="266" t="s">
        <v>857</v>
      </c>
      <c r="G92" s="265"/>
      <c r="H92" s="246" t="s">
        <v>880</v>
      </c>
      <c r="I92" s="246" t="s">
        <v>853</v>
      </c>
      <c r="J92" s="246">
        <v>255</v>
      </c>
      <c r="K92" s="258"/>
    </row>
    <row r="93" spans="2:11" s="1" customFormat="1" ht="15" customHeight="1">
      <c r="B93" s="267"/>
      <c r="C93" s="246" t="s">
        <v>881</v>
      </c>
      <c r="D93" s="246"/>
      <c r="E93" s="246"/>
      <c r="F93" s="266" t="s">
        <v>851</v>
      </c>
      <c r="G93" s="265"/>
      <c r="H93" s="246" t="s">
        <v>882</v>
      </c>
      <c r="I93" s="246" t="s">
        <v>883</v>
      </c>
      <c r="J93" s="246"/>
      <c r="K93" s="258"/>
    </row>
    <row r="94" spans="2:11" s="1" customFormat="1" ht="15" customHeight="1">
      <c r="B94" s="267"/>
      <c r="C94" s="246" t="s">
        <v>884</v>
      </c>
      <c r="D94" s="246"/>
      <c r="E94" s="246"/>
      <c r="F94" s="266" t="s">
        <v>851</v>
      </c>
      <c r="G94" s="265"/>
      <c r="H94" s="246" t="s">
        <v>885</v>
      </c>
      <c r="I94" s="246" t="s">
        <v>886</v>
      </c>
      <c r="J94" s="246"/>
      <c r="K94" s="258"/>
    </row>
    <row r="95" spans="2:11" s="1" customFormat="1" ht="15" customHeight="1">
      <c r="B95" s="267"/>
      <c r="C95" s="246" t="s">
        <v>887</v>
      </c>
      <c r="D95" s="246"/>
      <c r="E95" s="246"/>
      <c r="F95" s="266" t="s">
        <v>851</v>
      </c>
      <c r="G95" s="265"/>
      <c r="H95" s="246" t="s">
        <v>887</v>
      </c>
      <c r="I95" s="246" t="s">
        <v>886</v>
      </c>
      <c r="J95" s="246"/>
      <c r="K95" s="258"/>
    </row>
    <row r="96" spans="2:11" s="1" customFormat="1" ht="15" customHeight="1">
      <c r="B96" s="267"/>
      <c r="C96" s="246" t="s">
        <v>37</v>
      </c>
      <c r="D96" s="246"/>
      <c r="E96" s="246"/>
      <c r="F96" s="266" t="s">
        <v>851</v>
      </c>
      <c r="G96" s="265"/>
      <c r="H96" s="246" t="s">
        <v>888</v>
      </c>
      <c r="I96" s="246" t="s">
        <v>886</v>
      </c>
      <c r="J96" s="246"/>
      <c r="K96" s="258"/>
    </row>
    <row r="97" spans="2:11" s="1" customFormat="1" ht="15" customHeight="1">
      <c r="B97" s="267"/>
      <c r="C97" s="246" t="s">
        <v>47</v>
      </c>
      <c r="D97" s="246"/>
      <c r="E97" s="246"/>
      <c r="F97" s="266" t="s">
        <v>851</v>
      </c>
      <c r="G97" s="265"/>
      <c r="H97" s="246" t="s">
        <v>889</v>
      </c>
      <c r="I97" s="246" t="s">
        <v>886</v>
      </c>
      <c r="J97" s="246"/>
      <c r="K97" s="258"/>
    </row>
    <row r="98" spans="2:11" s="1" customFormat="1" ht="15" customHeight="1">
      <c r="B98" s="270"/>
      <c r="C98" s="271"/>
      <c r="D98" s="271"/>
      <c r="E98" s="271"/>
      <c r="F98" s="271"/>
      <c r="G98" s="271"/>
      <c r="H98" s="271"/>
      <c r="I98" s="271"/>
      <c r="J98" s="271"/>
      <c r="K98" s="272"/>
    </row>
    <row r="99" spans="2:11" s="1" customFormat="1" ht="18.7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3"/>
    </row>
    <row r="100" spans="2:11" s="1" customFormat="1" ht="18.75" customHeight="1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</row>
    <row r="101" spans="2:11" s="1" customFormat="1" ht="7.5" customHeight="1">
      <c r="B101" s="254"/>
      <c r="C101" s="255"/>
      <c r="D101" s="255"/>
      <c r="E101" s="255"/>
      <c r="F101" s="255"/>
      <c r="G101" s="255"/>
      <c r="H101" s="255"/>
      <c r="I101" s="255"/>
      <c r="J101" s="255"/>
      <c r="K101" s="256"/>
    </row>
    <row r="102" spans="2:11" s="1" customFormat="1" ht="45" customHeight="1">
      <c r="B102" s="257"/>
      <c r="C102" s="366" t="s">
        <v>890</v>
      </c>
      <c r="D102" s="366"/>
      <c r="E102" s="366"/>
      <c r="F102" s="366"/>
      <c r="G102" s="366"/>
      <c r="H102" s="366"/>
      <c r="I102" s="366"/>
      <c r="J102" s="366"/>
      <c r="K102" s="258"/>
    </row>
    <row r="103" spans="2:11" s="1" customFormat="1" ht="17.25" customHeight="1">
      <c r="B103" s="257"/>
      <c r="C103" s="259" t="s">
        <v>845</v>
      </c>
      <c r="D103" s="259"/>
      <c r="E103" s="259"/>
      <c r="F103" s="259" t="s">
        <v>846</v>
      </c>
      <c r="G103" s="260"/>
      <c r="H103" s="259" t="s">
        <v>53</v>
      </c>
      <c r="I103" s="259" t="s">
        <v>56</v>
      </c>
      <c r="J103" s="259" t="s">
        <v>847</v>
      </c>
      <c r="K103" s="258"/>
    </row>
    <row r="104" spans="2:11" s="1" customFormat="1" ht="17.25" customHeight="1">
      <c r="B104" s="257"/>
      <c r="C104" s="261" t="s">
        <v>848</v>
      </c>
      <c r="D104" s="261"/>
      <c r="E104" s="261"/>
      <c r="F104" s="262" t="s">
        <v>849</v>
      </c>
      <c r="G104" s="263"/>
      <c r="H104" s="261"/>
      <c r="I104" s="261"/>
      <c r="J104" s="261" t="s">
        <v>850</v>
      </c>
      <c r="K104" s="258"/>
    </row>
    <row r="105" spans="2:11" s="1" customFormat="1" ht="5.25" customHeight="1">
      <c r="B105" s="257"/>
      <c r="C105" s="259"/>
      <c r="D105" s="259"/>
      <c r="E105" s="259"/>
      <c r="F105" s="259"/>
      <c r="G105" s="275"/>
      <c r="H105" s="259"/>
      <c r="I105" s="259"/>
      <c r="J105" s="259"/>
      <c r="K105" s="258"/>
    </row>
    <row r="106" spans="2:11" s="1" customFormat="1" ht="15" customHeight="1">
      <c r="B106" s="257"/>
      <c r="C106" s="246" t="s">
        <v>52</v>
      </c>
      <c r="D106" s="264"/>
      <c r="E106" s="264"/>
      <c r="F106" s="266" t="s">
        <v>851</v>
      </c>
      <c r="G106" s="275"/>
      <c r="H106" s="246" t="s">
        <v>891</v>
      </c>
      <c r="I106" s="246" t="s">
        <v>853</v>
      </c>
      <c r="J106" s="246">
        <v>20</v>
      </c>
      <c r="K106" s="258"/>
    </row>
    <row r="107" spans="2:11" s="1" customFormat="1" ht="15" customHeight="1">
      <c r="B107" s="257"/>
      <c r="C107" s="246" t="s">
        <v>854</v>
      </c>
      <c r="D107" s="246"/>
      <c r="E107" s="246"/>
      <c r="F107" s="266" t="s">
        <v>851</v>
      </c>
      <c r="G107" s="246"/>
      <c r="H107" s="246" t="s">
        <v>891</v>
      </c>
      <c r="I107" s="246" t="s">
        <v>853</v>
      </c>
      <c r="J107" s="246">
        <v>120</v>
      </c>
      <c r="K107" s="258"/>
    </row>
    <row r="108" spans="2:11" s="1" customFormat="1" ht="15" customHeight="1">
      <c r="B108" s="267"/>
      <c r="C108" s="246" t="s">
        <v>856</v>
      </c>
      <c r="D108" s="246"/>
      <c r="E108" s="246"/>
      <c r="F108" s="266" t="s">
        <v>857</v>
      </c>
      <c r="G108" s="246"/>
      <c r="H108" s="246" t="s">
        <v>891</v>
      </c>
      <c r="I108" s="246" t="s">
        <v>853</v>
      </c>
      <c r="J108" s="246">
        <v>50</v>
      </c>
      <c r="K108" s="258"/>
    </row>
    <row r="109" spans="2:11" s="1" customFormat="1" ht="15" customHeight="1">
      <c r="B109" s="267"/>
      <c r="C109" s="246" t="s">
        <v>859</v>
      </c>
      <c r="D109" s="246"/>
      <c r="E109" s="246"/>
      <c r="F109" s="266" t="s">
        <v>851</v>
      </c>
      <c r="G109" s="246"/>
      <c r="H109" s="246" t="s">
        <v>891</v>
      </c>
      <c r="I109" s="246" t="s">
        <v>861</v>
      </c>
      <c r="J109" s="246"/>
      <c r="K109" s="258"/>
    </row>
    <row r="110" spans="2:11" s="1" customFormat="1" ht="15" customHeight="1">
      <c r="B110" s="267"/>
      <c r="C110" s="246" t="s">
        <v>870</v>
      </c>
      <c r="D110" s="246"/>
      <c r="E110" s="246"/>
      <c r="F110" s="266" t="s">
        <v>857</v>
      </c>
      <c r="G110" s="246"/>
      <c r="H110" s="246" t="s">
        <v>891</v>
      </c>
      <c r="I110" s="246" t="s">
        <v>853</v>
      </c>
      <c r="J110" s="246">
        <v>50</v>
      </c>
      <c r="K110" s="258"/>
    </row>
    <row r="111" spans="2:11" s="1" customFormat="1" ht="15" customHeight="1">
      <c r="B111" s="267"/>
      <c r="C111" s="246" t="s">
        <v>878</v>
      </c>
      <c r="D111" s="246"/>
      <c r="E111" s="246"/>
      <c r="F111" s="266" t="s">
        <v>857</v>
      </c>
      <c r="G111" s="246"/>
      <c r="H111" s="246" t="s">
        <v>891</v>
      </c>
      <c r="I111" s="246" t="s">
        <v>853</v>
      </c>
      <c r="J111" s="246">
        <v>50</v>
      </c>
      <c r="K111" s="258"/>
    </row>
    <row r="112" spans="2:11" s="1" customFormat="1" ht="15" customHeight="1">
      <c r="B112" s="267"/>
      <c r="C112" s="246" t="s">
        <v>876</v>
      </c>
      <c r="D112" s="246"/>
      <c r="E112" s="246"/>
      <c r="F112" s="266" t="s">
        <v>857</v>
      </c>
      <c r="G112" s="246"/>
      <c r="H112" s="246" t="s">
        <v>891</v>
      </c>
      <c r="I112" s="246" t="s">
        <v>853</v>
      </c>
      <c r="J112" s="246">
        <v>50</v>
      </c>
      <c r="K112" s="258"/>
    </row>
    <row r="113" spans="2:11" s="1" customFormat="1" ht="15" customHeight="1">
      <c r="B113" s="267"/>
      <c r="C113" s="246" t="s">
        <v>52</v>
      </c>
      <c r="D113" s="246"/>
      <c r="E113" s="246"/>
      <c r="F113" s="266" t="s">
        <v>851</v>
      </c>
      <c r="G113" s="246"/>
      <c r="H113" s="246" t="s">
        <v>892</v>
      </c>
      <c r="I113" s="246" t="s">
        <v>853</v>
      </c>
      <c r="J113" s="246">
        <v>20</v>
      </c>
      <c r="K113" s="258"/>
    </row>
    <row r="114" spans="2:11" s="1" customFormat="1" ht="15" customHeight="1">
      <c r="B114" s="267"/>
      <c r="C114" s="246" t="s">
        <v>893</v>
      </c>
      <c r="D114" s="246"/>
      <c r="E114" s="246"/>
      <c r="F114" s="266" t="s">
        <v>851</v>
      </c>
      <c r="G114" s="246"/>
      <c r="H114" s="246" t="s">
        <v>894</v>
      </c>
      <c r="I114" s="246" t="s">
        <v>853</v>
      </c>
      <c r="J114" s="246">
        <v>120</v>
      </c>
      <c r="K114" s="258"/>
    </row>
    <row r="115" spans="2:11" s="1" customFormat="1" ht="15" customHeight="1">
      <c r="B115" s="267"/>
      <c r="C115" s="246" t="s">
        <v>37</v>
      </c>
      <c r="D115" s="246"/>
      <c r="E115" s="246"/>
      <c r="F115" s="266" t="s">
        <v>851</v>
      </c>
      <c r="G115" s="246"/>
      <c r="H115" s="246" t="s">
        <v>895</v>
      </c>
      <c r="I115" s="246" t="s">
        <v>886</v>
      </c>
      <c r="J115" s="246"/>
      <c r="K115" s="258"/>
    </row>
    <row r="116" spans="2:11" s="1" customFormat="1" ht="15" customHeight="1">
      <c r="B116" s="267"/>
      <c r="C116" s="246" t="s">
        <v>47</v>
      </c>
      <c r="D116" s="246"/>
      <c r="E116" s="246"/>
      <c r="F116" s="266" t="s">
        <v>851</v>
      </c>
      <c r="G116" s="246"/>
      <c r="H116" s="246" t="s">
        <v>896</v>
      </c>
      <c r="I116" s="246" t="s">
        <v>886</v>
      </c>
      <c r="J116" s="246"/>
      <c r="K116" s="258"/>
    </row>
    <row r="117" spans="2:11" s="1" customFormat="1" ht="15" customHeight="1">
      <c r="B117" s="267"/>
      <c r="C117" s="246" t="s">
        <v>56</v>
      </c>
      <c r="D117" s="246"/>
      <c r="E117" s="246"/>
      <c r="F117" s="266" t="s">
        <v>851</v>
      </c>
      <c r="G117" s="246"/>
      <c r="H117" s="246" t="s">
        <v>897</v>
      </c>
      <c r="I117" s="246" t="s">
        <v>898</v>
      </c>
      <c r="J117" s="246"/>
      <c r="K117" s="258"/>
    </row>
    <row r="118" spans="2:11" s="1" customFormat="1" ht="15" customHeight="1">
      <c r="B118" s="270"/>
      <c r="C118" s="276"/>
      <c r="D118" s="276"/>
      <c r="E118" s="276"/>
      <c r="F118" s="276"/>
      <c r="G118" s="276"/>
      <c r="H118" s="276"/>
      <c r="I118" s="276"/>
      <c r="J118" s="276"/>
      <c r="K118" s="272"/>
    </row>
    <row r="119" spans="2:11" s="1" customFormat="1" ht="18.75" customHeight="1">
      <c r="B119" s="277"/>
      <c r="C119" s="243"/>
      <c r="D119" s="243"/>
      <c r="E119" s="243"/>
      <c r="F119" s="278"/>
      <c r="G119" s="243"/>
      <c r="H119" s="243"/>
      <c r="I119" s="243"/>
      <c r="J119" s="243"/>
      <c r="K119" s="277"/>
    </row>
    <row r="120" spans="2:11" s="1" customFormat="1" ht="18.75" customHeight="1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2:11" s="1" customFormat="1" ht="7.5" customHeight="1">
      <c r="B121" s="279"/>
      <c r="C121" s="280"/>
      <c r="D121" s="280"/>
      <c r="E121" s="280"/>
      <c r="F121" s="280"/>
      <c r="G121" s="280"/>
      <c r="H121" s="280"/>
      <c r="I121" s="280"/>
      <c r="J121" s="280"/>
      <c r="K121" s="281"/>
    </row>
    <row r="122" spans="2:11" s="1" customFormat="1" ht="45" customHeight="1">
      <c r="B122" s="282"/>
      <c r="C122" s="367" t="s">
        <v>899</v>
      </c>
      <c r="D122" s="367"/>
      <c r="E122" s="367"/>
      <c r="F122" s="367"/>
      <c r="G122" s="367"/>
      <c r="H122" s="367"/>
      <c r="I122" s="367"/>
      <c r="J122" s="367"/>
      <c r="K122" s="283"/>
    </row>
    <row r="123" spans="2:11" s="1" customFormat="1" ht="17.25" customHeight="1">
      <c r="B123" s="284"/>
      <c r="C123" s="259" t="s">
        <v>845</v>
      </c>
      <c r="D123" s="259"/>
      <c r="E123" s="259"/>
      <c r="F123" s="259" t="s">
        <v>846</v>
      </c>
      <c r="G123" s="260"/>
      <c r="H123" s="259" t="s">
        <v>53</v>
      </c>
      <c r="I123" s="259" t="s">
        <v>56</v>
      </c>
      <c r="J123" s="259" t="s">
        <v>847</v>
      </c>
      <c r="K123" s="285"/>
    </row>
    <row r="124" spans="2:11" s="1" customFormat="1" ht="17.25" customHeight="1">
      <c r="B124" s="284"/>
      <c r="C124" s="261" t="s">
        <v>848</v>
      </c>
      <c r="D124" s="261"/>
      <c r="E124" s="261"/>
      <c r="F124" s="262" t="s">
        <v>849</v>
      </c>
      <c r="G124" s="263"/>
      <c r="H124" s="261"/>
      <c r="I124" s="261"/>
      <c r="J124" s="261" t="s">
        <v>850</v>
      </c>
      <c r="K124" s="285"/>
    </row>
    <row r="125" spans="2:11" s="1" customFormat="1" ht="5.25" customHeight="1">
      <c r="B125" s="286"/>
      <c r="C125" s="264"/>
      <c r="D125" s="264"/>
      <c r="E125" s="264"/>
      <c r="F125" s="264"/>
      <c r="G125" s="246"/>
      <c r="H125" s="264"/>
      <c r="I125" s="264"/>
      <c r="J125" s="264"/>
      <c r="K125" s="287"/>
    </row>
    <row r="126" spans="2:11" s="1" customFormat="1" ht="15" customHeight="1">
      <c r="B126" s="286"/>
      <c r="C126" s="246" t="s">
        <v>854</v>
      </c>
      <c r="D126" s="264"/>
      <c r="E126" s="264"/>
      <c r="F126" s="266" t="s">
        <v>851</v>
      </c>
      <c r="G126" s="246"/>
      <c r="H126" s="246" t="s">
        <v>891</v>
      </c>
      <c r="I126" s="246" t="s">
        <v>853</v>
      </c>
      <c r="J126" s="246">
        <v>120</v>
      </c>
      <c r="K126" s="288"/>
    </row>
    <row r="127" spans="2:11" s="1" customFormat="1" ht="15" customHeight="1">
      <c r="B127" s="286"/>
      <c r="C127" s="246" t="s">
        <v>900</v>
      </c>
      <c r="D127" s="246"/>
      <c r="E127" s="246"/>
      <c r="F127" s="266" t="s">
        <v>851</v>
      </c>
      <c r="G127" s="246"/>
      <c r="H127" s="246" t="s">
        <v>901</v>
      </c>
      <c r="I127" s="246" t="s">
        <v>853</v>
      </c>
      <c r="J127" s="246" t="s">
        <v>902</v>
      </c>
      <c r="K127" s="288"/>
    </row>
    <row r="128" spans="2:11" s="1" customFormat="1" ht="15" customHeight="1">
      <c r="B128" s="286"/>
      <c r="C128" s="246" t="s">
        <v>90</v>
      </c>
      <c r="D128" s="246"/>
      <c r="E128" s="246"/>
      <c r="F128" s="266" t="s">
        <v>851</v>
      </c>
      <c r="G128" s="246"/>
      <c r="H128" s="246" t="s">
        <v>903</v>
      </c>
      <c r="I128" s="246" t="s">
        <v>853</v>
      </c>
      <c r="J128" s="246" t="s">
        <v>902</v>
      </c>
      <c r="K128" s="288"/>
    </row>
    <row r="129" spans="2:11" s="1" customFormat="1" ht="15" customHeight="1">
      <c r="B129" s="286"/>
      <c r="C129" s="246" t="s">
        <v>862</v>
      </c>
      <c r="D129" s="246"/>
      <c r="E129" s="246"/>
      <c r="F129" s="266" t="s">
        <v>857</v>
      </c>
      <c r="G129" s="246"/>
      <c r="H129" s="246" t="s">
        <v>863</v>
      </c>
      <c r="I129" s="246" t="s">
        <v>853</v>
      </c>
      <c r="J129" s="246">
        <v>15</v>
      </c>
      <c r="K129" s="288"/>
    </row>
    <row r="130" spans="2:11" s="1" customFormat="1" ht="15" customHeight="1">
      <c r="B130" s="286"/>
      <c r="C130" s="268" t="s">
        <v>864</v>
      </c>
      <c r="D130" s="268"/>
      <c r="E130" s="268"/>
      <c r="F130" s="269" t="s">
        <v>857</v>
      </c>
      <c r="G130" s="268"/>
      <c r="H130" s="268" t="s">
        <v>865</v>
      </c>
      <c r="I130" s="268" t="s">
        <v>853</v>
      </c>
      <c r="J130" s="268">
        <v>15</v>
      </c>
      <c r="K130" s="288"/>
    </row>
    <row r="131" spans="2:11" s="1" customFormat="1" ht="15" customHeight="1">
      <c r="B131" s="286"/>
      <c r="C131" s="268" t="s">
        <v>866</v>
      </c>
      <c r="D131" s="268"/>
      <c r="E131" s="268"/>
      <c r="F131" s="269" t="s">
        <v>857</v>
      </c>
      <c r="G131" s="268"/>
      <c r="H131" s="268" t="s">
        <v>867</v>
      </c>
      <c r="I131" s="268" t="s">
        <v>853</v>
      </c>
      <c r="J131" s="268">
        <v>20</v>
      </c>
      <c r="K131" s="288"/>
    </row>
    <row r="132" spans="2:11" s="1" customFormat="1" ht="15" customHeight="1">
      <c r="B132" s="286"/>
      <c r="C132" s="268" t="s">
        <v>868</v>
      </c>
      <c r="D132" s="268"/>
      <c r="E132" s="268"/>
      <c r="F132" s="269" t="s">
        <v>857</v>
      </c>
      <c r="G132" s="268"/>
      <c r="H132" s="268" t="s">
        <v>869</v>
      </c>
      <c r="I132" s="268" t="s">
        <v>853</v>
      </c>
      <c r="J132" s="268">
        <v>20</v>
      </c>
      <c r="K132" s="288"/>
    </row>
    <row r="133" spans="2:11" s="1" customFormat="1" ht="15" customHeight="1">
      <c r="B133" s="286"/>
      <c r="C133" s="246" t="s">
        <v>856</v>
      </c>
      <c r="D133" s="246"/>
      <c r="E133" s="246"/>
      <c r="F133" s="266" t="s">
        <v>857</v>
      </c>
      <c r="G133" s="246"/>
      <c r="H133" s="246" t="s">
        <v>891</v>
      </c>
      <c r="I133" s="246" t="s">
        <v>853</v>
      </c>
      <c r="J133" s="246">
        <v>50</v>
      </c>
      <c r="K133" s="288"/>
    </row>
    <row r="134" spans="2:11" s="1" customFormat="1" ht="15" customHeight="1">
      <c r="B134" s="286"/>
      <c r="C134" s="246" t="s">
        <v>870</v>
      </c>
      <c r="D134" s="246"/>
      <c r="E134" s="246"/>
      <c r="F134" s="266" t="s">
        <v>857</v>
      </c>
      <c r="G134" s="246"/>
      <c r="H134" s="246" t="s">
        <v>891</v>
      </c>
      <c r="I134" s="246" t="s">
        <v>853</v>
      </c>
      <c r="J134" s="246">
        <v>50</v>
      </c>
      <c r="K134" s="288"/>
    </row>
    <row r="135" spans="2:11" s="1" customFormat="1" ht="15" customHeight="1">
      <c r="B135" s="286"/>
      <c r="C135" s="246" t="s">
        <v>876</v>
      </c>
      <c r="D135" s="246"/>
      <c r="E135" s="246"/>
      <c r="F135" s="266" t="s">
        <v>857</v>
      </c>
      <c r="G135" s="246"/>
      <c r="H135" s="246" t="s">
        <v>891</v>
      </c>
      <c r="I135" s="246" t="s">
        <v>853</v>
      </c>
      <c r="J135" s="246">
        <v>50</v>
      </c>
      <c r="K135" s="288"/>
    </row>
    <row r="136" spans="2:11" s="1" customFormat="1" ht="15" customHeight="1">
      <c r="B136" s="286"/>
      <c r="C136" s="246" t="s">
        <v>878</v>
      </c>
      <c r="D136" s="246"/>
      <c r="E136" s="246"/>
      <c r="F136" s="266" t="s">
        <v>857</v>
      </c>
      <c r="G136" s="246"/>
      <c r="H136" s="246" t="s">
        <v>891</v>
      </c>
      <c r="I136" s="246" t="s">
        <v>853</v>
      </c>
      <c r="J136" s="246">
        <v>50</v>
      </c>
      <c r="K136" s="288"/>
    </row>
    <row r="137" spans="2:11" s="1" customFormat="1" ht="15" customHeight="1">
      <c r="B137" s="286"/>
      <c r="C137" s="246" t="s">
        <v>879</v>
      </c>
      <c r="D137" s="246"/>
      <c r="E137" s="246"/>
      <c r="F137" s="266" t="s">
        <v>857</v>
      </c>
      <c r="G137" s="246"/>
      <c r="H137" s="246" t="s">
        <v>904</v>
      </c>
      <c r="I137" s="246" t="s">
        <v>853</v>
      </c>
      <c r="J137" s="246">
        <v>255</v>
      </c>
      <c r="K137" s="288"/>
    </row>
    <row r="138" spans="2:11" s="1" customFormat="1" ht="15" customHeight="1">
      <c r="B138" s="286"/>
      <c r="C138" s="246" t="s">
        <v>881</v>
      </c>
      <c r="D138" s="246"/>
      <c r="E138" s="246"/>
      <c r="F138" s="266" t="s">
        <v>851</v>
      </c>
      <c r="G138" s="246"/>
      <c r="H138" s="246" t="s">
        <v>905</v>
      </c>
      <c r="I138" s="246" t="s">
        <v>883</v>
      </c>
      <c r="J138" s="246"/>
      <c r="K138" s="288"/>
    </row>
    <row r="139" spans="2:11" s="1" customFormat="1" ht="15" customHeight="1">
      <c r="B139" s="286"/>
      <c r="C139" s="246" t="s">
        <v>884</v>
      </c>
      <c r="D139" s="246"/>
      <c r="E139" s="246"/>
      <c r="F139" s="266" t="s">
        <v>851</v>
      </c>
      <c r="G139" s="246"/>
      <c r="H139" s="246" t="s">
        <v>906</v>
      </c>
      <c r="I139" s="246" t="s">
        <v>886</v>
      </c>
      <c r="J139" s="246"/>
      <c r="K139" s="288"/>
    </row>
    <row r="140" spans="2:11" s="1" customFormat="1" ht="15" customHeight="1">
      <c r="B140" s="286"/>
      <c r="C140" s="246" t="s">
        <v>887</v>
      </c>
      <c r="D140" s="246"/>
      <c r="E140" s="246"/>
      <c r="F140" s="266" t="s">
        <v>851</v>
      </c>
      <c r="G140" s="246"/>
      <c r="H140" s="246" t="s">
        <v>887</v>
      </c>
      <c r="I140" s="246" t="s">
        <v>886</v>
      </c>
      <c r="J140" s="246"/>
      <c r="K140" s="288"/>
    </row>
    <row r="141" spans="2:11" s="1" customFormat="1" ht="15" customHeight="1">
      <c r="B141" s="286"/>
      <c r="C141" s="246" t="s">
        <v>37</v>
      </c>
      <c r="D141" s="246"/>
      <c r="E141" s="246"/>
      <c r="F141" s="266" t="s">
        <v>851</v>
      </c>
      <c r="G141" s="246"/>
      <c r="H141" s="246" t="s">
        <v>907</v>
      </c>
      <c r="I141" s="246" t="s">
        <v>886</v>
      </c>
      <c r="J141" s="246"/>
      <c r="K141" s="288"/>
    </row>
    <row r="142" spans="2:11" s="1" customFormat="1" ht="15" customHeight="1">
      <c r="B142" s="286"/>
      <c r="C142" s="246" t="s">
        <v>908</v>
      </c>
      <c r="D142" s="246"/>
      <c r="E142" s="246"/>
      <c r="F142" s="266" t="s">
        <v>851</v>
      </c>
      <c r="G142" s="246"/>
      <c r="H142" s="246" t="s">
        <v>909</v>
      </c>
      <c r="I142" s="246" t="s">
        <v>886</v>
      </c>
      <c r="J142" s="246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43"/>
      <c r="C144" s="243"/>
      <c r="D144" s="243"/>
      <c r="E144" s="243"/>
      <c r="F144" s="278"/>
      <c r="G144" s="243"/>
      <c r="H144" s="243"/>
      <c r="I144" s="243"/>
      <c r="J144" s="243"/>
      <c r="K144" s="243"/>
    </row>
    <row r="145" spans="2:11" s="1" customFormat="1" ht="18.75" customHeight="1"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2:11" s="1" customFormat="1" ht="7.5" customHeight="1">
      <c r="B146" s="254"/>
      <c r="C146" s="255"/>
      <c r="D146" s="255"/>
      <c r="E146" s="255"/>
      <c r="F146" s="255"/>
      <c r="G146" s="255"/>
      <c r="H146" s="255"/>
      <c r="I146" s="255"/>
      <c r="J146" s="255"/>
      <c r="K146" s="256"/>
    </row>
    <row r="147" spans="2:11" s="1" customFormat="1" ht="45" customHeight="1">
      <c r="B147" s="257"/>
      <c r="C147" s="366" t="s">
        <v>910</v>
      </c>
      <c r="D147" s="366"/>
      <c r="E147" s="366"/>
      <c r="F147" s="366"/>
      <c r="G147" s="366"/>
      <c r="H147" s="366"/>
      <c r="I147" s="366"/>
      <c r="J147" s="366"/>
      <c r="K147" s="258"/>
    </row>
    <row r="148" spans="2:11" s="1" customFormat="1" ht="17.25" customHeight="1">
      <c r="B148" s="257"/>
      <c r="C148" s="259" t="s">
        <v>845</v>
      </c>
      <c r="D148" s="259"/>
      <c r="E148" s="259"/>
      <c r="F148" s="259" t="s">
        <v>846</v>
      </c>
      <c r="G148" s="260"/>
      <c r="H148" s="259" t="s">
        <v>53</v>
      </c>
      <c r="I148" s="259" t="s">
        <v>56</v>
      </c>
      <c r="J148" s="259" t="s">
        <v>847</v>
      </c>
      <c r="K148" s="258"/>
    </row>
    <row r="149" spans="2:11" s="1" customFormat="1" ht="17.25" customHeight="1">
      <c r="B149" s="257"/>
      <c r="C149" s="261" t="s">
        <v>848</v>
      </c>
      <c r="D149" s="261"/>
      <c r="E149" s="261"/>
      <c r="F149" s="262" t="s">
        <v>849</v>
      </c>
      <c r="G149" s="263"/>
      <c r="H149" s="261"/>
      <c r="I149" s="261"/>
      <c r="J149" s="261" t="s">
        <v>850</v>
      </c>
      <c r="K149" s="258"/>
    </row>
    <row r="150" spans="2:11" s="1" customFormat="1" ht="5.25" customHeight="1">
      <c r="B150" s="267"/>
      <c r="C150" s="264"/>
      <c r="D150" s="264"/>
      <c r="E150" s="264"/>
      <c r="F150" s="264"/>
      <c r="G150" s="265"/>
      <c r="H150" s="264"/>
      <c r="I150" s="264"/>
      <c r="J150" s="264"/>
      <c r="K150" s="288"/>
    </row>
    <row r="151" spans="2:11" s="1" customFormat="1" ht="15" customHeight="1">
      <c r="B151" s="267"/>
      <c r="C151" s="292" t="s">
        <v>854</v>
      </c>
      <c r="D151" s="246"/>
      <c r="E151" s="246"/>
      <c r="F151" s="293" t="s">
        <v>851</v>
      </c>
      <c r="G151" s="246"/>
      <c r="H151" s="292" t="s">
        <v>891</v>
      </c>
      <c r="I151" s="292" t="s">
        <v>853</v>
      </c>
      <c r="J151" s="292">
        <v>120</v>
      </c>
      <c r="K151" s="288"/>
    </row>
    <row r="152" spans="2:11" s="1" customFormat="1" ht="15" customHeight="1">
      <c r="B152" s="267"/>
      <c r="C152" s="292" t="s">
        <v>900</v>
      </c>
      <c r="D152" s="246"/>
      <c r="E152" s="246"/>
      <c r="F152" s="293" t="s">
        <v>851</v>
      </c>
      <c r="G152" s="246"/>
      <c r="H152" s="292" t="s">
        <v>911</v>
      </c>
      <c r="I152" s="292" t="s">
        <v>853</v>
      </c>
      <c r="J152" s="292" t="s">
        <v>902</v>
      </c>
      <c r="K152" s="288"/>
    </row>
    <row r="153" spans="2:11" s="1" customFormat="1" ht="15" customHeight="1">
      <c r="B153" s="267"/>
      <c r="C153" s="292" t="s">
        <v>90</v>
      </c>
      <c r="D153" s="246"/>
      <c r="E153" s="246"/>
      <c r="F153" s="293" t="s">
        <v>851</v>
      </c>
      <c r="G153" s="246"/>
      <c r="H153" s="292" t="s">
        <v>912</v>
      </c>
      <c r="I153" s="292" t="s">
        <v>853</v>
      </c>
      <c r="J153" s="292" t="s">
        <v>902</v>
      </c>
      <c r="K153" s="288"/>
    </row>
    <row r="154" spans="2:11" s="1" customFormat="1" ht="15" customHeight="1">
      <c r="B154" s="267"/>
      <c r="C154" s="292" t="s">
        <v>856</v>
      </c>
      <c r="D154" s="246"/>
      <c r="E154" s="246"/>
      <c r="F154" s="293" t="s">
        <v>857</v>
      </c>
      <c r="G154" s="246"/>
      <c r="H154" s="292" t="s">
        <v>891</v>
      </c>
      <c r="I154" s="292" t="s">
        <v>853</v>
      </c>
      <c r="J154" s="292">
        <v>50</v>
      </c>
      <c r="K154" s="288"/>
    </row>
    <row r="155" spans="2:11" s="1" customFormat="1" ht="15" customHeight="1">
      <c r="B155" s="267"/>
      <c r="C155" s="292" t="s">
        <v>859</v>
      </c>
      <c r="D155" s="246"/>
      <c r="E155" s="246"/>
      <c r="F155" s="293" t="s">
        <v>851</v>
      </c>
      <c r="G155" s="246"/>
      <c r="H155" s="292" t="s">
        <v>891</v>
      </c>
      <c r="I155" s="292" t="s">
        <v>861</v>
      </c>
      <c r="J155" s="292"/>
      <c r="K155" s="288"/>
    </row>
    <row r="156" spans="2:11" s="1" customFormat="1" ht="15" customHeight="1">
      <c r="B156" s="267"/>
      <c r="C156" s="292" t="s">
        <v>870</v>
      </c>
      <c r="D156" s="246"/>
      <c r="E156" s="246"/>
      <c r="F156" s="293" t="s">
        <v>857</v>
      </c>
      <c r="G156" s="246"/>
      <c r="H156" s="292" t="s">
        <v>891</v>
      </c>
      <c r="I156" s="292" t="s">
        <v>853</v>
      </c>
      <c r="J156" s="292">
        <v>50</v>
      </c>
      <c r="K156" s="288"/>
    </row>
    <row r="157" spans="2:11" s="1" customFormat="1" ht="15" customHeight="1">
      <c r="B157" s="267"/>
      <c r="C157" s="292" t="s">
        <v>878</v>
      </c>
      <c r="D157" s="246"/>
      <c r="E157" s="246"/>
      <c r="F157" s="293" t="s">
        <v>857</v>
      </c>
      <c r="G157" s="246"/>
      <c r="H157" s="292" t="s">
        <v>891</v>
      </c>
      <c r="I157" s="292" t="s">
        <v>853</v>
      </c>
      <c r="J157" s="292">
        <v>50</v>
      </c>
      <c r="K157" s="288"/>
    </row>
    <row r="158" spans="2:11" s="1" customFormat="1" ht="15" customHeight="1">
      <c r="B158" s="267"/>
      <c r="C158" s="292" t="s">
        <v>876</v>
      </c>
      <c r="D158" s="246"/>
      <c r="E158" s="246"/>
      <c r="F158" s="293" t="s">
        <v>857</v>
      </c>
      <c r="G158" s="246"/>
      <c r="H158" s="292" t="s">
        <v>891</v>
      </c>
      <c r="I158" s="292" t="s">
        <v>853</v>
      </c>
      <c r="J158" s="292">
        <v>50</v>
      </c>
      <c r="K158" s="288"/>
    </row>
    <row r="159" spans="2:11" s="1" customFormat="1" ht="15" customHeight="1">
      <c r="B159" s="267"/>
      <c r="C159" s="292" t="s">
        <v>109</v>
      </c>
      <c r="D159" s="246"/>
      <c r="E159" s="246"/>
      <c r="F159" s="293" t="s">
        <v>851</v>
      </c>
      <c r="G159" s="246"/>
      <c r="H159" s="292" t="s">
        <v>913</v>
      </c>
      <c r="I159" s="292" t="s">
        <v>853</v>
      </c>
      <c r="J159" s="292" t="s">
        <v>914</v>
      </c>
      <c r="K159" s="288"/>
    </row>
    <row r="160" spans="2:11" s="1" customFormat="1" ht="15" customHeight="1">
      <c r="B160" s="267"/>
      <c r="C160" s="292" t="s">
        <v>915</v>
      </c>
      <c r="D160" s="246"/>
      <c r="E160" s="246"/>
      <c r="F160" s="293" t="s">
        <v>851</v>
      </c>
      <c r="G160" s="246"/>
      <c r="H160" s="292" t="s">
        <v>916</v>
      </c>
      <c r="I160" s="292" t="s">
        <v>886</v>
      </c>
      <c r="J160" s="292"/>
      <c r="K160" s="288"/>
    </row>
    <row r="161" spans="2:11" s="1" customFormat="1" ht="15" customHeight="1">
      <c r="B161" s="294"/>
      <c r="C161" s="276"/>
      <c r="D161" s="276"/>
      <c r="E161" s="276"/>
      <c r="F161" s="276"/>
      <c r="G161" s="276"/>
      <c r="H161" s="276"/>
      <c r="I161" s="276"/>
      <c r="J161" s="276"/>
      <c r="K161" s="295"/>
    </row>
    <row r="162" spans="2:11" s="1" customFormat="1" ht="18.75" customHeight="1">
      <c r="B162" s="243"/>
      <c r="C162" s="246"/>
      <c r="D162" s="246"/>
      <c r="E162" s="246"/>
      <c r="F162" s="266"/>
      <c r="G162" s="246"/>
      <c r="H162" s="246"/>
      <c r="I162" s="246"/>
      <c r="J162" s="246"/>
      <c r="K162" s="243"/>
    </row>
    <row r="163" spans="2:11" s="1" customFormat="1" ht="18.75" customHeight="1"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2:11" s="1" customFormat="1" ht="7.5" customHeight="1">
      <c r="B164" s="235"/>
      <c r="C164" s="236"/>
      <c r="D164" s="236"/>
      <c r="E164" s="236"/>
      <c r="F164" s="236"/>
      <c r="G164" s="236"/>
      <c r="H164" s="236"/>
      <c r="I164" s="236"/>
      <c r="J164" s="236"/>
      <c r="K164" s="237"/>
    </row>
    <row r="165" spans="2:11" s="1" customFormat="1" ht="45" customHeight="1">
      <c r="B165" s="238"/>
      <c r="C165" s="367" t="s">
        <v>917</v>
      </c>
      <c r="D165" s="367"/>
      <c r="E165" s="367"/>
      <c r="F165" s="367"/>
      <c r="G165" s="367"/>
      <c r="H165" s="367"/>
      <c r="I165" s="367"/>
      <c r="J165" s="367"/>
      <c r="K165" s="239"/>
    </row>
    <row r="166" spans="2:11" s="1" customFormat="1" ht="17.25" customHeight="1">
      <c r="B166" s="238"/>
      <c r="C166" s="259" t="s">
        <v>845</v>
      </c>
      <c r="D166" s="259"/>
      <c r="E166" s="259"/>
      <c r="F166" s="259" t="s">
        <v>846</v>
      </c>
      <c r="G166" s="296"/>
      <c r="H166" s="297" t="s">
        <v>53</v>
      </c>
      <c r="I166" s="297" t="s">
        <v>56</v>
      </c>
      <c r="J166" s="259" t="s">
        <v>847</v>
      </c>
      <c r="K166" s="239"/>
    </row>
    <row r="167" spans="2:11" s="1" customFormat="1" ht="17.25" customHeight="1">
      <c r="B167" s="240"/>
      <c r="C167" s="261" t="s">
        <v>848</v>
      </c>
      <c r="D167" s="261"/>
      <c r="E167" s="261"/>
      <c r="F167" s="262" t="s">
        <v>849</v>
      </c>
      <c r="G167" s="298"/>
      <c r="H167" s="299"/>
      <c r="I167" s="299"/>
      <c r="J167" s="261" t="s">
        <v>850</v>
      </c>
      <c r="K167" s="241"/>
    </row>
    <row r="168" spans="2:11" s="1" customFormat="1" ht="5.25" customHeight="1">
      <c r="B168" s="267"/>
      <c r="C168" s="264"/>
      <c r="D168" s="264"/>
      <c r="E168" s="264"/>
      <c r="F168" s="264"/>
      <c r="G168" s="265"/>
      <c r="H168" s="264"/>
      <c r="I168" s="264"/>
      <c r="J168" s="264"/>
      <c r="K168" s="288"/>
    </row>
    <row r="169" spans="2:11" s="1" customFormat="1" ht="15" customHeight="1">
      <c r="B169" s="267"/>
      <c r="C169" s="246" t="s">
        <v>854</v>
      </c>
      <c r="D169" s="246"/>
      <c r="E169" s="246"/>
      <c r="F169" s="266" t="s">
        <v>851</v>
      </c>
      <c r="G169" s="246"/>
      <c r="H169" s="246" t="s">
        <v>891</v>
      </c>
      <c r="I169" s="246" t="s">
        <v>853</v>
      </c>
      <c r="J169" s="246">
        <v>120</v>
      </c>
      <c r="K169" s="288"/>
    </row>
    <row r="170" spans="2:11" s="1" customFormat="1" ht="15" customHeight="1">
      <c r="B170" s="267"/>
      <c r="C170" s="246" t="s">
        <v>900</v>
      </c>
      <c r="D170" s="246"/>
      <c r="E170" s="246"/>
      <c r="F170" s="266" t="s">
        <v>851</v>
      </c>
      <c r="G170" s="246"/>
      <c r="H170" s="246" t="s">
        <v>901</v>
      </c>
      <c r="I170" s="246" t="s">
        <v>853</v>
      </c>
      <c r="J170" s="246" t="s">
        <v>902</v>
      </c>
      <c r="K170" s="288"/>
    </row>
    <row r="171" spans="2:11" s="1" customFormat="1" ht="15" customHeight="1">
      <c r="B171" s="267"/>
      <c r="C171" s="246" t="s">
        <v>90</v>
      </c>
      <c r="D171" s="246"/>
      <c r="E171" s="246"/>
      <c r="F171" s="266" t="s">
        <v>851</v>
      </c>
      <c r="G171" s="246"/>
      <c r="H171" s="246" t="s">
        <v>918</v>
      </c>
      <c r="I171" s="246" t="s">
        <v>853</v>
      </c>
      <c r="J171" s="246" t="s">
        <v>902</v>
      </c>
      <c r="K171" s="288"/>
    </row>
    <row r="172" spans="2:11" s="1" customFormat="1" ht="15" customHeight="1">
      <c r="B172" s="267"/>
      <c r="C172" s="246" t="s">
        <v>856</v>
      </c>
      <c r="D172" s="246"/>
      <c r="E172" s="246"/>
      <c r="F172" s="266" t="s">
        <v>857</v>
      </c>
      <c r="G172" s="246"/>
      <c r="H172" s="246" t="s">
        <v>918</v>
      </c>
      <c r="I172" s="246" t="s">
        <v>853</v>
      </c>
      <c r="J172" s="246">
        <v>50</v>
      </c>
      <c r="K172" s="288"/>
    </row>
    <row r="173" spans="2:11" s="1" customFormat="1" ht="15" customHeight="1">
      <c r="B173" s="267"/>
      <c r="C173" s="246" t="s">
        <v>859</v>
      </c>
      <c r="D173" s="246"/>
      <c r="E173" s="246"/>
      <c r="F173" s="266" t="s">
        <v>851</v>
      </c>
      <c r="G173" s="246"/>
      <c r="H173" s="246" t="s">
        <v>918</v>
      </c>
      <c r="I173" s="246" t="s">
        <v>861</v>
      </c>
      <c r="J173" s="246"/>
      <c r="K173" s="288"/>
    </row>
    <row r="174" spans="2:11" s="1" customFormat="1" ht="15" customHeight="1">
      <c r="B174" s="267"/>
      <c r="C174" s="246" t="s">
        <v>870</v>
      </c>
      <c r="D174" s="246"/>
      <c r="E174" s="246"/>
      <c r="F174" s="266" t="s">
        <v>857</v>
      </c>
      <c r="G174" s="246"/>
      <c r="H174" s="246" t="s">
        <v>918</v>
      </c>
      <c r="I174" s="246" t="s">
        <v>853</v>
      </c>
      <c r="J174" s="246">
        <v>50</v>
      </c>
      <c r="K174" s="288"/>
    </row>
    <row r="175" spans="2:11" s="1" customFormat="1" ht="15" customHeight="1">
      <c r="B175" s="267"/>
      <c r="C175" s="246" t="s">
        <v>878</v>
      </c>
      <c r="D175" s="246"/>
      <c r="E175" s="246"/>
      <c r="F175" s="266" t="s">
        <v>857</v>
      </c>
      <c r="G175" s="246"/>
      <c r="H175" s="246" t="s">
        <v>918</v>
      </c>
      <c r="I175" s="246" t="s">
        <v>853</v>
      </c>
      <c r="J175" s="246">
        <v>50</v>
      </c>
      <c r="K175" s="288"/>
    </row>
    <row r="176" spans="2:11" s="1" customFormat="1" ht="15" customHeight="1">
      <c r="B176" s="267"/>
      <c r="C176" s="246" t="s">
        <v>876</v>
      </c>
      <c r="D176" s="246"/>
      <c r="E176" s="246"/>
      <c r="F176" s="266" t="s">
        <v>857</v>
      </c>
      <c r="G176" s="246"/>
      <c r="H176" s="246" t="s">
        <v>918</v>
      </c>
      <c r="I176" s="246" t="s">
        <v>853</v>
      </c>
      <c r="J176" s="246">
        <v>50</v>
      </c>
      <c r="K176" s="288"/>
    </row>
    <row r="177" spans="2:11" s="1" customFormat="1" ht="15" customHeight="1">
      <c r="B177" s="267"/>
      <c r="C177" s="246" t="s">
        <v>121</v>
      </c>
      <c r="D177" s="246"/>
      <c r="E177" s="246"/>
      <c r="F177" s="266" t="s">
        <v>851</v>
      </c>
      <c r="G177" s="246"/>
      <c r="H177" s="246" t="s">
        <v>919</v>
      </c>
      <c r="I177" s="246" t="s">
        <v>920</v>
      </c>
      <c r="J177" s="246"/>
      <c r="K177" s="288"/>
    </row>
    <row r="178" spans="2:11" s="1" customFormat="1" ht="15" customHeight="1">
      <c r="B178" s="267"/>
      <c r="C178" s="246" t="s">
        <v>56</v>
      </c>
      <c r="D178" s="246"/>
      <c r="E178" s="246"/>
      <c r="F178" s="266" t="s">
        <v>851</v>
      </c>
      <c r="G178" s="246"/>
      <c r="H178" s="246" t="s">
        <v>921</v>
      </c>
      <c r="I178" s="246" t="s">
        <v>922</v>
      </c>
      <c r="J178" s="246">
        <v>1</v>
      </c>
      <c r="K178" s="288"/>
    </row>
    <row r="179" spans="2:11" s="1" customFormat="1" ht="15" customHeight="1">
      <c r="B179" s="267"/>
      <c r="C179" s="246" t="s">
        <v>52</v>
      </c>
      <c r="D179" s="246"/>
      <c r="E179" s="246"/>
      <c r="F179" s="266" t="s">
        <v>851</v>
      </c>
      <c r="G179" s="246"/>
      <c r="H179" s="246" t="s">
        <v>923</v>
      </c>
      <c r="I179" s="246" t="s">
        <v>853</v>
      </c>
      <c r="J179" s="246">
        <v>20</v>
      </c>
      <c r="K179" s="288"/>
    </row>
    <row r="180" spans="2:11" s="1" customFormat="1" ht="15" customHeight="1">
      <c r="B180" s="267"/>
      <c r="C180" s="246" t="s">
        <v>53</v>
      </c>
      <c r="D180" s="246"/>
      <c r="E180" s="246"/>
      <c r="F180" s="266" t="s">
        <v>851</v>
      </c>
      <c r="G180" s="246"/>
      <c r="H180" s="246" t="s">
        <v>924</v>
      </c>
      <c r="I180" s="246" t="s">
        <v>853</v>
      </c>
      <c r="J180" s="246">
        <v>255</v>
      </c>
      <c r="K180" s="288"/>
    </row>
    <row r="181" spans="2:11" s="1" customFormat="1" ht="15" customHeight="1">
      <c r="B181" s="267"/>
      <c r="C181" s="246" t="s">
        <v>122</v>
      </c>
      <c r="D181" s="246"/>
      <c r="E181" s="246"/>
      <c r="F181" s="266" t="s">
        <v>851</v>
      </c>
      <c r="G181" s="246"/>
      <c r="H181" s="246" t="s">
        <v>815</v>
      </c>
      <c r="I181" s="246" t="s">
        <v>853</v>
      </c>
      <c r="J181" s="246">
        <v>10</v>
      </c>
      <c r="K181" s="288"/>
    </row>
    <row r="182" spans="2:11" s="1" customFormat="1" ht="15" customHeight="1">
      <c r="B182" s="267"/>
      <c r="C182" s="246" t="s">
        <v>123</v>
      </c>
      <c r="D182" s="246"/>
      <c r="E182" s="246"/>
      <c r="F182" s="266" t="s">
        <v>851</v>
      </c>
      <c r="G182" s="246"/>
      <c r="H182" s="246" t="s">
        <v>925</v>
      </c>
      <c r="I182" s="246" t="s">
        <v>886</v>
      </c>
      <c r="J182" s="246"/>
      <c r="K182" s="288"/>
    </row>
    <row r="183" spans="2:11" s="1" customFormat="1" ht="15" customHeight="1">
      <c r="B183" s="267"/>
      <c r="C183" s="246" t="s">
        <v>926</v>
      </c>
      <c r="D183" s="246"/>
      <c r="E183" s="246"/>
      <c r="F183" s="266" t="s">
        <v>851</v>
      </c>
      <c r="G183" s="246"/>
      <c r="H183" s="246" t="s">
        <v>927</v>
      </c>
      <c r="I183" s="246" t="s">
        <v>886</v>
      </c>
      <c r="J183" s="246"/>
      <c r="K183" s="288"/>
    </row>
    <row r="184" spans="2:11" s="1" customFormat="1" ht="15" customHeight="1">
      <c r="B184" s="267"/>
      <c r="C184" s="246" t="s">
        <v>915</v>
      </c>
      <c r="D184" s="246"/>
      <c r="E184" s="246"/>
      <c r="F184" s="266" t="s">
        <v>851</v>
      </c>
      <c r="G184" s="246"/>
      <c r="H184" s="246" t="s">
        <v>928</v>
      </c>
      <c r="I184" s="246" t="s">
        <v>886</v>
      </c>
      <c r="J184" s="246"/>
      <c r="K184" s="288"/>
    </row>
    <row r="185" spans="2:11" s="1" customFormat="1" ht="15" customHeight="1">
      <c r="B185" s="267"/>
      <c r="C185" s="246" t="s">
        <v>125</v>
      </c>
      <c r="D185" s="246"/>
      <c r="E185" s="246"/>
      <c r="F185" s="266" t="s">
        <v>857</v>
      </c>
      <c r="G185" s="246"/>
      <c r="H185" s="246" t="s">
        <v>929</v>
      </c>
      <c r="I185" s="246" t="s">
        <v>853</v>
      </c>
      <c r="J185" s="246">
        <v>50</v>
      </c>
      <c r="K185" s="288"/>
    </row>
    <row r="186" spans="2:11" s="1" customFormat="1" ht="15" customHeight="1">
      <c r="B186" s="267"/>
      <c r="C186" s="246" t="s">
        <v>930</v>
      </c>
      <c r="D186" s="246"/>
      <c r="E186" s="246"/>
      <c r="F186" s="266" t="s">
        <v>857</v>
      </c>
      <c r="G186" s="246"/>
      <c r="H186" s="246" t="s">
        <v>931</v>
      </c>
      <c r="I186" s="246" t="s">
        <v>932</v>
      </c>
      <c r="J186" s="246"/>
      <c r="K186" s="288"/>
    </row>
    <row r="187" spans="2:11" s="1" customFormat="1" ht="15" customHeight="1">
      <c r="B187" s="267"/>
      <c r="C187" s="246" t="s">
        <v>933</v>
      </c>
      <c r="D187" s="246"/>
      <c r="E187" s="246"/>
      <c r="F187" s="266" t="s">
        <v>857</v>
      </c>
      <c r="G187" s="246"/>
      <c r="H187" s="246" t="s">
        <v>934</v>
      </c>
      <c r="I187" s="246" t="s">
        <v>932</v>
      </c>
      <c r="J187" s="246"/>
      <c r="K187" s="288"/>
    </row>
    <row r="188" spans="2:11" s="1" customFormat="1" ht="15" customHeight="1">
      <c r="B188" s="267"/>
      <c r="C188" s="246" t="s">
        <v>935</v>
      </c>
      <c r="D188" s="246"/>
      <c r="E188" s="246"/>
      <c r="F188" s="266" t="s">
        <v>857</v>
      </c>
      <c r="G188" s="246"/>
      <c r="H188" s="246" t="s">
        <v>936</v>
      </c>
      <c r="I188" s="246" t="s">
        <v>932</v>
      </c>
      <c r="J188" s="246"/>
      <c r="K188" s="288"/>
    </row>
    <row r="189" spans="2:11" s="1" customFormat="1" ht="15" customHeight="1">
      <c r="B189" s="267"/>
      <c r="C189" s="300" t="s">
        <v>937</v>
      </c>
      <c r="D189" s="246"/>
      <c r="E189" s="246"/>
      <c r="F189" s="266" t="s">
        <v>857</v>
      </c>
      <c r="G189" s="246"/>
      <c r="H189" s="246" t="s">
        <v>938</v>
      </c>
      <c r="I189" s="246" t="s">
        <v>939</v>
      </c>
      <c r="J189" s="301" t="s">
        <v>940</v>
      </c>
      <c r="K189" s="288"/>
    </row>
    <row r="190" spans="2:11" s="1" customFormat="1" ht="15" customHeight="1">
      <c r="B190" s="267"/>
      <c r="C190" s="252" t="s">
        <v>41</v>
      </c>
      <c r="D190" s="246"/>
      <c r="E190" s="246"/>
      <c r="F190" s="266" t="s">
        <v>851</v>
      </c>
      <c r="G190" s="246"/>
      <c r="H190" s="243" t="s">
        <v>941</v>
      </c>
      <c r="I190" s="246" t="s">
        <v>942</v>
      </c>
      <c r="J190" s="246"/>
      <c r="K190" s="288"/>
    </row>
    <row r="191" spans="2:11" s="1" customFormat="1" ht="15" customHeight="1">
      <c r="B191" s="267"/>
      <c r="C191" s="252" t="s">
        <v>943</v>
      </c>
      <c r="D191" s="246"/>
      <c r="E191" s="246"/>
      <c r="F191" s="266" t="s">
        <v>851</v>
      </c>
      <c r="G191" s="246"/>
      <c r="H191" s="246" t="s">
        <v>944</v>
      </c>
      <c r="I191" s="246" t="s">
        <v>886</v>
      </c>
      <c r="J191" s="246"/>
      <c r="K191" s="288"/>
    </row>
    <row r="192" spans="2:11" s="1" customFormat="1" ht="15" customHeight="1">
      <c r="B192" s="267"/>
      <c r="C192" s="252" t="s">
        <v>945</v>
      </c>
      <c r="D192" s="246"/>
      <c r="E192" s="246"/>
      <c r="F192" s="266" t="s">
        <v>851</v>
      </c>
      <c r="G192" s="246"/>
      <c r="H192" s="246" t="s">
        <v>946</v>
      </c>
      <c r="I192" s="246" t="s">
        <v>886</v>
      </c>
      <c r="J192" s="246"/>
      <c r="K192" s="288"/>
    </row>
    <row r="193" spans="2:11" s="1" customFormat="1" ht="15" customHeight="1">
      <c r="B193" s="267"/>
      <c r="C193" s="252" t="s">
        <v>947</v>
      </c>
      <c r="D193" s="246"/>
      <c r="E193" s="246"/>
      <c r="F193" s="266" t="s">
        <v>857</v>
      </c>
      <c r="G193" s="246"/>
      <c r="H193" s="246" t="s">
        <v>948</v>
      </c>
      <c r="I193" s="246" t="s">
        <v>886</v>
      </c>
      <c r="J193" s="246"/>
      <c r="K193" s="288"/>
    </row>
    <row r="194" spans="2:11" s="1" customFormat="1" ht="15" customHeight="1">
      <c r="B194" s="294"/>
      <c r="C194" s="302"/>
      <c r="D194" s="276"/>
      <c r="E194" s="276"/>
      <c r="F194" s="276"/>
      <c r="G194" s="276"/>
      <c r="H194" s="276"/>
      <c r="I194" s="276"/>
      <c r="J194" s="276"/>
      <c r="K194" s="295"/>
    </row>
    <row r="195" spans="2:11" s="1" customFormat="1" ht="18.75" customHeight="1">
      <c r="B195" s="243"/>
      <c r="C195" s="246"/>
      <c r="D195" s="246"/>
      <c r="E195" s="246"/>
      <c r="F195" s="266"/>
      <c r="G195" s="246"/>
      <c r="H195" s="246"/>
      <c r="I195" s="246"/>
      <c r="J195" s="246"/>
      <c r="K195" s="243"/>
    </row>
    <row r="196" spans="2:11" s="1" customFormat="1" ht="18.75" customHeight="1">
      <c r="B196" s="243"/>
      <c r="C196" s="246"/>
      <c r="D196" s="246"/>
      <c r="E196" s="246"/>
      <c r="F196" s="266"/>
      <c r="G196" s="246"/>
      <c r="H196" s="246"/>
      <c r="I196" s="246"/>
      <c r="J196" s="246"/>
      <c r="K196" s="243"/>
    </row>
    <row r="197" spans="2:11" s="1" customFormat="1" ht="18.75" customHeight="1"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2:11" s="1" customFormat="1" ht="12">
      <c r="B198" s="235"/>
      <c r="C198" s="236"/>
      <c r="D198" s="236"/>
      <c r="E198" s="236"/>
      <c r="F198" s="236"/>
      <c r="G198" s="236"/>
      <c r="H198" s="236"/>
      <c r="I198" s="236"/>
      <c r="J198" s="236"/>
      <c r="K198" s="237"/>
    </row>
    <row r="199" spans="2:11" s="1" customFormat="1" ht="22.2">
      <c r="B199" s="238"/>
      <c r="C199" s="367" t="s">
        <v>949</v>
      </c>
      <c r="D199" s="367"/>
      <c r="E199" s="367"/>
      <c r="F199" s="367"/>
      <c r="G199" s="367"/>
      <c r="H199" s="367"/>
      <c r="I199" s="367"/>
      <c r="J199" s="367"/>
      <c r="K199" s="239"/>
    </row>
    <row r="200" spans="2:11" s="1" customFormat="1" ht="25.5" customHeight="1">
      <c r="B200" s="238"/>
      <c r="C200" s="303" t="s">
        <v>950</v>
      </c>
      <c r="D200" s="303"/>
      <c r="E200" s="303"/>
      <c r="F200" s="303" t="s">
        <v>951</v>
      </c>
      <c r="G200" s="304"/>
      <c r="H200" s="368" t="s">
        <v>952</v>
      </c>
      <c r="I200" s="368"/>
      <c r="J200" s="368"/>
      <c r="K200" s="239"/>
    </row>
    <row r="201" spans="2:11" s="1" customFormat="1" ht="5.25" customHeight="1">
      <c r="B201" s="267"/>
      <c r="C201" s="264"/>
      <c r="D201" s="264"/>
      <c r="E201" s="264"/>
      <c r="F201" s="264"/>
      <c r="G201" s="246"/>
      <c r="H201" s="264"/>
      <c r="I201" s="264"/>
      <c r="J201" s="264"/>
      <c r="K201" s="288"/>
    </row>
    <row r="202" spans="2:11" s="1" customFormat="1" ht="15" customHeight="1">
      <c r="B202" s="267"/>
      <c r="C202" s="246" t="s">
        <v>942</v>
      </c>
      <c r="D202" s="246"/>
      <c r="E202" s="246"/>
      <c r="F202" s="266" t="s">
        <v>42</v>
      </c>
      <c r="G202" s="246"/>
      <c r="H202" s="369" t="s">
        <v>953</v>
      </c>
      <c r="I202" s="369"/>
      <c r="J202" s="369"/>
      <c r="K202" s="288"/>
    </row>
    <row r="203" spans="2:11" s="1" customFormat="1" ht="15" customHeight="1">
      <c r="B203" s="267"/>
      <c r="C203" s="273"/>
      <c r="D203" s="246"/>
      <c r="E203" s="246"/>
      <c r="F203" s="266" t="s">
        <v>43</v>
      </c>
      <c r="G203" s="246"/>
      <c r="H203" s="369" t="s">
        <v>954</v>
      </c>
      <c r="I203" s="369"/>
      <c r="J203" s="369"/>
      <c r="K203" s="288"/>
    </row>
    <row r="204" spans="2:11" s="1" customFormat="1" ht="15" customHeight="1">
      <c r="B204" s="267"/>
      <c r="C204" s="273"/>
      <c r="D204" s="246"/>
      <c r="E204" s="246"/>
      <c r="F204" s="266" t="s">
        <v>46</v>
      </c>
      <c r="G204" s="246"/>
      <c r="H204" s="369" t="s">
        <v>955</v>
      </c>
      <c r="I204" s="369"/>
      <c r="J204" s="369"/>
      <c r="K204" s="288"/>
    </row>
    <row r="205" spans="2:11" s="1" customFormat="1" ht="15" customHeight="1">
      <c r="B205" s="267"/>
      <c r="C205" s="246"/>
      <c r="D205" s="246"/>
      <c r="E205" s="246"/>
      <c r="F205" s="266" t="s">
        <v>44</v>
      </c>
      <c r="G205" s="246"/>
      <c r="H205" s="369" t="s">
        <v>956</v>
      </c>
      <c r="I205" s="369"/>
      <c r="J205" s="369"/>
      <c r="K205" s="288"/>
    </row>
    <row r="206" spans="2:11" s="1" customFormat="1" ht="15" customHeight="1">
      <c r="B206" s="267"/>
      <c r="C206" s="246"/>
      <c r="D206" s="246"/>
      <c r="E206" s="246"/>
      <c r="F206" s="266" t="s">
        <v>45</v>
      </c>
      <c r="G206" s="246"/>
      <c r="H206" s="369" t="s">
        <v>957</v>
      </c>
      <c r="I206" s="369"/>
      <c r="J206" s="369"/>
      <c r="K206" s="288"/>
    </row>
    <row r="207" spans="2:11" s="1" customFormat="1" ht="15" customHeight="1">
      <c r="B207" s="267"/>
      <c r="C207" s="246"/>
      <c r="D207" s="246"/>
      <c r="E207" s="246"/>
      <c r="F207" s="266"/>
      <c r="G207" s="246"/>
      <c r="H207" s="246"/>
      <c r="I207" s="246"/>
      <c r="J207" s="246"/>
      <c r="K207" s="288"/>
    </row>
    <row r="208" spans="2:11" s="1" customFormat="1" ht="15" customHeight="1">
      <c r="B208" s="267"/>
      <c r="C208" s="246" t="s">
        <v>898</v>
      </c>
      <c r="D208" s="246"/>
      <c r="E208" s="246"/>
      <c r="F208" s="266" t="s">
        <v>78</v>
      </c>
      <c r="G208" s="246"/>
      <c r="H208" s="369" t="s">
        <v>958</v>
      </c>
      <c r="I208" s="369"/>
      <c r="J208" s="369"/>
      <c r="K208" s="288"/>
    </row>
    <row r="209" spans="2:11" s="1" customFormat="1" ht="15" customHeight="1">
      <c r="B209" s="267"/>
      <c r="C209" s="273"/>
      <c r="D209" s="246"/>
      <c r="E209" s="246"/>
      <c r="F209" s="266" t="s">
        <v>796</v>
      </c>
      <c r="G209" s="246"/>
      <c r="H209" s="369" t="s">
        <v>797</v>
      </c>
      <c r="I209" s="369"/>
      <c r="J209" s="369"/>
      <c r="K209" s="288"/>
    </row>
    <row r="210" spans="2:11" s="1" customFormat="1" ht="15" customHeight="1">
      <c r="B210" s="267"/>
      <c r="C210" s="246"/>
      <c r="D210" s="246"/>
      <c r="E210" s="246"/>
      <c r="F210" s="266" t="s">
        <v>794</v>
      </c>
      <c r="G210" s="246"/>
      <c r="H210" s="369" t="s">
        <v>959</v>
      </c>
      <c r="I210" s="369"/>
      <c r="J210" s="369"/>
      <c r="K210" s="288"/>
    </row>
    <row r="211" spans="2:11" s="1" customFormat="1" ht="15" customHeight="1">
      <c r="B211" s="305"/>
      <c r="C211" s="273"/>
      <c r="D211" s="273"/>
      <c r="E211" s="273"/>
      <c r="F211" s="266" t="s">
        <v>101</v>
      </c>
      <c r="G211" s="252"/>
      <c r="H211" s="370" t="s">
        <v>102</v>
      </c>
      <c r="I211" s="370"/>
      <c r="J211" s="370"/>
      <c r="K211" s="306"/>
    </row>
    <row r="212" spans="2:11" s="1" customFormat="1" ht="15" customHeight="1">
      <c r="B212" s="305"/>
      <c r="C212" s="273"/>
      <c r="D212" s="273"/>
      <c r="E212" s="273"/>
      <c r="F212" s="266" t="s">
        <v>798</v>
      </c>
      <c r="G212" s="252"/>
      <c r="H212" s="370" t="s">
        <v>752</v>
      </c>
      <c r="I212" s="370"/>
      <c r="J212" s="370"/>
      <c r="K212" s="306"/>
    </row>
    <row r="213" spans="2:11" s="1" customFormat="1" ht="15" customHeight="1">
      <c r="B213" s="305"/>
      <c r="C213" s="273"/>
      <c r="D213" s="273"/>
      <c r="E213" s="273"/>
      <c r="F213" s="307"/>
      <c r="G213" s="252"/>
      <c r="H213" s="308"/>
      <c r="I213" s="308"/>
      <c r="J213" s="308"/>
      <c r="K213" s="306"/>
    </row>
    <row r="214" spans="2:11" s="1" customFormat="1" ht="15" customHeight="1">
      <c r="B214" s="305"/>
      <c r="C214" s="246" t="s">
        <v>922</v>
      </c>
      <c r="D214" s="273"/>
      <c r="E214" s="273"/>
      <c r="F214" s="266">
        <v>1</v>
      </c>
      <c r="G214" s="252"/>
      <c r="H214" s="370" t="s">
        <v>960</v>
      </c>
      <c r="I214" s="370"/>
      <c r="J214" s="370"/>
      <c r="K214" s="306"/>
    </row>
    <row r="215" spans="2:11" s="1" customFormat="1" ht="15" customHeight="1">
      <c r="B215" s="305"/>
      <c r="C215" s="273"/>
      <c r="D215" s="273"/>
      <c r="E215" s="273"/>
      <c r="F215" s="266">
        <v>2</v>
      </c>
      <c r="G215" s="252"/>
      <c r="H215" s="370" t="s">
        <v>961</v>
      </c>
      <c r="I215" s="370"/>
      <c r="J215" s="370"/>
      <c r="K215" s="306"/>
    </row>
    <row r="216" spans="2:11" s="1" customFormat="1" ht="15" customHeight="1">
      <c r="B216" s="305"/>
      <c r="C216" s="273"/>
      <c r="D216" s="273"/>
      <c r="E216" s="273"/>
      <c r="F216" s="266">
        <v>3</v>
      </c>
      <c r="G216" s="252"/>
      <c r="H216" s="370" t="s">
        <v>962</v>
      </c>
      <c r="I216" s="370"/>
      <c r="J216" s="370"/>
      <c r="K216" s="306"/>
    </row>
    <row r="217" spans="2:11" s="1" customFormat="1" ht="15" customHeight="1">
      <c r="B217" s="305"/>
      <c r="C217" s="273"/>
      <c r="D217" s="273"/>
      <c r="E217" s="273"/>
      <c r="F217" s="266">
        <v>4</v>
      </c>
      <c r="G217" s="252"/>
      <c r="H217" s="370" t="s">
        <v>963</v>
      </c>
      <c r="I217" s="370"/>
      <c r="J217" s="370"/>
      <c r="K217" s="306"/>
    </row>
    <row r="218" spans="2:11" s="1" customFormat="1" ht="12.75" customHeight="1">
      <c r="B218" s="309"/>
      <c r="C218" s="310"/>
      <c r="D218" s="310"/>
      <c r="E218" s="310"/>
      <c r="F218" s="310"/>
      <c r="G218" s="310"/>
      <c r="H218" s="310"/>
      <c r="I218" s="310"/>
      <c r="J218" s="310"/>
      <c r="K218" s="31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2020-06-02T08:41:37Z</dcterms:created>
  <dcterms:modified xsi:type="dcterms:W3CDTF">2020-06-02T08:47:01Z</dcterms:modified>
  <cp:category/>
  <cp:version/>
  <cp:contentType/>
  <cp:contentStatus/>
</cp:coreProperties>
</file>