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Default Extension="jpg" ContentType="image/jpeg"/>
  <Override PartName="/xl/workbook.xml" ContentType="application/vnd.openxmlformats-officedocument.spreadsheetml.sheet.main+xml"/>
  <Override PartName="/xl/worksheets/sheet4.xml" ContentType="application/vnd.openxmlformats-officedocument.spreadsheetml.worksheet+xml"/>
  <Override PartName="/xl/drawings/drawing3.xml" ContentType="application/vnd.openxmlformats-officedocument.drawing+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externalLinks/externalLink14.xml" ContentType="application/vnd.openxmlformats-officedocument.spreadsheetml.externalLink+xml"/>
  <Override PartName="/xl/externalLinks/externalLink11.xml" ContentType="application/vnd.openxmlformats-officedocument.spreadsheetml.externalLink+xml"/>
  <Override PartName="/xl/externalLinks/externalLink10.xml" ContentType="application/vnd.openxmlformats-officedocument.spreadsheetml.externalLink+xml"/>
  <Override PartName="/xl/externalLinks/externalLink9.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6.xml" ContentType="application/vnd.openxmlformats-officedocument.spreadsheetml.externalLink+xml"/>
  <Override PartName="/xl/externalLinks/externalLink5.xml" ContentType="application/vnd.openxmlformats-officedocument.spreadsheetml.externalLink+xml"/>
  <Override PartName="/xl/externalLinks/externalLink4.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externalLinks/externalLink13.xml" ContentType="application/vnd.openxmlformats-officedocument.spreadsheetml.externalLink+xml"/>
  <Override PartName="/xl/externalLinks/externalLink12.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showInkAnnotation="0" updateLinks="never" codeName="ThisWorkbook"/>
  <mc:AlternateContent xmlns:mc="http://schemas.openxmlformats.org/markup-compatibility/2006">
    <mc:Choice Requires="x15">
      <x15ac:absPath xmlns:x15ac="http://schemas.microsoft.com/office/spreadsheetml/2010/11/ac" url="C:\Users\adamcikj\Desktop\"/>
    </mc:Choice>
  </mc:AlternateContent>
  <xr:revisionPtr revIDLastSave="0" documentId="13_ncr:1_{D1A91781-5118-463B-8369-C9DCB4EF27F1}" xr6:coauthVersionLast="36" xr6:coauthVersionMax="36" xr10:uidLastSave="{00000000-0000-0000-0000-000000000000}"/>
  <workbookProtection workbookAlgorithmName="SHA-512" workbookHashValue="Pd3vFV+O4L8cJ9WR/aFGMF7++nc/g4nyaUzXrwXhft697cIudYHZo6KM7Kbm1E0/P5N+oOqi7bw9Ab8qVjnK+A==" workbookSaltValue="LSkt4CpIVhIKxYYU3wKJCQ==" workbookSpinCount="100000" revisionsAlgorithmName="SHA-512" revisionsHashValue="hFeNVTS/Ce6RQ0tVRRoo8m32RhQoy2gHZn37qmVqfhXWqmLXF5AQJvaZ87GssSzPMEs1l3Xpxf/b6hMf4AsUfQ==" revisionsSaltValue="gMNRcopsGkTzJ39VDRdfSw==" revisionsSpinCount="100000" lockStructure="1"/>
  <bookViews>
    <workbookView xWindow="0" yWindow="180" windowWidth="13815" windowHeight="11190" activeTab="1" xr2:uid="{00000000-000D-0000-FFFF-FFFF00000000}"/>
  </bookViews>
  <sheets>
    <sheet name="Manuál" sheetId="1" r:id="rId1"/>
    <sheet name="Zásobník PD aktivní" sheetId="2" r:id="rId2"/>
    <sheet name="Evidence staveb" sheetId="3" r:id="rId3"/>
    <sheet name="List1" sheetId="4" state="hidden" r:id="rId4"/>
    <sheet name="Vzorce 2"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2" hidden="1">'Evidence staveb'!$C$12:$AW$97</definedName>
    <definedName name="_xlnm._FilterDatabase" localSheetId="1" hidden="1">'Zásobník PD aktivní'!$B$11:$AG$65</definedName>
    <definedName name="Fáze_projektu">'Vzorce 2'!$F$3:$F$5</definedName>
    <definedName name="intranet.spucr.cz" localSheetId="1">'Zásobník PD aktivní'!#REF!</definedName>
    <definedName name="Volba">[1]office.lasakovi.com!$A$13:$A$15</definedName>
    <definedName name="Z_0146DEE0_F031_4779_8687_AD1CED11DF8E_.wvu.FilterData" localSheetId="2" hidden="1">'Evidence staveb'!$C$12:$AW$97</definedName>
    <definedName name="Z_0146DEE0_F031_4779_8687_AD1CED11DF8E_.wvu.FilterData" localSheetId="1" hidden="1">'Zásobník PD aktivní'!$B$11:$AG$65</definedName>
    <definedName name="Z_020ED66C_55EE_4F16_A41A_279D25712BBA_.wvu.FilterData" localSheetId="2" hidden="1">'Evidence staveb'!$C$12:$AW$97</definedName>
    <definedName name="Z_020ED66C_55EE_4F16_A41A_279D25712BBA_.wvu.FilterData" localSheetId="1" hidden="1">'Zásobník PD aktivní'!$B$11:$AG$65</definedName>
    <definedName name="Z_03C0C9C2_FF39_4444_8054_02E789DAB54B_.wvu.FilterData" localSheetId="1" hidden="1">'Zásobník PD aktivní'!$B$11:$AG$65</definedName>
    <definedName name="Z_084DB1A8_D6CB_4238_8FDD_56029761448B_.wvu.FilterData" localSheetId="2" hidden="1">'Evidence staveb'!$C$12:$AW$97</definedName>
    <definedName name="Z_084DB1A8_D6CB_4238_8FDD_56029761448B_.wvu.FilterData" localSheetId="1" hidden="1">'Zásobník PD aktivní'!$B$11:$AG$65</definedName>
    <definedName name="Z_0877FCBA_42F0_47A1_8C94_62311A3C35C9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0877FCBA_42F0_47A1_8C94_62311A3C35C9_.wvu.Cols" localSheetId="1" hidden="1">'Zásobník PD aktivní'!$B:$B,'Zásobník PD aktivní'!$G:$G,'Zásobník PD aktivní'!$AA:$AB,'Zásobník PD aktivní'!$AE:$AE,'Zásobník PD aktivní'!$AG:$AG</definedName>
    <definedName name="Z_0877FCBA_42F0_47A1_8C94_62311A3C35C9_.wvu.FilterData" localSheetId="2" hidden="1">'Evidence staveb'!$C$12:$AW$97</definedName>
    <definedName name="Z_0877FCBA_42F0_47A1_8C94_62311A3C35C9_.wvu.FilterData" localSheetId="1" hidden="1">'Zásobník PD aktivní'!$B$11:$AG$65</definedName>
    <definedName name="Z_0877FCBA_42F0_47A1_8C94_62311A3C35C9_.wvu.Rows" localSheetId="2" hidden="1">'Evidence staveb'!$14:$14</definedName>
    <definedName name="Z_0A57300F_0D69_48DB_9B8F_01835C1818F0_.wvu.FilterData" localSheetId="1" hidden="1">'Zásobník PD aktivní'!$B$11:$AG$65</definedName>
    <definedName name="Z_0B293348_CE20_4E00_8B29_68822EA2F5F4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0B293348_CE20_4E00_8B29_68822EA2F5F4_.wvu.Cols" localSheetId="1" hidden="1">'Zásobník PD aktivní'!$B:$B,'Zásobník PD aktivní'!$G:$G,'Zásobník PD aktivní'!$AA:$AB,'Zásobník PD aktivní'!$AE:$AE,'Zásobník PD aktivní'!$AG:$AG</definedName>
    <definedName name="Z_0B293348_CE20_4E00_8B29_68822EA2F5F4_.wvu.FilterData" localSheetId="2" hidden="1">'Evidence staveb'!$C$12:$AW$97</definedName>
    <definedName name="Z_0B293348_CE20_4E00_8B29_68822EA2F5F4_.wvu.FilterData" localSheetId="1" hidden="1">'Zásobník PD aktivní'!$B$11:$AG$65</definedName>
    <definedName name="Z_0B293348_CE20_4E00_8B29_68822EA2F5F4_.wvu.Rows" localSheetId="2" hidden="1">'Evidence staveb'!$14:$14</definedName>
    <definedName name="Z_0B34AF21_698F_49F3_B63F_0C4F5D162949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0B34AF21_698F_49F3_B63F_0C4F5D162949_.wvu.Cols" localSheetId="1" hidden="1">'Zásobník PD aktivní'!$B:$B,'Zásobník PD aktivní'!$G:$G,'Zásobník PD aktivní'!$AA:$AB,'Zásobník PD aktivní'!$AE:$AE,'Zásobník PD aktivní'!$AG:$AG</definedName>
    <definedName name="Z_0B34AF21_698F_49F3_B63F_0C4F5D162949_.wvu.FilterData" localSheetId="2" hidden="1">'Evidence staveb'!$C$12:$AW$97</definedName>
    <definedName name="Z_0B34AF21_698F_49F3_B63F_0C4F5D162949_.wvu.FilterData" localSheetId="1" hidden="1">'Zásobník PD aktivní'!$B$11:$AG$65</definedName>
    <definedName name="Z_0B34AF21_698F_49F3_B63F_0C4F5D162949_.wvu.Rows" localSheetId="2" hidden="1">'Evidence staveb'!$14:$14</definedName>
    <definedName name="Z_0C06F5C0_3F08_4651_8858_3ACFD5996CE6_.wvu.FilterData" localSheetId="2" hidden="1">'Evidence staveb'!$C$12:$AW$97</definedName>
    <definedName name="Z_0C06F5C0_3F08_4651_8858_3ACFD5996CE6_.wvu.FilterData" localSheetId="1" hidden="1">'Zásobník PD aktivní'!$B$11:$AG$65</definedName>
    <definedName name="Z_0C9A6D0C_4D62_4D43_8629_5BA7D6CD5F8C_.wvu.FilterData" localSheetId="1" hidden="1">'Zásobník PD aktivní'!$B$11:$AG$65</definedName>
    <definedName name="Z_0DC55E07_9019_463B_9712_DE705DE6337E_.wvu.FilterData" localSheetId="1" hidden="1">'Zásobník PD aktivní'!$B$11:$AG$65</definedName>
    <definedName name="Z_0E3E0A69_E76D_4636_BC7E_3DFC6DC4EC2A_.wvu.FilterData" localSheetId="1" hidden="1">'Zásobník PD aktivní'!$B$11:$AG$65</definedName>
    <definedName name="Z_1017A7BC_C805_480B_A4E8_99AB7F9B8B49_.wvu.FilterData" localSheetId="1" hidden="1">'Zásobník PD aktivní'!$B$11:$AG$65</definedName>
    <definedName name="Z_103153AE_ECF8_4D56_80A5_3225DE532A35_.wvu.FilterData" localSheetId="1" hidden="1">'Zásobník PD aktivní'!$B$11:$AG$65</definedName>
    <definedName name="Z_1280AEBE_CDD4_41E4_9D3C_1F5ECBBD2E72_.wvu.FilterData" localSheetId="1" hidden="1">'Zásobník PD aktivní'!$B$11:$AG$65</definedName>
    <definedName name="Z_12D67448_F6EC_40A5_8CC9_F78BD530C64D_.wvu.FilterData" localSheetId="1" hidden="1">'Zásobník PD aktivní'!$B$11:$AG$65</definedName>
    <definedName name="Z_14E353FB_65F7_4FDE_A1E5_D3B403F4D59A_.wvu.FilterData" localSheetId="1" hidden="1">'Zásobník PD aktivní'!$B$11:$AG$65</definedName>
    <definedName name="Z_1AE88D83_13D0_4C30_A6B3_FC8B97B48673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1AE88D83_13D0_4C30_A6B3_FC8B97B48673_.wvu.Cols" localSheetId="1" hidden="1">'Zásobník PD aktivní'!$B:$B,'Zásobník PD aktivní'!$G:$G,'Zásobník PD aktivní'!$AA:$AB,'Zásobník PD aktivní'!$AE:$AE,'Zásobník PD aktivní'!$AG:$AG</definedName>
    <definedName name="Z_1AE88D83_13D0_4C30_A6B3_FC8B97B48673_.wvu.FilterData" localSheetId="2" hidden="1">'Evidence staveb'!$C$12:$AW$97</definedName>
    <definedName name="Z_1AE88D83_13D0_4C30_A6B3_FC8B97B48673_.wvu.FilterData" localSheetId="1" hidden="1">'Zásobník PD aktivní'!$B$11:$AG$65</definedName>
    <definedName name="Z_1AE88D83_13D0_4C30_A6B3_FC8B97B48673_.wvu.Rows" localSheetId="2" hidden="1">'Evidence staveb'!$14:$14</definedName>
    <definedName name="Z_1BA38A77_4FE3_4C46_9308_9FC4DF229F0E_.wvu.FilterData" localSheetId="2" hidden="1">'Evidence staveb'!$C$12:$AW$97</definedName>
    <definedName name="Z_1C116CE3_641C_46D3_B955_6A90F8485858_.wvu.FilterData" localSheetId="1" hidden="1">'Zásobník PD aktivní'!$B$11:$AG$65</definedName>
    <definedName name="Z_1C156654_7679_4E9E_9729_426356F8626D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1C156654_7679_4E9E_9729_426356F8626D_.wvu.Cols" localSheetId="1" hidden="1">'Zásobník PD aktivní'!$B:$B,'Zásobník PD aktivní'!$G:$G,'Zásobník PD aktivní'!$AA:$AB,'Zásobník PD aktivní'!$AE:$AE,'Zásobník PD aktivní'!$AG:$AG</definedName>
    <definedName name="Z_1C156654_7679_4E9E_9729_426356F8626D_.wvu.FilterData" localSheetId="2" hidden="1">'Evidence staveb'!$C$12:$AW$97</definedName>
    <definedName name="Z_1C156654_7679_4E9E_9729_426356F8626D_.wvu.FilterData" localSheetId="1" hidden="1">'Zásobník PD aktivní'!$B$11:$AG$65</definedName>
    <definedName name="Z_1C156654_7679_4E9E_9729_426356F8626D_.wvu.Rows" localSheetId="2" hidden="1">'Evidence staveb'!$14:$14</definedName>
    <definedName name="Z_1F9F33ED_B571_4EB1_965A_25DD38E1CDEA_.wvu.FilterData" localSheetId="2" hidden="1">'Evidence staveb'!$C$12:$AW$97</definedName>
    <definedName name="Z_1F9F33ED_B571_4EB1_965A_25DD38E1CDEA_.wvu.FilterData" localSheetId="1" hidden="1">'Zásobník PD aktivní'!$B$11:$AG$65</definedName>
    <definedName name="Z_21AA4CC3_78B6_450C_8409_6549C50899B6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21AA4CC3_78B6_450C_8409_6549C50899B6_.wvu.Cols" localSheetId="1" hidden="1">'Zásobník PD aktivní'!$B:$B,'Zásobník PD aktivní'!$G:$G,'Zásobník PD aktivní'!$AA:$AB,'Zásobník PD aktivní'!$AE:$AE,'Zásobník PD aktivní'!$AG:$AG</definedName>
    <definedName name="Z_21AA4CC3_78B6_450C_8409_6549C50899B6_.wvu.FilterData" localSheetId="2" hidden="1">'Evidence staveb'!$C$12:$AW$97</definedName>
    <definedName name="Z_21AA4CC3_78B6_450C_8409_6549C50899B6_.wvu.FilterData" localSheetId="1" hidden="1">'Zásobník PD aktivní'!$B$11:$AG$65</definedName>
    <definedName name="Z_21AA4CC3_78B6_450C_8409_6549C50899B6_.wvu.Rows" localSheetId="2" hidden="1">'Evidence staveb'!$14:$14</definedName>
    <definedName name="Z_2288D2A0_FC9A_4548_83CB_B49D9C102EC1_.wvu.FilterData" localSheetId="1" hidden="1">'Zásobník PD aktivní'!$B$11:$AG$65</definedName>
    <definedName name="Z_236B9A58_8E1B_4712_8D48_5AAD8B86D080_.wvu.FilterData" localSheetId="2" hidden="1">'Evidence staveb'!$C$12:$AW$97</definedName>
    <definedName name="Z_236B9A58_8E1B_4712_8D48_5AAD8B86D080_.wvu.FilterData" localSheetId="1" hidden="1">'Zásobník PD aktivní'!$B$11:$AG$65</definedName>
    <definedName name="Z_23B0AE5E_CDE0_4E17_9931_BE400E6AF7DC_.wvu.FilterData" localSheetId="1" hidden="1">'Zásobník PD aktivní'!$B$11:$AG$65</definedName>
    <definedName name="Z_2861C3ED_83E3_4D55_B52C_3ABB8B99A1F0_.wvu.FilterData" localSheetId="1" hidden="1">'Zásobník PD aktivní'!$B$11:$AG$65</definedName>
    <definedName name="Z_291DF2EF_A15B_4A44_B7A6_E5EE533AB2ED_.wvu.FilterData" localSheetId="1" hidden="1">'Zásobník PD aktivní'!$B$11:$AG$65</definedName>
    <definedName name="Z_2AB63183_4942_4A3D_A96D_257C87AE7321_.wvu.FilterData" localSheetId="2" hidden="1">'Evidence staveb'!$C$12:$AW$97</definedName>
    <definedName name="Z_2CB59468_048B_4A77_A370_FE6F416DDF7D_.wvu.FilterData" localSheetId="2" hidden="1">'Evidence staveb'!$C$12:$AW$97</definedName>
    <definedName name="Z_2CEB0F02_5D56_405A_B60F_8AD83A65740D_.wvu.FilterData" localSheetId="2" hidden="1">'Evidence staveb'!$C$12:$AW$97</definedName>
    <definedName name="Z_2CEB0F02_5D56_405A_B60F_8AD83A65740D_.wvu.FilterData" localSheetId="1" hidden="1">'Zásobník PD aktivní'!$B$11:$AG$65</definedName>
    <definedName name="Z_2D1C3B8A_1134_4537_9602_0531D70BB337_.wvu.FilterData" localSheetId="1" hidden="1">'Zásobník PD aktivní'!$B$11:$AG$65</definedName>
    <definedName name="Z_2DBE9D64_DA09_44FB_B485_7E257FE06F94_.wvu.FilterData" localSheetId="2" hidden="1">'Evidence staveb'!$C$12:$AW$97</definedName>
    <definedName name="Z_2DBE9D64_DA09_44FB_B485_7E257FE06F94_.wvu.FilterData" localSheetId="1" hidden="1">'Zásobník PD aktivní'!$B$11:$AG$65</definedName>
    <definedName name="Z_2E04DE61_D904_4C38_9546_5F1E1A1ACC2A_.wvu.FilterData" localSheetId="1" hidden="1">'Zásobník PD aktivní'!$B$11:$AG$65</definedName>
    <definedName name="Z_2F708378_8076_43C7_8EE6_330AE9D90B12_.wvu.FilterData" localSheetId="2" hidden="1">'Evidence staveb'!$C$12:$AW$97</definedName>
    <definedName name="Z_2FA35E6A_9667_4FA7_91B5_89B564594059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2FA35E6A_9667_4FA7_91B5_89B564594059_.wvu.Cols" localSheetId="1" hidden="1">'Zásobník PD aktivní'!$B:$B,'Zásobník PD aktivní'!$G:$G,'Zásobník PD aktivní'!$AA:$AB,'Zásobník PD aktivní'!$AE:$AE,'Zásobník PD aktivní'!$AG:$AG</definedName>
    <definedName name="Z_2FA35E6A_9667_4FA7_91B5_89B564594059_.wvu.FilterData" localSheetId="2" hidden="1">'Evidence staveb'!$C$12:$AW$97</definedName>
    <definedName name="Z_2FA35E6A_9667_4FA7_91B5_89B564594059_.wvu.FilterData" localSheetId="1" hidden="1">'Zásobník PD aktivní'!$B$11:$AG$65</definedName>
    <definedName name="Z_2FA35E6A_9667_4FA7_91B5_89B564594059_.wvu.Rows" localSheetId="2" hidden="1">'Evidence staveb'!$14:$14</definedName>
    <definedName name="Z_301D126A_E0EA_477B_B4A2_757C4E17439B_.wvu.FilterData" localSheetId="1" hidden="1">'Zásobník PD aktivní'!$B$11:$AG$65</definedName>
    <definedName name="Z_30E7101A_8FF2_427A_88AB_82D9E2F9F40B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30E7101A_8FF2_427A_88AB_82D9E2F9F40B_.wvu.Cols" localSheetId="1" hidden="1">'Zásobník PD aktivní'!$B:$B,'Zásobník PD aktivní'!$G:$G,'Zásobník PD aktivní'!$AA:$AB,'Zásobník PD aktivní'!$AE:$AE,'Zásobník PD aktivní'!$AG:$AG</definedName>
    <definedName name="Z_30E7101A_8FF2_427A_88AB_82D9E2F9F40B_.wvu.FilterData" localSheetId="2" hidden="1">'Evidence staveb'!$C$12:$AW$97</definedName>
    <definedName name="Z_30E7101A_8FF2_427A_88AB_82D9E2F9F40B_.wvu.FilterData" localSheetId="1" hidden="1">'Zásobník PD aktivní'!$B$11:$AG$65</definedName>
    <definedName name="Z_30E7101A_8FF2_427A_88AB_82D9E2F9F40B_.wvu.Rows" localSheetId="2" hidden="1">'Evidence staveb'!$14:$14</definedName>
    <definedName name="Z_3132D2DA_2B5E_44A1_B9A0_3B2F5909251F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3132D2DA_2B5E_44A1_B9A0_3B2F5909251F_.wvu.Cols" localSheetId="1" hidden="1">'Zásobník PD aktivní'!$B:$B,'Zásobník PD aktivní'!$G:$G,'Zásobník PD aktivní'!$AA:$AB,'Zásobník PD aktivní'!$AE:$AE,'Zásobník PD aktivní'!$AG:$AG</definedName>
    <definedName name="Z_3132D2DA_2B5E_44A1_B9A0_3B2F5909251F_.wvu.FilterData" localSheetId="2" hidden="1">'Evidence staveb'!$C$12:$AW$97</definedName>
    <definedName name="Z_3132D2DA_2B5E_44A1_B9A0_3B2F5909251F_.wvu.FilterData" localSheetId="1" hidden="1">'Zásobník PD aktivní'!$B$11:$AG$65</definedName>
    <definedName name="Z_3132D2DA_2B5E_44A1_B9A0_3B2F5909251F_.wvu.Rows" localSheetId="2" hidden="1">'Evidence staveb'!$14:$14</definedName>
    <definedName name="Z_315E3003_F357_4042_A0F0_65EABC55FFBE_.wvu.FilterData" localSheetId="2" hidden="1">'Evidence staveb'!$C$12:$AW$97</definedName>
    <definedName name="Z_315E3003_F357_4042_A0F0_65EABC55FFBE_.wvu.FilterData" localSheetId="1" hidden="1">'Zásobník PD aktivní'!$B$11:$AG$65</definedName>
    <definedName name="Z_32E3223D_4026_4A1B_8047_21E877FBA03A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32E3223D_4026_4A1B_8047_21E877FBA03A_.wvu.Cols" localSheetId="1" hidden="1">'Zásobník PD aktivní'!$B:$B,'Zásobník PD aktivní'!$G:$G,'Zásobník PD aktivní'!$AA:$AB,'Zásobník PD aktivní'!$AE:$AE,'Zásobník PD aktivní'!$AG:$AG</definedName>
    <definedName name="Z_32E3223D_4026_4A1B_8047_21E877FBA03A_.wvu.FilterData" localSheetId="2" hidden="1">'Evidence staveb'!$C$12:$AW$97</definedName>
    <definedName name="Z_32E3223D_4026_4A1B_8047_21E877FBA03A_.wvu.FilterData" localSheetId="1" hidden="1">'Zásobník PD aktivní'!$B$11:$AG$65</definedName>
    <definedName name="Z_32E3223D_4026_4A1B_8047_21E877FBA03A_.wvu.Rows" localSheetId="2" hidden="1">'Evidence staveb'!$14:$14</definedName>
    <definedName name="Z_34989E63_641E_4CB9_821D_BCEBE9AA7795_.wvu.FilterData" localSheetId="2" hidden="1">'Evidence staveb'!$C$12:$AW$97</definedName>
    <definedName name="Z_34989E63_641E_4CB9_821D_BCEBE9AA7795_.wvu.FilterData" localSheetId="1" hidden="1">'Zásobník PD aktivní'!$B$11:$AG$65</definedName>
    <definedName name="Z_3506B72B_7F8B_47C7_A6B4_F8190681309C_.wvu.FilterData" localSheetId="2" hidden="1">'Evidence staveb'!$C$12:$AW$97</definedName>
    <definedName name="Z_353CF5C8_9D4D_4BEC_BFE3_A6A0E8180FB7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353CF5C8_9D4D_4BEC_BFE3_A6A0E8180FB7_.wvu.Cols" localSheetId="1" hidden="1">'Zásobník PD aktivní'!$B:$B,'Zásobník PD aktivní'!$G:$G,'Zásobník PD aktivní'!$AA:$AB,'Zásobník PD aktivní'!$AE:$AE,'Zásobník PD aktivní'!$AG:$AG</definedName>
    <definedName name="Z_353CF5C8_9D4D_4BEC_BFE3_A6A0E8180FB7_.wvu.FilterData" localSheetId="2" hidden="1">'Evidence staveb'!$C$12:$AW$97</definedName>
    <definedName name="Z_353CF5C8_9D4D_4BEC_BFE3_A6A0E8180FB7_.wvu.FilterData" localSheetId="1" hidden="1">'Zásobník PD aktivní'!$B$11:$AG$65</definedName>
    <definedName name="Z_353CF5C8_9D4D_4BEC_BFE3_A6A0E8180FB7_.wvu.Rows" localSheetId="2" hidden="1">'Evidence staveb'!$14:$14</definedName>
    <definedName name="Z_36158AE7_78E3_4C44_9ACB_1F047CDC3B21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36158AE7_78E3_4C44_9ACB_1F047CDC3B21_.wvu.Cols" localSheetId="1" hidden="1">'Zásobník PD aktivní'!$B:$B,'Zásobník PD aktivní'!$G:$G,'Zásobník PD aktivní'!$AA:$AB,'Zásobník PD aktivní'!$AE:$AE,'Zásobník PD aktivní'!$AG:$AG</definedName>
    <definedName name="Z_36158AE7_78E3_4C44_9ACB_1F047CDC3B21_.wvu.FilterData" localSheetId="2" hidden="1">'Evidence staveb'!$C$12:$AW$97</definedName>
    <definedName name="Z_36158AE7_78E3_4C44_9ACB_1F047CDC3B21_.wvu.FilterData" localSheetId="1" hidden="1">'Zásobník PD aktivní'!$B$11:$AG$65</definedName>
    <definedName name="Z_36158AE7_78E3_4C44_9ACB_1F047CDC3B21_.wvu.Rows" localSheetId="2" hidden="1">'Evidence staveb'!$14:$14</definedName>
    <definedName name="Z_368ECC56_E47A_44D2_8A74_582CFAD9E56C_.wvu.FilterData" localSheetId="2" hidden="1">'Evidence staveb'!$C$12:$AW$97</definedName>
    <definedName name="Z_36A1435D_740E_4605_B82C_5CCAE605E87B_.wvu.FilterData" localSheetId="1" hidden="1">'Zásobník PD aktivní'!$B$11:$AG$65</definedName>
    <definedName name="Z_37890C6C_D720_4964_8AE8_1FBA9E749542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37890C6C_D720_4964_8AE8_1FBA9E749542_.wvu.Cols" localSheetId="1" hidden="1">'Zásobník PD aktivní'!$B:$B,'Zásobník PD aktivní'!$G:$G,'Zásobník PD aktivní'!$AA:$AB,'Zásobník PD aktivní'!$AE:$AE,'Zásobník PD aktivní'!$AG:$AG</definedName>
    <definedName name="Z_37890C6C_D720_4964_8AE8_1FBA9E749542_.wvu.FilterData" localSheetId="2" hidden="1">'Evidence staveb'!$C$12:$AW$97</definedName>
    <definedName name="Z_37890C6C_D720_4964_8AE8_1FBA9E749542_.wvu.FilterData" localSheetId="1" hidden="1">'Zásobník PD aktivní'!$B$11:$AG$65</definedName>
    <definedName name="Z_37890C6C_D720_4964_8AE8_1FBA9E749542_.wvu.Rows" localSheetId="2" hidden="1">'Evidence staveb'!$14:$14</definedName>
    <definedName name="Z_3D668464_8FEE_4880_944B_4D622781C5EB_.wvu.FilterData" localSheetId="1" hidden="1">'Zásobník PD aktivní'!$B$11:$AG$65</definedName>
    <definedName name="Z_3FBC9051_EE8E_43D7_927C_51F864E774DC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3FBC9051_EE8E_43D7_927C_51F864E774DC_.wvu.Cols" localSheetId="1" hidden="1">'Zásobník PD aktivní'!$B:$B,'Zásobník PD aktivní'!$G:$G,'Zásobník PD aktivní'!$AA:$AB,'Zásobník PD aktivní'!$AE:$AE,'Zásobník PD aktivní'!$AG:$AG</definedName>
    <definedName name="Z_3FBC9051_EE8E_43D7_927C_51F864E774DC_.wvu.FilterData" localSheetId="2" hidden="1">'Evidence staveb'!$C$12:$AW$97</definedName>
    <definedName name="Z_3FBC9051_EE8E_43D7_927C_51F864E774DC_.wvu.FilterData" localSheetId="1" hidden="1">'Zásobník PD aktivní'!$B$11:$AG$65</definedName>
    <definedName name="Z_3FBC9051_EE8E_43D7_927C_51F864E774DC_.wvu.Rows" localSheetId="2" hidden="1">'Evidence staveb'!$14:$14</definedName>
    <definedName name="Z_40A54BE0_E706_4236_9AC6_A478416AD59C_.wvu.FilterData" localSheetId="1" hidden="1">'Zásobník PD aktivní'!$B$11:$AG$65</definedName>
    <definedName name="Z_4117736D_EB64_420D_99CB_723EC6AD3EC5_.wvu.FilterData" localSheetId="2" hidden="1">'Evidence staveb'!$C$12:$AW$97</definedName>
    <definedName name="Z_41CDDF91_A9D4_4796_BDC8_F21C4BC4713C_.wvu.FilterData" localSheetId="1" hidden="1">'Zásobník PD aktivní'!$B$11:$AG$65</definedName>
    <definedName name="Z_4370F9B5_56FC_4078_A7E6_6DF0770FF858_.wvu.FilterData" localSheetId="2" hidden="1">'Evidence staveb'!$C$12:$AW$97</definedName>
    <definedName name="Z_4370F9B5_56FC_4078_A7E6_6DF0770FF858_.wvu.FilterData" localSheetId="1" hidden="1">'Zásobník PD aktivní'!$B$11:$AG$65</definedName>
    <definedName name="Z_44540C88_B480_415F_A8BD_B391F8590695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44540C88_B480_415F_A8BD_B391F8590695_.wvu.Cols" localSheetId="1" hidden="1">'Zásobník PD aktivní'!$B:$B,'Zásobník PD aktivní'!$G:$G,'Zásobník PD aktivní'!$AA:$AB,'Zásobník PD aktivní'!$AE:$AE,'Zásobník PD aktivní'!$AG:$AG</definedName>
    <definedName name="Z_44540C88_B480_415F_A8BD_B391F8590695_.wvu.FilterData" localSheetId="2" hidden="1">'Evidence staveb'!$C$12:$AW$97</definedName>
    <definedName name="Z_44540C88_B480_415F_A8BD_B391F8590695_.wvu.FilterData" localSheetId="1" hidden="1">'Zásobník PD aktivní'!$B$11:$AG$65</definedName>
    <definedName name="Z_44540C88_B480_415F_A8BD_B391F8590695_.wvu.Rows" localSheetId="2" hidden="1">'Evidence staveb'!$14:$14</definedName>
    <definedName name="Z_446EB3D6_E65F_41DB_946D_BF01214E3A7D_.wvu.FilterData" localSheetId="1" hidden="1">'Zásobník PD aktivní'!$B$11:$AG$65</definedName>
    <definedName name="Z_447FFABE_F831_4D16_B373_7314E98E436E_.wvu.FilterData" localSheetId="1" hidden="1">'Zásobník PD aktivní'!$B$11:$AG$65</definedName>
    <definedName name="Z_457A1EDA_DC47_4307_81AD_35A52D58830B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457A1EDA_DC47_4307_81AD_35A52D58830B_.wvu.Cols" localSheetId="1" hidden="1">'Zásobník PD aktivní'!$B:$B,'Zásobník PD aktivní'!$G:$G,'Zásobník PD aktivní'!$AA:$AB,'Zásobník PD aktivní'!$AE:$AE,'Zásobník PD aktivní'!$AG:$AG</definedName>
    <definedName name="Z_457A1EDA_DC47_4307_81AD_35A52D58830B_.wvu.FilterData" localSheetId="2" hidden="1">'Evidence staveb'!$C$12:$AW$97</definedName>
    <definedName name="Z_457A1EDA_DC47_4307_81AD_35A52D58830B_.wvu.FilterData" localSheetId="1" hidden="1">'Zásobník PD aktivní'!$B$11:$AG$65</definedName>
    <definedName name="Z_457A1EDA_DC47_4307_81AD_35A52D58830B_.wvu.Rows" localSheetId="2" hidden="1">'Evidence staveb'!$14:$14</definedName>
    <definedName name="Z_464E9E2F_AD4D_41B9_9ABA_2AF48430A043_.wvu.FilterData" localSheetId="2" hidden="1">'Evidence staveb'!$C$12:$AW$97</definedName>
    <definedName name="Z_464E9E2F_AD4D_41B9_9ABA_2AF48430A043_.wvu.FilterData" localSheetId="1" hidden="1">'Zásobník PD aktivní'!$B$11:$AG$65</definedName>
    <definedName name="Z_46C0B8CE_C28A_4000_9784_A45F0FA76A3C_.wvu.FilterData" localSheetId="2" hidden="1">'Evidence staveb'!$C$12:$AW$97</definedName>
    <definedName name="Z_46E93261_C647_47AF_A2C1_180350097819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46E93261_C647_47AF_A2C1_180350097819_.wvu.Cols" localSheetId="1" hidden="1">'Zásobník PD aktivní'!$B:$B,'Zásobník PD aktivní'!$G:$G,'Zásobník PD aktivní'!$AA:$AB,'Zásobník PD aktivní'!$AE:$AE,'Zásobník PD aktivní'!$AG:$AG</definedName>
    <definedName name="Z_46E93261_C647_47AF_A2C1_180350097819_.wvu.FilterData" localSheetId="2" hidden="1">'Evidence staveb'!$C$12:$AW$97</definedName>
    <definedName name="Z_46E93261_C647_47AF_A2C1_180350097819_.wvu.FilterData" localSheetId="1" hidden="1">'Zásobník PD aktivní'!$B$11:$AG$65</definedName>
    <definedName name="Z_46E93261_C647_47AF_A2C1_180350097819_.wvu.Rows" localSheetId="2" hidden="1">'Evidence staveb'!$14:$14</definedName>
    <definedName name="Z_485798B2_8C0C_4DE7_8A67_BCEC292BFE18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485798B2_8C0C_4DE7_8A67_BCEC292BFE18_.wvu.Cols" localSheetId="1" hidden="1">'Zásobník PD aktivní'!$B:$B,'Zásobník PD aktivní'!$G:$G,'Zásobník PD aktivní'!$AA:$AB,'Zásobník PD aktivní'!$AE:$AE,'Zásobník PD aktivní'!$AG:$AG</definedName>
    <definedName name="Z_485798B2_8C0C_4DE7_8A67_BCEC292BFE18_.wvu.FilterData" localSheetId="2" hidden="1">'Evidence staveb'!$C$12:$AW$97</definedName>
    <definedName name="Z_485798B2_8C0C_4DE7_8A67_BCEC292BFE18_.wvu.FilterData" localSheetId="1" hidden="1">'Zásobník PD aktivní'!$B$11:$AG$65</definedName>
    <definedName name="Z_485798B2_8C0C_4DE7_8A67_BCEC292BFE18_.wvu.Rows" localSheetId="2" hidden="1">'Evidence staveb'!$14:$14</definedName>
    <definedName name="Z_49E41323_8EDF_4B93_AE89_6F17D057B996_.wvu.FilterData" localSheetId="2" hidden="1">'Evidence staveb'!$C$12:$AW$97</definedName>
    <definedName name="Z_4AD7BDE4_61DC_4674_A63F_66DA017B8B9A_.wvu.FilterData" localSheetId="1" hidden="1">'Zásobník PD aktivní'!$B$11:$AG$65</definedName>
    <definedName name="Z_4B51A756_6685_44C8_AB47_0DFB74870606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4B51A756_6685_44C8_AB47_0DFB74870606_.wvu.Cols" localSheetId="1" hidden="1">'Zásobník PD aktivní'!$B:$B,'Zásobník PD aktivní'!$G:$G,'Zásobník PD aktivní'!$AA:$AB,'Zásobník PD aktivní'!$AE:$AE,'Zásobník PD aktivní'!$AG:$AG</definedName>
    <definedName name="Z_4B51A756_6685_44C8_AB47_0DFB74870606_.wvu.FilterData" localSheetId="2" hidden="1">'Evidence staveb'!$C$12:$AW$97</definedName>
    <definedName name="Z_4B51A756_6685_44C8_AB47_0DFB74870606_.wvu.FilterData" localSheetId="1" hidden="1">'Zásobník PD aktivní'!$B$11:$AG$65</definedName>
    <definedName name="Z_4B51A756_6685_44C8_AB47_0DFB74870606_.wvu.Rows" localSheetId="2" hidden="1">'Evidence staveb'!$14:$14</definedName>
    <definedName name="Z_4B8B51F8_4B43_472D_8066_649A6E388858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4B8B51F8_4B43_472D_8066_649A6E388858_.wvu.Cols" localSheetId="1" hidden="1">'Zásobník PD aktivní'!$B:$B,'Zásobník PD aktivní'!$G:$G,'Zásobník PD aktivní'!$AA:$AB,'Zásobník PD aktivní'!$AE:$AE,'Zásobník PD aktivní'!$AG:$AG</definedName>
    <definedName name="Z_4B8B51F8_4B43_472D_8066_649A6E388858_.wvu.FilterData" localSheetId="2" hidden="1">'Evidence staveb'!$C$12:$AW$97</definedName>
    <definedName name="Z_4B8B51F8_4B43_472D_8066_649A6E388858_.wvu.FilterData" localSheetId="1" hidden="1">'Zásobník PD aktivní'!$B$11:$AG$65</definedName>
    <definedName name="Z_4B8B51F8_4B43_472D_8066_649A6E388858_.wvu.Rows" localSheetId="2" hidden="1">'Evidence staveb'!$14:$14</definedName>
    <definedName name="Z_4C917700_68A9_435F_8306_CC3A577E3383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4C917700_68A9_435F_8306_CC3A577E3383_.wvu.Cols" localSheetId="1" hidden="1">'Zásobník PD aktivní'!$B:$B,'Zásobník PD aktivní'!$G:$G,'Zásobník PD aktivní'!$AA:$AB,'Zásobník PD aktivní'!$AE:$AE,'Zásobník PD aktivní'!$AG:$AG</definedName>
    <definedName name="Z_4C917700_68A9_435F_8306_CC3A577E3383_.wvu.FilterData" localSheetId="2" hidden="1">'Evidence staveb'!$C$12:$AW$97</definedName>
    <definedName name="Z_4C917700_68A9_435F_8306_CC3A577E3383_.wvu.FilterData" localSheetId="1" hidden="1">'Zásobník PD aktivní'!$B$11:$AG$65</definedName>
    <definedName name="Z_4C917700_68A9_435F_8306_CC3A577E3383_.wvu.Rows" localSheetId="2" hidden="1">'Evidence staveb'!$14:$14</definedName>
    <definedName name="Z_4D1832A0_1350_42AA_B59C_619BE229323A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4D1832A0_1350_42AA_B59C_619BE229323A_.wvu.Cols" localSheetId="1" hidden="1">'Zásobník PD aktivní'!$B:$B,'Zásobník PD aktivní'!$G:$G,'Zásobník PD aktivní'!$AA:$AB,'Zásobník PD aktivní'!$AE:$AE,'Zásobník PD aktivní'!$AG:$AG</definedName>
    <definedName name="Z_4D1832A0_1350_42AA_B59C_619BE229323A_.wvu.FilterData" localSheetId="2" hidden="1">'Evidence staveb'!$C$12:$AW$97</definedName>
    <definedName name="Z_4D1832A0_1350_42AA_B59C_619BE229323A_.wvu.FilterData" localSheetId="1" hidden="1">'Zásobník PD aktivní'!$B$11:$AG$65</definedName>
    <definedName name="Z_4D1832A0_1350_42AA_B59C_619BE229323A_.wvu.Rows" localSheetId="2" hidden="1">'Evidence staveb'!$14:$14</definedName>
    <definedName name="Z_4D3E93DC_EF24_4169_A4E9_CF5E3378D0D0_.wvu.FilterData" localSheetId="2" hidden="1">'Evidence staveb'!$C$12:$AW$97</definedName>
    <definedName name="Z_4EF2CA28_13D9_41B6_879A_0D93E9B77AC3_.wvu.Cols" localSheetId="2" hidden="1">'Evidence staveb'!$C:$C,'Evidence staveb'!$L:$L,'Evidence staveb'!$N:$N,'Evidence staveb'!$P:$P,'Evidence staveb'!$R:$R,'Evidence staveb'!$T:$T,'Evidence staveb'!$V:$V,'Evidence staveb'!$X:$X,'Evidence staveb'!$Z:$Z,'Evidence staveb'!$AB:$AB,'Evidence staveb'!$AD:$AD,'Evidence staveb'!$AF:$AF,'Evidence staveb'!$AV:$AW</definedName>
    <definedName name="Z_4EF2CA28_13D9_41B6_879A_0D93E9B77AC3_.wvu.Cols" localSheetId="1" hidden="1">'Zásobník PD aktivní'!$B:$B,'Zásobník PD aktivní'!$G:$G,'Zásobník PD aktivní'!$AA:$AB,'Zásobník PD aktivní'!$AE:$AE,'Zásobník PD aktivní'!$AG:$AG</definedName>
    <definedName name="Z_4EF2CA28_13D9_41B6_879A_0D93E9B77AC3_.wvu.FilterData" localSheetId="2" hidden="1">'Evidence staveb'!$C$12:$AW$97</definedName>
    <definedName name="Z_4EF2CA28_13D9_41B6_879A_0D93E9B77AC3_.wvu.FilterData" localSheetId="1" hidden="1">'Zásobník PD aktivní'!$B$11:$AG$65</definedName>
    <definedName name="Z_510F66FD_3242_4079_AA47_95F7C68E9B80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510F66FD_3242_4079_AA47_95F7C68E9B80_.wvu.Cols" localSheetId="1" hidden="1">'Zásobník PD aktivní'!$B:$B,'Zásobník PD aktivní'!$G:$G,'Zásobník PD aktivní'!$AA:$AB,'Zásobník PD aktivní'!$AE:$AE,'Zásobník PD aktivní'!$AG:$AG</definedName>
    <definedName name="Z_510F66FD_3242_4079_AA47_95F7C68E9B80_.wvu.FilterData" localSheetId="2" hidden="1">'Evidence staveb'!$C$12:$AW$97</definedName>
    <definedName name="Z_510F66FD_3242_4079_AA47_95F7C68E9B80_.wvu.FilterData" localSheetId="1" hidden="1">'Zásobník PD aktivní'!$B$11:$AG$65</definedName>
    <definedName name="Z_510F66FD_3242_4079_AA47_95F7C68E9B80_.wvu.Rows" localSheetId="2" hidden="1">'Evidence staveb'!$14:$14</definedName>
    <definedName name="Z_513EA654_D7AA_4EEE_96FF_53EA45346D59_.wvu.FilterData" localSheetId="1" hidden="1">'Zásobník PD aktivní'!$B$11:$AG$65</definedName>
    <definedName name="Z_51B903AA_6B44_4D6B_A6C5_70EF4AB0BD12_.wvu.FilterData" localSheetId="2" hidden="1">'Evidence staveb'!$C$12:$AW$97</definedName>
    <definedName name="Z_53DE644B_DFBE_46AD_B40E_A3F6770863A0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53DE644B_DFBE_46AD_B40E_A3F6770863A0_.wvu.Cols" localSheetId="1" hidden="1">'Zásobník PD aktivní'!$B:$B,'Zásobník PD aktivní'!$G:$G,'Zásobník PD aktivní'!$AA:$AB,'Zásobník PD aktivní'!$AE:$AE,'Zásobník PD aktivní'!$AG:$AG</definedName>
    <definedName name="Z_53DE644B_DFBE_46AD_B40E_A3F6770863A0_.wvu.FilterData" localSheetId="2" hidden="1">'Evidence staveb'!$C$12:$AW$97</definedName>
    <definedName name="Z_53DE644B_DFBE_46AD_B40E_A3F6770863A0_.wvu.FilterData" localSheetId="1" hidden="1">'Zásobník PD aktivní'!$B$11:$AG$65</definedName>
    <definedName name="Z_53DE644B_DFBE_46AD_B40E_A3F6770863A0_.wvu.Rows" localSheetId="2" hidden="1">'Evidence staveb'!$14:$14</definedName>
    <definedName name="Z_5430DD76_98C2_4175_BCDD_1CEF1857D860_.wvu.FilterData" localSheetId="2" hidden="1">'Evidence staveb'!$C$12:$AW$97</definedName>
    <definedName name="Z_5431F855_ACFA_4CEA_8DF8_80F93611D8BF_.wvu.FilterData" localSheetId="2" hidden="1">'Evidence staveb'!$C$12:$AW$97</definedName>
    <definedName name="Z_55073563_31C8_47DE_8C56_2A64998A6FB5_.wvu.FilterData" localSheetId="1" hidden="1">'Zásobník PD aktivní'!$B$11:$AG$65</definedName>
    <definedName name="Z_55C05027_CD88_44BC_BB51_0830F2BB2D28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55C05027_CD88_44BC_BB51_0830F2BB2D28_.wvu.Cols" localSheetId="1" hidden="1">'Zásobník PD aktivní'!$B:$B,'Zásobník PD aktivní'!$G:$G,'Zásobník PD aktivní'!$AA:$AB,'Zásobník PD aktivní'!$AE:$AE,'Zásobník PD aktivní'!$AG:$AG</definedName>
    <definedName name="Z_55C05027_CD88_44BC_BB51_0830F2BB2D28_.wvu.FilterData" localSheetId="2" hidden="1">'Evidence staveb'!$C$12:$AW$97</definedName>
    <definedName name="Z_55C05027_CD88_44BC_BB51_0830F2BB2D28_.wvu.FilterData" localSheetId="1" hidden="1">'Zásobník PD aktivní'!$B$11:$AG$65</definedName>
    <definedName name="Z_55C05027_CD88_44BC_BB51_0830F2BB2D28_.wvu.Rows" localSheetId="2" hidden="1">'Evidence staveb'!$14:$14</definedName>
    <definedName name="Z_561AE4E7_8511_4BC9_A05B_FBDDD15F31C2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561AE4E7_8511_4BC9_A05B_FBDDD15F31C2_.wvu.Cols" localSheetId="1" hidden="1">'Zásobník PD aktivní'!$B:$B,'Zásobník PD aktivní'!$G:$G,'Zásobník PD aktivní'!$AA:$AB,'Zásobník PD aktivní'!$AE:$AE,'Zásobník PD aktivní'!$AG:$AG</definedName>
    <definedName name="Z_561AE4E7_8511_4BC9_A05B_FBDDD15F31C2_.wvu.FilterData" localSheetId="2" hidden="1">'Evidence staveb'!$C$12:$AW$97</definedName>
    <definedName name="Z_561AE4E7_8511_4BC9_A05B_FBDDD15F31C2_.wvu.FilterData" localSheetId="1" hidden="1">'Zásobník PD aktivní'!$B$11:$AG$65</definedName>
    <definedName name="Z_561AE4E7_8511_4BC9_A05B_FBDDD15F31C2_.wvu.Rows" localSheetId="2" hidden="1">'Evidence staveb'!$14:$14</definedName>
    <definedName name="Z_57F25C14_FE5C_4FEB_B292_E47CB91F34BC_.wvu.FilterData" localSheetId="2" hidden="1">'Evidence staveb'!$C$12:$AW$97</definedName>
    <definedName name="Z_57F25C14_FE5C_4FEB_B292_E47CB91F34BC_.wvu.FilterData" localSheetId="1" hidden="1">'Zásobník PD aktivní'!$B$11:$AG$65</definedName>
    <definedName name="Z_57F5E60C_5FE1_4C0B_9729_023A6908EE79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57F5E60C_5FE1_4C0B_9729_023A6908EE79_.wvu.Cols" localSheetId="1" hidden="1">'Zásobník PD aktivní'!$B:$B,'Zásobník PD aktivní'!$G:$G,'Zásobník PD aktivní'!$AA:$AB,'Zásobník PD aktivní'!$AE:$AE,'Zásobník PD aktivní'!$AG:$AG</definedName>
    <definedName name="Z_57F5E60C_5FE1_4C0B_9729_023A6908EE79_.wvu.FilterData" localSheetId="2" hidden="1">'Evidence staveb'!$C$12:$AW$97</definedName>
    <definedName name="Z_57F5E60C_5FE1_4C0B_9729_023A6908EE79_.wvu.FilterData" localSheetId="1" hidden="1">'Zásobník PD aktivní'!$B$11:$AG$65</definedName>
    <definedName name="Z_57F5E60C_5FE1_4C0B_9729_023A6908EE79_.wvu.Rows" localSheetId="2" hidden="1">'Evidence staveb'!$14:$14</definedName>
    <definedName name="Z_599CB6A6_50D9_49C5_BC6F_6EF715235141_.wvu.FilterData" localSheetId="2" hidden="1">'Evidence staveb'!$C$12:$AW$97</definedName>
    <definedName name="Z_599CB6A6_50D9_49C5_BC6F_6EF715235141_.wvu.FilterData" localSheetId="1" hidden="1">'Zásobník PD aktivní'!$B$11:$AG$65</definedName>
    <definedName name="Z_5AFB86D5_3AEF_4240_A8D6_D8CEF93F5D7D_.wvu.FilterData" localSheetId="1" hidden="1">'Zásobník PD aktivní'!$B$11:$AG$65</definedName>
    <definedName name="Z_5AFFC8F5_4563_4020_A883_89BD1AD2D58B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5AFFC8F5_4563_4020_A883_89BD1AD2D58B_.wvu.Cols" localSheetId="1" hidden="1">'Zásobník PD aktivní'!$B:$B,'Zásobník PD aktivní'!$G:$G,'Zásobník PD aktivní'!$AA:$AB,'Zásobník PD aktivní'!$AE:$AE,'Zásobník PD aktivní'!$AG:$AG</definedName>
    <definedName name="Z_5AFFC8F5_4563_4020_A883_89BD1AD2D58B_.wvu.FilterData" localSheetId="2" hidden="1">'Evidence staveb'!$C$12:$AW$97</definedName>
    <definedName name="Z_5AFFC8F5_4563_4020_A883_89BD1AD2D58B_.wvu.FilterData" localSheetId="1" hidden="1">'Zásobník PD aktivní'!$B$11:$AG$65</definedName>
    <definedName name="Z_5AFFC8F5_4563_4020_A883_89BD1AD2D58B_.wvu.Rows" localSheetId="2" hidden="1">'Evidence staveb'!$14:$14</definedName>
    <definedName name="Z_5B1C8F40_924B_4B3A_81C8_1779E4717B10_.wvu.FilterData" localSheetId="2" hidden="1">'Evidence staveb'!$C$12:$AW$97</definedName>
    <definedName name="Z_5B1C8F40_924B_4B3A_81C8_1779E4717B10_.wvu.FilterData" localSheetId="1" hidden="1">'Zásobník PD aktivní'!$B$11:$AG$65</definedName>
    <definedName name="Z_5B3D2626_7CEF_481E_8D06_01DB91411621_.wvu.FilterData" localSheetId="1" hidden="1">'Zásobník PD aktivní'!$B$11:$AG$65</definedName>
    <definedName name="Z_5CEC8857_3BD0_442A_A5DC_066DAA3F27E4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5CEC8857_3BD0_442A_A5DC_066DAA3F27E4_.wvu.Cols" localSheetId="1" hidden="1">'Zásobník PD aktivní'!$B:$B,'Zásobník PD aktivní'!$G:$G,'Zásobník PD aktivní'!$AA:$AB,'Zásobník PD aktivní'!$AE:$AE,'Zásobník PD aktivní'!$AG:$AG</definedName>
    <definedName name="Z_5CEC8857_3BD0_442A_A5DC_066DAA3F27E4_.wvu.FilterData" localSheetId="2" hidden="1">'Evidence staveb'!$C$12:$AW$97</definedName>
    <definedName name="Z_5CEC8857_3BD0_442A_A5DC_066DAA3F27E4_.wvu.FilterData" localSheetId="1" hidden="1">'Zásobník PD aktivní'!$B$11:$AG$65</definedName>
    <definedName name="Z_5CEC8857_3BD0_442A_A5DC_066DAA3F27E4_.wvu.Rows" localSheetId="2" hidden="1">'Evidence staveb'!$14:$14</definedName>
    <definedName name="Z_5E572D3D_4890_48CF_B238_46426AE04483_.wvu.FilterData" localSheetId="1" hidden="1">'Zásobník PD aktivní'!$B$11:$AG$65</definedName>
    <definedName name="Z_5F196830_57FD_48B0_AD24_214541BF2927_.wvu.FilterData" localSheetId="1" hidden="1">'Zásobník PD aktivní'!$B$11:$AG$65</definedName>
    <definedName name="Z_600860F7_42A1_4FF1_99AE_AFEAC037A660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600860F7_42A1_4FF1_99AE_AFEAC037A660_.wvu.Cols" localSheetId="1" hidden="1">'Zásobník PD aktivní'!$B:$B,'Zásobník PD aktivní'!$G:$G,'Zásobník PD aktivní'!$AA:$AB,'Zásobník PD aktivní'!$AE:$AE,'Zásobník PD aktivní'!$AG:$AG</definedName>
    <definedName name="Z_600860F7_42A1_4FF1_99AE_AFEAC037A660_.wvu.FilterData" localSheetId="2" hidden="1">'Evidence staveb'!$C$12:$AW$97</definedName>
    <definedName name="Z_600860F7_42A1_4FF1_99AE_AFEAC037A660_.wvu.FilterData" localSheetId="1" hidden="1">'Zásobník PD aktivní'!$B$11:$AG$65</definedName>
    <definedName name="Z_600860F7_42A1_4FF1_99AE_AFEAC037A660_.wvu.Rows" localSheetId="2" hidden="1">'Evidence staveb'!$14:$14</definedName>
    <definedName name="Z_60B9D6D2_08DB_4AD6_9C94_65CF9E2C27E0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60B9D6D2_08DB_4AD6_9C94_65CF9E2C27E0_.wvu.Cols" localSheetId="1" hidden="1">'Zásobník PD aktivní'!$B:$B,'Zásobník PD aktivní'!$G:$G,'Zásobník PD aktivní'!$AA:$AB,'Zásobník PD aktivní'!$AE:$AE,'Zásobník PD aktivní'!$AG:$AG</definedName>
    <definedName name="Z_60B9D6D2_08DB_4AD6_9C94_65CF9E2C27E0_.wvu.FilterData" localSheetId="2" hidden="1">'Evidence staveb'!$C$12:$AW$97</definedName>
    <definedName name="Z_60B9D6D2_08DB_4AD6_9C94_65CF9E2C27E0_.wvu.FilterData" localSheetId="1" hidden="1">'Zásobník PD aktivní'!$B$11:$AG$65</definedName>
    <definedName name="Z_60B9D6D2_08DB_4AD6_9C94_65CF9E2C27E0_.wvu.Rows" localSheetId="2" hidden="1">'Evidence staveb'!$14:$14</definedName>
    <definedName name="Z_60D0E61E_870C_4CDF_BB99_C8CAA4E82AA8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60D0E61E_870C_4CDF_BB99_C8CAA4E82AA8_.wvu.Cols" localSheetId="1" hidden="1">'Zásobník PD aktivní'!$B:$B,'Zásobník PD aktivní'!$G:$G,'Zásobník PD aktivní'!$AA:$AB,'Zásobník PD aktivní'!$AE:$AE,'Zásobník PD aktivní'!$AG:$AG</definedName>
    <definedName name="Z_60D0E61E_870C_4CDF_BB99_C8CAA4E82AA8_.wvu.FilterData" localSheetId="2" hidden="1">'Evidence staveb'!$C$12:$AW$97</definedName>
    <definedName name="Z_60D0E61E_870C_4CDF_BB99_C8CAA4E82AA8_.wvu.FilterData" localSheetId="1" hidden="1">'Zásobník PD aktivní'!$B$11:$AG$65</definedName>
    <definedName name="Z_60D0E61E_870C_4CDF_BB99_C8CAA4E82AA8_.wvu.Rows" localSheetId="2" hidden="1">'Evidence staveb'!$14:$14</definedName>
    <definedName name="Z_6481A267_BFBD_4515_BED2_03277461E647_.wvu.FilterData" localSheetId="2" hidden="1">'Evidence staveb'!$C$12:$AW$97</definedName>
    <definedName name="Z_6481A267_BFBD_4515_BED2_03277461E647_.wvu.FilterData" localSheetId="1" hidden="1">'Zásobník PD aktivní'!$B$11:$AG$65</definedName>
    <definedName name="Z_665BDF93_7F54_4BAB_B687_055CE1D39B80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665BDF93_7F54_4BAB_B687_055CE1D39B80_.wvu.Cols" localSheetId="1" hidden="1">'Zásobník PD aktivní'!$B:$B,'Zásobník PD aktivní'!$G:$G,'Zásobník PD aktivní'!$AA:$AB,'Zásobník PD aktivní'!$AE:$AE,'Zásobník PD aktivní'!$AG:$AG</definedName>
    <definedName name="Z_665BDF93_7F54_4BAB_B687_055CE1D39B80_.wvu.FilterData" localSheetId="2" hidden="1">'Evidence staveb'!$C$12:$AW$97</definedName>
    <definedName name="Z_665BDF93_7F54_4BAB_B687_055CE1D39B80_.wvu.FilterData" localSheetId="1" hidden="1">'Zásobník PD aktivní'!$B$11:$AG$65</definedName>
    <definedName name="Z_665BDF93_7F54_4BAB_B687_055CE1D39B80_.wvu.Rows" localSheetId="2" hidden="1">'Evidence staveb'!$14:$14</definedName>
    <definedName name="Z_665C48E0_B959_4294_AA64_FC93043F97AD_.wvu.FilterData" localSheetId="2" hidden="1">'Evidence staveb'!$C$12:$AW$97</definedName>
    <definedName name="Z_665C48E0_B959_4294_AA64_FC93043F97AD_.wvu.FilterData" localSheetId="1" hidden="1">'Zásobník PD aktivní'!$B$11:$AG$65</definedName>
    <definedName name="Z_66A5D11C_A88D_4BB0_BBCD_1EA416300663_.wvu.FilterData" localSheetId="1" hidden="1">'Zásobník PD aktivní'!$B$11:$AG$65</definedName>
    <definedName name="Z_67519B63_A7BE_49DB_9089_93ADF400166E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67519B63_A7BE_49DB_9089_93ADF400166E_.wvu.Cols" localSheetId="1" hidden="1">'Zásobník PD aktivní'!$B:$B,'Zásobník PD aktivní'!$G:$G,'Zásobník PD aktivní'!$AA:$AB,'Zásobník PD aktivní'!$AE:$AE,'Zásobník PD aktivní'!$AG:$AG</definedName>
    <definedName name="Z_67519B63_A7BE_49DB_9089_93ADF400166E_.wvu.FilterData" localSheetId="2" hidden="1">'Evidence staveb'!$C$12:$AW$97</definedName>
    <definedName name="Z_67519B63_A7BE_49DB_9089_93ADF400166E_.wvu.FilterData" localSheetId="1" hidden="1">'Zásobník PD aktivní'!$B$11:$AG$65</definedName>
    <definedName name="Z_67519B63_A7BE_49DB_9089_93ADF400166E_.wvu.Rows" localSheetId="2" hidden="1">'Evidence staveb'!$14:$14</definedName>
    <definedName name="Z_67BB6FA2_B276_4277_ACBF_1D235D6879B7_.wvu.FilterData" localSheetId="1" hidden="1">'Zásobník PD aktivní'!$B$11:$AG$65</definedName>
    <definedName name="Z_68F90142_B5AD_496C_8D43_7F8C7530D894_.wvu.FilterData" localSheetId="2" hidden="1">'Evidence staveb'!$C$12:$AW$97</definedName>
    <definedName name="Z_68F90142_B5AD_496C_8D43_7F8C7530D894_.wvu.FilterData" localSheetId="1" hidden="1">'Zásobník PD aktivní'!$B$11:$AG$65</definedName>
    <definedName name="Z_69A5DD95_8439_48DD_9874_3FCB60CC4CF9_.wvu.FilterData" localSheetId="1" hidden="1">'Zásobník PD aktivní'!$B$11:$AG$65</definedName>
    <definedName name="Z_69CA417D_4A17_44A3_B3B8_362005F2FE19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69CA417D_4A17_44A3_B3B8_362005F2FE19_.wvu.Cols" localSheetId="1" hidden="1">'Zásobník PD aktivní'!$B:$B,'Zásobník PD aktivní'!$G:$G,'Zásobník PD aktivní'!$AA:$AB,'Zásobník PD aktivní'!$AE:$AE,'Zásobník PD aktivní'!$AG:$AG</definedName>
    <definedName name="Z_69CA417D_4A17_44A3_B3B8_362005F2FE19_.wvu.FilterData" localSheetId="2" hidden="1">'Evidence staveb'!$C$12:$AW$97</definedName>
    <definedName name="Z_69CA417D_4A17_44A3_B3B8_362005F2FE19_.wvu.FilterData" localSheetId="1" hidden="1">'Zásobník PD aktivní'!$B$11:$AG$65</definedName>
    <definedName name="Z_69CA417D_4A17_44A3_B3B8_362005F2FE19_.wvu.Rows" localSheetId="2" hidden="1">'Evidence staveb'!$14:$14</definedName>
    <definedName name="Z_6BBDA67B_6B6A_4A75_8141_B9F1970E3FC2_.wvu.FilterData" localSheetId="1" hidden="1">'Zásobník PD aktivní'!$B$11:$AG$65</definedName>
    <definedName name="Z_6F4AAEED_98F7_437A_BD3D_4DCA9F3CB429_.wvu.FilterData" localSheetId="1" hidden="1">'Zásobník PD aktivní'!$B$11:$AG$65</definedName>
    <definedName name="Z_6FE22369_EE7E_4AAC_B5BF_5BBCC7137676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6FE22369_EE7E_4AAC_B5BF_5BBCC7137676_.wvu.Cols" localSheetId="1" hidden="1">'Zásobník PD aktivní'!$B:$B,'Zásobník PD aktivní'!$G:$G,'Zásobník PD aktivní'!$AA:$AB,'Zásobník PD aktivní'!$AE:$AE,'Zásobník PD aktivní'!$AG:$AG</definedName>
    <definedName name="Z_6FE22369_EE7E_4AAC_B5BF_5BBCC7137676_.wvu.FilterData" localSheetId="2" hidden="1">'Evidence staveb'!$C$12:$AW$97</definedName>
    <definedName name="Z_6FE22369_EE7E_4AAC_B5BF_5BBCC7137676_.wvu.FilterData" localSheetId="1" hidden="1">'Zásobník PD aktivní'!$B$11:$AG$65</definedName>
    <definedName name="Z_6FE22369_EE7E_4AAC_B5BF_5BBCC7137676_.wvu.Rows" localSheetId="2" hidden="1">'Evidence staveb'!$14:$14</definedName>
    <definedName name="Z_718DDFDF_E819_472D_B175_4894516825C3_.wvu.FilterData" localSheetId="1" hidden="1">'Zásobník PD aktivní'!$B$11:$AG$65</definedName>
    <definedName name="Z_76CF0DB9_C735_43B9_8755_7E45C8488F0D_.wvu.FilterData" localSheetId="1" hidden="1">'Zásobník PD aktivní'!$B$11:$AG$65</definedName>
    <definedName name="Z_76F0F2A9_6ECC_4CFE_A59B_5F52D5DD168D_.wvu.FilterData" localSheetId="1" hidden="1">'Zásobník PD aktivní'!$B$11:$AG$65</definedName>
    <definedName name="Z_77B2DF92_4C32_434E_AD67_F9DC0271BB8B_.wvu.FilterData" localSheetId="2" hidden="1">'Evidence staveb'!$C$12:$AW$97</definedName>
    <definedName name="Z_77B2DF92_4C32_434E_AD67_F9DC0271BB8B_.wvu.FilterData" localSheetId="1" hidden="1">'Zásobník PD aktivní'!$B$11:$AG$65</definedName>
    <definedName name="Z_79A7E51C_8361_4BF3_BBC7_3BC681866225_.wvu.FilterData" localSheetId="1" hidden="1">'Zásobník PD aktivní'!$B$11:$AG$65</definedName>
    <definedName name="Z_7DC40015_C4C7_40C8_A6F1_B6E74BFE07E4_.wvu.FilterData" localSheetId="2" hidden="1">'Evidence staveb'!$C$12:$AW$97</definedName>
    <definedName name="Z_7DC40015_C4C7_40C8_A6F1_B6E74BFE07E4_.wvu.FilterData" localSheetId="1" hidden="1">'Zásobník PD aktivní'!$B$11:$AG$65</definedName>
    <definedName name="Z_808BF632_861F_413C_B976_AFE210849C0E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808BF632_861F_413C_B976_AFE210849C0E_.wvu.Cols" localSheetId="1" hidden="1">'Zásobník PD aktivní'!$B:$B,'Zásobník PD aktivní'!$G:$G,'Zásobník PD aktivní'!$AA:$AB,'Zásobník PD aktivní'!$AE:$AE,'Zásobník PD aktivní'!$AG:$AG</definedName>
    <definedName name="Z_808BF632_861F_413C_B976_AFE210849C0E_.wvu.FilterData" localSheetId="2" hidden="1">'Evidence staveb'!$C$12:$AW$97</definedName>
    <definedName name="Z_808BF632_861F_413C_B976_AFE210849C0E_.wvu.FilterData" localSheetId="1" hidden="1">'Zásobník PD aktivní'!$B$11:$AG$65</definedName>
    <definedName name="Z_808BF632_861F_413C_B976_AFE210849C0E_.wvu.Rows" localSheetId="2" hidden="1">'Evidence staveb'!$14:$14</definedName>
    <definedName name="Z_80A69303_9732_4D42_9F76_A7A27CAA2E13_.wvu.FilterData" localSheetId="1" hidden="1">'Zásobník PD aktivní'!$B$11:$AG$65</definedName>
    <definedName name="Z_8293C5C0_4CC6_4FA7_AAD3_76B6838E1F75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8293C5C0_4CC6_4FA7_AAD3_76B6838E1F75_.wvu.Cols" localSheetId="1" hidden="1">'Zásobník PD aktivní'!$B:$B,'Zásobník PD aktivní'!$G:$G,'Zásobník PD aktivní'!$AA:$AB,'Zásobník PD aktivní'!$AE:$AE,'Zásobník PD aktivní'!$AG:$AG</definedName>
    <definedName name="Z_8293C5C0_4CC6_4FA7_AAD3_76B6838E1F75_.wvu.FilterData" localSheetId="2" hidden="1">'Evidence staveb'!$C$12:$AW$97</definedName>
    <definedName name="Z_8293C5C0_4CC6_4FA7_AAD3_76B6838E1F75_.wvu.FilterData" localSheetId="1" hidden="1">'Zásobník PD aktivní'!$B$11:$AG$65</definedName>
    <definedName name="Z_8293C5C0_4CC6_4FA7_AAD3_76B6838E1F75_.wvu.Rows" localSheetId="2" hidden="1">'Evidence staveb'!$14:$14</definedName>
    <definedName name="Z_84EF2D94_0E27_4F57_807D_5C0F14CD5F26_.wvu.FilterData" localSheetId="2" hidden="1">'Evidence staveb'!$C$12:$AW$97</definedName>
    <definedName name="Z_871C34A6_5ABD_4869_A379_F79830685C7A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871C34A6_5ABD_4869_A379_F79830685C7A_.wvu.Cols" localSheetId="1" hidden="1">'Zásobník PD aktivní'!$B:$B,'Zásobník PD aktivní'!$G:$G,'Zásobník PD aktivní'!$AA:$AB,'Zásobník PD aktivní'!$AE:$AE,'Zásobník PD aktivní'!$AG:$AG</definedName>
    <definedName name="Z_871C34A6_5ABD_4869_A379_F79830685C7A_.wvu.FilterData" localSheetId="2" hidden="1">'Evidence staveb'!$C$12:$AW$97</definedName>
    <definedName name="Z_871C34A6_5ABD_4869_A379_F79830685C7A_.wvu.FilterData" localSheetId="1" hidden="1">'Zásobník PD aktivní'!$B$11:$AG$65</definedName>
    <definedName name="Z_871C34A6_5ABD_4869_A379_F79830685C7A_.wvu.Rows" localSheetId="2" hidden="1">'Evidence staveb'!$14:$14</definedName>
    <definedName name="Z_8764217B_9ACF_4108_97CE_31218A4DE6A4_.wvu.FilterData" localSheetId="2" hidden="1">'Evidence staveb'!$C$12:$AW$97</definedName>
    <definedName name="Z_880CE63B_2C3E_4403_BAE3_0C941340B114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880CE63B_2C3E_4403_BAE3_0C941340B114_.wvu.Cols" localSheetId="1" hidden="1">'Zásobník PD aktivní'!$B:$B,'Zásobník PD aktivní'!$G:$G,'Zásobník PD aktivní'!$AA:$AB,'Zásobník PD aktivní'!$AE:$AE,'Zásobník PD aktivní'!$AG:$AG</definedName>
    <definedName name="Z_880CE63B_2C3E_4403_BAE3_0C941340B114_.wvu.FilterData" localSheetId="2" hidden="1">'Evidence staveb'!$C$12:$AW$97</definedName>
    <definedName name="Z_880CE63B_2C3E_4403_BAE3_0C941340B114_.wvu.FilterData" localSheetId="1" hidden="1">'Zásobník PD aktivní'!$B$11:$AG$65</definedName>
    <definedName name="Z_880CE63B_2C3E_4403_BAE3_0C941340B114_.wvu.Rows" localSheetId="2" hidden="1">'Evidence staveb'!$14:$14</definedName>
    <definedName name="Z_89D7B464_180B_429B_B0E4_3EC2557AC6CF_.wvu.FilterData" localSheetId="2" hidden="1">'Evidence staveb'!$C$12:$AW$97</definedName>
    <definedName name="Z_8A9F0876_6748_45A1_9BA6_82ED8258C2A6_.wvu.FilterData" localSheetId="2" hidden="1">'Evidence staveb'!$C$12:$AW$97</definedName>
    <definedName name="Z_8D46344E_E281_4D5F_8E76_41A7A0597052_.wvu.FilterData" localSheetId="1" hidden="1">'Zásobník PD aktivní'!$B$11:$AG$65</definedName>
    <definedName name="Z_8E499950_0ACB_4FA7_86F5_011CD7A3171A_.wvu.FilterData" localSheetId="1" hidden="1">'Zásobník PD aktivní'!$B$11:$AG$65</definedName>
    <definedName name="Z_8F0C41FF_58C5_4493_94C6_1148789E0A39_.wvu.FilterData" localSheetId="2" hidden="1">'Evidence staveb'!$C$12:$AW$97</definedName>
    <definedName name="Z_8FA5DB38_0354_4F6E_8C22_F2374AE99466_.wvu.FilterData" localSheetId="1" hidden="1">'Zásobník PD aktivní'!$B$11:$AG$65</definedName>
    <definedName name="Z_91A5288F_2242_4118_9680_6EDEED435F87_.wvu.FilterData" localSheetId="1" hidden="1">'Zásobník PD aktivní'!$B$11:$AG$65</definedName>
    <definedName name="Z_9252D25E_20A3_4077_AB6A_579A86876800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9252D25E_20A3_4077_AB6A_579A86876800_.wvu.Cols" localSheetId="1" hidden="1">'Zásobník PD aktivní'!$B:$B,'Zásobník PD aktivní'!$G:$G,'Zásobník PD aktivní'!$AA:$AB,'Zásobník PD aktivní'!$AE:$AE,'Zásobník PD aktivní'!$AG:$AG</definedName>
    <definedName name="Z_9252D25E_20A3_4077_AB6A_579A86876800_.wvu.FilterData" localSheetId="2" hidden="1">'Evidence staveb'!$C$12:$AW$97</definedName>
    <definedName name="Z_9252D25E_20A3_4077_AB6A_579A86876800_.wvu.FilterData" localSheetId="1" hidden="1">'Zásobník PD aktivní'!$B$11:$AG$65</definedName>
    <definedName name="Z_9252D25E_20A3_4077_AB6A_579A86876800_.wvu.Rows" localSheetId="2" hidden="1">'Evidence staveb'!$14:$14</definedName>
    <definedName name="Z_93181914_0EE0_4860_8DEC_2049FD1BC6E2_.wvu.FilterData" localSheetId="1" hidden="1">'Zásobník PD aktivní'!$B$11:$AG$65</definedName>
    <definedName name="Z_94422130_7810_4637_B99A_770295043676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94422130_7810_4637_B99A_770295043676_.wvu.Cols" localSheetId="1" hidden="1">'Zásobník PD aktivní'!$B:$B,'Zásobník PD aktivní'!$G:$G,'Zásobník PD aktivní'!$AA:$AB,'Zásobník PD aktivní'!$AE:$AE,'Zásobník PD aktivní'!$AG:$AG</definedName>
    <definedName name="Z_94422130_7810_4637_B99A_770295043676_.wvu.FilterData" localSheetId="2" hidden="1">'Evidence staveb'!$C$12:$AW$97</definedName>
    <definedName name="Z_94422130_7810_4637_B99A_770295043676_.wvu.FilterData" localSheetId="1" hidden="1">'Zásobník PD aktivní'!$B$11:$AG$65</definedName>
    <definedName name="Z_94422130_7810_4637_B99A_770295043676_.wvu.Rows" localSheetId="2" hidden="1">'Evidence staveb'!$14:$14</definedName>
    <definedName name="Z_94861542_D400_4F42_8A0E_23210C622E40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94861542_D400_4F42_8A0E_23210C622E40_.wvu.Cols" localSheetId="1" hidden="1">'Zásobník PD aktivní'!$B:$B,'Zásobník PD aktivní'!$G:$G,'Zásobník PD aktivní'!$AA:$AB,'Zásobník PD aktivní'!$AE:$AE,'Zásobník PD aktivní'!$AG:$AG</definedName>
    <definedName name="Z_94861542_D400_4F42_8A0E_23210C622E40_.wvu.FilterData" localSheetId="2" hidden="1">'Evidence staveb'!$C$12:$AW$97</definedName>
    <definedName name="Z_94861542_D400_4F42_8A0E_23210C622E40_.wvu.FilterData" localSheetId="1" hidden="1">'Zásobník PD aktivní'!$B$11:$AG$65</definedName>
    <definedName name="Z_94861542_D400_4F42_8A0E_23210C622E40_.wvu.Rows" localSheetId="2" hidden="1">'Evidence staveb'!$14:$14</definedName>
    <definedName name="Z_951A42FC_3D45_4D7B_AE98_E14D8678A5FB_.wvu.FilterData" localSheetId="2" hidden="1">'Evidence staveb'!$C$12:$AW$97</definedName>
    <definedName name="Z_957AAEAC_2577_40A9_A169_F2B488150B1F_.wvu.FilterData" localSheetId="1" hidden="1">'Zásobník PD aktivní'!$B$11:$AG$65</definedName>
    <definedName name="Z_972BC223_C2C5_4E11_B081_02A1848AF882_.wvu.FilterData" localSheetId="2" hidden="1">'Evidence staveb'!$C$12:$AW$97</definedName>
    <definedName name="Z_972BC223_C2C5_4E11_B081_02A1848AF882_.wvu.FilterData" localSheetId="1" hidden="1">'Zásobník PD aktivní'!$B$11:$AG$65</definedName>
    <definedName name="Z_983F14E2_1138_4317_A006_74181ACC88A2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983F14E2_1138_4317_A006_74181ACC88A2_.wvu.Cols" localSheetId="1" hidden="1">'Zásobník PD aktivní'!$B:$B,'Zásobník PD aktivní'!$G:$G,'Zásobník PD aktivní'!$AA:$AB,'Zásobník PD aktivní'!$AE:$AE,'Zásobník PD aktivní'!$AG:$AG</definedName>
    <definedName name="Z_983F14E2_1138_4317_A006_74181ACC88A2_.wvu.FilterData" localSheetId="2" hidden="1">'Evidence staveb'!$C$12:$AW$97</definedName>
    <definedName name="Z_983F14E2_1138_4317_A006_74181ACC88A2_.wvu.FilterData" localSheetId="1" hidden="1">'Zásobník PD aktivní'!$B$11:$AG$65</definedName>
    <definedName name="Z_983F14E2_1138_4317_A006_74181ACC88A2_.wvu.Rows" localSheetId="2" hidden="1">'Evidence staveb'!$14:$14</definedName>
    <definedName name="Z_99729963_649A_4B36_BCB2_3A89D2E1BD8E_.wvu.FilterData" localSheetId="1" hidden="1">'Zásobník PD aktivní'!$B$11:$AG$65</definedName>
    <definedName name="Z_999CA150_8DCE_4E32_8D10_145A59BC3551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999CA150_8DCE_4E32_8D10_145A59BC3551_.wvu.Cols" localSheetId="1" hidden="1">'Zásobník PD aktivní'!$B:$B,'Zásobník PD aktivní'!$G:$G,'Zásobník PD aktivní'!$AA:$AB,'Zásobník PD aktivní'!$AE:$AE,'Zásobník PD aktivní'!$AG:$AG</definedName>
    <definedName name="Z_999CA150_8DCE_4E32_8D10_145A59BC3551_.wvu.FilterData" localSheetId="2" hidden="1">'Evidence staveb'!$C$12:$AW$97</definedName>
    <definedName name="Z_999CA150_8DCE_4E32_8D10_145A59BC3551_.wvu.FilterData" localSheetId="1" hidden="1">'Zásobník PD aktivní'!$B$11:$AG$65</definedName>
    <definedName name="Z_999CA150_8DCE_4E32_8D10_145A59BC3551_.wvu.Rows" localSheetId="2" hidden="1">'Evidence staveb'!$14:$14</definedName>
    <definedName name="Z_9A423314_FA54_49D0_BFF7_F8509750A835_.wvu.FilterData" localSheetId="2" hidden="1">'Evidence staveb'!$C$12:$AW$97</definedName>
    <definedName name="Z_9A423314_FA54_49D0_BFF7_F8509750A835_.wvu.FilterData" localSheetId="1" hidden="1">'Zásobník PD aktivní'!$B$11:$AG$65</definedName>
    <definedName name="Z_9B069E21_B9FB_48B7_8DAF_2BF05FC1E012_.wvu.FilterData" localSheetId="1" hidden="1">'Zásobník PD aktivní'!$B$11:$AG$65</definedName>
    <definedName name="Z_9CB7CEC7_024B_420A_958F_572419685306_.wvu.FilterData" localSheetId="1" hidden="1">'Zásobník PD aktivní'!$B$11:$AG$65</definedName>
    <definedName name="Z_9CDACBC6_805E_431E_9D7D_71264BF89D31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9CDACBC6_805E_431E_9D7D_71264BF89D31_.wvu.Cols" localSheetId="1" hidden="1">'Zásobník PD aktivní'!$B:$B,'Zásobník PD aktivní'!$G:$G,'Zásobník PD aktivní'!$AA:$AB,'Zásobník PD aktivní'!$AE:$AE,'Zásobník PD aktivní'!$AG:$AG</definedName>
    <definedName name="Z_9CDACBC6_805E_431E_9D7D_71264BF89D31_.wvu.FilterData" localSheetId="2" hidden="1">'Evidence staveb'!$C$12:$AW$97</definedName>
    <definedName name="Z_9CDACBC6_805E_431E_9D7D_71264BF89D31_.wvu.FilterData" localSheetId="1" hidden="1">'Zásobník PD aktivní'!$B$11:$AG$65</definedName>
    <definedName name="Z_9CDACBC6_805E_431E_9D7D_71264BF89D31_.wvu.Rows" localSheetId="2" hidden="1">'Evidence staveb'!$14:$14</definedName>
    <definedName name="Z_9F64E734_D1BD_457E_8F16_A1B170AA7B39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9F64E734_D1BD_457E_8F16_A1B170AA7B39_.wvu.Cols" localSheetId="1" hidden="1">'Zásobník PD aktivní'!$B:$B,'Zásobník PD aktivní'!$G:$G,'Zásobník PD aktivní'!$AA:$AB,'Zásobník PD aktivní'!$AE:$AE,'Zásobník PD aktivní'!$AG:$AG</definedName>
    <definedName name="Z_9F64E734_D1BD_457E_8F16_A1B170AA7B39_.wvu.FilterData" localSheetId="2" hidden="1">'Evidence staveb'!$C$12:$AW$97</definedName>
    <definedName name="Z_9F64E734_D1BD_457E_8F16_A1B170AA7B39_.wvu.FilterData" localSheetId="1" hidden="1">'Zásobník PD aktivní'!$B$11:$AG$65</definedName>
    <definedName name="Z_9F64E734_D1BD_457E_8F16_A1B170AA7B39_.wvu.Rows" localSheetId="2" hidden="1">'Evidence staveb'!$14:$14</definedName>
    <definedName name="Z_A0CFFAD1_B0D0_4271_AB6F_766067BB93B7_.wvu.FilterData" localSheetId="1" hidden="1">'Zásobník PD aktivní'!$B$11:$AG$65</definedName>
    <definedName name="Z_A2FDF997_5F5A_4502_9C8D_9940328BCF71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A2FDF997_5F5A_4502_9C8D_9940328BCF71_.wvu.Cols" localSheetId="1" hidden="1">'Zásobník PD aktivní'!$B:$B,'Zásobník PD aktivní'!$G:$G,'Zásobník PD aktivní'!$AA:$AB,'Zásobník PD aktivní'!$AE:$AE,'Zásobník PD aktivní'!$AG:$AG</definedName>
    <definedName name="Z_A2FDF997_5F5A_4502_9C8D_9940328BCF71_.wvu.FilterData" localSheetId="2" hidden="1">'Evidence staveb'!$C$12:$AW$97</definedName>
    <definedName name="Z_A2FDF997_5F5A_4502_9C8D_9940328BCF71_.wvu.FilterData" localSheetId="1" hidden="1">'Zásobník PD aktivní'!$B$11:$AG$65</definedName>
    <definedName name="Z_A2FDF997_5F5A_4502_9C8D_9940328BCF71_.wvu.Rows" localSheetId="2" hidden="1">'Evidence staveb'!$14:$14</definedName>
    <definedName name="Z_A392BC87_C286_4F0E_9CC3_03FB7CF14B28_.wvu.FilterData" localSheetId="2" hidden="1">'Evidence staveb'!$C$12:$AW$97</definedName>
    <definedName name="Z_A4E55709_F2B6_4ABE_A231_54AD0494B4CC_.wvu.FilterData" localSheetId="1" hidden="1">'Zásobník PD aktivní'!$B$11:$AG$65</definedName>
    <definedName name="Z_A6D9C1F8_62C3_4E9B_8BE1_9207D6AF0A1F_.wvu.FilterData" localSheetId="2" hidden="1">'Evidence staveb'!$C$12:$AW$97</definedName>
    <definedName name="Z_A75823D9_DEFB_4EFC_9046_7BBDFB9C4E68_.wvu.FilterData" localSheetId="2" hidden="1">'Evidence staveb'!$C$12:$AW$97</definedName>
    <definedName name="Z_A75823D9_DEFB_4EFC_9046_7BBDFB9C4E68_.wvu.FilterData" localSheetId="1" hidden="1">'Zásobník PD aktivní'!$B$11:$AG$65</definedName>
    <definedName name="Z_A8C958A5_9D04_4C6E_984F_C98A9C411367_.wvu.FilterData" localSheetId="1" hidden="1">'Zásobník PD aktivní'!$B$11:$AG$65</definedName>
    <definedName name="Z_A9894EE1_7934_40F4_9020_E8B77A169E41_.wvu.FilterData" localSheetId="2" hidden="1">'Evidence staveb'!$C$12:$AW$97</definedName>
    <definedName name="Z_AB718803_202B_475A_9854_F62C77A3D271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AB718803_202B_475A_9854_F62C77A3D271_.wvu.Cols" localSheetId="1" hidden="1">'Zásobník PD aktivní'!$B:$B,'Zásobník PD aktivní'!$G:$G,'Zásobník PD aktivní'!$AA:$AB,'Zásobník PD aktivní'!$AE:$AE,'Zásobník PD aktivní'!$AG:$AG</definedName>
    <definedName name="Z_AB718803_202B_475A_9854_F62C77A3D271_.wvu.FilterData" localSheetId="2" hidden="1">'Evidence staveb'!$C$12:$AW$97</definedName>
    <definedName name="Z_AB718803_202B_475A_9854_F62C77A3D271_.wvu.FilterData" localSheetId="1" hidden="1">'Zásobník PD aktivní'!$B$11:$AG$65</definedName>
    <definedName name="Z_AB718803_202B_475A_9854_F62C77A3D271_.wvu.Rows" localSheetId="2" hidden="1">'Evidence staveb'!$14:$14</definedName>
    <definedName name="Z_ADC2FDDC_DD15_4212_85DB_3C0FBDBCF29B_.wvu.FilterData" localSheetId="1" hidden="1">'Zásobník PD aktivní'!$B$11:$AG$65</definedName>
    <definedName name="Z_ADC49764_BD66_4748_8CB5_40AED526B162_.wvu.FilterData" localSheetId="2" hidden="1">'Evidence staveb'!$C$12:$AW$97</definedName>
    <definedName name="Z_AE746434_5960_4216_A398_40E91DAB190D_.wvu.FilterData" localSheetId="2" hidden="1">'Evidence staveb'!$C$12:$AW$97</definedName>
    <definedName name="Z_B36E0CE2_3688_4FA4_922B_63D11EBE2DA5_.wvu.FilterData" localSheetId="1" hidden="1">'Zásobník PD aktivní'!$B$11:$AG$65</definedName>
    <definedName name="Z_B7009743_AC37_4C53_AE7E_0737066F6425_.wvu.FilterData" localSheetId="2" hidden="1">'Evidence staveb'!$C$12:$AW$97</definedName>
    <definedName name="Z_B7009743_AC37_4C53_AE7E_0737066F6425_.wvu.FilterData" localSheetId="1" hidden="1">'Zásobník PD aktivní'!$B$11:$AG$65</definedName>
    <definedName name="Z_B7E7BFB7_A95F_4B2E_AD8F_BCFAB68D0C71_.wvu.FilterData" localSheetId="1" hidden="1">'Zásobník PD aktivní'!$B$11:$AG$65</definedName>
    <definedName name="Z_B8518C56_43C2_4DC6_90AF_D9B2CEDBC482_.wvu.FilterData" localSheetId="1" hidden="1">'Zásobník PD aktivní'!$B$11:$AG$65</definedName>
    <definedName name="Z_B8F828F7_F8C4_403F_9BA2_1BDD78127218_.wvu.FilterData" localSheetId="1" hidden="1">'Zásobník PD aktivní'!$B$11:$AG$65</definedName>
    <definedName name="Z_BACB6F1A_9E41_43CF_9AA0_61C4C0FA20D6_.wvu.FilterData" localSheetId="2" hidden="1">'Evidence staveb'!$C$12:$AW$97</definedName>
    <definedName name="Z_BACB6F1A_9E41_43CF_9AA0_61C4C0FA20D6_.wvu.FilterData" localSheetId="1" hidden="1">'Zásobník PD aktivní'!$B$11:$AG$65</definedName>
    <definedName name="Z_BAECBE33_8E24_4922_9410_1739032ED169_.wvu.FilterData" localSheetId="1" hidden="1">'Zásobník PD aktivní'!$B$11:$AG$65</definedName>
    <definedName name="Z_BB4AC9E2_A763_4EE2_9B5C_90674A9AB0D0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BB4AC9E2_A763_4EE2_9B5C_90674A9AB0D0_.wvu.Cols" localSheetId="1" hidden="1">'Zásobník PD aktivní'!$B:$B,'Zásobník PD aktivní'!$G:$G,'Zásobník PD aktivní'!$AA:$AB,'Zásobník PD aktivní'!$AE:$AE,'Zásobník PD aktivní'!$AG:$AG</definedName>
    <definedName name="Z_BB4AC9E2_A763_4EE2_9B5C_90674A9AB0D0_.wvu.FilterData" localSheetId="2" hidden="1">'Evidence staveb'!$C$12:$AW$97</definedName>
    <definedName name="Z_BB4AC9E2_A763_4EE2_9B5C_90674A9AB0D0_.wvu.FilterData" localSheetId="1" hidden="1">'Zásobník PD aktivní'!$B$11:$AG$65</definedName>
    <definedName name="Z_BB4AC9E2_A763_4EE2_9B5C_90674A9AB0D0_.wvu.Rows" localSheetId="2" hidden="1">'Evidence staveb'!$14:$14</definedName>
    <definedName name="Z_BBD61F88_6458_4AAA_BD03_C2857322766D_.wvu.FilterData" localSheetId="2" hidden="1">'Evidence staveb'!$C$12:$AW$97</definedName>
    <definedName name="Z_BBD61F88_6458_4AAA_BD03_C2857322766D_.wvu.FilterData" localSheetId="1" hidden="1">'Zásobník PD aktivní'!$B$11:$AG$65</definedName>
    <definedName name="Z_BEA1B9F0_FBF6_4B2F_A238_F76831B617DC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BEA1B9F0_FBF6_4B2F_A238_F76831B617DC_.wvu.Cols" localSheetId="1" hidden="1">'Zásobník PD aktivní'!$B:$B,'Zásobník PD aktivní'!$G:$G,'Zásobník PD aktivní'!$AA:$AB,'Zásobník PD aktivní'!$AE:$AE,'Zásobník PD aktivní'!$AG:$AG</definedName>
    <definedName name="Z_BEA1B9F0_FBF6_4B2F_A238_F76831B617DC_.wvu.FilterData" localSheetId="2" hidden="1">'Evidence staveb'!$C$12:$AW$97</definedName>
    <definedName name="Z_BEA1B9F0_FBF6_4B2F_A238_F76831B617DC_.wvu.FilterData" localSheetId="1" hidden="1">'Zásobník PD aktivní'!$B$11:$AG$65</definedName>
    <definedName name="Z_BEA1B9F0_FBF6_4B2F_A238_F76831B617DC_.wvu.Rows" localSheetId="2" hidden="1">'Evidence staveb'!$14:$14</definedName>
    <definedName name="Z_BF43B832_E1CE_480A_BC92_EE67205D223A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BF43B832_E1CE_480A_BC92_EE67205D223A_.wvu.Cols" localSheetId="1" hidden="1">'Zásobník PD aktivní'!$B:$B,'Zásobník PD aktivní'!$G:$G,'Zásobník PD aktivní'!$AA:$AB,'Zásobník PD aktivní'!$AE:$AE,'Zásobník PD aktivní'!$AG:$AG</definedName>
    <definedName name="Z_BF43B832_E1CE_480A_BC92_EE67205D223A_.wvu.FilterData" localSheetId="2" hidden="1">'Evidence staveb'!$C$12:$AW$97</definedName>
    <definedName name="Z_BF43B832_E1CE_480A_BC92_EE67205D223A_.wvu.FilterData" localSheetId="1" hidden="1">'Zásobník PD aktivní'!$B$11:$AG$65</definedName>
    <definedName name="Z_BF43B832_E1CE_480A_BC92_EE67205D223A_.wvu.Rows" localSheetId="2" hidden="1">'Evidence staveb'!$14:$14</definedName>
    <definedName name="Z_C086EF3B_4FD1_4B7F_A3E0_4547A58C7C6A_.wvu.FilterData" localSheetId="1" hidden="1">'Zásobník PD aktivní'!$B$11:$AG$65</definedName>
    <definedName name="Z_C09EAA0B_D658_4E17_8066_DF47C0840C81_.wvu.FilterData" localSheetId="1" hidden="1">'Zásobník PD aktivní'!$B$11:$AG$65</definedName>
    <definedName name="Z_C1E86D9C_DBD9_487C_9638_A82D3CF3ECBE_.wvu.FilterData" localSheetId="1" hidden="1">'Zásobník PD aktivní'!$B$11:$AG$65</definedName>
    <definedName name="Z_C1FEE66A_3EF4_4F88_87DF_30ACD3746783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C1FEE66A_3EF4_4F88_87DF_30ACD3746783_.wvu.Cols" localSheetId="1" hidden="1">'Zásobník PD aktivní'!$B:$B,'Zásobník PD aktivní'!$G:$G,'Zásobník PD aktivní'!$AA:$AB,'Zásobník PD aktivní'!$AE:$AE,'Zásobník PD aktivní'!$AG:$AG</definedName>
    <definedName name="Z_C1FEE66A_3EF4_4F88_87DF_30ACD3746783_.wvu.FilterData" localSheetId="2" hidden="1">'Evidence staveb'!$C$12:$AW$97</definedName>
    <definedName name="Z_C1FEE66A_3EF4_4F88_87DF_30ACD3746783_.wvu.FilterData" localSheetId="1" hidden="1">'Zásobník PD aktivní'!$B$11:$AG$65</definedName>
    <definedName name="Z_C1FEE66A_3EF4_4F88_87DF_30ACD3746783_.wvu.Rows" localSheetId="2" hidden="1">'Evidence staveb'!$14:$14</definedName>
    <definedName name="Z_C37AAC82_2A12_4CAE_AC69_9CFCB6430774_.wvu.FilterData" localSheetId="1" hidden="1">'Zásobník PD aktivní'!$B$11:$AG$65</definedName>
    <definedName name="Z_C50AAA41_C098_4F86_9548_F433412BC9A2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C50AAA41_C098_4F86_9548_F433412BC9A2_.wvu.Cols" localSheetId="1" hidden="1">'Zásobník PD aktivní'!$B:$B,'Zásobník PD aktivní'!$G:$G,'Zásobník PD aktivní'!$AA:$AB,'Zásobník PD aktivní'!$AE:$AE,'Zásobník PD aktivní'!$AG:$AG</definedName>
    <definedName name="Z_C50AAA41_C098_4F86_9548_F433412BC9A2_.wvu.FilterData" localSheetId="2" hidden="1">'Evidence staveb'!$C$12:$AW$97</definedName>
    <definedName name="Z_C50AAA41_C098_4F86_9548_F433412BC9A2_.wvu.FilterData" localSheetId="1" hidden="1">'Zásobník PD aktivní'!$B$11:$AG$65</definedName>
    <definedName name="Z_C50AAA41_C098_4F86_9548_F433412BC9A2_.wvu.Rows" localSheetId="2" hidden="1">'Evidence staveb'!$14:$14</definedName>
    <definedName name="Z_C53B0814_5C8D_452F_AF7B_184EF6ED454A_.wvu.FilterData" localSheetId="1" hidden="1">'Zásobník PD aktivní'!$B$11:$AG$65</definedName>
    <definedName name="Z_C564E3BA_6F26_43E8_B9B3_49E901ADF353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C564E3BA_6F26_43E8_B9B3_49E901ADF353_.wvu.Cols" localSheetId="1" hidden="1">'Zásobník PD aktivní'!$B:$B,'Zásobník PD aktivní'!$G:$G,'Zásobník PD aktivní'!$AA:$AB,'Zásobník PD aktivní'!$AE:$AE,'Zásobník PD aktivní'!$AG:$AG</definedName>
    <definedName name="Z_C564E3BA_6F26_43E8_B9B3_49E901ADF353_.wvu.FilterData" localSheetId="2" hidden="1">'Evidence staveb'!$C$12:$AW$97</definedName>
    <definedName name="Z_C564E3BA_6F26_43E8_B9B3_49E901ADF353_.wvu.FilterData" localSheetId="1" hidden="1">'Zásobník PD aktivní'!$B$11:$AG$65</definedName>
    <definedName name="Z_C564E3BA_6F26_43E8_B9B3_49E901ADF353_.wvu.Rows" localSheetId="2" hidden="1">'Evidence staveb'!$14:$14</definedName>
    <definedName name="Z_C7030006_49DC_4534_B9BC_3C593E4DEC3B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C7030006_49DC_4534_B9BC_3C593E4DEC3B_.wvu.Cols" localSheetId="1" hidden="1">'Zásobník PD aktivní'!$B:$B,'Zásobník PD aktivní'!$G:$G,'Zásobník PD aktivní'!$AA:$AB,'Zásobník PD aktivní'!$AE:$AE,'Zásobník PD aktivní'!$AG:$AG</definedName>
    <definedName name="Z_C7030006_49DC_4534_B9BC_3C593E4DEC3B_.wvu.FilterData" localSheetId="2" hidden="1">'Evidence staveb'!$C$12:$AW$97</definedName>
    <definedName name="Z_C7030006_49DC_4534_B9BC_3C593E4DEC3B_.wvu.FilterData" localSheetId="1" hidden="1">'Zásobník PD aktivní'!$B$11:$AG$65</definedName>
    <definedName name="Z_C7030006_49DC_4534_B9BC_3C593E4DEC3B_.wvu.Rows" localSheetId="2" hidden="1">'Evidence staveb'!$14:$14</definedName>
    <definedName name="Z_C956137A_582E_4E00_A88B_84328C71F264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C956137A_582E_4E00_A88B_84328C71F264_.wvu.Cols" localSheetId="1" hidden="1">'Zásobník PD aktivní'!$B:$B,'Zásobník PD aktivní'!$G:$G,'Zásobník PD aktivní'!$AA:$AB,'Zásobník PD aktivní'!$AE:$AE,'Zásobník PD aktivní'!$AG:$AG</definedName>
    <definedName name="Z_C956137A_582E_4E00_A88B_84328C71F264_.wvu.FilterData" localSheetId="2" hidden="1">'Evidence staveb'!$C$12:$AW$97</definedName>
    <definedName name="Z_C956137A_582E_4E00_A88B_84328C71F264_.wvu.FilterData" localSheetId="1" hidden="1">'Zásobník PD aktivní'!$B$11:$AG$65</definedName>
    <definedName name="Z_C956137A_582E_4E00_A88B_84328C71F264_.wvu.Rows" localSheetId="2" hidden="1">'Evidence staveb'!$14:$14</definedName>
    <definedName name="Z_C95F0256_8871_4D50_AF2B_871C5A24D1EA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C95F0256_8871_4D50_AF2B_871C5A24D1EA_.wvu.Cols" localSheetId="1" hidden="1">'Zásobník PD aktivní'!$B:$B,'Zásobník PD aktivní'!$G:$G,'Zásobník PD aktivní'!$AA:$AB,'Zásobník PD aktivní'!$AE:$AE,'Zásobník PD aktivní'!$AG:$AG</definedName>
    <definedName name="Z_C95F0256_8871_4D50_AF2B_871C5A24D1EA_.wvu.FilterData" localSheetId="2" hidden="1">'Evidence staveb'!$C$12:$AW$97</definedName>
    <definedName name="Z_C95F0256_8871_4D50_AF2B_871C5A24D1EA_.wvu.FilterData" localSheetId="1" hidden="1">'Zásobník PD aktivní'!$B$11:$AG$65</definedName>
    <definedName name="Z_C95F0256_8871_4D50_AF2B_871C5A24D1EA_.wvu.Rows" localSheetId="2" hidden="1">'Evidence staveb'!$14:$14</definedName>
    <definedName name="Z_C96559F1_7294_4015_8441_D5DB0E38A18B_.wvu.FilterData" localSheetId="2" hidden="1">'Evidence staveb'!$C$12:$AW$97</definedName>
    <definedName name="Z_CC854820_BE2F_4CD1_B52A_C6401549CEA4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CC854820_BE2F_4CD1_B52A_C6401549CEA4_.wvu.Cols" localSheetId="1" hidden="1">'Zásobník PD aktivní'!$B:$B,'Zásobník PD aktivní'!$G:$G,'Zásobník PD aktivní'!$AA:$AB,'Zásobník PD aktivní'!$AE:$AE,'Zásobník PD aktivní'!$AG:$AG</definedName>
    <definedName name="Z_CC854820_BE2F_4CD1_B52A_C6401549CEA4_.wvu.FilterData" localSheetId="2" hidden="1">'Evidence staveb'!$C$12:$AW$97</definedName>
    <definedName name="Z_CC854820_BE2F_4CD1_B52A_C6401549CEA4_.wvu.FilterData" localSheetId="1" hidden="1">'Zásobník PD aktivní'!$B$11:$AG$65</definedName>
    <definedName name="Z_CC854820_BE2F_4CD1_B52A_C6401549CEA4_.wvu.Rows" localSheetId="2" hidden="1">'Evidence staveb'!$14:$14</definedName>
    <definedName name="Z_CEA2E939_8A2A_4DCF_A0D2_3E35416C08EE_.wvu.FilterData" localSheetId="1" hidden="1">'Zásobník PD aktivní'!$B$11:$AG$65</definedName>
    <definedName name="Z_CEAADA3A_5904_49E7_90D6_10CD4B519966_.wvu.FilterData" localSheetId="2" hidden="1">'Evidence staveb'!$C$12:$AW$97</definedName>
    <definedName name="Z_CEAADA3A_5904_49E7_90D6_10CD4B519966_.wvu.FilterData" localSheetId="1" hidden="1">'Zásobník PD aktivní'!$B$11:$AG$65</definedName>
    <definedName name="Z_CEB20D96_95F7_4E83_B9FE_C87785D43CE9_.wvu.FilterData" localSheetId="2" hidden="1">'Evidence staveb'!$C$12:$AW$97</definedName>
    <definedName name="Z_CEB20D96_95F7_4E83_B9FE_C87785D43CE9_.wvu.FilterData" localSheetId="1" hidden="1">'Zásobník PD aktivní'!$B$11:$AG$65</definedName>
    <definedName name="Z_CEBF589E_5AFB_453D_879B_CA05199BFB70_.wvu.FilterData" localSheetId="2" hidden="1">'Evidence staveb'!$C$12:$AW$97</definedName>
    <definedName name="Z_části">'Vzorce 2'!$H$3:$H$12</definedName>
    <definedName name="Z_D084D838_2258_4E94_8534_16BDC14E625D_.wvu.FilterData" localSheetId="2" hidden="1">'Evidence staveb'!$C$12:$AW$97</definedName>
    <definedName name="Z_D084D838_2258_4E94_8534_16BDC14E625D_.wvu.FilterData" localSheetId="1" hidden="1">'Zásobník PD aktivní'!$B$11:$AG$65</definedName>
    <definedName name="Z_D1EB16AC_A8F6_471D_B646_D869B4103B8F_.wvu.FilterData" localSheetId="1" hidden="1">'Zásobník PD aktivní'!$B$11:$AG$65</definedName>
    <definedName name="Z_D211E208_C778_433E_8048_6D94D2BC2493_.wvu.FilterData" localSheetId="2" hidden="1">'Evidence staveb'!$C$12:$AW$97</definedName>
    <definedName name="Z_D40678CB_3A9D_4134_899E_F58E9F9D3F1A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D40678CB_3A9D_4134_899E_F58E9F9D3F1A_.wvu.Cols" localSheetId="1" hidden="1">'Zásobník PD aktivní'!$B:$B,'Zásobník PD aktivní'!$G:$G,'Zásobník PD aktivní'!$AA:$AB,'Zásobník PD aktivní'!$AE:$AE,'Zásobník PD aktivní'!$AG:$AG</definedName>
    <definedName name="Z_D40678CB_3A9D_4134_899E_F58E9F9D3F1A_.wvu.FilterData" localSheetId="2" hidden="1">'Evidence staveb'!$C$12:$AW$97</definedName>
    <definedName name="Z_D40678CB_3A9D_4134_899E_F58E9F9D3F1A_.wvu.FilterData" localSheetId="1" hidden="1">'Zásobník PD aktivní'!$B$11:$AG$65</definedName>
    <definedName name="Z_D40678CB_3A9D_4134_899E_F58E9F9D3F1A_.wvu.Rows" localSheetId="2" hidden="1">'Evidence staveb'!$14:$14</definedName>
    <definedName name="Z_D43597F2_EE9D_4CAB_8B98_8D394D2C3885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D43597F2_EE9D_4CAB_8B98_8D394D2C3885_.wvu.Cols" localSheetId="1" hidden="1">'Zásobník PD aktivní'!$B:$B,'Zásobník PD aktivní'!$G:$G,'Zásobník PD aktivní'!$AA:$AB,'Zásobník PD aktivní'!$AE:$AE,'Zásobník PD aktivní'!$AG:$AG</definedName>
    <definedName name="Z_D43597F2_EE9D_4CAB_8B98_8D394D2C3885_.wvu.FilterData" localSheetId="2" hidden="1">'Evidence staveb'!$C$12:$AW$97</definedName>
    <definedName name="Z_D43597F2_EE9D_4CAB_8B98_8D394D2C3885_.wvu.FilterData" localSheetId="1" hidden="1">'Zásobník PD aktivní'!$B$11:$AG$65</definedName>
    <definedName name="Z_D43597F2_EE9D_4CAB_8B98_8D394D2C3885_.wvu.Rows" localSheetId="2" hidden="1">'Evidence staveb'!$14:$14</definedName>
    <definedName name="Z_D4D7DFFF_5FD7_4E56_9749_A4E821EABC45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D4D7DFFF_5FD7_4E56_9749_A4E821EABC45_.wvu.Cols" localSheetId="1" hidden="1">'Zásobník PD aktivní'!$B:$B,'Zásobník PD aktivní'!$G:$G,'Zásobník PD aktivní'!$AA:$AB,'Zásobník PD aktivní'!$AE:$AE,'Zásobník PD aktivní'!$AG:$AG</definedName>
    <definedName name="Z_D4D7DFFF_5FD7_4E56_9749_A4E821EABC45_.wvu.FilterData" localSheetId="2" hidden="1">'Evidence staveb'!$C$12:$AW$97</definedName>
    <definedName name="Z_D4D7DFFF_5FD7_4E56_9749_A4E821EABC45_.wvu.FilterData" localSheetId="1" hidden="1">'Zásobník PD aktivní'!$B$11:$AG$65</definedName>
    <definedName name="Z_D4D7DFFF_5FD7_4E56_9749_A4E821EABC45_.wvu.Rows" localSheetId="2" hidden="1">'Evidence staveb'!$14:$14</definedName>
    <definedName name="Z_D68D9DD8_195F_49AC_8EB0_2C07217F8B76_.wvu.FilterData" localSheetId="2" hidden="1">'Evidence staveb'!$C$12:$AW$97</definedName>
    <definedName name="Z_D68D9DD8_195F_49AC_8EB0_2C07217F8B76_.wvu.FilterData" localSheetId="1" hidden="1">'Zásobník PD aktivní'!$B$11:$AG$65</definedName>
    <definedName name="Z_D7141B54_EB07_4A88_9A6A_63189EA63A7D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D7141B54_EB07_4A88_9A6A_63189EA63A7D_.wvu.Cols" localSheetId="1" hidden="1">'Zásobník PD aktivní'!$B:$B,'Zásobník PD aktivní'!$G:$G,'Zásobník PD aktivní'!$AA:$AB,'Zásobník PD aktivní'!$AE:$AE,'Zásobník PD aktivní'!$AG:$AG</definedName>
    <definedName name="Z_D7141B54_EB07_4A88_9A6A_63189EA63A7D_.wvu.FilterData" localSheetId="2" hidden="1">'Evidence staveb'!$C$12:$AW$97</definedName>
    <definedName name="Z_D7141B54_EB07_4A88_9A6A_63189EA63A7D_.wvu.FilterData" localSheetId="1" hidden="1">'Zásobník PD aktivní'!$B$11:$AG$65</definedName>
    <definedName name="Z_D7141B54_EB07_4A88_9A6A_63189EA63A7D_.wvu.Rows" localSheetId="2" hidden="1">'Evidence staveb'!$14:$14</definedName>
    <definedName name="Z_D7E69913_46B4_4CFA_A2F6_59538DAD7AB4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D7E69913_46B4_4CFA_A2F6_59538DAD7AB4_.wvu.Cols" localSheetId="1" hidden="1">'Zásobník PD aktivní'!$B:$B,'Zásobník PD aktivní'!$G:$G,'Zásobník PD aktivní'!$AA:$AB,'Zásobník PD aktivní'!$AE:$AE,'Zásobník PD aktivní'!$AG:$AG</definedName>
    <definedName name="Z_D7E69913_46B4_4CFA_A2F6_59538DAD7AB4_.wvu.FilterData" localSheetId="2" hidden="1">'Evidence staveb'!$C$12:$AW$97</definedName>
    <definedName name="Z_D7E69913_46B4_4CFA_A2F6_59538DAD7AB4_.wvu.FilterData" localSheetId="1" hidden="1">'Zásobník PD aktivní'!$B$11:$AG$65</definedName>
    <definedName name="Z_D7E69913_46B4_4CFA_A2F6_59538DAD7AB4_.wvu.Rows" localSheetId="2" hidden="1">'Evidence staveb'!$14:$14</definedName>
    <definedName name="Z_D97F494D_12B2_4CC3_B554_6B29AFA133EB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D97F494D_12B2_4CC3_B554_6B29AFA133EB_.wvu.Cols" localSheetId="1" hidden="1">'Zásobník PD aktivní'!$B:$B,'Zásobník PD aktivní'!$G:$G,'Zásobník PD aktivní'!$AA:$AB,'Zásobník PD aktivní'!$AE:$AE,'Zásobník PD aktivní'!$AG:$AG</definedName>
    <definedName name="Z_D97F494D_12B2_4CC3_B554_6B29AFA133EB_.wvu.FilterData" localSheetId="2" hidden="1">'Evidence staveb'!$C$12:$AW$97</definedName>
    <definedName name="Z_D97F494D_12B2_4CC3_B554_6B29AFA133EB_.wvu.FilterData" localSheetId="1" hidden="1">'Zásobník PD aktivní'!$B$11:$AG$65</definedName>
    <definedName name="Z_D97F494D_12B2_4CC3_B554_6B29AFA133EB_.wvu.Rows" localSheetId="2" hidden="1">'Evidence staveb'!$14:$14</definedName>
    <definedName name="Z_D9B1A603_7851_4D73_BAFD_8345E6529920_.wvu.FilterData" localSheetId="1" hidden="1">'Zásobník PD aktivní'!$B$11:$AG$65</definedName>
    <definedName name="Z_DA337568_5867_4D1F_A6F9_735E3948ADBA_.wvu.FilterData" localSheetId="2" hidden="1">'Evidence staveb'!$C$12:$AW$97</definedName>
    <definedName name="Z_DA337568_5867_4D1F_A6F9_735E3948ADBA_.wvu.FilterData" localSheetId="1" hidden="1">'Zásobník PD aktivní'!$B$11:$AG$65</definedName>
    <definedName name="Z_DB00522B_AB6B_4188_81DC_FB96F5C79008_.wvu.FilterData" localSheetId="1" hidden="1">'Zásobník PD aktivní'!$B$11:$AG$65</definedName>
    <definedName name="Z_DB4F8E48_222A_4E06_A0E6_0955967294D8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DB4F8E48_222A_4E06_A0E6_0955967294D8_.wvu.Cols" localSheetId="1" hidden="1">'Zásobník PD aktivní'!$B:$B,'Zásobník PD aktivní'!$G:$G,'Zásobník PD aktivní'!$AA:$AB,'Zásobník PD aktivní'!$AE:$AE,'Zásobník PD aktivní'!$AG:$AG</definedName>
    <definedName name="Z_DB4F8E48_222A_4E06_A0E6_0955967294D8_.wvu.FilterData" localSheetId="2" hidden="1">'Evidence staveb'!$C$12:$AW$97</definedName>
    <definedName name="Z_DB4F8E48_222A_4E06_A0E6_0955967294D8_.wvu.FilterData" localSheetId="1" hidden="1">'Zásobník PD aktivní'!$B$11:$AG$65</definedName>
    <definedName name="Z_DB4F8E48_222A_4E06_A0E6_0955967294D8_.wvu.Rows" localSheetId="2" hidden="1">'Evidence staveb'!$14:$14</definedName>
    <definedName name="Z_DF9F3452_1151_40D2_B2D5_DBBFE66F551B_.wvu.FilterData" localSheetId="2" hidden="1">'Evidence staveb'!$C$12:$AW$97</definedName>
    <definedName name="Z_DF9F3452_1151_40D2_B2D5_DBBFE66F551B_.wvu.FilterData" localSheetId="1" hidden="1">'Zásobník PD aktivní'!$B$11:$AG$65</definedName>
    <definedName name="Z_E04847C7_20BC_4AF9_AA88_79D69BEF1B6C_.wvu.FilterData" localSheetId="2" hidden="1">'Evidence staveb'!$C$12:$AW$97</definedName>
    <definedName name="Z_E0745C0C_2646_4511_A597_A7DC998C8F7D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E0745C0C_2646_4511_A597_A7DC998C8F7D_.wvu.Cols" localSheetId="1" hidden="1">'Zásobník PD aktivní'!$B:$B,'Zásobník PD aktivní'!$G:$G,'Zásobník PD aktivní'!$AA:$AB,'Zásobník PD aktivní'!$AE:$AE,'Zásobník PD aktivní'!$AG:$AG</definedName>
    <definedName name="Z_E0745C0C_2646_4511_A597_A7DC998C8F7D_.wvu.FilterData" localSheetId="2" hidden="1">'Evidence staveb'!$C$12:$AW$97</definedName>
    <definedName name="Z_E0745C0C_2646_4511_A597_A7DC998C8F7D_.wvu.FilterData" localSheetId="1" hidden="1">'Zásobník PD aktivní'!$B$11:$AG$65</definedName>
    <definedName name="Z_E0745C0C_2646_4511_A597_A7DC998C8F7D_.wvu.Rows" localSheetId="2" hidden="1">'Evidence staveb'!$14:$14</definedName>
    <definedName name="Z_E18B1C63_127C_49A2_A608_6D2D4B988354_.wvu.FilterData" localSheetId="1" hidden="1">'Zásobník PD aktivní'!$B$11:$AG$65</definedName>
    <definedName name="Z_E2811D54_71F3_489F_AF93_43E3010497AA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E2811D54_71F3_489F_AF93_43E3010497AA_.wvu.Cols" localSheetId="1" hidden="1">'Zásobník PD aktivní'!$B:$B,'Zásobník PD aktivní'!$G:$G,'Zásobník PD aktivní'!$AA:$AB,'Zásobník PD aktivní'!$AE:$AE,'Zásobník PD aktivní'!$AG:$AG</definedName>
    <definedName name="Z_E2811D54_71F3_489F_AF93_43E3010497AA_.wvu.FilterData" localSheetId="2" hidden="1">'Evidence staveb'!$C$12:$AW$97</definedName>
    <definedName name="Z_E2811D54_71F3_489F_AF93_43E3010497AA_.wvu.FilterData" localSheetId="1" hidden="1">'Zásobník PD aktivní'!$B$11:$AG$65</definedName>
    <definedName name="Z_E2811D54_71F3_489F_AF93_43E3010497AA_.wvu.Rows" localSheetId="2" hidden="1">'Evidence staveb'!$14:$14</definedName>
    <definedName name="Z_E4FDC467_7BE6_4B6F_82A4_24B1FE39F6E5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E4FDC467_7BE6_4B6F_82A4_24B1FE39F6E5_.wvu.Cols" localSheetId="1" hidden="1">'Zásobník PD aktivní'!$B:$B,'Zásobník PD aktivní'!$G:$G,'Zásobník PD aktivní'!$AA:$AB,'Zásobník PD aktivní'!$AE:$AE,'Zásobník PD aktivní'!$AG:$AG</definedName>
    <definedName name="Z_E4FDC467_7BE6_4B6F_82A4_24B1FE39F6E5_.wvu.FilterData" localSheetId="2" hidden="1">'Evidence staveb'!$C$12:$AW$97</definedName>
    <definedName name="Z_E4FDC467_7BE6_4B6F_82A4_24B1FE39F6E5_.wvu.FilterData" localSheetId="1" hidden="1">'Zásobník PD aktivní'!$B$11:$AG$65</definedName>
    <definedName name="Z_E4FDC467_7BE6_4B6F_82A4_24B1FE39F6E5_.wvu.Rows" localSheetId="2" hidden="1">'Evidence staveb'!$14:$14</definedName>
    <definedName name="Z_E66CEA9D_B2B9_408C_833C_FA63B9A5DBE6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E66CEA9D_B2B9_408C_833C_FA63B9A5DBE6_.wvu.Cols" localSheetId="1" hidden="1">'Zásobník PD aktivní'!$B:$B,'Zásobník PD aktivní'!$G:$G,'Zásobník PD aktivní'!$AA:$AB,'Zásobník PD aktivní'!$AE:$AE,'Zásobník PD aktivní'!$AG:$AG</definedName>
    <definedName name="Z_E66CEA9D_B2B9_408C_833C_FA63B9A5DBE6_.wvu.FilterData" localSheetId="2" hidden="1">'Evidence staveb'!$C$12:$AW$97</definedName>
    <definedName name="Z_E66CEA9D_B2B9_408C_833C_FA63B9A5DBE6_.wvu.FilterData" localSheetId="1" hidden="1">'Zásobník PD aktivní'!$B$11:$AG$65</definedName>
    <definedName name="Z_E66CEA9D_B2B9_408C_833C_FA63B9A5DBE6_.wvu.Rows" localSheetId="2" hidden="1">'Evidence staveb'!$14:$14</definedName>
    <definedName name="Z_E6FD29F3_AE31_4582_8E37_5521F30DCE3F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E6FD29F3_AE31_4582_8E37_5521F30DCE3F_.wvu.Cols" localSheetId="1" hidden="1">'Zásobník PD aktivní'!$B:$B,'Zásobník PD aktivní'!$G:$G,'Zásobník PD aktivní'!$AA:$AB,'Zásobník PD aktivní'!$AE:$AE,'Zásobník PD aktivní'!$AG:$AG</definedName>
    <definedName name="Z_E6FD29F3_AE31_4582_8E37_5521F30DCE3F_.wvu.FilterData" localSheetId="2" hidden="1">'Evidence staveb'!$C$12:$AW$97</definedName>
    <definedName name="Z_E6FD29F3_AE31_4582_8E37_5521F30DCE3F_.wvu.FilterData" localSheetId="1" hidden="1">'Zásobník PD aktivní'!$B$11:$AG$65</definedName>
    <definedName name="Z_E6FD29F3_AE31_4582_8E37_5521F30DCE3F_.wvu.Rows" localSheetId="2" hidden="1">'Evidence staveb'!$14:$14</definedName>
    <definedName name="Z_E7057AB0_A388_4314_878B_A67104F0434C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E7057AB0_A388_4314_878B_A67104F0434C_.wvu.Cols" localSheetId="1" hidden="1">'Zásobník PD aktivní'!$B:$B,'Zásobník PD aktivní'!$G:$G,'Zásobník PD aktivní'!$AA:$AB,'Zásobník PD aktivní'!$AE:$AE,'Zásobník PD aktivní'!$AG:$AG</definedName>
    <definedName name="Z_E7057AB0_A388_4314_878B_A67104F0434C_.wvu.FilterData" localSheetId="2" hidden="1">'Evidence staveb'!$C$12:$AW$97</definedName>
    <definedName name="Z_E7057AB0_A388_4314_878B_A67104F0434C_.wvu.FilterData" localSheetId="1" hidden="1">'Zásobník PD aktivní'!$B$11:$AG$65</definedName>
    <definedName name="Z_E7057AB0_A388_4314_878B_A67104F0434C_.wvu.Rows" localSheetId="2" hidden="1">'Evidence staveb'!$14:$14</definedName>
    <definedName name="Z_E7634A66_788B_44B2_AF3B_9D114EBE54EC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E7634A66_788B_44B2_AF3B_9D114EBE54EC_.wvu.Cols" localSheetId="1" hidden="1">'Zásobník PD aktivní'!$B:$B,'Zásobník PD aktivní'!$G:$G,'Zásobník PD aktivní'!$AA:$AB,'Zásobník PD aktivní'!$AE:$AE,'Zásobník PD aktivní'!$AG:$AG</definedName>
    <definedName name="Z_E7634A66_788B_44B2_AF3B_9D114EBE54EC_.wvu.FilterData" localSheetId="2" hidden="1">'Evidence staveb'!$C$12:$AW$97</definedName>
    <definedName name="Z_E7634A66_788B_44B2_AF3B_9D114EBE54EC_.wvu.FilterData" localSheetId="1" hidden="1">'Zásobník PD aktivní'!$B$11:$AG$65</definedName>
    <definedName name="Z_E7634A66_788B_44B2_AF3B_9D114EBE54EC_.wvu.PrintArea" localSheetId="0" hidden="1">Manuál!$A$1:$S$71</definedName>
    <definedName name="Z_E7634A66_788B_44B2_AF3B_9D114EBE54EC_.wvu.Rows" localSheetId="2" hidden="1">'Evidence staveb'!$14:$14</definedName>
    <definedName name="Z_E8E222E2_506F_409A_9B7A_4B3925C83277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E8E222E2_506F_409A_9B7A_4B3925C83277_.wvu.Cols" localSheetId="1" hidden="1">'Zásobník PD aktivní'!$B:$B,'Zásobník PD aktivní'!$G:$G,'Zásobník PD aktivní'!$AA:$AB,'Zásobník PD aktivní'!$AE:$AE,'Zásobník PD aktivní'!$AG:$AG</definedName>
    <definedName name="Z_E8E222E2_506F_409A_9B7A_4B3925C83277_.wvu.FilterData" localSheetId="2" hidden="1">'Evidence staveb'!$C$12:$AW$97</definedName>
    <definedName name="Z_E8E222E2_506F_409A_9B7A_4B3925C83277_.wvu.FilterData" localSheetId="1" hidden="1">'Zásobník PD aktivní'!$B$11:$AG$65</definedName>
    <definedName name="Z_E8E222E2_506F_409A_9B7A_4B3925C83277_.wvu.Rows" localSheetId="2" hidden="1">'Evidence staveb'!$14:$14</definedName>
    <definedName name="Z_EBDBD08C_5C82_450F_8A32_AD3840ACAA89_.wvu.FilterData" localSheetId="1" hidden="1">'Zásobník PD aktivní'!$B$11:$AG$65</definedName>
    <definedName name="Z_ED29219E_38C7_45E5_8085_86A3124CF5EF_.wvu.FilterData" localSheetId="2" hidden="1">'Evidence staveb'!$C$12:$AW$97</definedName>
    <definedName name="Z_ED29219E_38C7_45E5_8085_86A3124CF5EF_.wvu.FilterData" localSheetId="1" hidden="1">'Zásobník PD aktivní'!$B$11:$AG$65</definedName>
    <definedName name="Z_ED7AE960_F127_4FA6_A06A_680F2D6FD7DC_.wvu.FilterData" localSheetId="2" hidden="1">'Evidence staveb'!$C$12:$AW$97</definedName>
    <definedName name="Z_ED7AE960_F127_4FA6_A06A_680F2D6FD7DC_.wvu.FilterData" localSheetId="1" hidden="1">'Zásobník PD aktivní'!$B$11:$AG$65</definedName>
    <definedName name="Z_EE421B92_3371_46ED_AB79_ACE882EB9F48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EE421B92_3371_46ED_AB79_ACE882EB9F48_.wvu.Cols" localSheetId="1" hidden="1">'Zásobník PD aktivní'!$B:$B,'Zásobník PD aktivní'!$G:$G,'Zásobník PD aktivní'!$AA:$AB,'Zásobník PD aktivní'!$AE:$AE,'Zásobník PD aktivní'!$AG:$AG</definedName>
    <definedName name="Z_EE421B92_3371_46ED_AB79_ACE882EB9F48_.wvu.FilterData" localSheetId="2" hidden="1">'Evidence staveb'!$C$12:$AW$97</definedName>
    <definedName name="Z_EE421B92_3371_46ED_AB79_ACE882EB9F48_.wvu.FilterData" localSheetId="1" hidden="1">'Zásobník PD aktivní'!$B$11:$AG$65</definedName>
    <definedName name="Z_EE421B92_3371_46ED_AB79_ACE882EB9F48_.wvu.Rows" localSheetId="2" hidden="1">'Evidence staveb'!$14:$14</definedName>
    <definedName name="Z_EE6D170B_F2B1_44CB_A786_D53F02F19A8C_.wvu.FilterData" localSheetId="2" hidden="1">'Evidence staveb'!$C$12:$AW$97</definedName>
    <definedName name="Z_EE6D170B_F2B1_44CB_A786_D53F02F19A8C_.wvu.FilterData" localSheetId="1" hidden="1">'Zásobník PD aktivní'!$B$11:$AG$65</definedName>
    <definedName name="Z_F23A39CD_B2AE_4112_92B0_68FDF6C576BC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F23A39CD_B2AE_4112_92B0_68FDF6C576BC_.wvu.Cols" localSheetId="1" hidden="1">'Zásobník PD aktivní'!$B:$B,'Zásobník PD aktivní'!$G:$G,'Zásobník PD aktivní'!$AA:$AB,'Zásobník PD aktivní'!$AE:$AE,'Zásobník PD aktivní'!$AG:$AG</definedName>
    <definedName name="Z_F23A39CD_B2AE_4112_92B0_68FDF6C576BC_.wvu.FilterData" localSheetId="2" hidden="1">'Evidence staveb'!$C$12:$AW$97</definedName>
    <definedName name="Z_F23A39CD_B2AE_4112_92B0_68FDF6C576BC_.wvu.FilterData" localSheetId="1" hidden="1">'Zásobník PD aktivní'!$B$11:$AG$65</definedName>
    <definedName name="Z_F23A39CD_B2AE_4112_92B0_68FDF6C576BC_.wvu.Rows" localSheetId="2" hidden="1">'Evidence staveb'!$14:$14</definedName>
    <definedName name="Z_F37F0970_FEB5_4E75_ABAB_F8BF76614900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F37F0970_FEB5_4E75_ABAB_F8BF76614900_.wvu.Cols" localSheetId="1" hidden="1">'Zásobník PD aktivní'!$B:$B,'Zásobník PD aktivní'!$G:$G,'Zásobník PD aktivní'!$AA:$AB,'Zásobník PD aktivní'!$AE:$AE,'Zásobník PD aktivní'!$AG:$AG</definedName>
    <definedName name="Z_F37F0970_FEB5_4E75_ABAB_F8BF76614900_.wvu.FilterData" localSheetId="2" hidden="1">'Evidence staveb'!$C$12:$AW$97</definedName>
    <definedName name="Z_F37F0970_FEB5_4E75_ABAB_F8BF76614900_.wvu.FilterData" localSheetId="1" hidden="1">'Zásobník PD aktivní'!$B$11:$AG$65</definedName>
    <definedName name="Z_F37F0970_FEB5_4E75_ABAB_F8BF76614900_.wvu.Rows" localSheetId="2" hidden="1">'Evidence staveb'!$14:$14</definedName>
    <definedName name="Z_F6FDFB4D_4EB8_4AC2_A6E9_C927ACFAB03F_.wvu.FilterData" localSheetId="1" hidden="1">'Zásobník PD aktivní'!$B$11:$AG$65</definedName>
    <definedName name="Z_F7B16345_14AA_4511_A767_D930A288463E_.wvu.Cols" localSheetId="2" hidden="1">'Evidence staveb'!$C:$C,'Evidence staveb'!$K:$L,'Evidence staveb'!$N:$N,'Evidence staveb'!$P:$P,'Evidence staveb'!$R:$R,'Evidence staveb'!$T:$T,'Evidence staveb'!$V:$V,'Evidence staveb'!$X:$X,'Evidence staveb'!$Z:$Z,'Evidence staveb'!$AB:$AB,'Evidence staveb'!$AD:$AD,'Evidence staveb'!$AF:$AF,'Evidence staveb'!$AV:$AW</definedName>
    <definedName name="Z_F7B16345_14AA_4511_A767_D930A288463E_.wvu.Cols" localSheetId="1" hidden="1">'Zásobník PD aktivní'!$B:$B,'Zásobník PD aktivní'!$G:$G,'Zásobník PD aktivní'!$AA:$AB,'Zásobník PD aktivní'!$AE:$AE,'Zásobník PD aktivní'!$AG:$AG</definedName>
    <definedName name="Z_F7B16345_14AA_4511_A767_D930A288463E_.wvu.FilterData" localSheetId="2" hidden="1">'Evidence staveb'!$C$12:$AW$97</definedName>
    <definedName name="Z_F7B16345_14AA_4511_A767_D930A288463E_.wvu.FilterData" localSheetId="1" hidden="1">'Zásobník PD aktivní'!$B$11:$AG$65</definedName>
    <definedName name="Z_F7B16345_14AA_4511_A767_D930A288463E_.wvu.Rows" localSheetId="2" hidden="1">'Evidence staveb'!$14:$14</definedName>
    <definedName name="Z_F9B38E53_A0FD_45B9_8C4C_02783F5BB26A_.wvu.FilterData" localSheetId="1" hidden="1">'Zásobník PD aktivní'!$B$11:$AG$65</definedName>
    <definedName name="Z_F9DA830A_B9C7_4427_B184_B47D489CC1EE_.wvu.FilterData" localSheetId="1" hidden="1">'Zásobník PD aktivní'!$B$11:$AG$65</definedName>
    <definedName name="Z_F9E4C5FA_98C4_447B_A0E5_5D41018E0D77_.wvu.FilterData" localSheetId="1" hidden="1">'Zásobník PD aktivní'!$B$11:$AG$65</definedName>
  </definedNames>
  <calcPr calcId="191029"/>
  <customWorkbookViews>
    <customWorkbookView name="Pytlíková Hana – osobní zobrazení" guid="{EE421B92-3371-46ED-AB79-ACE882EB9F48}" mergeInterval="0" personalView="1" maximized="1" xWindow="-8" yWindow="-8" windowWidth="1936" windowHeight="1176" tabRatio="360" activeSheetId="3"/>
    <customWorkbookView name="Procházka Petr Ing. – osobní zobrazení" guid="{21AA4CC3-78B6-450C-8409-6549C50899B6}" mergeInterval="0" personalView="1" maximized="1" xWindow="1912" yWindow="-8" windowWidth="1936" windowHeight="1176" tabRatio="360" activeSheetId="2"/>
    <customWorkbookView name="Vaigelt Vratislav Ing. – osobní zobrazení" guid="{808BF632-861F-413C-B976-AFE210849C0E}" mergeInterval="0" personalView="1" maximized="1" xWindow="-8" yWindow="-8" windowWidth="1936" windowHeight="1176" activeSheetId="3"/>
    <customWorkbookView name="Čeňková Zuzana – osobní zobrazení" guid="{C1FEE66A-3EF4-4F88-87DF-30ACD3746783}" mergeInterval="0" personalView="1" maximized="1" xWindow="-8" yWindow="-8" windowWidth="1936" windowHeight="1176" activeSheetId="3"/>
    <customWorkbookView name="Vogelová Hana – osobní zobrazení" guid="{C50AAA41-C098-4F86-9548-F433412BC9A2}" mergeInterval="0" personalView="1" maximized="1" xWindow="-8" yWindow="-8" windowWidth="1936" windowHeight="1176" activeSheetId="2"/>
    <customWorkbookView name="Rýdl Václav Ing. – osobní zobrazení" guid="{55C05027-CD88-44BC-BB51-0830F2BB2D28}" mergeInterval="0" personalView="1" maximized="1" windowWidth="1916" windowHeight="935" activeSheetId="2"/>
    <customWorkbookView name="Čejka Jiří – osobní zobrazení" guid="{1C156654-7679-4E9E-9729-426356F8626D}" mergeInterval="0" personalView="1" maximized="1" xWindow="-8" yWindow="-8" windowWidth="1936" windowHeight="1176" activeSheetId="2"/>
    <customWorkbookView name="Kmínek Radek – osobní zobrazení" guid="{E2811D54-71F3-489F-AF93-43E3010497AA}" mergeInterval="0" personalView="1" maximized="1" xWindow="-8" yWindow="-8" windowWidth="1936" windowHeight="1176" activeSheetId="3"/>
    <customWorkbookView name="Šlejtrová Jana Ing. – osobní zobrazení" guid="{561AE4E7-8511-4BC9-A05B-FBDDD15F31C2}" mergeInterval="0" personalView="1" maximized="1" xWindow="-8" yWindow="-8" windowWidth="1936" windowHeight="1176" activeSheetId="3"/>
    <customWorkbookView name="Holas Tomáš Ing. – osobní zobrazení" guid="{2FA35E6A-9667-4FA7-91B5-89B564594059}" mergeInterval="0" personalView="1" maximized="1" xWindow="-1928" yWindow="-8" windowWidth="1936" windowHeight="1176" tabRatio="360" activeSheetId="3"/>
    <customWorkbookView name="Lojdová Jitka Ing. – osobní zobrazení" guid="{44540C88-B480-415F-A8BD-B391F8590695}" mergeInterval="0" personalView="1" maximized="1" xWindow="1912" yWindow="-8" windowWidth="1936" windowHeight="1216" activeSheetId="2"/>
    <customWorkbookView name="Stifter Vilém Ing. – osobní zobrazení" guid="{53DE644B-DFBE-46AD-B40E-A3F6770863A0}" mergeInterval="0" personalView="1" maximized="1" xWindow="-9" yWindow="-9" windowWidth="1938" windowHeight="1168" activeSheetId="3"/>
    <customWorkbookView name="Novotný Jiří Ing. - Česká Lípa – osobní zobrazení" guid="{3132D2DA-2B5E-44A1-B9A0-3B2F5909251F}" mergeInterval="0" personalView="1" maximized="1" xWindow="-8" yWindow="-8" windowWidth="1936" windowHeight="1176" activeSheetId="3"/>
    <customWorkbookView name="Fejtek Petr Ing. – osobní zobrazení" guid="{665BDF93-7F54-4BAB-B687-055CE1D39B80}" mergeInterval="0" personalView="1" xWindow="112" yWindow="32" windowWidth="1672" windowHeight="1083" activeSheetId="2"/>
    <customWorkbookView name="Doležal Miroslav Ing. – osobní zobrazení" guid="{4C917700-68A9-435F-8306-CC3A577E3383}" mergeInterval="0" personalView="1" maximized="1" xWindow="-1689" yWindow="-9" windowWidth="1698" windowHeight="1068" tabRatio="360" activeSheetId="3"/>
    <customWorkbookView name="Jedlička Vladimír Ing. – osobní zobrazení" guid="{0B34AF21-698F-49F3-B63F-0C4F5D162949}" mergeInterval="0" personalView="1" maximized="1" xWindow="-8" yWindow="-8" windowWidth="1696" windowHeight="1026" activeSheetId="3"/>
    <customWorkbookView name="Bendová Hana – osobní zobrazení" guid="{36158AE7-78E3-4C44-9ACB-1F047CDC3B21}" mergeInterval="0" personalView="1" maximized="1" xWindow="-9" yWindow="-9" windowWidth="1938" windowHeight="1170" tabRatio="352" activeSheetId="2" showComments="commIndAndComment"/>
    <customWorkbookView name="Jirka Marek Ing. – osobní zobrazení" guid="{457A1EDA-DC47-4307-81AD-35A52D58830B}" mergeInterval="0" personalView="1" maximized="1" xWindow="-8" yWindow="-8" windowWidth="1936" windowHeight="1176" activeSheetId="2"/>
    <customWorkbookView name="Šimek Miloš Ing. – osobní zobrazení" guid="{983F14E2-1138-4317-A006-74181ACC88A2}" mergeInterval="0" personalView="1" maximized="1" xWindow="-4" yWindow="-4" windowWidth="1928" windowHeight="1164" tabRatio="360" activeSheetId="3"/>
    <customWorkbookView name="Pavlín Vladimír Ing. – osobní zobrazení" guid="{C564E3BA-6F26-43E8-B9B3-49E901ADF353}" mergeInterval="0" personalView="1" xWindow="-1857" yWindow="31" windowWidth="1848" windowHeight="1054" activeSheetId="2"/>
    <customWorkbookView name="Brabcová Venuše Ing. – osobní zobrazení" guid="{510F66FD-3242-4079-AA47-95F7C68E9B80}" mergeInterval="0" personalView="1" xWindow="22" yWindow="11" windowWidth="3809" windowHeight="1000" activeSheetId="2" showComments="commIndAndComment"/>
    <customWorkbookView name="Velkoborský Petr Ing. – osobní zobrazení" guid="{0877FCBA-42F0-47A1-8C94-62311A3C35C9}" mergeInterval="0" personalView="1" maximized="1" xWindow="-8" yWindow="-8" windowWidth="1936" windowHeight="1176" activeSheetId="2"/>
    <customWorkbookView name="Hořelica Tomáš Ing. – osobní zobrazení" guid="{3FBC9051-EE8E-43D7-927C-51F864E774DC}" mergeInterval="0" personalView="1" maximized="1" xWindow="1912" yWindow="-8" windowWidth="1936" windowHeight="1176" activeSheetId="2"/>
    <customWorkbookView name="Koudelka Jiří Mgr. – osobní zobrazení" guid="{BF43B832-E1CE-480A-BC92-EE67205D223A}" mergeInterval="0" personalView="1" windowWidth="1920" windowHeight="1160" activeSheetId="2"/>
    <customWorkbookView name="Maček Tomáš Ing. – osobní zobrazení" guid="{D4D7DFFF-5FD7-4E56-9749-A4E821EABC45}" mergeInterval="0" personalView="1" xWindow="2" windowWidth="1872" windowHeight="1146" activeSheetId="2"/>
    <customWorkbookView name="Dohnal Vojtěch – osobní zobrazení" guid="{D7E69913-46B4-4CFA-A2F6-59538DAD7AB4}" mergeInterval="0" personalView="1" maximized="1" xWindow="-8" yWindow="-8" windowWidth="1936" windowHeight="1176" activeSheetId="2"/>
    <customWorkbookView name="Tůma Ondřej Ing. – osobní zobrazení" guid="{485798B2-8C0C-4DE7-8A67-BCEC292BFE18}" mergeInterval="0" personalView="1" maximized="1" xWindow="-8" yWindow="-8" windowWidth="1936" windowHeight="1176" activeSheetId="2"/>
    <customWorkbookView name="Jeníčková Hana Ing. Ph.D. – osobní zobrazení" guid="{4D1832A0-1350-42AA-B59C-619BE229323A}" mergeInterval="0" personalView="1" xWindow="-483" yWindow="343" windowWidth="3382" windowHeight="968" activeSheetId="3"/>
    <customWorkbookView name="Čepková Olga – osobní zobrazení" guid="{9252D25E-20A3-4077-AB6A-579A86876800}" mergeInterval="0" personalView="1" maximized="1" xWindow="-8" yWindow="-8" windowWidth="1936" windowHeight="1173" activeSheetId="3"/>
    <customWorkbookView name="Jakubcová Barbora Ing. – osobní zobrazení" guid="{AB718803-202B-475A-9854-F62C77A3D271}" mergeInterval="0" personalView="1" xWindow="57" yWindow="15" windowWidth="1677" windowHeight="1124" activeSheetId="2"/>
    <customWorkbookView name="Zouhar Pavel Ing. – osobní zobrazení" guid="{D7141B54-EB07-4A88-9A6A-63189EA63A7D}" mergeInterval="0" personalView="1" xWindow="136" yWindow="32" windowWidth="1544" windowHeight="1080" activeSheetId="3"/>
    <customWorkbookView name="Ondra Libor Ing. – osobní zobrazení" guid="{30E7101A-8FF2-427A-88AB-82D9E2F9F40B}" mergeInterval="0" personalView="1" xWindow="148" yWindow="13" windowWidth="1707" windowHeight="1187" activeSheetId="3" showComments="commIndAndComment"/>
    <customWorkbookView name="Šlajchrt Jan Ing. – osobní zobrazení" guid="{D40678CB-3A9D-4134-899E-F58E9F9D3F1A}" mergeInterval="0" personalView="1" maximized="1" xWindow="-8" yWindow="-8" windowWidth="1936" windowHeight="1176" activeSheetId="2"/>
    <customWorkbookView name="Tonar Pavel Ing. – osobní zobrazení" guid="{D43597F2-EE9D-4CAB-8B98-8D394D2C3885}" mergeInterval="0" personalView="1" maximized="1" xWindow="-8" yWindow="-8" windowWidth="1936" windowHeight="1176" activeSheetId="3"/>
    <customWorkbookView name="Zajíček Pavel Ing. – osobní zobrazení" guid="{F37F0970-FEB5-4E75-ABAB-F8BF76614900}" mergeInterval="0" personalView="1" maximized="1" xWindow="-8" yWindow="-8" windowWidth="1936" windowHeight="1176" activeSheetId="2"/>
    <customWorkbookView name="Uživatel systému Windows – osobní zobrazení" guid="{67519B63-A7BE-49DB-9089-93ADF400166E}" mergeInterval="0" personalView="1" maximized="1" xWindow="-1928" yWindow="107" windowWidth="1936" windowHeight="1176" activeSheetId="3"/>
    <customWorkbookView name="Malý Michal Ing. – osobní zobrazení" guid="{E4FDC467-7BE6-4B6F-82A4-24B1FE39F6E5}" mergeInterval="0" personalView="1" maximized="1" xWindow="-8" yWindow="-8" windowWidth="1936" windowHeight="1176" activeSheetId="3"/>
    <customWorkbookView name="Zajícová Jana Ing. – osobní zobrazení" guid="{C956137A-582E-4E00-A88B-84328C71F264}" mergeInterval="0" personalView="1" maximized="1" xWindow="-8" yWindow="-8" windowWidth="1936" windowHeight="1176" activeSheetId="2"/>
    <customWorkbookView name="Zbirovský Jan – osobní zobrazení" guid="{E7057AB0-A388-4314-878B-A67104F0434C}" mergeInterval="0" personalView="1" maximized="1" xWindow="-8" yWindow="-8" windowWidth="1936" windowHeight="1176" activeSheetId="2" showComments="commIndAndComment"/>
    <customWorkbookView name="Benešovská Dagmar RNDr. – osobní zobrazení" guid="{DB4F8E48-222A-4E06-A0E6-0955967294D8}" mergeInterval="0" personalView="1" maximized="1" xWindow="-8" yWindow="-8" windowWidth="1936" windowHeight="1176" activeSheetId="3"/>
    <customWorkbookView name="Holubec Lubomír Ing. – osobní zobrazení" guid="{999CA150-8DCE-4E32-8D10-145A59BC3551}" mergeInterval="0" personalView="1" maximized="1" xWindow="-9" yWindow="-9" windowWidth="1938" windowHeight="1170" activeSheetId="2"/>
    <customWorkbookView name="Málková Jitka Ing. – osobní zobrazení" guid="{F7B16345-14AA-4511-A767-D930A288463E}" mergeInterval="0" personalView="1" maximized="1" xWindow="-8" yWindow="-8" windowWidth="1936" windowHeight="1176" activeSheetId="3"/>
    <customWorkbookView name="Petriščáková Olga – osobní zobrazení" guid="{60D0E61E-870C-4CDF-BB99-C8CAA4E82AA8}" mergeInterval="0" personalView="1" maximized="1" xWindow="-8" yWindow="-8" windowWidth="1936" windowHeight="1176" activeSheetId="2"/>
    <customWorkbookView name="chvatalovao – osobní zobrazení" guid="{37890C6C-D720-4964-8AE8-1FBA9E749542}" mergeInterval="0" personalView="1" maximized="1" xWindow="1911" yWindow="-9" windowWidth="1938" windowHeight="1218" activeSheetId="3"/>
    <customWorkbookView name="Baumrukrová Dagmar – osobní zobrazení" guid="{4EF2CA28-13D9-41B6-879A-0D93E9B77AC3}" mergeInterval="0" personalView="1" maximized="1" xWindow="-4" yWindow="-4" windowWidth="1928" windowHeight="1156" activeSheetId="2"/>
    <customWorkbookView name="MIB – osobní zobrazení" guid="{94861542-D400-4F42-8A0E-23210C622E40}" mergeInterval="0" personalView="1" maximized="1" xWindow="-4" yWindow="-4" windowWidth="1928" windowHeight="1208" activeSheetId="3"/>
    <customWorkbookView name="Fronková Magdaléna Ing. – osobní zobrazení" guid="{69CA417D-4A17-44A3-B3B8-362005F2FE19}" mergeInterval="0" personalView="1" maximized="1" xWindow="-8" yWindow="-8" windowWidth="1936" windowHeight="1176" activeSheetId="3"/>
    <customWorkbookView name="Skotnica Vladimír Ing. – osobní zobrazení" guid="{E0745C0C-2646-4511-A597-A7DC998C8F7D}" mergeInterval="0" personalView="1" maximized="1" xWindow="-9" yWindow="-9" windowWidth="1938" windowHeight="1170" activeSheetId="2"/>
    <customWorkbookView name="Kadlčík Stanislav Ing. – osobní zobrazení" guid="{871C34A6-5ABD-4869-A379-F79830685C7A}" mergeInterval="0" personalView="1" maximized="1" xWindow="1912" yWindow="-8" windowWidth="1936" windowHeight="1216" activeSheetId="3"/>
    <customWorkbookView name="Šliková Jiřina Ing. – osobní zobrazení" guid="{5AFFC8F5-4563-4020-A883-89BD1AD2D58B}" mergeInterval="0" personalView="1" maximized="1" xWindow="-8" yWindow="-8" windowWidth="1936" windowHeight="1176" activeSheetId="2"/>
    <customWorkbookView name="Skalický Petr Ing. – osobní zobrazení" guid="{BEA1B9F0-FBF6-4B2F-A238-F76831B617DC}" mergeInterval="0" personalView="1" maximized="1" xWindow="-8" yWindow="-8" windowWidth="1936" windowHeight="1176" activeSheetId="3"/>
    <customWorkbookView name="Dvořáková Dana – osobní zobrazení" guid="{C7030006-49DC-4534-B9BC-3C593E4DEC3B}" mergeInterval="0" personalView="1" xWindow="120" yWindow="31" windowWidth="1682" windowHeight="1094" activeSheetId="3"/>
    <customWorkbookView name="Obšusta Petr Mgr. – osobní zobrazení" guid="{32E3223D-4026-4A1B-8047-21E877FBA03A}" mergeInterval="0" personalView="1" maximized="1" xWindow="1912" yWindow="-8" windowWidth="1936" windowHeight="1176" activeSheetId="3"/>
    <customWorkbookView name="Smoček Petr Ing. – osobní zobrazení" guid="{94422130-7810-4637-B99A-770295043676}" mergeInterval="0" personalView="1" maximized="1" xWindow="-8" yWindow="-8" windowWidth="1936" windowHeight="1176" tabRatio="360" activeSheetId="3"/>
    <customWorkbookView name="Poledníková Květoslava Ing. – osobní zobrazení" guid="{F23A39CD-B2AE-4112-92B0-68FDF6C576BC}" mergeInterval="0" personalView="1" xWindow="21" yWindow="34" windowWidth="2531" windowHeight="960" tabRatio="360" activeSheetId="3"/>
    <customWorkbookView name="Filip Richard Ing.Bc. Ph.D. – osobní zobrazení" guid="{E66CEA9D-B2B9-408C-833C-FA63B9A5DBE6}" mergeInterval="0" personalView="1" maximized="1" xWindow="1912" yWindow="-8" windowWidth="1696" windowHeight="1026" activeSheetId="3"/>
    <customWorkbookView name="Václavík Milan Bc.DiS. – osobní zobrazení" guid="{57F5E60C-5FE1-4C0B-9729-023A6908EE79}" mergeInterval="0" personalView="1" maximized="1" xWindow="-8" yWindow="-8" windowWidth="1936" windowHeight="1176" activeSheetId="2"/>
    <customWorkbookView name="Rufferová Alena Mgr. – osobní zobrazení" guid="{9CDACBC6-805E-431E-9D7D-71264BF89D31}" mergeInterval="0" personalView="1" maximized="1" xWindow="-8" yWindow="-8" windowWidth="1936" windowHeight="1176" tabRatio="360" activeSheetId="2"/>
    <customWorkbookView name="Hebelková Zdenka Ing. – osobní zobrazení" guid="{46E93261-C647-47AF-A2C1-180350097819}" mergeInterval="0" personalView="1" maximized="1" xWindow="-8" yWindow="-8" windowWidth="1936" windowHeight="1176" activeSheetId="2"/>
    <customWorkbookView name="Pecenová Jitka Ing. – osobní zobrazení" guid="{4B8B51F8-4B43-472D-8066-649A6E388858}" mergeInterval="0" personalView="1" maximized="1" xWindow="-8" yWindow="-8" windowWidth="1936" windowHeight="1176" activeSheetId="2"/>
    <customWorkbookView name="Kudelová Hana Ing. – osobní zobrazení" guid="{C95F0256-8871-4D50-AF2B-871C5A24D1EA}" mergeInterval="0" personalView="1" maximized="1" xWindow="-9" yWindow="-9" windowWidth="1938" windowHeight="1170" activeSheetId="2"/>
    <customWorkbookView name="Capoušková Ivana Ing. – osobní zobrazení" guid="{BB4AC9E2-A763-4EE2-9B5C-90674A9AB0D0}" mergeInterval="0" personalView="1" xWindow="24" yWindow="16" windowWidth="1896" windowHeight="1098" activeSheetId="2"/>
    <customWorkbookView name="Sedláková Alena JUDr. – osobní zobrazení" guid="{0B293348-CE20-4E00-8B29-68822EA2F5F4}" mergeInterval="0" personalView="1" maximized="1" xWindow="-8" yWindow="-8" windowWidth="1936" windowHeight="1176" activeSheetId="3"/>
    <customWorkbookView name="Jana – osobní zobrazení" guid="{CC854820-BE2F-4CD1-B52A-C6401549CEA4}" mergeInterval="0" personalView="1" maximized="1" xWindow="-9" yWindow="-9" windowWidth="1938" windowHeight="1168" activeSheetId="3"/>
    <customWorkbookView name="Nedoma Petr Ing. – osobní zobrazení" guid="{E8E222E2-506F-409A-9B7A-4B3925C83277}" mergeInterval="0" personalView="1" maximized="1" xWindow="-8" yWindow="-8" windowWidth="1936" windowHeight="1176" activeSheetId="2"/>
    <customWorkbookView name="Šandová Dorota Ing. – osobní zobrazení" guid="{600860F7-42A1-4FF1-99AE-AFEAC037A660}" mergeInterval="0" personalView="1" maximized="1" xWindow="-8" yWindow="-8" windowWidth="1936" windowHeight="1176" activeSheetId="2"/>
    <customWorkbookView name="Hromádková Marie Ing. – osobní zobrazení" guid="{353CF5C8-9D4D-4BEC-BFE3-A6A0E8180FB7}" mergeInterval="0" personalView="1" maximized="1" xWindow="-8" yWindow="-8" windowWidth="1936" windowHeight="1176" tabRatio="360" activeSheetId="2"/>
    <customWorkbookView name="Pejchal Petr Ing. – osobní zobrazení" guid="{880CE63B-2C3E-4403-BAE3-0C941340B114}" mergeInterval="0" personalView="1" xWindow="19" yWindow="7" windowWidth="1759" windowHeight="1020" activeSheetId="2"/>
    <customWorkbookView name="Adamčík Jan Ing. – osobní zobrazení" guid="{A2FDF997-5F5A-4502-9C8D-9940328BCF71}" mergeInterval="0" personalView="1" maximized="1" xWindow="-1928" yWindow="-8" windowWidth="1936" windowHeight="1216" activeSheetId="2" showComments="commIndAndComment"/>
    <customWorkbookView name="Marešová Vendula Ing. – osobní zobrazení" guid="{D97F494D-12B2-4CC3-B554-6B29AFA133EB}" mergeInterval="0" personalView="1" maximized="1" xWindow="-8" yWindow="-8" windowWidth="1936" windowHeight="1176" activeSheetId="2"/>
    <customWorkbookView name="Šebesta František Ing. – osobní zobrazení" guid="{1AE88D83-13D0-4C30-A6B3-FC8B97B48673}" mergeInterval="0" personalView="1" maximized="1" xWindow="1912" yWindow="-8" windowWidth="1936" windowHeight="1176" activeSheetId="3"/>
    <customWorkbookView name="Pelikánová Radka – osobní zobrazení" guid="{E6FD29F3-AE31-4582-8E37-5521F30DCE3F}" mergeInterval="0" personalView="1" maximized="1" xWindow="1912" yWindow="-8" windowWidth="1936" windowHeight="1176" activeSheetId="2"/>
    <customWorkbookView name="Koňařík Josef Ing. – osobní zobrazení" guid="{6FE22369-EE7E-4AAC-B5BF-5BBCC7137676}" mergeInterval="0" personalView="1" maximized="1" xWindow="-8" yWindow="-8" windowWidth="1936" windowHeight="1176" activeSheetId="3"/>
    <customWorkbookView name="Administrator – osobní zobrazení" guid="{60B9D6D2-08DB-4AD6-9C94-65CF9E2C27E0}" mergeInterval="0" personalView="1" maximized="1" xWindow="-8" yWindow="-8" windowWidth="1936" windowHeight="1176" tabRatio="360" activeSheetId="3"/>
    <customWorkbookView name="Fingerhut Karel – osobní zobrazení" guid="{9F64E734-D1BD-457E-8F16-A1B170AA7B39}" mergeInterval="0" personalView="1" maximized="1" xWindow="-8" yWindow="-8" windowWidth="1936" windowHeight="1176" tabRatio="360" activeSheetId="3"/>
    <customWorkbookView name="Pavlová Eva – osobní zobrazení" guid="{5CEC8857-3BD0-442A-A5DC-066DAA3F27E4}" mergeInterval="0" personalView="1" maximized="1" xWindow="-8" yWindow="-8" windowWidth="1936" windowHeight="1176" activeSheetId="3"/>
    <customWorkbookView name="Šrámek Martin – osobní zobrazení" guid="{4B51A756-6685-44C8-AB47-0DFB74870606}" mergeInterval="0" personalView="1" xWindow="16" yWindow="9" windowWidth="1877" windowHeight="1119" activeSheetId="2"/>
    <customWorkbookView name="Horáčková Iva Ing. – osobní zobrazení" guid="{E7634A66-788B-44B2-AF3B-9D114EBE54EC}" mergeInterval="0" personalView="1" maximized="1" xWindow="1912" yWindow="-8" windowWidth="1936" windowHeight="1176" activeSheetId="3"/>
    <customWorkbookView name="Vlčková Andrea Ing. – osobní zobrazení" guid="{8293C5C0-4CC6-4FA7-AAD3-76B6838E1F75}" mergeInterval="0" personalView="1" maximized="1" xWindow="-8" yWindow="-8" windowWidth="1936" windowHeight="1176" tabRatio="360" activeSheetId="2"/>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21" i="3" l="1"/>
  <c r="I21" i="3"/>
  <c r="H16" i="3" l="1"/>
  <c r="I16" i="3"/>
  <c r="J16" i="3"/>
  <c r="K16" i="3"/>
  <c r="L16" i="3"/>
  <c r="M16" i="3" s="1"/>
  <c r="N16" i="3"/>
  <c r="O16" i="3" s="1"/>
  <c r="P16" i="3"/>
  <c r="Q16" i="3" s="1"/>
  <c r="R16" i="3"/>
  <c r="S16" i="3" s="1"/>
  <c r="T16" i="3"/>
  <c r="U16" i="3" s="1"/>
  <c r="V16" i="3"/>
  <c r="W16" i="3" s="1"/>
  <c r="X16" i="3"/>
  <c r="Y16" i="3" s="1"/>
  <c r="Z16" i="3"/>
  <c r="AA16" i="3" s="1"/>
  <c r="AB16" i="3"/>
  <c r="AC16" i="3" s="1"/>
  <c r="AD16" i="3"/>
  <c r="AE16" i="3" s="1"/>
  <c r="H17" i="3"/>
  <c r="I17" i="3"/>
  <c r="J17" i="3"/>
  <c r="K17" i="3"/>
  <c r="L17" i="3"/>
  <c r="M17" i="3" s="1"/>
  <c r="N17" i="3"/>
  <c r="O17" i="3" s="1"/>
  <c r="P17" i="3"/>
  <c r="Q17" i="3" s="1"/>
  <c r="R17" i="3"/>
  <c r="S17" i="3" s="1"/>
  <c r="T17" i="3"/>
  <c r="U17" i="3" s="1"/>
  <c r="V17" i="3"/>
  <c r="W17" i="3" s="1"/>
  <c r="X17" i="3"/>
  <c r="Y17" i="3" s="1"/>
  <c r="Z17" i="3"/>
  <c r="AA17" i="3" s="1"/>
  <c r="AB17" i="3"/>
  <c r="AC17" i="3" s="1"/>
  <c r="AD17" i="3"/>
  <c r="AE17" i="3" s="1"/>
  <c r="H18" i="3"/>
  <c r="I18" i="3"/>
  <c r="J18" i="3"/>
  <c r="K18" i="3"/>
  <c r="L18" i="3"/>
  <c r="M18" i="3" s="1"/>
  <c r="N18" i="3"/>
  <c r="O18" i="3" s="1"/>
  <c r="P18" i="3"/>
  <c r="Q18" i="3" s="1"/>
  <c r="R18" i="3"/>
  <c r="S18" i="3" s="1"/>
  <c r="T18" i="3"/>
  <c r="U18" i="3" s="1"/>
  <c r="V18" i="3"/>
  <c r="W18" i="3" s="1"/>
  <c r="X18" i="3"/>
  <c r="Y18" i="3" s="1"/>
  <c r="Z18" i="3"/>
  <c r="AA18" i="3" s="1"/>
  <c r="AB18" i="3"/>
  <c r="AC18" i="3" s="1"/>
  <c r="AD18" i="3"/>
  <c r="AE18" i="3" s="1"/>
  <c r="H19" i="3"/>
  <c r="I19" i="3"/>
  <c r="J19" i="3"/>
  <c r="K19" i="3"/>
  <c r="L19" i="3"/>
  <c r="N19" i="3"/>
  <c r="P19" i="3"/>
  <c r="R19" i="3"/>
  <c r="T19" i="3"/>
  <c r="V19" i="3"/>
  <c r="X19" i="3"/>
  <c r="Z19" i="3"/>
  <c r="AB19" i="3"/>
  <c r="AD19" i="3"/>
  <c r="H20" i="3"/>
  <c r="I20" i="3"/>
  <c r="J20" i="3"/>
  <c r="K20" i="3"/>
  <c r="L20" i="3"/>
  <c r="M20" i="3" s="1"/>
  <c r="N20" i="3"/>
  <c r="O20" i="3" s="1"/>
  <c r="P20" i="3"/>
  <c r="Q20" i="3" s="1"/>
  <c r="R20" i="3"/>
  <c r="S20" i="3" s="1"/>
  <c r="T20" i="3"/>
  <c r="U20" i="3" s="1"/>
  <c r="V20" i="3"/>
  <c r="W20" i="3" s="1"/>
  <c r="X20" i="3"/>
  <c r="Y20" i="3" s="1"/>
  <c r="Z20" i="3"/>
  <c r="AA20" i="3" s="1"/>
  <c r="AB20" i="3"/>
  <c r="AC20" i="3" s="1"/>
  <c r="AD20" i="3"/>
  <c r="AE20" i="3" s="1"/>
  <c r="H22" i="3"/>
  <c r="I22" i="3"/>
  <c r="J22" i="3"/>
  <c r="K22" i="3"/>
  <c r="L22" i="3"/>
  <c r="M22" i="3" s="1"/>
  <c r="N22" i="3"/>
  <c r="O22" i="3" s="1"/>
  <c r="P22" i="3"/>
  <c r="Q22" i="3" s="1"/>
  <c r="R22" i="3"/>
  <c r="S22" i="3" s="1"/>
  <c r="T22" i="3"/>
  <c r="U22" i="3" s="1"/>
  <c r="V22" i="3"/>
  <c r="W22" i="3"/>
  <c r="X22" i="3"/>
  <c r="Y22" i="3" s="1"/>
  <c r="Z22" i="3"/>
  <c r="AA22" i="3" s="1"/>
  <c r="AB22" i="3"/>
  <c r="AC22" i="3" s="1"/>
  <c r="AD22" i="3"/>
  <c r="AE22" i="3" s="1"/>
  <c r="H23" i="3"/>
  <c r="I23" i="3"/>
  <c r="J23" i="3"/>
  <c r="K23" i="3"/>
  <c r="L23" i="3"/>
  <c r="M23" i="3" s="1"/>
  <c r="N23" i="3"/>
  <c r="O23" i="3"/>
  <c r="P23" i="3"/>
  <c r="Q23" i="3" s="1"/>
  <c r="R23" i="3"/>
  <c r="S23" i="3" s="1"/>
  <c r="T23" i="3"/>
  <c r="U23" i="3" s="1"/>
  <c r="V23" i="3"/>
  <c r="W23" i="3" s="1"/>
  <c r="X23" i="3"/>
  <c r="Y23" i="3" s="1"/>
  <c r="Z23" i="3"/>
  <c r="AA23" i="3"/>
  <c r="AB23" i="3"/>
  <c r="AC23" i="3" s="1"/>
  <c r="AD23" i="3"/>
  <c r="AE23" i="3"/>
  <c r="H24" i="3"/>
  <c r="I24" i="3"/>
  <c r="J24" i="3"/>
  <c r="K24" i="3"/>
  <c r="L24" i="3"/>
  <c r="M24" i="3" s="1"/>
  <c r="N24" i="3"/>
  <c r="O24" i="3" s="1"/>
  <c r="P24" i="3"/>
  <c r="Q24" i="3" s="1"/>
  <c r="R24" i="3"/>
  <c r="S24" i="3" s="1"/>
  <c r="T24" i="3"/>
  <c r="U24" i="3" s="1"/>
  <c r="V24" i="3"/>
  <c r="W24" i="3"/>
  <c r="X24" i="3"/>
  <c r="Y24" i="3" s="1"/>
  <c r="Z24" i="3"/>
  <c r="AA24" i="3"/>
  <c r="AB24" i="3"/>
  <c r="AC24" i="3" s="1"/>
  <c r="AD24" i="3"/>
  <c r="AE24" i="3" s="1"/>
  <c r="H25" i="3"/>
  <c r="I25" i="3"/>
  <c r="J25" i="3"/>
  <c r="K25" i="3"/>
  <c r="L25" i="3"/>
  <c r="M25" i="3" s="1"/>
  <c r="N25" i="3"/>
  <c r="O25" i="3" s="1"/>
  <c r="P25" i="3"/>
  <c r="Q25" i="3" s="1"/>
  <c r="R25" i="3"/>
  <c r="S25" i="3"/>
  <c r="T25" i="3"/>
  <c r="U25" i="3" s="1"/>
  <c r="V25" i="3"/>
  <c r="W25" i="3"/>
  <c r="X25" i="3"/>
  <c r="Y25" i="3" s="1"/>
  <c r="Z25" i="3"/>
  <c r="AA25" i="3" s="1"/>
  <c r="AB25" i="3"/>
  <c r="AC25" i="3" s="1"/>
  <c r="AD25" i="3"/>
  <c r="AE25" i="3" s="1"/>
  <c r="H26" i="3"/>
  <c r="I26" i="3"/>
  <c r="J26" i="3"/>
  <c r="K26" i="3"/>
  <c r="L26" i="3"/>
  <c r="M26" i="3" s="1"/>
  <c r="N26" i="3"/>
  <c r="O26" i="3"/>
  <c r="P26" i="3"/>
  <c r="Q26" i="3" s="1"/>
  <c r="R26" i="3"/>
  <c r="S26" i="3" s="1"/>
  <c r="T26" i="3"/>
  <c r="U26" i="3" s="1"/>
  <c r="V26" i="3"/>
  <c r="W26" i="3" s="1"/>
  <c r="X26" i="3"/>
  <c r="Y26" i="3" s="1"/>
  <c r="Z26" i="3"/>
  <c r="AA26" i="3" s="1"/>
  <c r="AB26" i="3"/>
  <c r="AC26" i="3" s="1"/>
  <c r="AD26" i="3"/>
  <c r="AE26" i="3"/>
  <c r="H27" i="3"/>
  <c r="I27" i="3"/>
  <c r="J27" i="3"/>
  <c r="K27" i="3"/>
  <c r="L27" i="3"/>
  <c r="M27" i="3" s="1"/>
  <c r="N27" i="3"/>
  <c r="O27" i="3"/>
  <c r="P27" i="3"/>
  <c r="Q27" i="3" s="1"/>
  <c r="R27" i="3"/>
  <c r="S27" i="3" s="1"/>
  <c r="T27" i="3"/>
  <c r="U27" i="3" s="1"/>
  <c r="V27" i="3"/>
  <c r="W27" i="3" s="1"/>
  <c r="X27" i="3"/>
  <c r="Y27" i="3" s="1"/>
  <c r="Z27" i="3"/>
  <c r="AA27" i="3"/>
  <c r="AB27" i="3"/>
  <c r="AC27" i="3" s="1"/>
  <c r="AD27" i="3"/>
  <c r="AE27" i="3"/>
  <c r="H28" i="3"/>
  <c r="I28" i="3"/>
  <c r="J28" i="3"/>
  <c r="K28" i="3"/>
  <c r="L28" i="3"/>
  <c r="M28" i="3" s="1"/>
  <c r="N28" i="3"/>
  <c r="O28" i="3" s="1"/>
  <c r="P28" i="3"/>
  <c r="Q28" i="3" s="1"/>
  <c r="R28" i="3"/>
  <c r="S28" i="3" s="1"/>
  <c r="T28" i="3"/>
  <c r="U28" i="3" s="1"/>
  <c r="V28" i="3"/>
  <c r="W28" i="3"/>
  <c r="X28" i="3"/>
  <c r="Y28" i="3" s="1"/>
  <c r="Z28" i="3"/>
  <c r="AA28" i="3"/>
  <c r="AB28" i="3"/>
  <c r="AC28" i="3" s="1"/>
  <c r="AD28" i="3"/>
  <c r="AE28" i="3" s="1"/>
  <c r="H29" i="3"/>
  <c r="I29" i="3"/>
  <c r="J29" i="3"/>
  <c r="K29" i="3"/>
  <c r="L29" i="3"/>
  <c r="M29" i="3" s="1"/>
  <c r="N29" i="3"/>
  <c r="O29" i="3" s="1"/>
  <c r="P29" i="3"/>
  <c r="Q29" i="3" s="1"/>
  <c r="R29" i="3"/>
  <c r="S29" i="3"/>
  <c r="T29" i="3"/>
  <c r="U29" i="3" s="1"/>
  <c r="V29" i="3"/>
  <c r="W29" i="3"/>
  <c r="X29" i="3"/>
  <c r="Y29" i="3" s="1"/>
  <c r="Z29" i="3"/>
  <c r="AA29" i="3" s="1"/>
  <c r="AB29" i="3"/>
  <c r="AC29" i="3" s="1"/>
  <c r="AD29" i="3"/>
  <c r="AE29" i="3" s="1"/>
  <c r="H30" i="3"/>
  <c r="I30" i="3"/>
  <c r="J30" i="3"/>
  <c r="K30" i="3"/>
  <c r="L30" i="3"/>
  <c r="M30" i="3" s="1"/>
  <c r="N30" i="3"/>
  <c r="O30" i="3"/>
  <c r="P30" i="3"/>
  <c r="Q30" i="3" s="1"/>
  <c r="R30" i="3"/>
  <c r="S30" i="3" s="1"/>
  <c r="T30" i="3"/>
  <c r="U30" i="3" s="1"/>
  <c r="V30" i="3"/>
  <c r="W30" i="3" s="1"/>
  <c r="X30" i="3"/>
  <c r="Y30" i="3" s="1"/>
  <c r="Z30" i="3"/>
  <c r="AA30" i="3" s="1"/>
  <c r="AB30" i="3"/>
  <c r="AC30" i="3" s="1"/>
  <c r="AD30" i="3"/>
  <c r="AE30" i="3"/>
  <c r="H31" i="3"/>
  <c r="I31" i="3"/>
  <c r="J31" i="3"/>
  <c r="K31" i="3"/>
  <c r="L31" i="3"/>
  <c r="M31" i="3" s="1"/>
  <c r="N31" i="3"/>
  <c r="O31" i="3"/>
  <c r="P31" i="3"/>
  <c r="Q31" i="3" s="1"/>
  <c r="R31" i="3"/>
  <c r="S31" i="3" s="1"/>
  <c r="T31" i="3"/>
  <c r="U31" i="3" s="1"/>
  <c r="V31" i="3"/>
  <c r="W31" i="3" s="1"/>
  <c r="X31" i="3"/>
  <c r="Y31" i="3" s="1"/>
  <c r="Z31" i="3"/>
  <c r="AA31" i="3"/>
  <c r="AB31" i="3"/>
  <c r="AC31" i="3" s="1"/>
  <c r="AD31" i="3"/>
  <c r="AE31" i="3"/>
  <c r="H32" i="3"/>
  <c r="I32" i="3"/>
  <c r="J32" i="3"/>
  <c r="K32" i="3"/>
  <c r="L32" i="3"/>
  <c r="M32" i="3" s="1"/>
  <c r="N32" i="3"/>
  <c r="O32" i="3" s="1"/>
  <c r="P32" i="3"/>
  <c r="Q32" i="3" s="1"/>
  <c r="R32" i="3"/>
  <c r="S32" i="3" s="1"/>
  <c r="T32" i="3"/>
  <c r="U32" i="3" s="1"/>
  <c r="V32" i="3"/>
  <c r="W32" i="3" s="1"/>
  <c r="X32" i="3"/>
  <c r="Y32" i="3" s="1"/>
  <c r="Z32" i="3"/>
  <c r="AA32" i="3" s="1"/>
  <c r="AB32" i="3"/>
  <c r="AC32" i="3" s="1"/>
  <c r="AD32" i="3"/>
  <c r="AE32" i="3" s="1"/>
  <c r="H33" i="3"/>
  <c r="I33" i="3"/>
  <c r="J33" i="3"/>
  <c r="K33" i="3"/>
  <c r="L33" i="3"/>
  <c r="M33" i="3" s="1"/>
  <c r="N33" i="3"/>
  <c r="O33" i="3" s="1"/>
  <c r="P33" i="3"/>
  <c r="Q33" i="3" s="1"/>
  <c r="R33" i="3"/>
  <c r="S33" i="3" s="1"/>
  <c r="T33" i="3"/>
  <c r="U33" i="3" s="1"/>
  <c r="V33" i="3"/>
  <c r="W33" i="3" s="1"/>
  <c r="X33" i="3"/>
  <c r="Y33" i="3" s="1"/>
  <c r="Z33" i="3"/>
  <c r="AA33" i="3" s="1"/>
  <c r="AB33" i="3"/>
  <c r="AC33" i="3" s="1"/>
  <c r="AD33" i="3"/>
  <c r="AE33" i="3" s="1"/>
  <c r="H34" i="3"/>
  <c r="I34" i="3"/>
  <c r="J34" i="3"/>
  <c r="K34" i="3"/>
  <c r="L34" i="3"/>
  <c r="M34" i="3" s="1"/>
  <c r="N34" i="3"/>
  <c r="O34" i="3" s="1"/>
  <c r="P34" i="3"/>
  <c r="Q34" i="3" s="1"/>
  <c r="R34" i="3"/>
  <c r="S34" i="3" s="1"/>
  <c r="T34" i="3"/>
  <c r="U34" i="3" s="1"/>
  <c r="V34" i="3"/>
  <c r="W34" i="3" s="1"/>
  <c r="X34" i="3"/>
  <c r="Y34" i="3" s="1"/>
  <c r="Z34" i="3"/>
  <c r="AA34" i="3" s="1"/>
  <c r="AB34" i="3"/>
  <c r="AC34" i="3" s="1"/>
  <c r="AD34" i="3"/>
  <c r="AE34" i="3" s="1"/>
  <c r="H35" i="3"/>
  <c r="I35" i="3"/>
  <c r="J35" i="3"/>
  <c r="K35" i="3"/>
  <c r="L35" i="3"/>
  <c r="M35" i="3" s="1"/>
  <c r="N35" i="3"/>
  <c r="O35" i="3" s="1"/>
  <c r="P35" i="3"/>
  <c r="Q35" i="3" s="1"/>
  <c r="R35" i="3"/>
  <c r="S35" i="3" s="1"/>
  <c r="T35" i="3"/>
  <c r="U35" i="3" s="1"/>
  <c r="V35" i="3"/>
  <c r="W35" i="3" s="1"/>
  <c r="X35" i="3"/>
  <c r="Y35" i="3" s="1"/>
  <c r="Z35" i="3"/>
  <c r="AA35" i="3" s="1"/>
  <c r="AB35" i="3"/>
  <c r="AC35" i="3" s="1"/>
  <c r="AD35" i="3"/>
  <c r="AE35" i="3" s="1"/>
  <c r="H36" i="3"/>
  <c r="I36" i="3"/>
  <c r="J36" i="3"/>
  <c r="K36" i="3"/>
  <c r="L36" i="3"/>
  <c r="M36" i="3" s="1"/>
  <c r="N36" i="3"/>
  <c r="O36" i="3" s="1"/>
  <c r="P36" i="3"/>
  <c r="Q36" i="3" s="1"/>
  <c r="R36" i="3"/>
  <c r="S36" i="3" s="1"/>
  <c r="T36" i="3"/>
  <c r="U36" i="3" s="1"/>
  <c r="V36" i="3"/>
  <c r="W36" i="3" s="1"/>
  <c r="X36" i="3"/>
  <c r="Y36" i="3" s="1"/>
  <c r="Z36" i="3"/>
  <c r="AA36" i="3" s="1"/>
  <c r="AB36" i="3"/>
  <c r="AC36" i="3" s="1"/>
  <c r="AD36" i="3"/>
  <c r="AE36" i="3" s="1"/>
  <c r="H37" i="3"/>
  <c r="I37" i="3"/>
  <c r="J37" i="3"/>
  <c r="K37" i="3"/>
  <c r="L37" i="3"/>
  <c r="M37" i="3" s="1"/>
  <c r="N37" i="3"/>
  <c r="O37" i="3" s="1"/>
  <c r="P37" i="3"/>
  <c r="Q37" i="3" s="1"/>
  <c r="R37" i="3"/>
  <c r="S37" i="3" s="1"/>
  <c r="T37" i="3"/>
  <c r="U37" i="3" s="1"/>
  <c r="V37" i="3"/>
  <c r="W37" i="3" s="1"/>
  <c r="X37" i="3"/>
  <c r="Y37" i="3" s="1"/>
  <c r="Z37" i="3"/>
  <c r="AA37" i="3" s="1"/>
  <c r="AB37" i="3"/>
  <c r="AC37" i="3" s="1"/>
  <c r="AD37" i="3"/>
  <c r="AE37" i="3" s="1"/>
  <c r="H38" i="3"/>
  <c r="I38" i="3"/>
  <c r="J38" i="3"/>
  <c r="K38" i="3"/>
  <c r="L38" i="3"/>
  <c r="M38" i="3" s="1"/>
  <c r="N38" i="3"/>
  <c r="O38" i="3" s="1"/>
  <c r="P38" i="3"/>
  <c r="Q38" i="3" s="1"/>
  <c r="R38" i="3"/>
  <c r="S38" i="3" s="1"/>
  <c r="T38" i="3"/>
  <c r="U38" i="3" s="1"/>
  <c r="V38" i="3"/>
  <c r="W38" i="3" s="1"/>
  <c r="X38" i="3"/>
  <c r="Y38" i="3" s="1"/>
  <c r="Z38" i="3"/>
  <c r="AA38" i="3" s="1"/>
  <c r="AB38" i="3"/>
  <c r="AC38" i="3" s="1"/>
  <c r="AD38" i="3"/>
  <c r="AE38" i="3" s="1"/>
  <c r="H39" i="3"/>
  <c r="I39" i="3"/>
  <c r="J39" i="3"/>
  <c r="K39" i="3"/>
  <c r="L39" i="3"/>
  <c r="M39" i="3" s="1"/>
  <c r="N39" i="3"/>
  <c r="O39" i="3" s="1"/>
  <c r="P39" i="3"/>
  <c r="Q39" i="3" s="1"/>
  <c r="R39" i="3"/>
  <c r="S39" i="3" s="1"/>
  <c r="T39" i="3"/>
  <c r="U39" i="3" s="1"/>
  <c r="V39" i="3"/>
  <c r="W39" i="3" s="1"/>
  <c r="X39" i="3"/>
  <c r="Y39" i="3" s="1"/>
  <c r="Z39" i="3"/>
  <c r="AA39" i="3" s="1"/>
  <c r="AB39" i="3"/>
  <c r="AC39" i="3" s="1"/>
  <c r="AD39" i="3"/>
  <c r="AE39" i="3" s="1"/>
  <c r="H40" i="3"/>
  <c r="I40" i="3"/>
  <c r="J40" i="3"/>
  <c r="K40" i="3"/>
  <c r="L40" i="3"/>
  <c r="M40" i="3" s="1"/>
  <c r="N40" i="3"/>
  <c r="O40" i="3" s="1"/>
  <c r="P40" i="3"/>
  <c r="Q40" i="3" s="1"/>
  <c r="R40" i="3"/>
  <c r="S40" i="3" s="1"/>
  <c r="T40" i="3"/>
  <c r="U40" i="3" s="1"/>
  <c r="V40" i="3"/>
  <c r="W40" i="3" s="1"/>
  <c r="X40" i="3"/>
  <c r="Y40" i="3" s="1"/>
  <c r="Z40" i="3"/>
  <c r="AA40" i="3" s="1"/>
  <c r="AB40" i="3"/>
  <c r="AC40" i="3" s="1"/>
  <c r="AD40" i="3"/>
  <c r="AE40" i="3" s="1"/>
  <c r="H41" i="3"/>
  <c r="I41" i="3"/>
  <c r="J41" i="3"/>
  <c r="K41" i="3"/>
  <c r="L41" i="3"/>
  <c r="M41" i="3" s="1"/>
  <c r="N41" i="3"/>
  <c r="O41" i="3" s="1"/>
  <c r="P41" i="3"/>
  <c r="Q41" i="3" s="1"/>
  <c r="R41" i="3"/>
  <c r="S41" i="3" s="1"/>
  <c r="T41" i="3"/>
  <c r="U41" i="3" s="1"/>
  <c r="V41" i="3"/>
  <c r="W41" i="3" s="1"/>
  <c r="X41" i="3"/>
  <c r="Y41" i="3" s="1"/>
  <c r="Z41" i="3"/>
  <c r="AA41" i="3" s="1"/>
  <c r="AB41" i="3"/>
  <c r="AC41" i="3" s="1"/>
  <c r="AD41" i="3"/>
  <c r="AE41" i="3" s="1"/>
  <c r="H42" i="3"/>
  <c r="I42" i="3"/>
  <c r="J42" i="3"/>
  <c r="K42" i="3"/>
  <c r="L42" i="3"/>
  <c r="M42" i="3"/>
  <c r="N42" i="3"/>
  <c r="O42" i="3"/>
  <c r="P42" i="3"/>
  <c r="Q42" i="3"/>
  <c r="R42" i="3"/>
  <c r="S42" i="3"/>
  <c r="T42" i="3"/>
  <c r="U42" i="3"/>
  <c r="V42" i="3"/>
  <c r="W42" i="3"/>
  <c r="X42" i="3"/>
  <c r="Y42" i="3"/>
  <c r="Z42" i="3"/>
  <c r="AA42" i="3"/>
  <c r="AB42" i="3"/>
  <c r="AC42" i="3"/>
  <c r="AD42" i="3"/>
  <c r="AE42" i="3"/>
  <c r="H43" i="3"/>
  <c r="I43" i="3"/>
  <c r="J43" i="3"/>
  <c r="K43" i="3"/>
  <c r="L43" i="3"/>
  <c r="M43" i="3"/>
  <c r="N43" i="3"/>
  <c r="O43" i="3"/>
  <c r="P43" i="3"/>
  <c r="Q43" i="3"/>
  <c r="R43" i="3"/>
  <c r="S43" i="3"/>
  <c r="T43" i="3"/>
  <c r="U43" i="3"/>
  <c r="V43" i="3"/>
  <c r="W43" i="3"/>
  <c r="X43" i="3"/>
  <c r="Y43" i="3"/>
  <c r="Z43" i="3"/>
  <c r="AA43" i="3"/>
  <c r="AB43" i="3"/>
  <c r="AC43" i="3"/>
  <c r="AD43" i="3"/>
  <c r="AE43" i="3"/>
  <c r="H44" i="3"/>
  <c r="I44" i="3"/>
  <c r="J44" i="3"/>
  <c r="K44" i="3"/>
  <c r="L44" i="3"/>
  <c r="M44" i="3" s="1"/>
  <c r="N44" i="3"/>
  <c r="O44" i="3" s="1"/>
  <c r="P44" i="3"/>
  <c r="Q44" i="3" s="1"/>
  <c r="R44" i="3"/>
  <c r="S44" i="3" s="1"/>
  <c r="T44" i="3"/>
  <c r="U44" i="3" s="1"/>
  <c r="V44" i="3"/>
  <c r="W44" i="3" s="1"/>
  <c r="X44" i="3"/>
  <c r="Y44" i="3" s="1"/>
  <c r="Z44" i="3"/>
  <c r="AA44" i="3" s="1"/>
  <c r="AB44" i="3"/>
  <c r="AC44" i="3" s="1"/>
  <c r="AD44" i="3"/>
  <c r="AE44" i="3" s="1"/>
  <c r="H45" i="3"/>
  <c r="I45" i="3"/>
  <c r="J45" i="3"/>
  <c r="K45" i="3"/>
  <c r="L45" i="3"/>
  <c r="M45" i="3" s="1"/>
  <c r="N45" i="3"/>
  <c r="O45" i="3" s="1"/>
  <c r="P45" i="3"/>
  <c r="Q45" i="3" s="1"/>
  <c r="R45" i="3"/>
  <c r="S45" i="3" s="1"/>
  <c r="T45" i="3"/>
  <c r="U45" i="3" s="1"/>
  <c r="V45" i="3"/>
  <c r="W45" i="3" s="1"/>
  <c r="X45" i="3"/>
  <c r="Y45" i="3" s="1"/>
  <c r="Z45" i="3"/>
  <c r="AA45" i="3" s="1"/>
  <c r="AB45" i="3"/>
  <c r="AC45" i="3" s="1"/>
  <c r="AD45" i="3"/>
  <c r="AE45" i="3" s="1"/>
  <c r="H46" i="3"/>
  <c r="I46" i="3"/>
  <c r="J46" i="3"/>
  <c r="K46" i="3"/>
  <c r="L46" i="3"/>
  <c r="M46" i="3"/>
  <c r="N46" i="3"/>
  <c r="O46" i="3"/>
  <c r="P46" i="3"/>
  <c r="Q46" i="3"/>
  <c r="R46" i="3"/>
  <c r="S46" i="3"/>
  <c r="T46" i="3"/>
  <c r="U46" i="3"/>
  <c r="V46" i="3"/>
  <c r="W46" i="3"/>
  <c r="X46" i="3"/>
  <c r="Y46" i="3"/>
  <c r="Z46" i="3"/>
  <c r="AA46" i="3"/>
  <c r="AB46" i="3"/>
  <c r="AC46" i="3"/>
  <c r="AD46" i="3"/>
  <c r="AE46" i="3"/>
  <c r="H47" i="3"/>
  <c r="I47" i="3"/>
  <c r="J47" i="3"/>
  <c r="K47" i="3"/>
  <c r="L47" i="3"/>
  <c r="M47" i="3" s="1"/>
  <c r="N47" i="3"/>
  <c r="O47" i="3" s="1"/>
  <c r="P47" i="3"/>
  <c r="Q47" i="3" s="1"/>
  <c r="R47" i="3"/>
  <c r="S47" i="3" s="1"/>
  <c r="T47" i="3"/>
  <c r="U47" i="3" s="1"/>
  <c r="V47" i="3"/>
  <c r="W47" i="3" s="1"/>
  <c r="X47" i="3"/>
  <c r="Y47" i="3" s="1"/>
  <c r="Z47" i="3"/>
  <c r="AA47" i="3" s="1"/>
  <c r="AB47" i="3"/>
  <c r="AC47" i="3" s="1"/>
  <c r="AD47" i="3"/>
  <c r="AE47" i="3" s="1"/>
  <c r="H48" i="3"/>
  <c r="I48" i="3"/>
  <c r="J48" i="3"/>
  <c r="K48" i="3"/>
  <c r="L48" i="3"/>
  <c r="M48" i="3" s="1"/>
  <c r="N48" i="3"/>
  <c r="O48" i="3" s="1"/>
  <c r="P48" i="3"/>
  <c r="Q48" i="3" s="1"/>
  <c r="R48" i="3"/>
  <c r="S48" i="3" s="1"/>
  <c r="T48" i="3"/>
  <c r="U48" i="3" s="1"/>
  <c r="V48" i="3"/>
  <c r="W48" i="3" s="1"/>
  <c r="X48" i="3"/>
  <c r="Y48" i="3" s="1"/>
  <c r="Z48" i="3"/>
  <c r="AA48" i="3" s="1"/>
  <c r="AB48" i="3"/>
  <c r="AC48" i="3" s="1"/>
  <c r="AD48" i="3"/>
  <c r="AE48" i="3" s="1"/>
  <c r="H49" i="3"/>
  <c r="I49" i="3"/>
  <c r="J49" i="3"/>
  <c r="K49" i="3"/>
  <c r="L49" i="3"/>
  <c r="M49" i="3" s="1"/>
  <c r="N49" i="3"/>
  <c r="O49" i="3" s="1"/>
  <c r="P49" i="3"/>
  <c r="Q49" i="3" s="1"/>
  <c r="R49" i="3"/>
  <c r="S49" i="3" s="1"/>
  <c r="T49" i="3"/>
  <c r="U49" i="3" s="1"/>
  <c r="V49" i="3"/>
  <c r="W49" i="3" s="1"/>
  <c r="X49" i="3"/>
  <c r="Y49" i="3" s="1"/>
  <c r="Z49" i="3"/>
  <c r="AA49" i="3" s="1"/>
  <c r="AB49" i="3"/>
  <c r="AC49" i="3" s="1"/>
  <c r="AD49" i="3"/>
  <c r="AE49" i="3" s="1"/>
  <c r="H50" i="3"/>
  <c r="I50" i="3"/>
  <c r="J50" i="3"/>
  <c r="K50" i="3"/>
  <c r="L50" i="3"/>
  <c r="M50" i="3" s="1"/>
  <c r="N50" i="3"/>
  <c r="O50" i="3" s="1"/>
  <c r="P50" i="3"/>
  <c r="Q50" i="3" s="1"/>
  <c r="R50" i="3"/>
  <c r="S50" i="3" s="1"/>
  <c r="T50" i="3"/>
  <c r="U50" i="3" s="1"/>
  <c r="V50" i="3"/>
  <c r="W50" i="3" s="1"/>
  <c r="X50" i="3"/>
  <c r="Y50" i="3" s="1"/>
  <c r="Z50" i="3"/>
  <c r="AA50" i="3" s="1"/>
  <c r="AB50" i="3"/>
  <c r="AC50" i="3" s="1"/>
  <c r="AD50" i="3"/>
  <c r="AE50" i="3" s="1"/>
  <c r="H51" i="3"/>
  <c r="I51" i="3"/>
  <c r="J51" i="3"/>
  <c r="K51" i="3"/>
  <c r="L51" i="3"/>
  <c r="M51" i="3" s="1"/>
  <c r="N51" i="3"/>
  <c r="O51" i="3" s="1"/>
  <c r="P51" i="3"/>
  <c r="Q51" i="3" s="1"/>
  <c r="R51" i="3"/>
  <c r="S51" i="3" s="1"/>
  <c r="T51" i="3"/>
  <c r="U51" i="3" s="1"/>
  <c r="V51" i="3"/>
  <c r="W51" i="3" s="1"/>
  <c r="X51" i="3"/>
  <c r="Y51" i="3" s="1"/>
  <c r="Z51" i="3"/>
  <c r="AA51" i="3" s="1"/>
  <c r="AB51" i="3"/>
  <c r="AC51" i="3" s="1"/>
  <c r="AD51" i="3"/>
  <c r="AE51" i="3" s="1"/>
  <c r="H52" i="3"/>
  <c r="I52" i="3"/>
  <c r="J52" i="3"/>
  <c r="K52" i="3"/>
  <c r="L52" i="3"/>
  <c r="M52" i="3" s="1"/>
  <c r="N52" i="3"/>
  <c r="O52" i="3" s="1"/>
  <c r="P52" i="3"/>
  <c r="Q52" i="3" s="1"/>
  <c r="R52" i="3"/>
  <c r="S52" i="3" s="1"/>
  <c r="T52" i="3"/>
  <c r="U52" i="3" s="1"/>
  <c r="V52" i="3"/>
  <c r="W52" i="3" s="1"/>
  <c r="X52" i="3"/>
  <c r="Y52" i="3" s="1"/>
  <c r="Z52" i="3"/>
  <c r="AA52" i="3" s="1"/>
  <c r="AB52" i="3"/>
  <c r="AC52" i="3" s="1"/>
  <c r="AD52" i="3"/>
  <c r="AE52" i="3" s="1"/>
  <c r="H53" i="3"/>
  <c r="I53" i="3"/>
  <c r="J53" i="3"/>
  <c r="K53" i="3"/>
  <c r="L53" i="3"/>
  <c r="M53" i="3" s="1"/>
  <c r="N53" i="3"/>
  <c r="O53" i="3" s="1"/>
  <c r="P53" i="3"/>
  <c r="Q53" i="3" s="1"/>
  <c r="R53" i="3"/>
  <c r="S53" i="3" s="1"/>
  <c r="T53" i="3"/>
  <c r="U53" i="3" s="1"/>
  <c r="V53" i="3"/>
  <c r="W53" i="3" s="1"/>
  <c r="X53" i="3"/>
  <c r="Y53" i="3" s="1"/>
  <c r="Z53" i="3"/>
  <c r="AA53" i="3" s="1"/>
  <c r="AB53" i="3"/>
  <c r="AC53" i="3" s="1"/>
  <c r="AD53" i="3"/>
  <c r="AE53" i="3" s="1"/>
  <c r="H54" i="3"/>
  <c r="I54" i="3"/>
  <c r="J54" i="3"/>
  <c r="K54" i="3"/>
  <c r="L54" i="3"/>
  <c r="M54" i="3" s="1"/>
  <c r="N54" i="3"/>
  <c r="O54" i="3" s="1"/>
  <c r="P54" i="3"/>
  <c r="Q54" i="3" s="1"/>
  <c r="R54" i="3"/>
  <c r="S54" i="3" s="1"/>
  <c r="T54" i="3"/>
  <c r="U54" i="3" s="1"/>
  <c r="V54" i="3"/>
  <c r="W54" i="3" s="1"/>
  <c r="X54" i="3"/>
  <c r="Y54" i="3" s="1"/>
  <c r="Z54" i="3"/>
  <c r="AA54" i="3" s="1"/>
  <c r="AB54" i="3"/>
  <c r="AC54" i="3" s="1"/>
  <c r="AD54" i="3"/>
  <c r="AE54" i="3" s="1"/>
  <c r="H55" i="3"/>
  <c r="I55" i="3"/>
  <c r="J55" i="3"/>
  <c r="K55" i="3"/>
  <c r="L55" i="3"/>
  <c r="M55" i="3" s="1"/>
  <c r="N55" i="3"/>
  <c r="O55" i="3" s="1"/>
  <c r="P55" i="3"/>
  <c r="Q55" i="3" s="1"/>
  <c r="R55" i="3"/>
  <c r="S55" i="3" s="1"/>
  <c r="T55" i="3"/>
  <c r="U55" i="3" s="1"/>
  <c r="V55" i="3"/>
  <c r="W55" i="3" s="1"/>
  <c r="X55" i="3"/>
  <c r="Y55" i="3" s="1"/>
  <c r="Z55" i="3"/>
  <c r="AA55" i="3" s="1"/>
  <c r="AB55" i="3"/>
  <c r="AC55" i="3" s="1"/>
  <c r="AD55" i="3"/>
  <c r="AE55" i="3" s="1"/>
  <c r="H56" i="3"/>
  <c r="I56" i="3"/>
  <c r="J56" i="3"/>
  <c r="K56" i="3"/>
  <c r="L56" i="3"/>
  <c r="M56" i="3" s="1"/>
  <c r="N56" i="3"/>
  <c r="O56" i="3" s="1"/>
  <c r="P56" i="3"/>
  <c r="Q56" i="3" s="1"/>
  <c r="R56" i="3"/>
  <c r="S56" i="3" s="1"/>
  <c r="T56" i="3"/>
  <c r="U56" i="3" s="1"/>
  <c r="V56" i="3"/>
  <c r="W56" i="3" s="1"/>
  <c r="X56" i="3"/>
  <c r="Y56" i="3" s="1"/>
  <c r="Z56" i="3"/>
  <c r="AA56" i="3" s="1"/>
  <c r="AB56" i="3"/>
  <c r="AC56" i="3" s="1"/>
  <c r="AD56" i="3"/>
  <c r="AE56" i="3" s="1"/>
  <c r="H57" i="3"/>
  <c r="I57" i="3"/>
  <c r="J57" i="3"/>
  <c r="K57" i="3"/>
  <c r="L57" i="3"/>
  <c r="M57" i="3" s="1"/>
  <c r="N57" i="3"/>
  <c r="O57" i="3" s="1"/>
  <c r="P57" i="3"/>
  <c r="Q57" i="3" s="1"/>
  <c r="R57" i="3"/>
  <c r="S57" i="3" s="1"/>
  <c r="T57" i="3"/>
  <c r="U57" i="3" s="1"/>
  <c r="V57" i="3"/>
  <c r="W57" i="3" s="1"/>
  <c r="X57" i="3"/>
  <c r="Y57" i="3" s="1"/>
  <c r="Z57" i="3"/>
  <c r="AA57" i="3" s="1"/>
  <c r="AB57" i="3"/>
  <c r="AC57" i="3" s="1"/>
  <c r="AD57" i="3"/>
  <c r="AE57" i="3" s="1"/>
  <c r="H58" i="3"/>
  <c r="I58" i="3"/>
  <c r="J58" i="3"/>
  <c r="K58" i="3"/>
  <c r="L58" i="3"/>
  <c r="M58" i="3" s="1"/>
  <c r="N58" i="3"/>
  <c r="O58" i="3" s="1"/>
  <c r="P58" i="3"/>
  <c r="Q58" i="3" s="1"/>
  <c r="R58" i="3"/>
  <c r="S58" i="3" s="1"/>
  <c r="T58" i="3"/>
  <c r="U58" i="3" s="1"/>
  <c r="V58" i="3"/>
  <c r="W58" i="3" s="1"/>
  <c r="X58" i="3"/>
  <c r="Y58" i="3" s="1"/>
  <c r="Z58" i="3"/>
  <c r="AA58" i="3" s="1"/>
  <c r="AB58" i="3"/>
  <c r="AC58" i="3" s="1"/>
  <c r="AD58" i="3"/>
  <c r="AE58" i="3" s="1"/>
  <c r="H59" i="3"/>
  <c r="I59" i="3"/>
  <c r="J59" i="3"/>
  <c r="K59" i="3"/>
  <c r="L59" i="3"/>
  <c r="M59" i="3" s="1"/>
  <c r="N59" i="3"/>
  <c r="O59" i="3" s="1"/>
  <c r="P59" i="3"/>
  <c r="Q59" i="3" s="1"/>
  <c r="R59" i="3"/>
  <c r="S59" i="3" s="1"/>
  <c r="T59" i="3"/>
  <c r="U59" i="3" s="1"/>
  <c r="V59" i="3"/>
  <c r="W59" i="3" s="1"/>
  <c r="X59" i="3"/>
  <c r="Y59" i="3" s="1"/>
  <c r="Z59" i="3"/>
  <c r="AA59" i="3" s="1"/>
  <c r="AB59" i="3"/>
  <c r="AC59" i="3" s="1"/>
  <c r="AD59" i="3"/>
  <c r="AE59" i="3" s="1"/>
  <c r="H60" i="3"/>
  <c r="I60" i="3"/>
  <c r="J60" i="3"/>
  <c r="K60" i="3"/>
  <c r="L60" i="3"/>
  <c r="M60" i="3" s="1"/>
  <c r="N60" i="3"/>
  <c r="O60" i="3" s="1"/>
  <c r="P60" i="3"/>
  <c r="Q60" i="3" s="1"/>
  <c r="R60" i="3"/>
  <c r="S60" i="3" s="1"/>
  <c r="T60" i="3"/>
  <c r="U60" i="3" s="1"/>
  <c r="V60" i="3"/>
  <c r="W60" i="3" s="1"/>
  <c r="X60" i="3"/>
  <c r="Y60" i="3" s="1"/>
  <c r="Z60" i="3"/>
  <c r="AA60" i="3" s="1"/>
  <c r="AB60" i="3"/>
  <c r="AC60" i="3" s="1"/>
  <c r="AD60" i="3"/>
  <c r="AE60" i="3" s="1"/>
  <c r="H61" i="3"/>
  <c r="I61" i="3"/>
  <c r="J61" i="3"/>
  <c r="K61" i="3"/>
  <c r="L61" i="3"/>
  <c r="M61" i="3" s="1"/>
  <c r="N61" i="3"/>
  <c r="O61" i="3" s="1"/>
  <c r="P61" i="3"/>
  <c r="Q61" i="3" s="1"/>
  <c r="R61" i="3"/>
  <c r="S61" i="3" s="1"/>
  <c r="T61" i="3"/>
  <c r="U61" i="3" s="1"/>
  <c r="V61" i="3"/>
  <c r="W61" i="3" s="1"/>
  <c r="X61" i="3"/>
  <c r="Y61" i="3" s="1"/>
  <c r="Z61" i="3"/>
  <c r="AA61" i="3" s="1"/>
  <c r="AB61" i="3"/>
  <c r="AC61" i="3" s="1"/>
  <c r="AD61" i="3"/>
  <c r="AE61" i="3" s="1"/>
  <c r="H62" i="3"/>
  <c r="I62" i="3"/>
  <c r="J62" i="3"/>
  <c r="K62" i="3"/>
  <c r="L62" i="3"/>
  <c r="M62" i="3" s="1"/>
  <c r="N62" i="3"/>
  <c r="O62" i="3" s="1"/>
  <c r="P62" i="3"/>
  <c r="Q62" i="3" s="1"/>
  <c r="R62" i="3"/>
  <c r="S62" i="3" s="1"/>
  <c r="T62" i="3"/>
  <c r="U62" i="3" s="1"/>
  <c r="V62" i="3"/>
  <c r="W62" i="3" s="1"/>
  <c r="X62" i="3"/>
  <c r="Y62" i="3" s="1"/>
  <c r="Z62" i="3"/>
  <c r="AA62" i="3" s="1"/>
  <c r="AB62" i="3"/>
  <c r="AC62" i="3" s="1"/>
  <c r="AD62" i="3"/>
  <c r="AE62" i="3" s="1"/>
  <c r="H63" i="3"/>
  <c r="I63" i="3"/>
  <c r="J63" i="3"/>
  <c r="K63" i="3"/>
  <c r="L63" i="3"/>
  <c r="M63" i="3" s="1"/>
  <c r="N63" i="3"/>
  <c r="O63" i="3" s="1"/>
  <c r="P63" i="3"/>
  <c r="Q63" i="3" s="1"/>
  <c r="R63" i="3"/>
  <c r="S63" i="3" s="1"/>
  <c r="T63" i="3"/>
  <c r="U63" i="3" s="1"/>
  <c r="V63" i="3"/>
  <c r="W63" i="3" s="1"/>
  <c r="X63" i="3"/>
  <c r="Y63" i="3" s="1"/>
  <c r="Z63" i="3"/>
  <c r="AA63" i="3" s="1"/>
  <c r="AB63" i="3"/>
  <c r="AC63" i="3" s="1"/>
  <c r="AD63" i="3"/>
  <c r="AE63" i="3" s="1"/>
  <c r="H64" i="3"/>
  <c r="I64" i="3"/>
  <c r="J64" i="3"/>
  <c r="K64" i="3"/>
  <c r="L64" i="3"/>
  <c r="M64" i="3" s="1"/>
  <c r="N64" i="3"/>
  <c r="O64" i="3" s="1"/>
  <c r="P64" i="3"/>
  <c r="Q64" i="3" s="1"/>
  <c r="R64" i="3"/>
  <c r="S64" i="3" s="1"/>
  <c r="T64" i="3"/>
  <c r="U64" i="3" s="1"/>
  <c r="V64" i="3"/>
  <c r="W64" i="3" s="1"/>
  <c r="X64" i="3"/>
  <c r="Y64" i="3" s="1"/>
  <c r="Z64" i="3"/>
  <c r="AA64" i="3" s="1"/>
  <c r="AB64" i="3"/>
  <c r="AC64" i="3" s="1"/>
  <c r="AD64" i="3"/>
  <c r="AE64" i="3" s="1"/>
  <c r="H65" i="3"/>
  <c r="I65" i="3"/>
  <c r="J65" i="3"/>
  <c r="K65" i="3"/>
  <c r="L65" i="3"/>
  <c r="M65" i="3" s="1"/>
  <c r="N65" i="3"/>
  <c r="O65" i="3" s="1"/>
  <c r="P65" i="3"/>
  <c r="Q65" i="3" s="1"/>
  <c r="R65" i="3"/>
  <c r="S65" i="3" s="1"/>
  <c r="T65" i="3"/>
  <c r="U65" i="3" s="1"/>
  <c r="V65" i="3"/>
  <c r="W65" i="3" s="1"/>
  <c r="X65" i="3"/>
  <c r="Y65" i="3" s="1"/>
  <c r="Z65" i="3"/>
  <c r="AA65" i="3" s="1"/>
  <c r="AB65" i="3"/>
  <c r="AC65" i="3" s="1"/>
  <c r="AD65" i="3"/>
  <c r="AE65" i="3" s="1"/>
  <c r="H66" i="3"/>
  <c r="I66" i="3"/>
  <c r="J66" i="3"/>
  <c r="K66" i="3"/>
  <c r="L66" i="3"/>
  <c r="M66" i="3" s="1"/>
  <c r="N66" i="3"/>
  <c r="O66" i="3" s="1"/>
  <c r="P66" i="3"/>
  <c r="Q66" i="3" s="1"/>
  <c r="R66" i="3"/>
  <c r="S66" i="3" s="1"/>
  <c r="T66" i="3"/>
  <c r="U66" i="3" s="1"/>
  <c r="V66" i="3"/>
  <c r="W66" i="3" s="1"/>
  <c r="X66" i="3"/>
  <c r="Y66" i="3" s="1"/>
  <c r="Z66" i="3"/>
  <c r="AA66" i="3" s="1"/>
  <c r="AB66" i="3"/>
  <c r="AC66" i="3" s="1"/>
  <c r="AD66" i="3"/>
  <c r="AE66" i="3" s="1"/>
  <c r="H67" i="3"/>
  <c r="I67" i="3"/>
  <c r="J67" i="3"/>
  <c r="K67" i="3"/>
  <c r="L67" i="3"/>
  <c r="M67" i="3" s="1"/>
  <c r="N67" i="3"/>
  <c r="O67" i="3" s="1"/>
  <c r="P67" i="3"/>
  <c r="Q67" i="3" s="1"/>
  <c r="R67" i="3"/>
  <c r="S67" i="3" s="1"/>
  <c r="T67" i="3"/>
  <c r="U67" i="3" s="1"/>
  <c r="V67" i="3"/>
  <c r="W67" i="3" s="1"/>
  <c r="X67" i="3"/>
  <c r="Y67" i="3" s="1"/>
  <c r="Z67" i="3"/>
  <c r="AA67" i="3" s="1"/>
  <c r="AB67" i="3"/>
  <c r="AC67" i="3" s="1"/>
  <c r="AD67" i="3"/>
  <c r="AE67" i="3" s="1"/>
  <c r="H68" i="3"/>
  <c r="I68" i="3"/>
  <c r="J68" i="3"/>
  <c r="K68" i="3"/>
  <c r="L68" i="3"/>
  <c r="M68" i="3" s="1"/>
  <c r="N68" i="3"/>
  <c r="O68" i="3" s="1"/>
  <c r="P68" i="3"/>
  <c r="Q68" i="3" s="1"/>
  <c r="R68" i="3"/>
  <c r="S68" i="3" s="1"/>
  <c r="T68" i="3"/>
  <c r="U68" i="3" s="1"/>
  <c r="V68" i="3"/>
  <c r="W68" i="3" s="1"/>
  <c r="X68" i="3"/>
  <c r="Y68" i="3" s="1"/>
  <c r="Z68" i="3"/>
  <c r="AA68" i="3" s="1"/>
  <c r="AB68" i="3"/>
  <c r="AC68" i="3" s="1"/>
  <c r="AD68" i="3"/>
  <c r="AE68" i="3" s="1"/>
  <c r="H69" i="3"/>
  <c r="I69" i="3"/>
  <c r="J69" i="3"/>
  <c r="K69" i="3"/>
  <c r="L69" i="3"/>
  <c r="M69" i="3" s="1"/>
  <c r="N69" i="3"/>
  <c r="O69" i="3" s="1"/>
  <c r="P69" i="3"/>
  <c r="Q69" i="3" s="1"/>
  <c r="R69" i="3"/>
  <c r="S69" i="3" s="1"/>
  <c r="T69" i="3"/>
  <c r="U69" i="3" s="1"/>
  <c r="V69" i="3"/>
  <c r="W69" i="3" s="1"/>
  <c r="X69" i="3"/>
  <c r="Y69" i="3" s="1"/>
  <c r="Z69" i="3"/>
  <c r="AA69" i="3" s="1"/>
  <c r="AB69" i="3"/>
  <c r="AC69" i="3" s="1"/>
  <c r="AD69" i="3"/>
  <c r="AE69" i="3" s="1"/>
  <c r="H70" i="3"/>
  <c r="I70" i="3"/>
  <c r="J70" i="3"/>
  <c r="K70" i="3"/>
  <c r="L70" i="3"/>
  <c r="M70" i="3" s="1"/>
  <c r="N70" i="3"/>
  <c r="O70" i="3" s="1"/>
  <c r="P70" i="3"/>
  <c r="Q70" i="3" s="1"/>
  <c r="R70" i="3"/>
  <c r="S70" i="3" s="1"/>
  <c r="T70" i="3"/>
  <c r="U70" i="3" s="1"/>
  <c r="V70" i="3"/>
  <c r="W70" i="3" s="1"/>
  <c r="X70" i="3"/>
  <c r="Y70" i="3" s="1"/>
  <c r="Z70" i="3"/>
  <c r="AA70" i="3" s="1"/>
  <c r="AB70" i="3"/>
  <c r="AC70" i="3" s="1"/>
  <c r="AD70" i="3"/>
  <c r="AE70" i="3" s="1"/>
  <c r="H71" i="3"/>
  <c r="I71" i="3"/>
  <c r="J71" i="3"/>
  <c r="K71" i="3"/>
  <c r="L71" i="3"/>
  <c r="M71" i="3" s="1"/>
  <c r="N71" i="3"/>
  <c r="O71" i="3" s="1"/>
  <c r="P71" i="3"/>
  <c r="Q71" i="3" s="1"/>
  <c r="R71" i="3"/>
  <c r="S71" i="3" s="1"/>
  <c r="T71" i="3"/>
  <c r="U71" i="3" s="1"/>
  <c r="V71" i="3"/>
  <c r="W71" i="3" s="1"/>
  <c r="X71" i="3"/>
  <c r="Y71" i="3" s="1"/>
  <c r="Z71" i="3"/>
  <c r="AA71" i="3" s="1"/>
  <c r="AB71" i="3"/>
  <c r="AC71" i="3" s="1"/>
  <c r="AD71" i="3"/>
  <c r="AE71" i="3" s="1"/>
  <c r="H72" i="3"/>
  <c r="I72" i="3"/>
  <c r="J72" i="3"/>
  <c r="K72" i="3"/>
  <c r="L72" i="3"/>
  <c r="M72" i="3" s="1"/>
  <c r="N72" i="3"/>
  <c r="O72" i="3" s="1"/>
  <c r="P72" i="3"/>
  <c r="Q72" i="3" s="1"/>
  <c r="R72" i="3"/>
  <c r="S72" i="3" s="1"/>
  <c r="T72" i="3"/>
  <c r="U72" i="3" s="1"/>
  <c r="V72" i="3"/>
  <c r="W72" i="3" s="1"/>
  <c r="X72" i="3"/>
  <c r="Y72" i="3" s="1"/>
  <c r="Z72" i="3"/>
  <c r="AA72" i="3" s="1"/>
  <c r="AB72" i="3"/>
  <c r="AC72" i="3" s="1"/>
  <c r="AD72" i="3"/>
  <c r="AE72" i="3" s="1"/>
  <c r="H73" i="3"/>
  <c r="I73" i="3"/>
  <c r="J73" i="3"/>
  <c r="K73" i="3"/>
  <c r="L73" i="3"/>
  <c r="M73" i="3" s="1"/>
  <c r="N73" i="3"/>
  <c r="O73" i="3" s="1"/>
  <c r="P73" i="3"/>
  <c r="Q73" i="3" s="1"/>
  <c r="R73" i="3"/>
  <c r="S73" i="3" s="1"/>
  <c r="T73" i="3"/>
  <c r="U73" i="3" s="1"/>
  <c r="V73" i="3"/>
  <c r="W73" i="3" s="1"/>
  <c r="X73" i="3"/>
  <c r="Y73" i="3" s="1"/>
  <c r="Z73" i="3"/>
  <c r="AA73" i="3" s="1"/>
  <c r="AB73" i="3"/>
  <c r="AC73" i="3" s="1"/>
  <c r="AD73" i="3"/>
  <c r="AE73" i="3" s="1"/>
  <c r="H74" i="3"/>
  <c r="I74" i="3"/>
  <c r="J74" i="3"/>
  <c r="K74" i="3"/>
  <c r="L74" i="3"/>
  <c r="M74" i="3" s="1"/>
  <c r="N74" i="3"/>
  <c r="O74" i="3" s="1"/>
  <c r="P74" i="3"/>
  <c r="Q74" i="3" s="1"/>
  <c r="R74" i="3"/>
  <c r="S74" i="3" s="1"/>
  <c r="T74" i="3"/>
  <c r="U74" i="3" s="1"/>
  <c r="V74" i="3"/>
  <c r="W74" i="3" s="1"/>
  <c r="X74" i="3"/>
  <c r="Y74" i="3" s="1"/>
  <c r="Z74" i="3"/>
  <c r="AA74" i="3" s="1"/>
  <c r="AB74" i="3"/>
  <c r="AC74" i="3" s="1"/>
  <c r="AD74" i="3"/>
  <c r="AE74" i="3" s="1"/>
  <c r="H75" i="3"/>
  <c r="I75" i="3"/>
  <c r="J75" i="3"/>
  <c r="K75" i="3"/>
  <c r="L75" i="3"/>
  <c r="M75" i="3" s="1"/>
  <c r="N75" i="3"/>
  <c r="O75" i="3" s="1"/>
  <c r="P75" i="3"/>
  <c r="Q75" i="3" s="1"/>
  <c r="R75" i="3"/>
  <c r="S75" i="3" s="1"/>
  <c r="T75" i="3"/>
  <c r="U75" i="3" s="1"/>
  <c r="V75" i="3"/>
  <c r="W75" i="3" s="1"/>
  <c r="X75" i="3"/>
  <c r="Y75" i="3" s="1"/>
  <c r="Z75" i="3"/>
  <c r="AA75" i="3" s="1"/>
  <c r="AB75" i="3"/>
  <c r="AC75" i="3" s="1"/>
  <c r="AD75" i="3"/>
  <c r="AE75" i="3" s="1"/>
  <c r="H76" i="3"/>
  <c r="I76" i="3"/>
  <c r="J76" i="3"/>
  <c r="K76" i="3"/>
  <c r="L76" i="3"/>
  <c r="M76" i="3" s="1"/>
  <c r="N76" i="3"/>
  <c r="O76" i="3" s="1"/>
  <c r="P76" i="3"/>
  <c r="Q76" i="3" s="1"/>
  <c r="R76" i="3"/>
  <c r="S76" i="3" s="1"/>
  <c r="T76" i="3"/>
  <c r="U76" i="3" s="1"/>
  <c r="V76" i="3"/>
  <c r="W76" i="3" s="1"/>
  <c r="X76" i="3"/>
  <c r="Y76" i="3" s="1"/>
  <c r="Z76" i="3"/>
  <c r="AA76" i="3" s="1"/>
  <c r="AB76" i="3"/>
  <c r="AC76" i="3" s="1"/>
  <c r="AD76" i="3"/>
  <c r="AE76" i="3" s="1"/>
  <c r="H77" i="3"/>
  <c r="I77" i="3"/>
  <c r="J77" i="3"/>
  <c r="K77" i="3"/>
  <c r="L77" i="3"/>
  <c r="M77" i="3" s="1"/>
  <c r="N77" i="3"/>
  <c r="O77" i="3" s="1"/>
  <c r="P77" i="3"/>
  <c r="Q77" i="3" s="1"/>
  <c r="R77" i="3"/>
  <c r="S77" i="3" s="1"/>
  <c r="T77" i="3"/>
  <c r="U77" i="3" s="1"/>
  <c r="V77" i="3"/>
  <c r="W77" i="3" s="1"/>
  <c r="X77" i="3"/>
  <c r="Y77" i="3" s="1"/>
  <c r="Z77" i="3"/>
  <c r="AA77" i="3" s="1"/>
  <c r="AB77" i="3"/>
  <c r="AC77" i="3" s="1"/>
  <c r="AD77" i="3"/>
  <c r="AE77" i="3" s="1"/>
  <c r="H78" i="3"/>
  <c r="I78" i="3"/>
  <c r="J78" i="3"/>
  <c r="K78" i="3"/>
  <c r="L78" i="3"/>
  <c r="M78" i="3"/>
  <c r="N78" i="3"/>
  <c r="O78" i="3"/>
  <c r="P78" i="3"/>
  <c r="Q78" i="3"/>
  <c r="R78" i="3"/>
  <c r="S78" i="3"/>
  <c r="T78" i="3"/>
  <c r="U78" i="3"/>
  <c r="V78" i="3"/>
  <c r="W78" i="3"/>
  <c r="X78" i="3"/>
  <c r="Y78" i="3"/>
  <c r="Z78" i="3"/>
  <c r="AA78" i="3"/>
  <c r="AB78" i="3"/>
  <c r="AC78" i="3"/>
  <c r="AD78" i="3"/>
  <c r="AE78" i="3"/>
  <c r="H79" i="3"/>
  <c r="I79" i="3"/>
  <c r="J79" i="3"/>
  <c r="K79" i="3"/>
  <c r="L79" i="3"/>
  <c r="M79" i="3"/>
  <c r="N79" i="3"/>
  <c r="O79" i="3"/>
  <c r="P79" i="3"/>
  <c r="Q79" i="3"/>
  <c r="R79" i="3"/>
  <c r="S79" i="3"/>
  <c r="T79" i="3"/>
  <c r="U79" i="3"/>
  <c r="V79" i="3"/>
  <c r="W79" i="3"/>
  <c r="X79" i="3"/>
  <c r="Y79" i="3"/>
  <c r="Z79" i="3"/>
  <c r="AA79" i="3"/>
  <c r="AB79" i="3"/>
  <c r="AC79" i="3"/>
  <c r="AD79" i="3"/>
  <c r="AE79" i="3"/>
  <c r="H80" i="3"/>
  <c r="I80" i="3"/>
  <c r="J80" i="3"/>
  <c r="K80" i="3"/>
  <c r="L80" i="3"/>
  <c r="M80" i="3"/>
  <c r="N80" i="3"/>
  <c r="O80" i="3"/>
  <c r="P80" i="3"/>
  <c r="Q80" i="3"/>
  <c r="R80" i="3"/>
  <c r="S80" i="3"/>
  <c r="T80" i="3"/>
  <c r="U80" i="3"/>
  <c r="V80" i="3"/>
  <c r="W80" i="3"/>
  <c r="X80" i="3"/>
  <c r="Y80" i="3"/>
  <c r="Z80" i="3"/>
  <c r="AA80" i="3"/>
  <c r="AB80" i="3"/>
  <c r="AC80" i="3"/>
  <c r="AD80" i="3"/>
  <c r="AE80" i="3"/>
  <c r="H81" i="3"/>
  <c r="I81" i="3"/>
  <c r="J81" i="3"/>
  <c r="K81" i="3"/>
  <c r="L81" i="3"/>
  <c r="M81" i="3" s="1"/>
  <c r="N81" i="3"/>
  <c r="O81" i="3" s="1"/>
  <c r="P81" i="3"/>
  <c r="Q81" i="3" s="1"/>
  <c r="R81" i="3"/>
  <c r="S81" i="3" s="1"/>
  <c r="T81" i="3"/>
  <c r="U81" i="3" s="1"/>
  <c r="V81" i="3"/>
  <c r="W81" i="3" s="1"/>
  <c r="X81" i="3"/>
  <c r="Y81" i="3" s="1"/>
  <c r="Z81" i="3"/>
  <c r="AA81" i="3" s="1"/>
  <c r="AB81" i="3"/>
  <c r="AC81" i="3" s="1"/>
  <c r="AD81" i="3"/>
  <c r="AE81" i="3" s="1"/>
  <c r="H82" i="3"/>
  <c r="I82" i="3"/>
  <c r="J82" i="3"/>
  <c r="K82" i="3"/>
  <c r="L82" i="3"/>
  <c r="M82" i="3" s="1"/>
  <c r="N82" i="3"/>
  <c r="O82" i="3" s="1"/>
  <c r="P82" i="3"/>
  <c r="Q82" i="3" s="1"/>
  <c r="R82" i="3"/>
  <c r="S82" i="3" s="1"/>
  <c r="T82" i="3"/>
  <c r="U82" i="3" s="1"/>
  <c r="V82" i="3"/>
  <c r="W82" i="3" s="1"/>
  <c r="X82" i="3"/>
  <c r="Y82" i="3" s="1"/>
  <c r="Z82" i="3"/>
  <c r="AA82" i="3" s="1"/>
  <c r="AB82" i="3"/>
  <c r="AC82" i="3" s="1"/>
  <c r="AD82" i="3"/>
  <c r="AE82" i="3" s="1"/>
  <c r="H83" i="3"/>
  <c r="I83" i="3"/>
  <c r="J83" i="3"/>
  <c r="K83" i="3"/>
  <c r="L83" i="3"/>
  <c r="M83" i="3" s="1"/>
  <c r="N83" i="3"/>
  <c r="O83" i="3" s="1"/>
  <c r="P83" i="3"/>
  <c r="Q83" i="3" s="1"/>
  <c r="R83" i="3"/>
  <c r="S83" i="3" s="1"/>
  <c r="T83" i="3"/>
  <c r="U83" i="3" s="1"/>
  <c r="V83" i="3"/>
  <c r="W83" i="3" s="1"/>
  <c r="X83" i="3"/>
  <c r="Y83" i="3" s="1"/>
  <c r="Z83" i="3"/>
  <c r="AA83" i="3" s="1"/>
  <c r="AB83" i="3"/>
  <c r="AC83" i="3" s="1"/>
  <c r="AD83" i="3"/>
  <c r="AE83" i="3" s="1"/>
  <c r="H84" i="3"/>
  <c r="I84" i="3"/>
  <c r="J84" i="3"/>
  <c r="K84" i="3"/>
  <c r="L84" i="3"/>
  <c r="M84" i="3" s="1"/>
  <c r="N84" i="3"/>
  <c r="O84" i="3" s="1"/>
  <c r="P84" i="3"/>
  <c r="Q84" i="3" s="1"/>
  <c r="R84" i="3"/>
  <c r="S84" i="3" s="1"/>
  <c r="T84" i="3"/>
  <c r="U84" i="3" s="1"/>
  <c r="V84" i="3"/>
  <c r="W84" i="3" s="1"/>
  <c r="X84" i="3"/>
  <c r="Y84" i="3" s="1"/>
  <c r="Z84" i="3"/>
  <c r="AA84" i="3" s="1"/>
  <c r="AB84" i="3"/>
  <c r="AC84" i="3" s="1"/>
  <c r="AD84" i="3"/>
  <c r="AE84" i="3" s="1"/>
  <c r="H85" i="3"/>
  <c r="I85" i="3"/>
  <c r="J85" i="3"/>
  <c r="K85" i="3"/>
  <c r="L85" i="3"/>
  <c r="M85" i="3" s="1"/>
  <c r="N85" i="3"/>
  <c r="O85" i="3" s="1"/>
  <c r="P85" i="3"/>
  <c r="Q85" i="3" s="1"/>
  <c r="R85" i="3"/>
  <c r="S85" i="3" s="1"/>
  <c r="T85" i="3"/>
  <c r="U85" i="3" s="1"/>
  <c r="V85" i="3"/>
  <c r="W85" i="3" s="1"/>
  <c r="X85" i="3"/>
  <c r="Y85" i="3" s="1"/>
  <c r="Z85" i="3"/>
  <c r="AA85" i="3" s="1"/>
  <c r="AB85" i="3"/>
  <c r="AC85" i="3" s="1"/>
  <c r="AD85" i="3"/>
  <c r="AE85" i="3" s="1"/>
  <c r="H86" i="3"/>
  <c r="I86" i="3"/>
  <c r="J86" i="3"/>
  <c r="K86" i="3"/>
  <c r="L86" i="3"/>
  <c r="M86" i="3" s="1"/>
  <c r="N86" i="3"/>
  <c r="O86" i="3" s="1"/>
  <c r="P86" i="3"/>
  <c r="Q86" i="3" s="1"/>
  <c r="R86" i="3"/>
  <c r="S86" i="3" s="1"/>
  <c r="T86" i="3"/>
  <c r="U86" i="3" s="1"/>
  <c r="V86" i="3"/>
  <c r="W86" i="3" s="1"/>
  <c r="X86" i="3"/>
  <c r="Y86" i="3" s="1"/>
  <c r="Z86" i="3"/>
  <c r="AA86" i="3" s="1"/>
  <c r="AB86" i="3"/>
  <c r="AC86" i="3" s="1"/>
  <c r="AD86" i="3"/>
  <c r="AE86" i="3" s="1"/>
  <c r="H87" i="3"/>
  <c r="I87" i="3"/>
  <c r="J87" i="3"/>
  <c r="K87" i="3"/>
  <c r="L87" i="3"/>
  <c r="M87" i="3" s="1"/>
  <c r="N87" i="3"/>
  <c r="O87" i="3" s="1"/>
  <c r="P87" i="3"/>
  <c r="Q87" i="3" s="1"/>
  <c r="R87" i="3"/>
  <c r="S87" i="3" s="1"/>
  <c r="T87" i="3"/>
  <c r="U87" i="3" s="1"/>
  <c r="V87" i="3"/>
  <c r="W87" i="3" s="1"/>
  <c r="X87" i="3"/>
  <c r="Y87" i="3" s="1"/>
  <c r="Z87" i="3"/>
  <c r="AA87" i="3" s="1"/>
  <c r="AB87" i="3"/>
  <c r="AC87" i="3" s="1"/>
  <c r="AD87" i="3"/>
  <c r="AE87" i="3" s="1"/>
  <c r="H88" i="3"/>
  <c r="I88" i="3"/>
  <c r="J88" i="3"/>
  <c r="K88" i="3"/>
  <c r="L88" i="3"/>
  <c r="M88" i="3" s="1"/>
  <c r="N88" i="3"/>
  <c r="O88" i="3" s="1"/>
  <c r="P88" i="3"/>
  <c r="Q88" i="3" s="1"/>
  <c r="R88" i="3"/>
  <c r="S88" i="3" s="1"/>
  <c r="T88" i="3"/>
  <c r="U88" i="3" s="1"/>
  <c r="V88" i="3"/>
  <c r="W88" i="3" s="1"/>
  <c r="X88" i="3"/>
  <c r="Y88" i="3" s="1"/>
  <c r="Z88" i="3"/>
  <c r="AA88" i="3" s="1"/>
  <c r="AB88" i="3"/>
  <c r="AC88" i="3" s="1"/>
  <c r="AD88" i="3"/>
  <c r="AE88" i="3" s="1"/>
  <c r="H89" i="3"/>
  <c r="I89" i="3"/>
  <c r="J89" i="3"/>
  <c r="K89" i="3"/>
  <c r="L89" i="3"/>
  <c r="M89" i="3" s="1"/>
  <c r="N89" i="3"/>
  <c r="O89" i="3" s="1"/>
  <c r="P89" i="3"/>
  <c r="Q89" i="3" s="1"/>
  <c r="R89" i="3"/>
  <c r="S89" i="3" s="1"/>
  <c r="T89" i="3"/>
  <c r="U89" i="3" s="1"/>
  <c r="V89" i="3"/>
  <c r="W89" i="3" s="1"/>
  <c r="X89" i="3"/>
  <c r="Y89" i="3" s="1"/>
  <c r="Z89" i="3"/>
  <c r="AA89" i="3" s="1"/>
  <c r="AB89" i="3"/>
  <c r="AC89" i="3" s="1"/>
  <c r="AD89" i="3"/>
  <c r="AE89" i="3" s="1"/>
  <c r="H90" i="3"/>
  <c r="I90" i="3"/>
  <c r="J90" i="3"/>
  <c r="K90" i="3"/>
  <c r="L90" i="3"/>
  <c r="M90" i="3" s="1"/>
  <c r="N90" i="3"/>
  <c r="O90" i="3" s="1"/>
  <c r="P90" i="3"/>
  <c r="Q90" i="3" s="1"/>
  <c r="R90" i="3"/>
  <c r="S90" i="3" s="1"/>
  <c r="T90" i="3"/>
  <c r="U90" i="3" s="1"/>
  <c r="V90" i="3"/>
  <c r="W90" i="3" s="1"/>
  <c r="X90" i="3"/>
  <c r="Y90" i="3" s="1"/>
  <c r="Z90" i="3"/>
  <c r="AA90" i="3" s="1"/>
  <c r="AB90" i="3"/>
  <c r="AC90" i="3" s="1"/>
  <c r="AD90" i="3"/>
  <c r="AE90" i="3" s="1"/>
  <c r="H91" i="3"/>
  <c r="I91" i="3"/>
  <c r="J91" i="3"/>
  <c r="K91" i="3"/>
  <c r="L91" i="3"/>
  <c r="M91" i="3" s="1"/>
  <c r="N91" i="3"/>
  <c r="O91" i="3" s="1"/>
  <c r="P91" i="3"/>
  <c r="Q91" i="3" s="1"/>
  <c r="R91" i="3"/>
  <c r="S91" i="3" s="1"/>
  <c r="T91" i="3"/>
  <c r="U91" i="3" s="1"/>
  <c r="V91" i="3"/>
  <c r="W91" i="3" s="1"/>
  <c r="X91" i="3"/>
  <c r="Y91" i="3" s="1"/>
  <c r="Z91" i="3"/>
  <c r="AA91" i="3" s="1"/>
  <c r="AB91" i="3"/>
  <c r="AC91" i="3" s="1"/>
  <c r="AD91" i="3"/>
  <c r="AE91" i="3" s="1"/>
  <c r="H92" i="3"/>
  <c r="I92" i="3"/>
  <c r="J92" i="3"/>
  <c r="K92" i="3"/>
  <c r="L92" i="3"/>
  <c r="M92" i="3" s="1"/>
  <c r="N92" i="3"/>
  <c r="O92" i="3" s="1"/>
  <c r="P92" i="3"/>
  <c r="Q92" i="3" s="1"/>
  <c r="R92" i="3"/>
  <c r="S92" i="3" s="1"/>
  <c r="T92" i="3"/>
  <c r="U92" i="3" s="1"/>
  <c r="V92" i="3"/>
  <c r="W92" i="3" s="1"/>
  <c r="X92" i="3"/>
  <c r="Y92" i="3" s="1"/>
  <c r="Z92" i="3"/>
  <c r="AA92" i="3" s="1"/>
  <c r="AB92" i="3"/>
  <c r="AC92" i="3" s="1"/>
  <c r="AD92" i="3"/>
  <c r="AE92" i="3" s="1"/>
  <c r="H93" i="3"/>
  <c r="I93" i="3"/>
  <c r="J93" i="3"/>
  <c r="K93" i="3"/>
  <c r="L93" i="3"/>
  <c r="M93" i="3" s="1"/>
  <c r="N93" i="3"/>
  <c r="O93" i="3" s="1"/>
  <c r="P93" i="3"/>
  <c r="Q93" i="3" s="1"/>
  <c r="R93" i="3"/>
  <c r="S93" i="3" s="1"/>
  <c r="T93" i="3"/>
  <c r="U93" i="3" s="1"/>
  <c r="V93" i="3"/>
  <c r="W93" i="3" s="1"/>
  <c r="X93" i="3"/>
  <c r="Y93" i="3" s="1"/>
  <c r="Z93" i="3"/>
  <c r="AA93" i="3" s="1"/>
  <c r="AB93" i="3"/>
  <c r="AC93" i="3" s="1"/>
  <c r="AD93" i="3"/>
  <c r="AE93" i="3" s="1"/>
  <c r="H94" i="3"/>
  <c r="I94" i="3"/>
  <c r="J94" i="3"/>
  <c r="K94" i="3"/>
  <c r="L94" i="3"/>
  <c r="M94" i="3" s="1"/>
  <c r="N94" i="3"/>
  <c r="O94" i="3" s="1"/>
  <c r="P94" i="3"/>
  <c r="Q94" i="3" s="1"/>
  <c r="R94" i="3"/>
  <c r="S94" i="3" s="1"/>
  <c r="T94" i="3"/>
  <c r="U94" i="3" s="1"/>
  <c r="V94" i="3"/>
  <c r="W94" i="3" s="1"/>
  <c r="X94" i="3"/>
  <c r="Y94" i="3" s="1"/>
  <c r="Z94" i="3"/>
  <c r="AA94" i="3" s="1"/>
  <c r="AB94" i="3"/>
  <c r="AC94" i="3" s="1"/>
  <c r="AD94" i="3"/>
  <c r="AE94" i="3" s="1"/>
  <c r="H95" i="3"/>
  <c r="I95" i="3"/>
  <c r="J95" i="3"/>
  <c r="K95" i="3"/>
  <c r="L95" i="3"/>
  <c r="M95" i="3" s="1"/>
  <c r="N95" i="3"/>
  <c r="O95" i="3" s="1"/>
  <c r="P95" i="3"/>
  <c r="Q95" i="3" s="1"/>
  <c r="R95" i="3"/>
  <c r="S95" i="3" s="1"/>
  <c r="T95" i="3"/>
  <c r="U95" i="3" s="1"/>
  <c r="V95" i="3"/>
  <c r="W95" i="3" s="1"/>
  <c r="X95" i="3"/>
  <c r="Y95" i="3" s="1"/>
  <c r="Z95" i="3"/>
  <c r="AA95" i="3" s="1"/>
  <c r="AB95" i="3"/>
  <c r="AC95" i="3" s="1"/>
  <c r="AD95" i="3"/>
  <c r="AE95" i="3" s="1"/>
  <c r="H96" i="3"/>
  <c r="I96" i="3"/>
  <c r="J96" i="3"/>
  <c r="K96" i="3"/>
  <c r="L96" i="3"/>
  <c r="M96" i="3" s="1"/>
  <c r="N96" i="3"/>
  <c r="O96" i="3" s="1"/>
  <c r="P96" i="3"/>
  <c r="Q96" i="3" s="1"/>
  <c r="R96" i="3"/>
  <c r="S96" i="3" s="1"/>
  <c r="T96" i="3"/>
  <c r="U96" i="3" s="1"/>
  <c r="V96" i="3"/>
  <c r="W96" i="3" s="1"/>
  <c r="X96" i="3"/>
  <c r="Y96" i="3" s="1"/>
  <c r="Z96" i="3"/>
  <c r="AA96" i="3" s="1"/>
  <c r="AB96" i="3"/>
  <c r="AC96" i="3" s="1"/>
  <c r="AD96" i="3"/>
  <c r="AE96" i="3" s="1"/>
  <c r="H97" i="3"/>
  <c r="I97" i="3"/>
  <c r="J97" i="3"/>
  <c r="K97" i="3"/>
  <c r="L97" i="3"/>
  <c r="M97" i="3" s="1"/>
  <c r="N97" i="3"/>
  <c r="O97" i="3" s="1"/>
  <c r="P97" i="3"/>
  <c r="Q97" i="3" s="1"/>
  <c r="R97" i="3"/>
  <c r="S97" i="3" s="1"/>
  <c r="T97" i="3"/>
  <c r="U97" i="3" s="1"/>
  <c r="V97" i="3"/>
  <c r="W97" i="3" s="1"/>
  <c r="X97" i="3"/>
  <c r="Y97" i="3" s="1"/>
  <c r="Z97" i="3"/>
  <c r="AA97" i="3" s="1"/>
  <c r="AB97" i="3"/>
  <c r="AC97" i="3" s="1"/>
  <c r="AD97" i="3"/>
  <c r="AE97" i="3" s="1"/>
  <c r="AA14" i="2" l="1"/>
  <c r="AA15" i="2"/>
  <c r="AA16" i="2"/>
  <c r="AA17" i="2"/>
  <c r="AA18" i="2"/>
  <c r="AA19" i="2"/>
  <c r="AA20" i="2"/>
  <c r="AA21" i="2"/>
  <c r="AA22" i="2"/>
  <c r="AA23" i="2"/>
  <c r="AA24" i="2"/>
  <c r="AA25" i="2"/>
  <c r="AA26" i="2"/>
  <c r="AA27" i="2"/>
  <c r="AA28" i="2"/>
  <c r="AA29" i="2"/>
  <c r="AA30" i="2"/>
  <c r="AA31" i="2"/>
  <c r="AA32" i="2"/>
  <c r="AA33" i="2"/>
  <c r="AA34" i="2"/>
  <c r="AA35" i="2"/>
  <c r="AA36" i="2"/>
  <c r="AA37" i="2"/>
  <c r="AA38" i="2"/>
  <c r="AA39" i="2"/>
  <c r="AA40" i="2"/>
  <c r="AA41" i="2"/>
  <c r="AA42" i="2"/>
  <c r="AA43" i="2"/>
  <c r="AA44" i="2"/>
  <c r="AA45" i="2"/>
  <c r="AA46" i="2"/>
  <c r="AA47" i="2"/>
  <c r="AA48" i="2"/>
  <c r="AA49" i="2"/>
  <c r="AA50" i="2"/>
  <c r="AA51" i="2"/>
  <c r="AA52" i="2"/>
  <c r="AA53" i="2"/>
  <c r="AA54" i="2"/>
  <c r="AA55" i="2"/>
  <c r="AA56" i="2"/>
  <c r="AA57" i="2"/>
  <c r="AA58" i="2"/>
  <c r="AA59" i="2"/>
  <c r="AA60" i="2"/>
  <c r="AA61" i="2"/>
  <c r="AA62" i="2"/>
  <c r="AA63" i="2"/>
  <c r="AA64" i="2"/>
  <c r="AA65" i="2"/>
  <c r="AB17" i="2"/>
  <c r="AB25" i="2"/>
  <c r="AB26" i="2"/>
  <c r="AB30" i="2"/>
  <c r="AB31" i="2"/>
  <c r="AB32" i="2"/>
  <c r="AB33" i="2"/>
  <c r="AB39" i="2"/>
  <c r="AB40" i="2"/>
  <c r="AB41" i="2"/>
  <c r="AB42" i="2"/>
  <c r="AB43" i="2"/>
  <c r="AB44" i="2"/>
  <c r="AB47" i="2"/>
  <c r="AB48" i="2"/>
  <c r="AB49" i="2"/>
  <c r="AB50" i="2"/>
  <c r="AB51" i="2"/>
  <c r="AB52" i="2"/>
  <c r="AB56" i="2"/>
  <c r="AB62" i="2"/>
  <c r="AB63" i="2"/>
  <c r="AB64" i="2"/>
  <c r="AB65" i="2"/>
  <c r="F16" i="3"/>
  <c r="AB23" i="2" s="1"/>
  <c r="F17" i="3"/>
  <c r="AB24" i="2" s="1"/>
  <c r="F18" i="3"/>
  <c r="AB21" i="2" s="1"/>
  <c r="F19" i="3"/>
  <c r="AB22" i="2" s="1"/>
  <c r="F20" i="3"/>
  <c r="AB27" i="2" s="1"/>
  <c r="AB34" i="2"/>
  <c r="F22" i="3"/>
  <c r="AB35" i="2" s="1"/>
  <c r="AB36" i="2"/>
  <c r="F23" i="3"/>
  <c r="AB37" i="2" s="1"/>
  <c r="F24" i="3"/>
  <c r="AB38" i="2" s="1"/>
  <c r="F25" i="3"/>
  <c r="AB45" i="2" s="1"/>
  <c r="F26" i="3"/>
  <c r="AB46" i="2" s="1"/>
  <c r="F27" i="3"/>
  <c r="AB53" i="2" s="1"/>
  <c r="F28" i="3"/>
  <c r="AB54" i="2" s="1"/>
  <c r="F29" i="3"/>
  <c r="AB55" i="2" s="1"/>
  <c r="F30" i="3"/>
  <c r="AB57" i="2" s="1"/>
  <c r="F31" i="3"/>
  <c r="AB58" i="2" s="1"/>
  <c r="F32" i="3"/>
  <c r="AB59" i="2" s="1"/>
  <c r="F33" i="3"/>
  <c r="AB60" i="2" s="1"/>
  <c r="F34" i="3"/>
  <c r="AB61" i="2" s="1"/>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AB18" i="2" l="1"/>
  <c r="AB15" i="2"/>
  <c r="AB19" i="2"/>
  <c r="AB16" i="2"/>
  <c r="AB14" i="2"/>
  <c r="AB29" i="2"/>
  <c r="AB28" i="2"/>
  <c r="AB20" i="2"/>
  <c r="B12" i="2" l="1"/>
</calcChain>
</file>

<file path=xl/sharedStrings.xml><?xml version="1.0" encoding="utf-8"?>
<sst xmlns="http://schemas.openxmlformats.org/spreadsheetml/2006/main" count="934" uniqueCount="464">
  <si>
    <t>KÚ </t>
  </si>
  <si>
    <t>Rok pořízení PD </t>
  </si>
  <si>
    <t>Pořizovací cena projektové dokumentace v Kč bez DPH </t>
  </si>
  <si>
    <t>Předpokládaná cena stavby dle projektového rozpočtu v Kč bez DPH </t>
  </si>
  <si>
    <t>Poznámka </t>
  </si>
  <si>
    <t>Zhotovitel PD</t>
  </si>
  <si>
    <t>VHO</t>
  </si>
  <si>
    <t>Cesta</t>
  </si>
  <si>
    <t>Ostatní</t>
  </si>
  <si>
    <t>PEO</t>
  </si>
  <si>
    <t>délka (Km)</t>
  </si>
  <si>
    <t>Plocha (ha)</t>
  </si>
  <si>
    <t>Počet SO</t>
  </si>
  <si>
    <t>Předmět PD</t>
  </si>
  <si>
    <r>
      <t xml:space="preserve">Identifikační číslo PD </t>
    </r>
    <r>
      <rPr>
        <i/>
        <sz val="10"/>
        <color theme="1"/>
        <rFont val="Calibri"/>
        <family val="2"/>
        <charset val="238"/>
        <scheme val="minor"/>
      </rPr>
      <t>(přiřazeno automaticky)</t>
    </r>
  </si>
  <si>
    <r>
      <t>KPÚ</t>
    </r>
    <r>
      <rPr>
        <sz val="10"/>
        <color theme="1"/>
        <rFont val="Calibri"/>
        <family val="2"/>
        <charset val="238"/>
        <scheme val="minor"/>
      </rPr>
      <t xml:space="preserve">             </t>
    </r>
    <r>
      <rPr>
        <i/>
        <sz val="10"/>
        <color theme="1"/>
        <rFont val="Calibri"/>
        <family val="2"/>
        <charset val="238"/>
        <scheme val="minor"/>
      </rPr>
      <t>(vybezte z nabídky)</t>
    </r>
  </si>
  <si>
    <r>
      <t xml:space="preserve">Záměr </t>
    </r>
    <r>
      <rPr>
        <i/>
        <sz val="10"/>
        <color theme="1"/>
        <rFont val="Calibri"/>
        <family val="2"/>
        <charset val="238"/>
        <scheme val="minor"/>
      </rPr>
      <t>(realizace prvku PSZ / stavba mimo KoPÚ)</t>
    </r>
  </si>
  <si>
    <r>
      <t xml:space="preserve">Název projektu </t>
    </r>
    <r>
      <rPr>
        <i/>
        <sz val="10"/>
        <color theme="1"/>
        <rFont val="Calibri"/>
        <family val="2"/>
        <charset val="238"/>
        <scheme val="minor"/>
      </rPr>
      <t>(charakteristika stavby - co se staví)</t>
    </r>
  </si>
  <si>
    <r>
      <t>Předpokládaný zdroj financování stavby</t>
    </r>
    <r>
      <rPr>
        <sz val="10"/>
        <color theme="1"/>
        <rFont val="Calibri"/>
        <family val="2"/>
        <charset val="238"/>
        <scheme val="minor"/>
      </rPr>
      <t> </t>
    </r>
    <r>
      <rPr>
        <i/>
        <sz val="10"/>
        <color theme="1"/>
        <rFont val="Calibri"/>
        <family val="2"/>
        <charset val="238"/>
        <scheme val="minor"/>
      </rPr>
      <t>(PRV/VPS/ŘSD/jiné -napsat do poznámky)</t>
    </r>
  </si>
  <si>
    <t>Zásobník projektové dokumentace eviduje zpracovanou projektovou dokumentaci staveb, která je připravena k realizaci.</t>
  </si>
  <si>
    <t xml:space="preserve"> - Uživatel vybírá z nabídky možností (nabídka se zobrazí po kliknutí na buňku)</t>
  </si>
  <si>
    <t xml:space="preserve"> - Vyplní uživatel ručně</t>
  </si>
  <si>
    <t xml:space="preserve"> - Vyplní se automaticky</t>
  </si>
  <si>
    <r>
      <t>Identifikační číslo PD</t>
    </r>
    <r>
      <rPr>
        <i/>
        <sz val="11"/>
        <color theme="1"/>
        <rFont val="Calibri"/>
        <family val="2"/>
        <charset val="238"/>
        <scheme val="minor"/>
      </rPr>
      <t xml:space="preserve"> </t>
    </r>
    <r>
      <rPr>
        <i/>
        <sz val="10"/>
        <color theme="1"/>
        <rFont val="Calibri"/>
        <family val="2"/>
        <charset val="238"/>
        <scheme val="minor"/>
      </rPr>
      <t>(dle Zásobníku PD)</t>
    </r>
  </si>
  <si>
    <r>
      <t xml:space="preserve">Identifikační číslo STAVBY </t>
    </r>
    <r>
      <rPr>
        <i/>
        <sz val="10"/>
        <color theme="1"/>
        <rFont val="Calibri"/>
        <family val="2"/>
        <charset val="238"/>
        <scheme val="minor"/>
      </rPr>
      <t>(přiřazeno automaticky)</t>
    </r>
  </si>
  <si>
    <t>Zhotovitel STAVBY</t>
  </si>
  <si>
    <t>Vysoutěžená cena v Kč bez DPH</t>
  </si>
  <si>
    <t>Skutečný termín zahájení stavebních prací</t>
  </si>
  <si>
    <t>Datum kolaudace</t>
  </si>
  <si>
    <t>Skutečný termín dokončení stavebních prací</t>
  </si>
  <si>
    <t>Datum předání stavby na obec</t>
  </si>
  <si>
    <t>JEDNÁ SE TEDY POUZE O AKTIVNÍ STAVBY!</t>
  </si>
  <si>
    <t>Skutečný termín předání a převzetí díla od zhotovitele SPÚ</t>
  </si>
  <si>
    <r>
      <t xml:space="preserve">PRV -  Datum podání </t>
    </r>
    <r>
      <rPr>
        <b/>
        <u/>
        <sz val="10"/>
        <color theme="1"/>
        <rFont val="Calibri"/>
        <family val="2"/>
        <charset val="238"/>
        <scheme val="minor"/>
      </rPr>
      <t>žádosti o proplacení</t>
    </r>
    <r>
      <rPr>
        <b/>
        <sz val="10"/>
        <color theme="1"/>
        <rFont val="Calibri"/>
        <family val="2"/>
        <charset val="238"/>
        <scheme val="minor"/>
      </rPr>
      <t> na SZIF</t>
    </r>
  </si>
  <si>
    <t>Seznam KPÚ</t>
  </si>
  <si>
    <t>Sezanm PÚ</t>
  </si>
  <si>
    <r>
      <t>Pobočka  PÚ</t>
    </r>
    <r>
      <rPr>
        <i/>
        <sz val="10"/>
        <color theme="1"/>
        <rFont val="Calibri"/>
        <family val="2"/>
        <charset val="238"/>
        <scheme val="minor"/>
      </rPr>
      <t xml:space="preserve"> (vybezte z nabídky)</t>
    </r>
  </si>
  <si>
    <t>Záměr</t>
  </si>
  <si>
    <t>Zdroj fin</t>
  </si>
  <si>
    <t>Ústecký</t>
  </si>
  <si>
    <t>Praha</t>
  </si>
  <si>
    <t>Zlínský</t>
  </si>
  <si>
    <t>Středočeský</t>
  </si>
  <si>
    <t>Plzeňský</t>
  </si>
  <si>
    <t>Olomouc</t>
  </si>
  <si>
    <t>Pardubický</t>
  </si>
  <si>
    <t>Hradec Králové</t>
  </si>
  <si>
    <t>Olomoucký</t>
  </si>
  <si>
    <t>České Budějovice</t>
  </si>
  <si>
    <t>Moravskoslezský</t>
  </si>
  <si>
    <t>Vysočina</t>
  </si>
  <si>
    <t>Liberecký</t>
  </si>
  <si>
    <t>Jihomoravský</t>
  </si>
  <si>
    <t>Jihočeský</t>
  </si>
  <si>
    <t>Karlovarský</t>
  </si>
  <si>
    <t>Královéhradecký</t>
  </si>
  <si>
    <t>Benešov</t>
  </si>
  <si>
    <t>Beroun</t>
  </si>
  <si>
    <t>Bruntál</t>
  </si>
  <si>
    <t>Břeclav</t>
  </si>
  <si>
    <t>Česká Lípa</t>
  </si>
  <si>
    <t>Český Krumlov</t>
  </si>
  <si>
    <t>Děčín</t>
  </si>
  <si>
    <t>Domažlice</t>
  </si>
  <si>
    <t>Frýdek - Místek (+Karviná)</t>
  </si>
  <si>
    <t>Havlíčkův Brod</t>
  </si>
  <si>
    <t>Hodonín</t>
  </si>
  <si>
    <t>Cheb</t>
  </si>
  <si>
    <t>Chomutov (+Most)</t>
  </si>
  <si>
    <t>Chrudim</t>
  </si>
  <si>
    <t>Jeseník</t>
  </si>
  <si>
    <t>Jičín</t>
  </si>
  <si>
    <t>Jihlava</t>
  </si>
  <si>
    <t>Jindřichův Hradec</t>
  </si>
  <si>
    <t>Karlovy Vary (+Sokolov)</t>
  </si>
  <si>
    <t>Kladno (+Praha-město +Praha-západ)</t>
  </si>
  <si>
    <t>Kolín</t>
  </si>
  <si>
    <t>Kroměříž</t>
  </si>
  <si>
    <t>Kutná Hora</t>
  </si>
  <si>
    <t>Liberec (+Jablonec nad Nisou)</t>
  </si>
  <si>
    <t>Litoměřice</t>
  </si>
  <si>
    <t>Louny</t>
  </si>
  <si>
    <t>Mělník</t>
  </si>
  <si>
    <t>Mladá Boleslav</t>
  </si>
  <si>
    <t>Náchod</t>
  </si>
  <si>
    <t>Nový Jičín</t>
  </si>
  <si>
    <t>Nymburk (+Praha-východ)</t>
  </si>
  <si>
    <t>Opava (+Ostrava)</t>
  </si>
  <si>
    <t>Pardubice</t>
  </si>
  <si>
    <t>Pelhřimov</t>
  </si>
  <si>
    <t>Písek</t>
  </si>
  <si>
    <t>Plzeň (+Plzeň-jih +Plzeň-sever +Rokycany)</t>
  </si>
  <si>
    <t>Prachatice</t>
  </si>
  <si>
    <t>Prostějov</t>
  </si>
  <si>
    <t>Přerov</t>
  </si>
  <si>
    <t>Příbram</t>
  </si>
  <si>
    <t>Rakovník</t>
  </si>
  <si>
    <t>Rychnov nad Kněžnou</t>
  </si>
  <si>
    <t>Semily</t>
  </si>
  <si>
    <t>Strakonice</t>
  </si>
  <si>
    <t>Svitavy</t>
  </si>
  <si>
    <t>Šumperk</t>
  </si>
  <si>
    <t>Tábor</t>
  </si>
  <si>
    <t>Tachov</t>
  </si>
  <si>
    <t>Teplice (+Ústí nad Labem)</t>
  </si>
  <si>
    <t>Třebíč</t>
  </si>
  <si>
    <t>Uherské Hradiště</t>
  </si>
  <si>
    <t>Ústí nad Orlicí</t>
  </si>
  <si>
    <t>Vsetín</t>
  </si>
  <si>
    <t>Vyškov</t>
  </si>
  <si>
    <t>Zlín</t>
  </si>
  <si>
    <t>Znojmo</t>
  </si>
  <si>
    <t>Žďár nad Sázavou</t>
  </si>
  <si>
    <t>Mimo KoPÚ</t>
  </si>
  <si>
    <t>Prvky PSZ</t>
  </si>
  <si>
    <t>PRV</t>
  </si>
  <si>
    <t>VPS</t>
  </si>
  <si>
    <t>ŘSD</t>
  </si>
  <si>
    <t>ANO</t>
  </si>
  <si>
    <t>NE</t>
  </si>
  <si>
    <t>Blansko</t>
  </si>
  <si>
    <t xml:space="preserve">Klatovy </t>
  </si>
  <si>
    <t>Brno (+Brno venkov)</t>
  </si>
  <si>
    <t>Trutnov</t>
  </si>
  <si>
    <r>
      <t>KPÚ</t>
    </r>
    <r>
      <rPr>
        <sz val="10"/>
        <color theme="1"/>
        <rFont val="Calibri"/>
        <family val="2"/>
        <charset val="238"/>
        <scheme val="minor"/>
      </rPr>
      <t> </t>
    </r>
    <r>
      <rPr>
        <i/>
        <sz val="10"/>
        <color theme="1"/>
        <rFont val="Calibri"/>
        <family val="2"/>
        <charset val="238"/>
        <scheme val="minor"/>
      </rPr>
      <t>(vybezte z nabídky)</t>
    </r>
  </si>
  <si>
    <t>Vyřazení PD</t>
  </si>
  <si>
    <r>
      <t>Předpokládané období zahájení stavby</t>
    </r>
    <r>
      <rPr>
        <sz val="10"/>
        <color theme="1"/>
        <rFont val="Calibri"/>
        <family val="2"/>
        <charset val="238"/>
        <scheme val="minor"/>
      </rPr>
      <t xml:space="preserve"> </t>
    </r>
    <r>
      <rPr>
        <i/>
        <sz val="10"/>
        <color theme="1"/>
        <rFont val="Calibri"/>
        <family val="2"/>
        <charset val="238"/>
        <scheme val="minor"/>
      </rPr>
      <t>(započetí stavebních prací měsíc a rok) </t>
    </r>
  </si>
  <si>
    <r>
      <t>Předpokládané období dokončení stavby</t>
    </r>
    <r>
      <rPr>
        <sz val="10"/>
        <color theme="1"/>
        <rFont val="Calibri"/>
        <family val="2"/>
        <charset val="238"/>
        <scheme val="minor"/>
      </rPr>
      <t xml:space="preserve"> </t>
    </r>
    <r>
      <rPr>
        <i/>
        <sz val="10"/>
        <color theme="1"/>
        <rFont val="Calibri"/>
        <family val="2"/>
        <charset val="238"/>
        <scheme val="minor"/>
      </rPr>
      <t>(dokončení stavebních prací měsíc a rok) </t>
    </r>
  </si>
  <si>
    <r>
      <t xml:space="preserve">PRV - předpokládaný termín podání </t>
    </r>
    <r>
      <rPr>
        <b/>
        <u/>
        <sz val="10"/>
        <color theme="1"/>
        <rFont val="Calibri"/>
        <family val="2"/>
        <charset val="238"/>
        <scheme val="minor"/>
      </rPr>
      <t>žádosti o dotaci</t>
    </r>
    <r>
      <rPr>
        <b/>
        <sz val="10"/>
        <color theme="1"/>
        <rFont val="Calibri"/>
        <family val="2"/>
        <charset val="238"/>
        <scheme val="minor"/>
      </rPr>
      <t> </t>
    </r>
    <r>
      <rPr>
        <i/>
        <sz val="10"/>
        <color theme="1"/>
        <rFont val="Calibri"/>
        <family val="2"/>
        <charset val="238"/>
        <scheme val="minor"/>
      </rPr>
      <t>(nikoli podání žádosti o proplacení - měsíc a rok)</t>
    </r>
  </si>
  <si>
    <r>
      <t>Pobočka PÚ</t>
    </r>
    <r>
      <rPr>
        <sz val="10"/>
        <color theme="1"/>
        <rFont val="Calibri"/>
        <family val="2"/>
        <charset val="238"/>
        <scheme val="minor"/>
      </rPr>
      <t xml:space="preserve"> </t>
    </r>
    <r>
      <rPr>
        <i/>
        <sz val="10"/>
        <color theme="1"/>
        <rFont val="Calibri"/>
        <family val="2"/>
        <charset val="238"/>
        <scheme val="minor"/>
      </rPr>
      <t>(vybezte z nabídky)</t>
    </r>
  </si>
  <si>
    <t>ST1</t>
  </si>
  <si>
    <t>PD1</t>
  </si>
  <si>
    <t>PD2</t>
  </si>
  <si>
    <t>PD3</t>
  </si>
  <si>
    <t>PD4</t>
  </si>
  <si>
    <t>PD5</t>
  </si>
  <si>
    <t>PD6</t>
  </si>
  <si>
    <t>PD7</t>
  </si>
  <si>
    <r>
      <t xml:space="preserve">Etapa realizace předmětu PD </t>
    </r>
    <r>
      <rPr>
        <i/>
        <sz val="10"/>
        <color theme="1"/>
        <rFont val="Calibri"/>
        <family val="2"/>
        <charset val="238"/>
        <scheme val="minor"/>
      </rPr>
      <t>(uveďte čislice 1,2,3,…)</t>
    </r>
  </si>
  <si>
    <t>V PD</t>
  </si>
  <si>
    <t>Skutečně</t>
  </si>
  <si>
    <t>Předmět Realizace</t>
  </si>
  <si>
    <t>Jiné</t>
  </si>
  <si>
    <r>
      <t>Zdroj financování stavby</t>
    </r>
    <r>
      <rPr>
        <sz val="10"/>
        <color theme="1"/>
        <rFont val="Calibri"/>
        <family val="2"/>
        <charset val="238"/>
        <scheme val="minor"/>
      </rPr>
      <t xml:space="preserve">     </t>
    </r>
    <r>
      <rPr>
        <i/>
        <sz val="10"/>
        <color theme="1"/>
        <rFont val="Calibri"/>
        <family val="2"/>
        <charset val="238"/>
        <scheme val="minor"/>
      </rPr>
      <t>(PRV/VPS/ŘSD   /jiné -napsat do poznámky)</t>
    </r>
  </si>
  <si>
    <t xml:space="preserve">po předání stavby na obec (stavby ze zdrojů VPS) nebo po podání žádosti na proplacení na SZIF (stavby ze zdrojů PRV). </t>
  </si>
  <si>
    <t>Z_části</t>
  </si>
  <si>
    <t>Fáze_projektu</t>
  </si>
  <si>
    <t>Etapa "Z_části"</t>
  </si>
  <si>
    <t>Aktualizována</t>
  </si>
  <si>
    <t>Zlikvidována</t>
  </si>
  <si>
    <t>Nápověda</t>
  </si>
  <si>
    <t>Pokud PD aktualizována, zakládáme aktualizovanou PD jako Novou PD s novým ID</t>
  </si>
  <si>
    <t xml:space="preserve"> - buňka určena k vyplnění !!!</t>
  </si>
  <si>
    <t xml:space="preserve"> - Vyplňuje se pouze v případě, kdy je zdrojem financování PRV</t>
  </si>
  <si>
    <t>Pomocné sloupce pro ověření umístění PD v Evidenci Staveb (spojeno s podm.form. - pokud "ANO/z části" - A  je uložen v Evidenci = zelená, Pokud "ANO/z části" - A Neuložen v evidenci = červená</t>
  </si>
  <si>
    <t>US_</t>
  </si>
  <si>
    <t>ZL_</t>
  </si>
  <si>
    <t>SČ_</t>
  </si>
  <si>
    <t>PL_</t>
  </si>
  <si>
    <t>PB_</t>
  </si>
  <si>
    <t>OL_</t>
  </si>
  <si>
    <t>MS_</t>
  </si>
  <si>
    <t>VY_</t>
  </si>
  <si>
    <t>LB_</t>
  </si>
  <si>
    <t>JM_</t>
  </si>
  <si>
    <t>JČ_</t>
  </si>
  <si>
    <t>KV_</t>
  </si>
  <si>
    <t>HK_</t>
  </si>
  <si>
    <t>KPÚ</t>
  </si>
  <si>
    <t>ZÁSOBNÍK PD</t>
  </si>
  <si>
    <t>BEZ_ID</t>
  </si>
  <si>
    <t>x</t>
  </si>
  <si>
    <t xml:space="preserve"> - Vyplnuje se pouze v případě, kdy je zdrojem financování PRV</t>
  </si>
  <si>
    <t>Okno nápovědy</t>
  </si>
  <si>
    <t>Poznámka uživatele</t>
  </si>
  <si>
    <t>Evidence STAVEB</t>
  </si>
  <si>
    <t xml:space="preserve"> - Informace se předesou ze Zásobníku PD po vyplnění ID PD</t>
  </si>
  <si>
    <t>Evidence staveb zachycuje pouze stavby ve fázi od ukončení výběrového řízení na zhotovitele stavby</t>
  </si>
  <si>
    <t>Příslušná pobočka SPÚ má povinnost zaevidovat stavbu do této evidence po ukončení výběrového řízení na zhotovitele stavby.</t>
  </si>
  <si>
    <t>Příslušná pobočka SPÚ má povinnost zaevidovat PD do této evidence neprodleně po obdržení PD od zhotovitele.</t>
  </si>
  <si>
    <t>!!! VYPLŇUJTE  JEDNOTLIVÉ ŘÁDKY VŽDY ZLEVA DO PRAVA - NEPŘESKAKUJTE BUŇKY !!!</t>
  </si>
  <si>
    <t>!!! Do Buněk informace přímo vpisujte, nebo vybírejte z nabídky - NEKOPÍRUJTE POMOCÍ fce: "Ctrl+V", neko "Kopírovat+vložit" !!!</t>
  </si>
  <si>
    <t>Manuál pro vyplňování jednotlivých listů</t>
  </si>
  <si>
    <t>Označení sloupců:</t>
  </si>
  <si>
    <t>Označení Buňek:</t>
  </si>
  <si>
    <t xml:space="preserve"> - Probíhající stavba NEZAZNAMENÁNA v Evidenci staveb </t>
  </si>
  <si>
    <t xml:space="preserve"> - Probíhající stavba ZAZNAMENÁNA v Evidenci staveb </t>
  </si>
  <si>
    <r>
      <t>Termín dokončení stavebních prací</t>
    </r>
    <r>
      <rPr>
        <sz val="10"/>
        <color theme="1"/>
        <rFont val="Calibri"/>
        <family val="2"/>
        <charset val="238"/>
        <scheme val="minor"/>
      </rPr>
      <t xml:space="preserve"> </t>
    </r>
    <r>
      <rPr>
        <b/>
        <sz val="10"/>
        <color theme="1"/>
        <rFont val="Calibri"/>
        <family val="2"/>
        <charset val="238"/>
        <scheme val="minor"/>
      </rPr>
      <t xml:space="preserve">dle SOD </t>
    </r>
    <r>
      <rPr>
        <i/>
        <sz val="10"/>
        <color theme="1"/>
        <rFont val="Calibri"/>
        <family val="2"/>
        <charset val="238"/>
        <scheme val="minor"/>
      </rPr>
      <t>(dokončení stavebních prací dle SOD, nebo dotatku) </t>
    </r>
  </si>
  <si>
    <r>
      <t>Termín zahájení stavebních prací</t>
    </r>
    <r>
      <rPr>
        <sz val="10"/>
        <color theme="1"/>
        <rFont val="Calibri"/>
        <family val="2"/>
        <charset val="238"/>
        <scheme val="minor"/>
      </rPr>
      <t xml:space="preserve"> </t>
    </r>
    <r>
      <rPr>
        <b/>
        <sz val="10"/>
        <color theme="1"/>
        <rFont val="Calibri"/>
        <family val="2"/>
        <charset val="238"/>
        <scheme val="minor"/>
      </rPr>
      <t>dle SOD</t>
    </r>
    <r>
      <rPr>
        <sz val="10"/>
        <color theme="1"/>
        <rFont val="Calibri"/>
        <family val="2"/>
        <charset val="238"/>
        <scheme val="minor"/>
      </rPr>
      <t xml:space="preserve"> </t>
    </r>
    <r>
      <rPr>
        <i/>
        <sz val="10"/>
        <color theme="1"/>
        <rFont val="Calibri"/>
        <family val="2"/>
        <charset val="238"/>
        <scheme val="minor"/>
      </rPr>
      <t>(započetí stavebních prací dle SOD, nebo dotatku) </t>
    </r>
  </si>
  <si>
    <t xml:space="preserve">    zařadí uživatel PD do listu "Evidence staveb"</t>
  </si>
  <si>
    <t xml:space="preserve"> - pokud je vybrána možnost "ANO" (předmět PD je ve fázi realizace),</t>
  </si>
  <si>
    <r>
      <t xml:space="preserve">Název projektu </t>
    </r>
    <r>
      <rPr>
        <i/>
        <sz val="10"/>
        <rFont val="Calibri"/>
        <family val="2"/>
        <charset val="238"/>
        <scheme val="minor"/>
      </rPr>
      <t>(Dle PD)</t>
    </r>
  </si>
  <si>
    <t>PD8</t>
  </si>
  <si>
    <t>PD9</t>
  </si>
  <si>
    <t>PD10</t>
  </si>
  <si>
    <t>PD11</t>
  </si>
  <si>
    <t>PD12</t>
  </si>
  <si>
    <t>PD13</t>
  </si>
  <si>
    <t xml:space="preserve"> - Stavba uvedena "Ve fázi realizace", ale NEZAZNAMENÁNA v "Evidenci staveb" !!!!</t>
  </si>
  <si>
    <t xml:space="preserve"> - buňka se vyplní automaticky/toto pole nevyplňujte</t>
  </si>
  <si>
    <t xml:space="preserve"> - Tato stavba v "Zásobníku PD" neevidována jako "Stavba ve fázi realizace"</t>
  </si>
  <si>
    <t>"Z části"), vše je v pořádku a pokračujte ve vyplňování. V opačném případě jste uvedli nesprávné ID PD</t>
  </si>
  <si>
    <t xml:space="preserve"> - Toto ID PD uvedeno duplicitně - Pokud je stavba realizována na etapy  (Předmět PD  v realizaci </t>
  </si>
  <si>
    <t xml:space="preserve"> - Toto ID PD uvedeno duplicitně - Pokud je stavba realizována na etapy  (Předmět PD  v realizaci "Z části"),</t>
  </si>
  <si>
    <t xml:space="preserve">    vše je v pořádku a pokračujte ve vyplňování. V opačném případě jste uvedli nesprávné ID PD</t>
  </si>
  <si>
    <t>ST2</t>
  </si>
  <si>
    <t>ST3</t>
  </si>
  <si>
    <t>ST4</t>
  </si>
  <si>
    <t>ST5</t>
  </si>
  <si>
    <t>ST6</t>
  </si>
  <si>
    <t>ST7</t>
  </si>
  <si>
    <t>ST8</t>
  </si>
  <si>
    <t>ST9</t>
  </si>
  <si>
    <t xml:space="preserve"> - V pořádku: Stavba "Ve fázi realizace" ZAZNAMENÁNA v "Evidenci staveb"</t>
  </si>
  <si>
    <t xml:space="preserve"> - Informace se přenesou ze Zásobníku PD po vyplnění ID PD</t>
  </si>
  <si>
    <t>Předmětem realizace je Nádrž/ Suchá nádrž/Poldr (ANO/NE)</t>
  </si>
  <si>
    <t>Nádrž/Poldr/</t>
  </si>
  <si>
    <t>Do zásobníku PD se NEDOPLŇUJÍ PD podle kterých již byla stavba provedena.</t>
  </si>
  <si>
    <t>Skutečná celková cena stavby bez DPH</t>
  </si>
  <si>
    <r>
      <t xml:space="preserve">Vyřazení PD ze zásobníku </t>
    </r>
    <r>
      <rPr>
        <i/>
        <sz val="10"/>
        <color theme="1"/>
        <rFont val="Calibri"/>
        <family val="2"/>
        <charset val="238"/>
        <scheme val="minor"/>
      </rPr>
      <t>(PD předána/PD zlikvidována)</t>
    </r>
  </si>
  <si>
    <t>PD14</t>
  </si>
  <si>
    <t>PD15</t>
  </si>
  <si>
    <t>PD16</t>
  </si>
  <si>
    <t>PD17</t>
  </si>
  <si>
    <t>PD18</t>
  </si>
  <si>
    <t>PD19</t>
  </si>
  <si>
    <t>PD20</t>
  </si>
  <si>
    <t>PD21</t>
  </si>
  <si>
    <t>PD22</t>
  </si>
  <si>
    <t>PD23</t>
  </si>
  <si>
    <t>PD24</t>
  </si>
  <si>
    <t>PD25</t>
  </si>
  <si>
    <t>PD26</t>
  </si>
  <si>
    <t>PD27</t>
  </si>
  <si>
    <t>PD28</t>
  </si>
  <si>
    <t>PD29</t>
  </si>
  <si>
    <t>PD30</t>
  </si>
  <si>
    <t>PD31</t>
  </si>
  <si>
    <t>PD32</t>
  </si>
  <si>
    <t>PD33</t>
  </si>
  <si>
    <t>PD34</t>
  </si>
  <si>
    <t>PD35</t>
  </si>
  <si>
    <t>PD36</t>
  </si>
  <si>
    <t>PD37</t>
  </si>
  <si>
    <t>PD38</t>
  </si>
  <si>
    <t>PD39</t>
  </si>
  <si>
    <t>PD40</t>
  </si>
  <si>
    <t>PD41</t>
  </si>
  <si>
    <t>PD42</t>
  </si>
  <si>
    <t>PD43</t>
  </si>
  <si>
    <t>PD44</t>
  </si>
  <si>
    <t>PD45</t>
  </si>
  <si>
    <t>PD46</t>
  </si>
  <si>
    <t>PD47</t>
  </si>
  <si>
    <t>PD48</t>
  </si>
  <si>
    <t>PD49</t>
  </si>
  <si>
    <t>PD50</t>
  </si>
  <si>
    <t>PD51</t>
  </si>
  <si>
    <t>PD52</t>
  </si>
  <si>
    <t>PD61</t>
  </si>
  <si>
    <t>PD67</t>
  </si>
  <si>
    <t>PD73</t>
  </si>
  <si>
    <t>PD88</t>
  </si>
  <si>
    <t>PD96</t>
  </si>
  <si>
    <t>PD97</t>
  </si>
  <si>
    <t>PD99</t>
  </si>
  <si>
    <t>PD127</t>
  </si>
  <si>
    <t>PD128</t>
  </si>
  <si>
    <t>PD129</t>
  </si>
  <si>
    <t>PD130</t>
  </si>
  <si>
    <t>PD131</t>
  </si>
  <si>
    <t>PD135</t>
  </si>
  <si>
    <t>PD136</t>
  </si>
  <si>
    <t>PD137</t>
  </si>
  <si>
    <t>PD138</t>
  </si>
  <si>
    <t>PD139</t>
  </si>
  <si>
    <t>PD142</t>
  </si>
  <si>
    <t>PD164</t>
  </si>
  <si>
    <t>PD165</t>
  </si>
  <si>
    <t>PD169</t>
  </si>
  <si>
    <t>PD171</t>
  </si>
  <si>
    <t>PD187</t>
  </si>
  <si>
    <t>PD193</t>
  </si>
  <si>
    <t>PD194</t>
  </si>
  <si>
    <t>PD195</t>
  </si>
  <si>
    <t>PD196</t>
  </si>
  <si>
    <t>PD197</t>
  </si>
  <si>
    <t>ST10</t>
  </si>
  <si>
    <t>ST11</t>
  </si>
  <si>
    <t>ST12</t>
  </si>
  <si>
    <t>ST13</t>
  </si>
  <si>
    <t>ST14</t>
  </si>
  <si>
    <t>ST15</t>
  </si>
  <si>
    <t>ST16</t>
  </si>
  <si>
    <t>ST17</t>
  </si>
  <si>
    <t>ST18</t>
  </si>
  <si>
    <t>ST19</t>
  </si>
  <si>
    <t>ST20</t>
  </si>
  <si>
    <t>Nápověda se zobrazí vždy po kliknutí na příslušnou buňku.</t>
  </si>
  <si>
    <t>NÁDRŽ</t>
  </si>
  <si>
    <t>SUCHÁ NÁDRŽ</t>
  </si>
  <si>
    <t>POLDR</t>
  </si>
  <si>
    <r>
      <t xml:space="preserve">Předmětem realizace je </t>
    </r>
    <r>
      <rPr>
        <i/>
        <sz val="10"/>
        <color theme="1"/>
        <rFont val="Calibri"/>
        <family val="2"/>
        <charset val="238"/>
        <scheme val="minor"/>
      </rPr>
      <t xml:space="preserve">(Nádrž/ Suchá nádrž/Poldr) </t>
    </r>
  </si>
  <si>
    <t>Nic z uvedeného</t>
  </si>
  <si>
    <t>Předána na obec</t>
  </si>
  <si>
    <t>Předána jinému vlastníku</t>
  </si>
  <si>
    <t xml:space="preserve"> - vyplňte pouze u staveb, u kterých je vyžadován kolaudační souhlas</t>
  </si>
  <si>
    <t xml:space="preserve"> - Vyplní/Upraví uživatel ručně/popř. údaj přenesen Ze zásobníku PD</t>
  </si>
  <si>
    <r>
      <t xml:space="preserve">Předmětem realizace je      </t>
    </r>
    <r>
      <rPr>
        <i/>
        <sz val="10"/>
        <color theme="1"/>
        <rFont val="Calibri"/>
        <family val="2"/>
        <charset val="238"/>
        <scheme val="minor"/>
      </rPr>
      <t>(Nádrž/ Suchá nádrž/Poldr)</t>
    </r>
  </si>
  <si>
    <t xml:space="preserve"> - Buňka určena k vyplnění !!!</t>
  </si>
  <si>
    <t xml:space="preserve"> - Buňka se vyplní automaticky/toto pole nevyplňujte</t>
  </si>
  <si>
    <t xml:space="preserve"> - Pokud je PD Aktualizována, založte pro Aktualizovanou PD nové ID (=vyplníme nový řádek) a do poznámky napište ID původní PD</t>
  </si>
  <si>
    <t xml:space="preserve"> - Pokud je vybrána možnost "ANO" (předmět PD je ve fázi realizace), zařadí uživatel PD do listu "Evidence staveb"</t>
  </si>
  <si>
    <t xml:space="preserve"> - Vyplňte pouze u staveb, u kterých je vyžadován kolaudační souhlas</t>
  </si>
  <si>
    <t xml:space="preserve"> - pokud je PD Aktualizována, založte pro Aktualizovanou PD nové ID (=vyplňte nový řádek) a do poznámky napište ID původní PD</t>
  </si>
  <si>
    <t>Hořiněves, Vrchovnice</t>
  </si>
  <si>
    <t>Nepasice</t>
  </si>
  <si>
    <t>Obědovice</t>
  </si>
  <si>
    <t>Libřice</t>
  </si>
  <si>
    <t>Hořiněves</t>
  </si>
  <si>
    <t>Rodov</t>
  </si>
  <si>
    <t>Polní sjezd v k.ú. Radim</t>
  </si>
  <si>
    <t>Polní cesta HC2 - část 2</t>
  </si>
  <si>
    <t>Cesta HC 6 + VC 17</t>
  </si>
  <si>
    <t>Cesta HC 7 + opatření ZÚ1 a ZÚ2</t>
  </si>
  <si>
    <t>Cesta C14 + svodný příkop SP1</t>
  </si>
  <si>
    <t>Polní cesta HC1a</t>
  </si>
  <si>
    <t>Polní cesta HC2</t>
  </si>
  <si>
    <t>Polní cesta HC1</t>
  </si>
  <si>
    <t>Polní cesta HC4</t>
  </si>
  <si>
    <t/>
  </si>
  <si>
    <t>PD200</t>
  </si>
  <si>
    <t>PD204</t>
  </si>
  <si>
    <t>PD206</t>
  </si>
  <si>
    <t>PD209</t>
  </si>
  <si>
    <t>PD213</t>
  </si>
  <si>
    <t>PD217</t>
  </si>
  <si>
    <t>PD221</t>
  </si>
  <si>
    <t>PD230</t>
  </si>
  <si>
    <t>PD233</t>
  </si>
  <si>
    <t>PD235</t>
  </si>
  <si>
    <t>PD241</t>
  </si>
  <si>
    <t>PD242</t>
  </si>
  <si>
    <t>PD246</t>
  </si>
  <si>
    <t>PD248</t>
  </si>
  <si>
    <t>PD249</t>
  </si>
  <si>
    <t>PD250</t>
  </si>
  <si>
    <t>PD255</t>
  </si>
  <si>
    <t>PD256</t>
  </si>
  <si>
    <t>PD265</t>
  </si>
  <si>
    <t>PD266</t>
  </si>
  <si>
    <t>PD273</t>
  </si>
  <si>
    <t>PD276</t>
  </si>
  <si>
    <t>PD286</t>
  </si>
  <si>
    <t>PD304</t>
  </si>
  <si>
    <t>PD305</t>
  </si>
  <si>
    <t>PD306</t>
  </si>
  <si>
    <t>PD310</t>
  </si>
  <si>
    <t>PD311</t>
  </si>
  <si>
    <t>PD312</t>
  </si>
  <si>
    <t>PD313</t>
  </si>
  <si>
    <t>PD314</t>
  </si>
  <si>
    <t>PD344</t>
  </si>
  <si>
    <t>PD345</t>
  </si>
  <si>
    <t>Dle sběru dat</t>
  </si>
  <si>
    <t>dle sběru dat</t>
  </si>
  <si>
    <t>ST21</t>
  </si>
  <si>
    <t>ST22</t>
  </si>
  <si>
    <t>ST23</t>
  </si>
  <si>
    <t>ST24</t>
  </si>
  <si>
    <t>ST25</t>
  </si>
  <si>
    <t>ST26</t>
  </si>
  <si>
    <t>ST27</t>
  </si>
  <si>
    <t>ST28</t>
  </si>
  <si>
    <t>ST29</t>
  </si>
  <si>
    <t>ST30</t>
  </si>
  <si>
    <t>ST31</t>
  </si>
  <si>
    <t>ST32</t>
  </si>
  <si>
    <t>ST33</t>
  </si>
  <si>
    <t>ST34</t>
  </si>
  <si>
    <t>ST35</t>
  </si>
  <si>
    <t>ST36</t>
  </si>
  <si>
    <t>ST37</t>
  </si>
  <si>
    <t>ST38</t>
  </si>
  <si>
    <t>ST39</t>
  </si>
  <si>
    <t>ST40</t>
  </si>
  <si>
    <t>ST41</t>
  </si>
  <si>
    <t>ST42</t>
  </si>
  <si>
    <t>ST43</t>
  </si>
  <si>
    <t>ST44</t>
  </si>
  <si>
    <t>ST45</t>
  </si>
  <si>
    <t>ST46</t>
  </si>
  <si>
    <t>ST47</t>
  </si>
  <si>
    <t>ST48</t>
  </si>
  <si>
    <t>ST49</t>
  </si>
  <si>
    <t>ST50</t>
  </si>
  <si>
    <t>ST51</t>
  </si>
  <si>
    <t>ST52</t>
  </si>
  <si>
    <t>ST53</t>
  </si>
  <si>
    <t>ST54</t>
  </si>
  <si>
    <t>ST55</t>
  </si>
  <si>
    <t>ST56</t>
  </si>
  <si>
    <t>ST57</t>
  </si>
  <si>
    <t>ST58</t>
  </si>
  <si>
    <t>ST59</t>
  </si>
  <si>
    <t>ST60</t>
  </si>
  <si>
    <t>ST61</t>
  </si>
  <si>
    <t>ST62</t>
  </si>
  <si>
    <t>ST63</t>
  </si>
  <si>
    <t>ST64</t>
  </si>
  <si>
    <t>ST65</t>
  </si>
  <si>
    <t>ST66</t>
  </si>
  <si>
    <t>ST67</t>
  </si>
  <si>
    <t>ST68</t>
  </si>
  <si>
    <t>ST69</t>
  </si>
  <si>
    <t>ST70</t>
  </si>
  <si>
    <t>ST71</t>
  </si>
  <si>
    <t>ST72</t>
  </si>
  <si>
    <t>ST73</t>
  </si>
  <si>
    <t>ST74</t>
  </si>
  <si>
    <t>ST75</t>
  </si>
  <si>
    <t>ST76</t>
  </si>
  <si>
    <t>ST77</t>
  </si>
  <si>
    <t>ST78</t>
  </si>
  <si>
    <t>ST79</t>
  </si>
  <si>
    <t>ST80</t>
  </si>
  <si>
    <t>ST81</t>
  </si>
  <si>
    <t>ST82</t>
  </si>
  <si>
    <t>stavba dokončena</t>
  </si>
  <si>
    <t>Stavba dokončena, předáno obci</t>
  </si>
  <si>
    <r>
      <t xml:space="preserve">Předmět PD ve fázi realizace, </t>
    </r>
    <r>
      <rPr>
        <b/>
        <sz val="11"/>
        <color theme="1"/>
        <rFont val="Calibri"/>
        <family val="2"/>
        <charset val="238"/>
        <scheme val="minor"/>
      </rPr>
      <t>nebo realizován</t>
    </r>
    <r>
      <rPr>
        <sz val="11"/>
        <color theme="1"/>
        <rFont val="Calibri"/>
        <family val="2"/>
        <charset val="238"/>
        <scheme val="minor"/>
      </rPr>
      <t xml:space="preserve"> ANO/NE/Z ČÁSTI </t>
    </r>
  </si>
  <si>
    <t>Neplánováno</t>
  </si>
  <si>
    <r>
      <t xml:space="preserve">Předmět PD ve fázi realizace, nebo realizován ANO/NE/Z ČÁSTI/Nepl. </t>
    </r>
    <r>
      <rPr>
        <i/>
        <sz val="10"/>
        <color theme="1"/>
        <rFont val="Calibri"/>
        <family val="2"/>
        <charset val="238"/>
        <scheme val="minor"/>
      </rPr>
      <t>(započaty stavební práce?)</t>
    </r>
  </si>
  <si>
    <t>Sendražice</t>
  </si>
  <si>
    <t>MVN, MVN2, PC1 uhřiněves</t>
  </si>
  <si>
    <t>ABC s.r.o</t>
  </si>
  <si>
    <t xml:space="preserve">Cesta VPC 2 a PEO 3 v k.ú. Nepasice </t>
  </si>
  <si>
    <t>Agroplanolab s.r.o</t>
  </si>
  <si>
    <t>Cesty HC6, HC7 a LBC12 v k.ú. Obědovice</t>
  </si>
  <si>
    <t>Erogamplan. S.r.o.</t>
  </si>
  <si>
    <t>Lokální biocentrum Libčice</t>
  </si>
  <si>
    <t>Plojektmana</t>
  </si>
  <si>
    <t>Cesty C1, C2, IP 21v k.ú. Hořiněves</t>
  </si>
  <si>
    <t>Suchý poldr ST19 v k.ú. Rodov</t>
  </si>
  <si>
    <t>Společná zařízení Sendražice</t>
  </si>
  <si>
    <t>obec již nemá zájem o stavbu, PD zlikvidována</t>
  </si>
  <si>
    <t>probíhá stavba</t>
  </si>
  <si>
    <t>Polovice</t>
  </si>
  <si>
    <t>PC2 v k.ú. Polovice</t>
  </si>
  <si>
    <t xml:space="preserve">Agroprojekce </t>
  </si>
  <si>
    <t>GAP s.r.o.</t>
  </si>
  <si>
    <t>Metapojekt s.r.o</t>
  </si>
  <si>
    <t>čeká na finanční prostředky</t>
  </si>
  <si>
    <t>z_části</t>
  </si>
  <si>
    <t>LBC 01,02,03</t>
  </si>
  <si>
    <t>Polní cesta PC1</t>
  </si>
  <si>
    <t>Geparg s.r.o.</t>
  </si>
  <si>
    <t>PPORR s.r.o.</t>
  </si>
  <si>
    <t>PPOPR s.r.o.</t>
  </si>
  <si>
    <t>COLAF CZ, a.s.</t>
  </si>
  <si>
    <t>EUROVIAC CS, a.s.</t>
  </si>
  <si>
    <t>Collas CZ, a.s.</t>
  </si>
  <si>
    <t>čeká na kolaudační souhas</t>
  </si>
  <si>
    <t>USES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</si>
</sst>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405]mmmm\ yy;@"/>
    <numFmt numFmtId="165" formatCode="#,##0.00\ &quot;Kč&quot;"/>
    <numFmt numFmtId="166" formatCode="&quot;PD&quot;\ #"/>
    <numFmt numFmtId="167" formatCode="&quot;ST&quot;#"/>
    <numFmt numFmtId="168" formatCode="#,##0.0000"/>
    <numFmt numFmtId="169" formatCode="#,##0.000"/>
  </numFmts>
  <fonts count="22"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b/>
      <u/>
      <sz val="10"/>
      <color theme="1"/>
      <name val="Calibri"/>
      <family val="2"/>
      <charset val="238"/>
      <scheme val="minor"/>
    </font>
    <font>
      <i/>
      <sz val="10"/>
      <color theme="1"/>
      <name val="Calibri"/>
      <family val="2"/>
      <charset val="238"/>
      <scheme val="minor"/>
    </font>
    <font>
      <i/>
      <sz val="11"/>
      <color theme="1"/>
      <name val="Calibri"/>
      <family val="2"/>
      <charset val="238"/>
      <scheme val="minor"/>
    </font>
    <font>
      <sz val="11"/>
      <color rgb="FFFF0000"/>
      <name val="Calibri"/>
      <family val="2"/>
      <charset val="238"/>
      <scheme val="minor"/>
    </font>
    <font>
      <sz val="11"/>
      <name val="Calibri"/>
      <family val="2"/>
      <charset val="238"/>
      <scheme val="minor"/>
    </font>
    <font>
      <sz val="11"/>
      <color rgb="FF00B0F0"/>
      <name val="Calibri"/>
      <family val="2"/>
      <charset val="238"/>
      <scheme val="minor"/>
    </font>
    <font>
      <b/>
      <u/>
      <sz val="18"/>
      <color theme="1"/>
      <name val="Calibri"/>
      <family val="2"/>
      <charset val="238"/>
      <scheme val="minor"/>
    </font>
    <font>
      <u/>
      <sz val="11"/>
      <color theme="1"/>
      <name val="Calibri"/>
      <family val="2"/>
      <charset val="238"/>
      <scheme val="minor"/>
    </font>
    <font>
      <b/>
      <u/>
      <sz val="20"/>
      <color theme="1"/>
      <name val="Calibri"/>
      <family val="2"/>
      <charset val="238"/>
      <scheme val="minor"/>
    </font>
    <font>
      <b/>
      <sz val="11"/>
      <color rgb="FFFF0000"/>
      <name val="Calibri"/>
      <family val="2"/>
      <charset val="238"/>
      <scheme val="minor"/>
    </font>
    <font>
      <sz val="11"/>
      <color rgb="FF006100"/>
      <name val="Calibri"/>
      <family val="2"/>
      <charset val="238"/>
      <scheme val="minor"/>
    </font>
    <font>
      <b/>
      <sz val="10"/>
      <name val="Calibri"/>
      <family val="2"/>
      <charset val="238"/>
      <scheme val="minor"/>
    </font>
    <font>
      <i/>
      <sz val="10"/>
      <name val="Calibri"/>
      <family val="2"/>
      <charset val="238"/>
      <scheme val="minor"/>
    </font>
    <font>
      <sz val="11"/>
      <color theme="4" tint="-0.249977111117893"/>
      <name val="Calibri"/>
      <family val="2"/>
      <charset val="238"/>
      <scheme val="minor"/>
    </font>
    <font>
      <i/>
      <u/>
      <sz val="11"/>
      <color theme="1"/>
      <name val="Calibri"/>
      <family val="2"/>
      <charset val="238"/>
      <scheme val="minor"/>
    </font>
    <font>
      <i/>
      <u/>
      <sz val="10"/>
      <color theme="1"/>
      <name val="Calibri"/>
      <family val="2"/>
      <charset val="238"/>
      <scheme val="minor"/>
    </font>
    <font>
      <b/>
      <i/>
      <sz val="10"/>
      <color theme="1"/>
      <name val="Calibri"/>
      <family val="2"/>
      <charset val="238"/>
      <scheme val="minor"/>
    </font>
  </fonts>
  <fills count="16">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rgb="FFFF9999"/>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DFEED6"/>
        <bgColor indexed="64"/>
      </patternFill>
    </fill>
    <fill>
      <patternFill patternType="solid">
        <fgColor rgb="FF7030A0"/>
        <bgColor indexed="64"/>
      </patternFill>
    </fill>
    <fill>
      <patternFill patternType="solid">
        <fgColor theme="0" tint="-0.249977111117893"/>
        <bgColor indexed="64"/>
      </patternFill>
    </fill>
    <fill>
      <patternFill patternType="solid">
        <fgColor theme="5" tint="0.39994506668294322"/>
        <bgColor indexed="64"/>
      </patternFill>
    </fill>
    <fill>
      <patternFill patternType="solid">
        <fgColor theme="4" tint="0.59999389629810485"/>
        <bgColor indexed="64"/>
      </patternFill>
    </fill>
    <fill>
      <patternFill patternType="solid">
        <fgColor theme="9"/>
        <bgColor indexed="64"/>
      </patternFill>
    </fill>
    <fill>
      <patternFill patternType="solid">
        <fgColor rgb="FFC6EFCE"/>
      </patternFill>
    </fill>
  </fills>
  <borders count="56">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ck">
        <color theme="9" tint="-0.24994659260841701"/>
      </left>
      <right style="thick">
        <color theme="9" tint="-0.24994659260841701"/>
      </right>
      <top style="thick">
        <color theme="9" tint="-0.24994659260841701"/>
      </top>
      <bottom style="thin">
        <color indexed="64"/>
      </bottom>
      <diagonal/>
    </border>
    <border>
      <left style="thick">
        <color theme="9" tint="-0.24994659260841701"/>
      </left>
      <right style="thick">
        <color theme="9" tint="-0.24994659260841701"/>
      </right>
      <top style="thin">
        <color indexed="64"/>
      </top>
      <bottom style="thin">
        <color indexed="64"/>
      </bottom>
      <diagonal/>
    </border>
    <border>
      <left style="thick">
        <color theme="9" tint="-0.24994659260841701"/>
      </left>
      <right style="thick">
        <color theme="9" tint="-0.24994659260841701"/>
      </right>
      <top style="thin">
        <color indexed="64"/>
      </top>
      <bottom style="thick">
        <color theme="9" tint="-0.24994659260841701"/>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ck">
        <color theme="9" tint="-0.24994659260841701"/>
      </left>
      <right style="thick">
        <color theme="9" tint="-0.24994659260841701"/>
      </right>
      <top style="thick">
        <color theme="9" tint="-0.24994659260841701"/>
      </top>
      <bottom style="thick">
        <color theme="9" tint="-0.24994659260841701"/>
      </bottom>
      <diagonal/>
    </border>
    <border>
      <left style="thick">
        <color rgb="FFFFFF00"/>
      </left>
      <right style="thick">
        <color rgb="FFFFFF00"/>
      </right>
      <top/>
      <bottom style="thick">
        <color rgb="FFFFFF00"/>
      </bottom>
      <diagonal/>
    </border>
    <border>
      <left style="thick">
        <color theme="9" tint="-0.24994659260841701"/>
      </left>
      <right style="thick">
        <color rgb="FFFFFF00"/>
      </right>
      <top style="thick">
        <color rgb="FFFFFF00"/>
      </top>
      <bottom/>
      <diagonal/>
    </border>
    <border>
      <left style="thick">
        <color theme="9" tint="-0.24994659260841701"/>
      </left>
      <right style="thick">
        <color rgb="FFFFFF00"/>
      </right>
      <top/>
      <bottom/>
      <diagonal/>
    </border>
    <border>
      <left/>
      <right style="thin">
        <color auto="1"/>
      </right>
      <top/>
      <bottom/>
      <diagonal/>
    </border>
    <border>
      <left style="thick">
        <color theme="9" tint="-0.24994659260841701"/>
      </left>
      <right style="thick">
        <color rgb="FFFFFF00"/>
      </right>
      <top/>
      <bottom style="thick">
        <color rgb="FFFFFF00"/>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ck">
        <color theme="9" tint="-0.24994659260841701"/>
      </left>
      <right style="thick">
        <color theme="9" tint="-0.24994659260841701"/>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style="medium">
        <color indexed="64"/>
      </top>
      <bottom/>
      <diagonal/>
    </border>
    <border>
      <left/>
      <right style="thick">
        <color theme="9" tint="-0.24994659260841701"/>
      </right>
      <top style="medium">
        <color indexed="64"/>
      </top>
      <bottom/>
      <diagonal/>
    </border>
    <border>
      <left/>
      <right style="thin">
        <color auto="1"/>
      </right>
      <top style="medium">
        <color indexed="64"/>
      </top>
      <bottom/>
      <diagonal/>
    </border>
    <border>
      <left style="thick">
        <color theme="9" tint="-0.24994659260841701"/>
      </left>
      <right/>
      <top/>
      <bottom style="medium">
        <color indexed="64"/>
      </bottom>
      <diagonal/>
    </border>
    <border>
      <left/>
      <right style="thick">
        <color theme="9" tint="-0.24994659260841701"/>
      </right>
      <top/>
      <bottom style="medium">
        <color indexed="64"/>
      </bottom>
      <diagonal/>
    </border>
    <border>
      <left/>
      <right style="thin">
        <color auto="1"/>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medium">
        <color theme="5" tint="-0.24994659260841701"/>
      </left>
      <right style="medium">
        <color theme="5" tint="-0.24994659260841701"/>
      </right>
      <top style="medium">
        <color theme="5" tint="-0.24994659260841701"/>
      </top>
      <bottom/>
      <diagonal/>
    </border>
    <border>
      <left style="medium">
        <color theme="5" tint="-0.24994659260841701"/>
      </left>
      <right style="medium">
        <color theme="5" tint="-0.24994659260841701"/>
      </right>
      <top/>
      <bottom/>
      <diagonal/>
    </border>
    <border>
      <left style="medium">
        <color theme="5" tint="-0.24994659260841701"/>
      </left>
      <right style="medium">
        <color theme="5" tint="-0.24994659260841701"/>
      </right>
      <top/>
      <bottom style="medium">
        <color theme="5" tint="-0.24994659260841701"/>
      </bottom>
      <diagonal/>
    </border>
    <border>
      <left style="thick">
        <color theme="5" tint="-0.24994659260841701"/>
      </left>
      <right style="thick">
        <color theme="5" tint="-0.24994659260841701"/>
      </right>
      <top style="thick">
        <color theme="5" tint="-0.24994659260841701"/>
      </top>
      <bottom style="thick">
        <color theme="5" tint="-0.24994659260841701"/>
      </bottom>
      <diagonal/>
    </border>
    <border>
      <left style="thin">
        <color indexed="64"/>
      </left>
      <right style="thin">
        <color indexed="64"/>
      </right>
      <top style="thick">
        <color theme="9" tint="-0.24994659260841701"/>
      </top>
      <bottom/>
      <diagonal/>
    </border>
    <border>
      <left style="thick">
        <color rgb="FFFFFF00"/>
      </left>
      <right style="thick">
        <color rgb="FFFFFF00"/>
      </right>
      <top style="thick">
        <color rgb="FFFFFF00"/>
      </top>
      <bottom style="thick">
        <color rgb="FFFFFF00"/>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bottom/>
      <diagonal/>
    </border>
    <border>
      <left style="medium">
        <color indexed="64"/>
      </left>
      <right/>
      <top/>
      <bottom style="thin">
        <color indexed="64"/>
      </bottom>
      <diagonal/>
    </border>
  </borders>
  <cellStyleXfs count="3">
    <xf numFmtId="0" fontId="0" fillId="0" borderId="0"/>
    <xf numFmtId="0" fontId="1" fillId="2" borderId="1" applyNumberFormat="0" applyFont="0" applyAlignment="0" applyProtection="0"/>
    <xf numFmtId="0" fontId="15" fillId="15" borderId="0" applyNumberFormat="0" applyBorder="0" applyAlignment="0" applyProtection="0"/>
  </cellStyleXfs>
  <cellXfs count="187">
    <xf numFmtId="0" fontId="0" fillId="0" borderId="0" xfId="0"/>
    <xf numFmtId="0" fontId="0" fillId="0" borderId="2" xfId="0" applyBorder="1"/>
    <xf numFmtId="0" fontId="0" fillId="4" borderId="2" xfId="0" applyFill="1" applyBorder="1"/>
    <xf numFmtId="0" fontId="0" fillId="0" borderId="0" xfId="0" applyProtection="1">
      <protection hidden="1"/>
    </xf>
    <xf numFmtId="0" fontId="0" fillId="0" borderId="2" xfId="0" applyBorder="1" applyAlignment="1">
      <alignment vertical="center" wrapText="1"/>
    </xf>
    <xf numFmtId="0" fontId="0" fillId="0" borderId="2" xfId="0" applyBorder="1" applyProtection="1">
      <protection hidden="1"/>
    </xf>
    <xf numFmtId="0" fontId="0" fillId="0" borderId="3" xfId="0" applyBorder="1" applyProtection="1">
      <protection hidden="1"/>
    </xf>
    <xf numFmtId="0" fontId="0" fillId="5" borderId="2" xfId="0" applyFill="1" applyBorder="1"/>
    <xf numFmtId="0" fontId="0" fillId="0" borderId="0" xfId="0" applyFill="1" applyBorder="1" applyProtection="1">
      <protection hidden="1"/>
    </xf>
    <xf numFmtId="0" fontId="0" fillId="0" borderId="19" xfId="0" applyFill="1" applyBorder="1" applyAlignment="1">
      <alignment vertical="center" wrapText="1"/>
    </xf>
    <xf numFmtId="166" fontId="0" fillId="0" borderId="0" xfId="0" applyNumberFormat="1"/>
    <xf numFmtId="0" fontId="0" fillId="0" borderId="3" xfId="0" applyBorder="1"/>
    <xf numFmtId="0" fontId="10" fillId="0" borderId="2" xfId="0" applyFont="1" applyBorder="1"/>
    <xf numFmtId="0" fontId="8" fillId="0" borderId="2" xfId="0" applyFont="1" applyBorder="1"/>
    <xf numFmtId="0" fontId="9" fillId="6" borderId="2" xfId="0" applyFont="1" applyFill="1" applyBorder="1"/>
    <xf numFmtId="166" fontId="0" fillId="7" borderId="2" xfId="0" applyNumberFormat="1" applyFill="1" applyBorder="1" applyAlignment="1">
      <alignment horizontal="center" shrinkToFit="1"/>
    </xf>
    <xf numFmtId="0" fontId="0" fillId="5" borderId="19" xfId="0" applyFill="1" applyBorder="1"/>
    <xf numFmtId="0" fontId="0" fillId="3" borderId="21" xfId="0" applyFill="1" applyBorder="1"/>
    <xf numFmtId="0" fontId="0" fillId="9" borderId="2" xfId="0" applyFill="1" applyBorder="1"/>
    <xf numFmtId="0" fontId="0" fillId="8" borderId="4" xfId="0" applyFill="1" applyBorder="1"/>
    <xf numFmtId="14" fontId="0" fillId="0" borderId="4" xfId="0" applyNumberFormat="1" applyBorder="1" applyAlignment="1">
      <alignment shrinkToFit="1"/>
    </xf>
    <xf numFmtId="0" fontId="8" fillId="0" borderId="0" xfId="0" applyFont="1"/>
    <xf numFmtId="0" fontId="0" fillId="11" borderId="2" xfId="0" applyFill="1" applyBorder="1"/>
    <xf numFmtId="49" fontId="0" fillId="0" borderId="0" xfId="0" applyNumberFormat="1"/>
    <xf numFmtId="0" fontId="11" fillId="0" borderId="0" xfId="0" applyFont="1"/>
    <xf numFmtId="0" fontId="12" fillId="0" borderId="0" xfId="0" applyFont="1"/>
    <xf numFmtId="0" fontId="13" fillId="0" borderId="0" xfId="0" applyFont="1"/>
    <xf numFmtId="0" fontId="14" fillId="0" borderId="0" xfId="0" applyFont="1"/>
    <xf numFmtId="0" fontId="0" fillId="12" borderId="2" xfId="0" applyFill="1" applyBorder="1"/>
    <xf numFmtId="0" fontId="3" fillId="11" borderId="2" xfId="0" applyFont="1" applyFill="1" applyBorder="1" applyAlignment="1">
      <alignment horizontal="center" vertical="center" wrapText="1"/>
    </xf>
    <xf numFmtId="0" fontId="0" fillId="11" borderId="9" xfId="0" applyFill="1" applyBorder="1"/>
    <xf numFmtId="0" fontId="2" fillId="11" borderId="6" xfId="0" applyFont="1" applyFill="1" applyBorder="1" applyAlignment="1">
      <alignment horizontal="center"/>
    </xf>
    <xf numFmtId="0" fontId="0" fillId="11" borderId="21" xfId="0" applyFill="1" applyBorder="1"/>
    <xf numFmtId="0" fontId="0" fillId="13" borderId="2" xfId="0" applyFill="1" applyBorder="1"/>
    <xf numFmtId="0" fontId="12" fillId="0" borderId="0" xfId="0" applyFont="1" applyBorder="1"/>
    <xf numFmtId="0" fontId="2" fillId="14" borderId="2" xfId="0" applyFont="1" applyFill="1" applyBorder="1"/>
    <xf numFmtId="0" fontId="0" fillId="0" borderId="0" xfId="0" applyFill="1"/>
    <xf numFmtId="0" fontId="15" fillId="0" borderId="0" xfId="2" applyFill="1"/>
    <xf numFmtId="0" fontId="0" fillId="10" borderId="9" xfId="0" applyFill="1" applyBorder="1"/>
    <xf numFmtId="0" fontId="0" fillId="0" borderId="0" xfId="0" applyFill="1" applyBorder="1"/>
    <xf numFmtId="0" fontId="0" fillId="7" borderId="4" xfId="0" applyNumberFormat="1" applyFill="1" applyBorder="1" applyAlignment="1">
      <alignment horizontal="center"/>
    </xf>
    <xf numFmtId="166" fontId="18" fillId="0" borderId="4" xfId="0" applyNumberFormat="1" applyFont="1" applyBorder="1" applyAlignment="1">
      <alignment horizontal="center"/>
    </xf>
    <xf numFmtId="0" fontId="4" fillId="0" borderId="0" xfId="0" applyFont="1"/>
    <xf numFmtId="0" fontId="19" fillId="0" borderId="0" xfId="0" applyFont="1"/>
    <xf numFmtId="0" fontId="7" fillId="0" borderId="0" xfId="0" applyFont="1"/>
    <xf numFmtId="0" fontId="19" fillId="0" borderId="0" xfId="0" applyFont="1" applyBorder="1"/>
    <xf numFmtId="0" fontId="6" fillId="0" borderId="0" xfId="0" applyFont="1"/>
    <xf numFmtId="0" fontId="6" fillId="0" borderId="0" xfId="0" applyFont="1" applyFill="1" applyBorder="1"/>
    <xf numFmtId="0" fontId="20" fillId="0" borderId="0" xfId="0" applyFont="1"/>
    <xf numFmtId="0" fontId="20" fillId="0" borderId="0" xfId="0" applyFont="1" applyBorder="1"/>
    <xf numFmtId="0" fontId="6" fillId="4" borderId="2" xfId="0" applyFont="1" applyFill="1" applyBorder="1"/>
    <xf numFmtId="0" fontId="6" fillId="9" borderId="2" xfId="0" applyFont="1" applyFill="1" applyBorder="1"/>
    <xf numFmtId="0" fontId="6" fillId="13" borderId="2" xfId="0" applyFont="1" applyFill="1" applyBorder="1"/>
    <xf numFmtId="166" fontId="6" fillId="7" borderId="2" xfId="0" applyNumberFormat="1" applyFont="1" applyFill="1" applyBorder="1" applyAlignment="1">
      <alignment horizontal="center" shrinkToFit="1"/>
    </xf>
    <xf numFmtId="0" fontId="6" fillId="11" borderId="2" xfId="0" applyFont="1" applyFill="1" applyBorder="1"/>
    <xf numFmtId="0" fontId="21" fillId="14" borderId="2" xfId="0" applyFont="1" applyFill="1" applyBorder="1"/>
    <xf numFmtId="0" fontId="6" fillId="11" borderId="21" xfId="0" applyFont="1" applyFill="1" applyBorder="1"/>
    <xf numFmtId="0" fontId="6" fillId="12" borderId="2" xfId="0" applyFont="1" applyFill="1" applyBorder="1"/>
    <xf numFmtId="0" fontId="6" fillId="13" borderId="22" xfId="0" applyFont="1" applyFill="1" applyBorder="1"/>
    <xf numFmtId="0" fontId="0" fillId="10" borderId="0" xfId="0" applyFill="1"/>
    <xf numFmtId="0" fontId="0" fillId="7" borderId="4" xfId="0" applyNumberFormat="1" applyFill="1" applyBorder="1" applyProtection="1">
      <protection hidden="1"/>
    </xf>
    <xf numFmtId="0" fontId="0" fillId="0" borderId="2" xfId="0" applyBorder="1" applyAlignment="1" applyProtection="1">
      <alignment shrinkToFit="1"/>
      <protection hidden="1"/>
    </xf>
    <xf numFmtId="0" fontId="0" fillId="7" borderId="2" xfId="0" applyFill="1" applyBorder="1" applyAlignment="1" applyProtection="1">
      <alignment shrinkToFit="1"/>
      <protection hidden="1"/>
    </xf>
    <xf numFmtId="0" fontId="0" fillId="0" borderId="2" xfId="0" applyNumberFormat="1" applyBorder="1" applyAlignment="1" applyProtection="1">
      <alignment shrinkToFit="1"/>
      <protection hidden="1"/>
    </xf>
    <xf numFmtId="2" fontId="0" fillId="0" borderId="2" xfId="0" applyNumberFormat="1" applyBorder="1" applyAlignment="1" applyProtection="1">
      <alignment shrinkToFit="1"/>
      <protection hidden="1"/>
    </xf>
    <xf numFmtId="168" fontId="0" fillId="7" borderId="2" xfId="0" applyNumberFormat="1" applyFill="1" applyBorder="1" applyAlignment="1" applyProtection="1">
      <alignment shrinkToFit="1"/>
      <protection hidden="1"/>
    </xf>
    <xf numFmtId="168" fontId="0" fillId="0" borderId="2" xfId="0" applyNumberFormat="1" applyBorder="1" applyAlignment="1" applyProtection="1">
      <alignment shrinkToFit="1"/>
      <protection hidden="1"/>
    </xf>
    <xf numFmtId="2" fontId="0" fillId="7" borderId="2" xfId="0" applyNumberFormat="1" applyFill="1" applyBorder="1" applyAlignment="1" applyProtection="1">
      <alignment shrinkToFit="1"/>
      <protection hidden="1"/>
    </xf>
    <xf numFmtId="169" fontId="0" fillId="7" borderId="2" xfId="0" applyNumberFormat="1" applyFill="1" applyBorder="1" applyAlignment="1" applyProtection="1">
      <alignment shrinkToFit="1"/>
      <protection hidden="1"/>
    </xf>
    <xf numFmtId="169" fontId="0" fillId="0" borderId="2" xfId="0" applyNumberFormat="1" applyBorder="1" applyAlignment="1" applyProtection="1">
      <alignment shrinkToFit="1"/>
      <protection hidden="1"/>
    </xf>
    <xf numFmtId="165" fontId="0" fillId="0" borderId="2" xfId="0" applyNumberFormat="1" applyBorder="1" applyAlignment="1" applyProtection="1">
      <alignment shrinkToFit="1"/>
      <protection hidden="1"/>
    </xf>
    <xf numFmtId="14" fontId="0" fillId="0" borderId="2" xfId="0" applyNumberFormat="1" applyBorder="1" applyAlignment="1" applyProtection="1">
      <alignment shrinkToFit="1"/>
      <protection hidden="1"/>
    </xf>
    <xf numFmtId="0" fontId="0" fillId="0" borderId="4" xfId="0" applyBorder="1" applyProtection="1">
      <protection hidden="1"/>
    </xf>
    <xf numFmtId="166" fontId="0" fillId="0" borderId="4" xfId="0" applyNumberFormat="1" applyBorder="1" applyAlignment="1" applyProtection="1">
      <alignment horizontal="center"/>
      <protection hidden="1"/>
    </xf>
    <xf numFmtId="1" fontId="0" fillId="0" borderId="2" xfId="0" applyNumberFormat="1" applyBorder="1" applyAlignment="1" applyProtection="1">
      <alignment horizontal="center" shrinkToFit="1"/>
      <protection hidden="1"/>
    </xf>
    <xf numFmtId="167" fontId="0" fillId="7" borderId="2" xfId="0" applyNumberFormat="1" applyFill="1" applyBorder="1" applyAlignment="1" applyProtection="1">
      <alignment horizontal="center"/>
      <protection hidden="1"/>
    </xf>
    <xf numFmtId="166" fontId="0" fillId="0" borderId="2" xfId="0" applyNumberFormat="1" applyBorder="1" applyAlignment="1" applyProtection="1">
      <alignment horizontal="center"/>
      <protection hidden="1"/>
    </xf>
    <xf numFmtId="0" fontId="9" fillId="0" borderId="0" xfId="0" applyFont="1"/>
    <xf numFmtId="0" fontId="0" fillId="0" borderId="3" xfId="0" applyBorder="1" applyAlignment="1">
      <alignment shrinkToFit="1"/>
    </xf>
    <xf numFmtId="14" fontId="0" fillId="0" borderId="4" xfId="0" applyNumberFormat="1" applyBorder="1" applyAlignment="1" applyProtection="1">
      <alignment shrinkToFit="1"/>
      <protection hidden="1"/>
    </xf>
    <xf numFmtId="0" fontId="0" fillId="8" borderId="50" xfId="0" applyFill="1" applyBorder="1"/>
    <xf numFmtId="0" fontId="0" fillId="11" borderId="49" xfId="0" applyFill="1" applyBorder="1"/>
    <xf numFmtId="0" fontId="0" fillId="0" borderId="0" xfId="0" applyFont="1"/>
    <xf numFmtId="0" fontId="0" fillId="3" borderId="52" xfId="0" applyFill="1" applyBorder="1"/>
    <xf numFmtId="0" fontId="0" fillId="13" borderId="51" xfId="0" applyFill="1" applyBorder="1"/>
    <xf numFmtId="0" fontId="0" fillId="0" borderId="4" xfId="0" applyBorder="1" applyAlignment="1">
      <alignment horizontal="center" shrinkToFit="1"/>
    </xf>
    <xf numFmtId="0" fontId="0" fillId="0" borderId="2" xfId="0" applyBorder="1" applyAlignment="1">
      <alignment horizontal="center" shrinkToFit="1"/>
    </xf>
    <xf numFmtId="0" fontId="0" fillId="0" borderId="4" xfId="0" applyBorder="1" applyAlignment="1" applyProtection="1">
      <alignment shrinkToFit="1"/>
    </xf>
    <xf numFmtId="168" fontId="0" fillId="0" borderId="4" xfId="0" applyNumberFormat="1" applyBorder="1" applyAlignment="1" applyProtection="1">
      <alignment shrinkToFit="1"/>
    </xf>
    <xf numFmtId="1" fontId="0" fillId="0" borderId="4" xfId="0" applyNumberFormat="1" applyBorder="1" applyAlignment="1" applyProtection="1">
      <alignment shrinkToFit="1"/>
    </xf>
    <xf numFmtId="169" fontId="0" fillId="0" borderId="4" xfId="0" applyNumberFormat="1" applyBorder="1" applyAlignment="1" applyProtection="1">
      <alignment shrinkToFit="1"/>
    </xf>
    <xf numFmtId="165" fontId="0" fillId="0" borderId="4" xfId="0" applyNumberFormat="1" applyBorder="1" applyAlignment="1" applyProtection="1">
      <alignment shrinkToFit="1"/>
    </xf>
    <xf numFmtId="164" fontId="0" fillId="0" borderId="4" xfId="0" applyNumberFormat="1" applyBorder="1" applyAlignment="1" applyProtection="1">
      <alignment shrinkToFit="1"/>
    </xf>
    <xf numFmtId="164" fontId="0" fillId="0" borderId="2" xfId="0" applyNumberFormat="1" applyBorder="1" applyAlignment="1" applyProtection="1">
      <alignment shrinkToFit="1"/>
    </xf>
    <xf numFmtId="166" fontId="0" fillId="7" borderId="2" xfId="0" applyNumberFormat="1" applyFill="1" applyBorder="1" applyAlignment="1" applyProtection="1">
      <alignment horizontal="center" shrinkToFit="1"/>
    </xf>
    <xf numFmtId="0" fontId="0" fillId="0" borderId="2" xfId="0" applyBorder="1" applyAlignment="1" applyProtection="1">
      <alignment shrinkToFit="1"/>
    </xf>
    <xf numFmtId="0" fontId="0" fillId="7" borderId="2" xfId="0" applyFill="1" applyBorder="1" applyAlignment="1" applyProtection="1">
      <alignment shrinkToFit="1"/>
    </xf>
    <xf numFmtId="0" fontId="0" fillId="0" borderId="2" xfId="0" applyBorder="1" applyProtection="1"/>
    <xf numFmtId="49" fontId="0" fillId="0" borderId="2" xfId="0" applyNumberFormat="1" applyBorder="1" applyAlignment="1">
      <alignment shrinkToFit="1"/>
    </xf>
    <xf numFmtId="49" fontId="0" fillId="0" borderId="2" xfId="0" applyNumberFormat="1" applyFill="1" applyBorder="1" applyAlignment="1">
      <alignment shrinkToFit="1"/>
    </xf>
    <xf numFmtId="49" fontId="0" fillId="0" borderId="2" xfId="0" applyNumberFormat="1" applyFont="1" applyFill="1" applyBorder="1" applyAlignment="1">
      <alignment horizontal="center" vertical="center" shrinkToFit="1"/>
    </xf>
    <xf numFmtId="14" fontId="0" fillId="0" borderId="2" xfId="0" applyNumberFormat="1" applyBorder="1" applyProtection="1">
      <protection hidden="1"/>
    </xf>
    <xf numFmtId="0" fontId="0" fillId="4" borderId="5" xfId="0" applyFill="1" applyBorder="1" applyAlignment="1">
      <alignment horizontal="center" vertical="center" wrapText="1"/>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0" fontId="3" fillId="11" borderId="6"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9"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2" xfId="0" applyFont="1" applyFill="1" applyBorder="1" applyAlignment="1">
      <alignment horizontal="center" vertical="center" wrapText="1"/>
    </xf>
    <xf numFmtId="0" fontId="3" fillId="10" borderId="9" xfId="0" applyFont="1" applyFill="1" applyBorder="1" applyAlignment="1">
      <alignment horizontal="center" vertical="center" wrapText="1"/>
    </xf>
    <xf numFmtId="0" fontId="3" fillId="13" borderId="6" xfId="0" applyFont="1" applyFill="1" applyBorder="1" applyAlignment="1">
      <alignment horizontal="center" vertical="center" wrapText="1"/>
    </xf>
    <xf numFmtId="0" fontId="3" fillId="13" borderId="2" xfId="0" applyFont="1" applyFill="1" applyBorder="1" applyAlignment="1">
      <alignment horizontal="center" vertical="center" wrapText="1"/>
    </xf>
    <xf numFmtId="0" fontId="3" fillId="13" borderId="9" xfId="0" applyFont="1" applyFill="1" applyBorder="1" applyAlignment="1">
      <alignment horizontal="center" vertical="center" wrapText="1"/>
    </xf>
    <xf numFmtId="0" fontId="3" fillId="13" borderId="6" xfId="1" applyFont="1" applyFill="1" applyBorder="1" applyAlignment="1">
      <alignment horizontal="center" vertical="center" wrapText="1"/>
    </xf>
    <xf numFmtId="0" fontId="3" fillId="13" borderId="2" xfId="1" applyFont="1" applyFill="1" applyBorder="1" applyAlignment="1">
      <alignment horizontal="center" vertical="center" wrapText="1"/>
    </xf>
    <xf numFmtId="0" fontId="3" fillId="13" borderId="9" xfId="1" applyFont="1" applyFill="1" applyBorder="1" applyAlignment="1">
      <alignment horizontal="center" vertical="center" wrapText="1"/>
    </xf>
    <xf numFmtId="0" fontId="3" fillId="11" borderId="18" xfId="0" applyFont="1" applyFill="1" applyBorder="1" applyAlignment="1">
      <alignment horizontal="center" vertical="center" wrapText="1"/>
    </xf>
    <xf numFmtId="0" fontId="3" fillId="11" borderId="19" xfId="0" applyFont="1" applyFill="1" applyBorder="1" applyAlignment="1">
      <alignment horizontal="center" vertical="center" wrapText="1"/>
    </xf>
    <xf numFmtId="0" fontId="3" fillId="11" borderId="20" xfId="0" applyFont="1" applyFill="1" applyBorder="1" applyAlignment="1">
      <alignment horizontal="center" vertical="center" wrapText="1"/>
    </xf>
    <xf numFmtId="0" fontId="0" fillId="10" borderId="0" xfId="0" applyFill="1" applyBorder="1" applyAlignment="1">
      <alignment horizontal="center" wrapText="1"/>
    </xf>
    <xf numFmtId="0" fontId="0" fillId="10" borderId="53" xfId="0" applyFill="1" applyBorder="1" applyAlignment="1">
      <alignment horizontal="center" wrapText="1"/>
    </xf>
    <xf numFmtId="0" fontId="2" fillId="11" borderId="6" xfId="0" applyFont="1" applyFill="1" applyBorder="1" applyAlignment="1">
      <alignment horizontal="center"/>
    </xf>
    <xf numFmtId="0" fontId="3" fillId="11" borderId="15" xfId="0" applyFont="1" applyFill="1" applyBorder="1" applyAlignment="1">
      <alignment horizontal="center" vertical="center" wrapText="1"/>
    </xf>
    <xf numFmtId="0" fontId="3" fillId="11" borderId="16" xfId="0" applyFont="1" applyFill="1" applyBorder="1" applyAlignment="1">
      <alignment horizontal="center" vertical="center" wrapText="1"/>
    </xf>
    <xf numFmtId="0" fontId="3" fillId="11" borderId="17" xfId="0" applyFont="1" applyFill="1" applyBorder="1" applyAlignment="1">
      <alignment horizontal="center" vertical="center" wrapText="1"/>
    </xf>
    <xf numFmtId="0" fontId="3" fillId="13" borderId="23" xfId="0" applyFont="1" applyFill="1" applyBorder="1" applyAlignment="1">
      <alignment horizontal="center" vertical="center" wrapText="1"/>
    </xf>
    <xf numFmtId="0" fontId="3" fillId="13" borderId="24" xfId="0" applyFont="1" applyFill="1" applyBorder="1" applyAlignment="1">
      <alignment horizontal="center" vertical="center" wrapText="1"/>
    </xf>
    <xf numFmtId="0" fontId="3" fillId="13" borderId="26" xfId="0" applyFont="1" applyFill="1" applyBorder="1" applyAlignment="1">
      <alignment horizontal="center" vertical="center" wrapText="1"/>
    </xf>
    <xf numFmtId="0" fontId="3" fillId="11" borderId="12" xfId="0" applyFont="1" applyFill="1" applyBorder="1" applyAlignment="1">
      <alignment horizontal="center" vertical="center" wrapText="1"/>
    </xf>
    <xf numFmtId="0" fontId="3" fillId="11" borderId="13" xfId="0" applyFont="1" applyFill="1" applyBorder="1" applyAlignment="1">
      <alignment horizontal="center" vertical="center" wrapText="1"/>
    </xf>
    <xf numFmtId="0" fontId="3" fillId="11" borderId="14" xfId="0" applyFont="1" applyFill="1" applyBorder="1" applyAlignment="1">
      <alignment horizontal="center" vertical="center" wrapText="1"/>
    </xf>
    <xf numFmtId="0" fontId="3" fillId="11" borderId="10" xfId="0"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11" borderId="11" xfId="0" applyFont="1" applyFill="1" applyBorder="1" applyAlignment="1">
      <alignment horizontal="center" vertical="center" wrapText="1"/>
    </xf>
    <xf numFmtId="0" fontId="3" fillId="13" borderId="39"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3" fillId="13" borderId="42" xfId="0" applyFont="1" applyFill="1" applyBorder="1" applyAlignment="1">
      <alignment horizontal="center" vertical="center" wrapText="1"/>
    </xf>
    <xf numFmtId="0" fontId="6" fillId="10" borderId="37" xfId="0" applyFont="1" applyFill="1" applyBorder="1" applyAlignment="1">
      <alignment horizontal="center" vertical="center" wrapText="1"/>
    </xf>
    <xf numFmtId="0" fontId="6" fillId="10" borderId="38" xfId="0" applyFont="1" applyFill="1" applyBorder="1" applyAlignment="1">
      <alignment horizontal="center" vertical="center" wrapText="1"/>
    </xf>
    <xf numFmtId="0" fontId="6" fillId="10" borderId="35" xfId="0" applyFont="1" applyFill="1" applyBorder="1" applyAlignment="1">
      <alignment horizontal="center" vertical="center" wrapText="1"/>
    </xf>
    <xf numFmtId="0" fontId="6" fillId="10" borderId="36" xfId="0" applyFont="1" applyFill="1" applyBorder="1" applyAlignment="1">
      <alignment horizontal="center" vertical="center" wrapText="1"/>
    </xf>
    <xf numFmtId="0" fontId="6" fillId="10" borderId="40" xfId="0" applyFont="1" applyFill="1" applyBorder="1" applyAlignment="1">
      <alignment horizontal="center" vertical="center" wrapText="1"/>
    </xf>
    <xf numFmtId="0" fontId="6" fillId="10" borderId="41" xfId="0" applyFont="1" applyFill="1" applyBorder="1" applyAlignment="1">
      <alignment horizontal="center" vertical="center" wrapText="1"/>
    </xf>
    <xf numFmtId="0" fontId="0" fillId="10" borderId="18" xfId="0" applyFill="1" applyBorder="1" applyAlignment="1">
      <alignment horizontal="center" vertical="center"/>
    </xf>
    <xf numFmtId="0" fontId="0" fillId="10" borderId="19" xfId="0" applyFill="1" applyBorder="1" applyAlignment="1">
      <alignment horizontal="center" vertical="center"/>
    </xf>
    <xf numFmtId="0" fontId="0" fillId="10" borderId="20" xfId="0" applyFill="1" applyBorder="1" applyAlignment="1">
      <alignment horizontal="center" vertical="center"/>
    </xf>
    <xf numFmtId="0" fontId="3" fillId="11" borderId="4" xfId="0" applyFont="1" applyFill="1" applyBorder="1" applyAlignment="1">
      <alignment horizontal="center" vertical="center" wrapText="1"/>
    </xf>
    <xf numFmtId="0" fontId="3" fillId="11" borderId="46" xfId="0" applyFont="1" applyFill="1" applyBorder="1" applyAlignment="1">
      <alignment horizontal="center" vertical="center" wrapText="1"/>
    </xf>
    <xf numFmtId="0" fontId="3" fillId="11" borderId="47"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43" xfId="0" applyFont="1" applyFill="1" applyBorder="1" applyAlignment="1">
      <alignment horizontal="center" vertical="center" wrapText="1"/>
    </xf>
    <xf numFmtId="0" fontId="3" fillId="11" borderId="44" xfId="0" applyFont="1" applyFill="1" applyBorder="1" applyAlignment="1">
      <alignment horizontal="center" vertical="center" wrapText="1"/>
    </xf>
    <xf numFmtId="0" fontId="3" fillId="11" borderId="45" xfId="0" applyFont="1" applyFill="1" applyBorder="1" applyAlignment="1">
      <alignment horizontal="center" vertical="center" wrapText="1"/>
    </xf>
    <xf numFmtId="0" fontId="3" fillId="13" borderId="4"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3" fillId="10" borderId="18" xfId="0" applyFont="1" applyFill="1" applyBorder="1" applyAlignment="1">
      <alignment horizontal="center" vertical="center" wrapText="1"/>
    </xf>
    <xf numFmtId="0" fontId="3" fillId="10" borderId="19"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3" fillId="11" borderId="28"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3" fillId="11" borderId="31" xfId="0" applyFont="1" applyFill="1" applyBorder="1" applyAlignment="1">
      <alignment horizontal="center" vertical="center" wrapText="1"/>
    </xf>
    <xf numFmtId="0" fontId="3" fillId="11" borderId="32" xfId="0" applyFont="1" applyFill="1" applyBorder="1" applyAlignment="1">
      <alignment horizontal="center" vertical="center" wrapText="1"/>
    </xf>
    <xf numFmtId="0" fontId="3" fillId="11" borderId="39"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11" borderId="42" xfId="0" applyFont="1" applyFill="1" applyBorder="1" applyAlignment="1">
      <alignment horizontal="center" vertical="center" wrapText="1"/>
    </xf>
    <xf numFmtId="0" fontId="0" fillId="10" borderId="54" xfId="0" applyFill="1" applyBorder="1" applyAlignment="1">
      <alignment horizontal="center" wrapText="1" shrinkToFit="1"/>
    </xf>
    <xf numFmtId="0" fontId="0" fillId="10" borderId="55" xfId="0" applyFill="1" applyBorder="1" applyAlignment="1">
      <alignment horizontal="center" wrapText="1" shrinkToFit="1"/>
    </xf>
    <xf numFmtId="0" fontId="3" fillId="8" borderId="6" xfId="0" applyFont="1" applyFill="1" applyBorder="1" applyAlignment="1">
      <alignment horizontal="center" vertical="center" wrapText="1"/>
    </xf>
    <xf numFmtId="0" fontId="3" fillId="8" borderId="4"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0" fillId="13" borderId="18" xfId="0" applyFill="1" applyBorder="1" applyAlignment="1">
      <alignment horizontal="center" vertical="center" wrapText="1"/>
    </xf>
    <xf numFmtId="0" fontId="0" fillId="13" borderId="19" xfId="0" applyFill="1" applyBorder="1" applyAlignment="1">
      <alignment horizontal="center" vertical="center" wrapText="1"/>
    </xf>
    <xf numFmtId="0" fontId="0" fillId="13" borderId="20" xfId="0" applyFill="1" applyBorder="1" applyAlignment="1">
      <alignment horizontal="center" vertical="center" wrapText="1"/>
    </xf>
    <xf numFmtId="0" fontId="0" fillId="4" borderId="29" xfId="0" applyFill="1" applyBorder="1" applyAlignment="1">
      <alignment horizontal="center" vertical="center" wrapText="1"/>
    </xf>
    <xf numFmtId="0" fontId="3" fillId="8" borderId="6" xfId="1" applyFont="1" applyFill="1" applyBorder="1" applyAlignment="1">
      <alignment horizontal="center" vertical="center" wrapText="1"/>
    </xf>
    <xf numFmtId="0" fontId="3" fillId="8" borderId="4" xfId="1" applyFont="1" applyFill="1" applyBorder="1" applyAlignment="1">
      <alignment horizontal="center" vertical="center" wrapText="1"/>
    </xf>
    <xf numFmtId="0" fontId="3" fillId="8" borderId="2" xfId="1" applyFont="1" applyFill="1" applyBorder="1" applyAlignment="1">
      <alignment horizontal="center" vertical="center" wrapText="1"/>
    </xf>
    <xf numFmtId="0" fontId="3" fillId="8" borderId="9" xfId="1" applyFont="1" applyFill="1" applyBorder="1" applyAlignment="1">
      <alignment horizontal="center" vertical="center" wrapText="1"/>
    </xf>
    <xf numFmtId="0" fontId="16" fillId="10" borderId="6" xfId="0" applyFont="1" applyFill="1" applyBorder="1" applyAlignment="1">
      <alignment horizontal="center" vertical="center" wrapText="1"/>
    </xf>
    <xf numFmtId="0" fontId="16" fillId="10" borderId="4" xfId="0" applyFont="1" applyFill="1" applyBorder="1" applyAlignment="1">
      <alignment horizontal="center" vertical="center" wrapText="1"/>
    </xf>
    <xf numFmtId="0" fontId="16" fillId="10" borderId="2" xfId="0" applyFont="1" applyFill="1" applyBorder="1" applyAlignment="1">
      <alignment horizontal="center" vertical="center" wrapText="1"/>
    </xf>
    <xf numFmtId="0" fontId="16" fillId="10" borderId="9" xfId="0" applyFont="1" applyFill="1" applyBorder="1" applyAlignment="1">
      <alignment horizontal="center" vertical="center" wrapText="1"/>
    </xf>
    <xf numFmtId="0" fontId="2" fillId="11" borderId="10" xfId="0" applyFont="1" applyFill="1" applyBorder="1" applyAlignment="1">
      <alignment horizontal="center"/>
    </xf>
    <xf numFmtId="0" fontId="2" fillId="11" borderId="33" xfId="0" applyFont="1" applyFill="1" applyBorder="1" applyAlignment="1">
      <alignment horizontal="center"/>
    </xf>
    <xf numFmtId="0" fontId="2" fillId="11" borderId="34" xfId="0" applyFont="1" applyFill="1" applyBorder="1" applyAlignment="1">
      <alignment horizontal="center"/>
    </xf>
  </cellXfs>
  <cellStyles count="3">
    <cellStyle name="Normální" xfId="0" builtinId="0"/>
    <cellStyle name="Poznámka" xfId="1" builtinId="10"/>
    <cellStyle name="Správně" xfId="2" builtinId="26"/>
  </cellStyles>
  <dxfs count="85">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color rgb="FFFF0000"/>
      </font>
    </dxf>
    <dxf>
      <font>
        <color rgb="FFFF0000"/>
      </font>
    </dxf>
    <dxf>
      <font>
        <strike val="0"/>
      </font>
      <numFmt numFmtId="170" formatCode="&quot;NENÍ PRV&quot;"/>
      <fill>
        <patternFill>
          <bgColor theme="0" tint="-4.9989318521683403E-2"/>
        </patternFill>
      </fill>
    </dxf>
    <dxf>
      <fill>
        <patternFill>
          <bgColor theme="9" tint="0.79998168889431442"/>
        </patternFill>
      </fill>
    </dxf>
    <dxf>
      <fill>
        <patternFill>
          <bgColor theme="0"/>
        </patternFill>
      </fill>
    </dxf>
    <dxf>
      <font>
        <b val="0"/>
        <i/>
        <color rgb="FFFF0000"/>
      </font>
      <fill>
        <patternFill>
          <bgColor theme="0" tint="-4.9989318521683403E-2"/>
        </patternFill>
      </fill>
    </dxf>
    <dxf>
      <font>
        <color theme="4" tint="-0.24994659260841701"/>
      </font>
    </dxf>
    <dxf>
      <font>
        <color theme="4" tint="-0.24994659260841701"/>
      </font>
    </dxf>
    <dxf>
      <fill>
        <patternFill patternType="solid">
          <bgColor theme="9" tint="0.79998168889431442"/>
        </patternFill>
      </fill>
    </dxf>
    <dxf>
      <fill>
        <patternFill patternType="none">
          <bgColor auto="1"/>
        </patternFill>
      </fill>
    </dxf>
    <dxf>
      <fill>
        <patternFill patternType="solid">
          <bgColor theme="9" tint="0.79998168889431442"/>
        </patternFill>
      </fill>
    </dxf>
    <dxf>
      <fill>
        <patternFill patternType="none">
          <bgColor auto="1"/>
        </patternFill>
      </fill>
    </dxf>
    <dxf>
      <fill>
        <patternFill patternType="solid">
          <bgColor theme="9" tint="0.79998168889431442"/>
        </patternFill>
      </fill>
    </dxf>
    <dxf>
      <fill>
        <patternFill patternType="none">
          <bgColor auto="1"/>
        </patternFill>
      </fill>
    </dxf>
    <dxf>
      <fill>
        <patternFill patternType="solid">
          <bgColor theme="9" tint="0.79998168889431442"/>
        </patternFill>
      </fill>
    </dxf>
    <dxf>
      <fill>
        <patternFill patternType="none">
          <bgColor auto="1"/>
        </patternFill>
      </fill>
    </dxf>
    <dxf>
      <fill>
        <patternFill patternType="solid">
          <bgColor theme="9" tint="0.79998168889431442"/>
        </patternFill>
      </fill>
    </dxf>
    <dxf>
      <fill>
        <patternFill patternType="none">
          <bgColor auto="1"/>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color theme="4" tint="-0.24994659260841701"/>
      </font>
    </dxf>
    <dxf>
      <font>
        <b val="0"/>
        <i/>
        <color rgb="FFFF0000"/>
      </font>
      <fill>
        <patternFill>
          <bgColor theme="0" tint="-4.9989318521683403E-2"/>
        </patternFill>
      </fill>
    </dxf>
    <dxf>
      <font>
        <strike val="0"/>
      </font>
      <numFmt numFmtId="170" formatCode="&quot;NENÍ PRV&quot;"/>
      <fill>
        <patternFill>
          <bgColor theme="0" tint="-4.9989318521683403E-2"/>
        </patternFill>
      </fill>
    </dxf>
    <dxf>
      <font>
        <b/>
        <i val="0"/>
        <color auto="1"/>
      </font>
      <fill>
        <patternFill>
          <bgColor theme="5" tint="0.39994506668294322"/>
        </patternFill>
      </fill>
      <border>
        <left style="thin">
          <color auto="1"/>
        </left>
        <right style="thin">
          <color auto="1"/>
        </right>
        <top style="thin">
          <color auto="1"/>
        </top>
        <bottom style="thin">
          <color auto="1"/>
        </bottom>
      </border>
    </dxf>
    <dxf>
      <font>
        <color theme="1"/>
      </font>
      <fill>
        <patternFill>
          <bgColor theme="9"/>
        </patternFill>
      </fill>
      <border>
        <left style="thin">
          <color auto="1"/>
        </left>
        <right style="thin">
          <color auto="1"/>
        </right>
        <top style="thin">
          <color auto="1"/>
        </top>
        <bottom style="thin">
          <color auto="1"/>
        </bottom>
      </border>
    </dxf>
    <dxf>
      <fill>
        <patternFill>
          <bgColor theme="5" tint="0.39994506668294322"/>
        </patternFill>
      </fill>
      <border>
        <left style="thin">
          <color auto="1"/>
        </left>
        <right style="thin">
          <color auto="1"/>
        </right>
        <top style="thin">
          <color auto="1"/>
        </top>
        <bottom style="thin">
          <color auto="1"/>
        </bottom>
        <vertical/>
        <horizontal/>
      </border>
    </dxf>
    <dxf>
      <font>
        <b/>
        <i val="0"/>
      </font>
      <fill>
        <patternFill patternType="solid">
          <bgColor theme="9"/>
        </patternFill>
      </fill>
      <border>
        <left style="thin">
          <color auto="1"/>
        </left>
        <right style="thin">
          <color auto="1"/>
        </right>
        <top style="thin">
          <color auto="1"/>
        </top>
        <bottom style="thin">
          <color auto="1"/>
        </bottom>
        <vertical/>
        <horizontal/>
      </border>
    </dxf>
    <dxf>
      <fill>
        <patternFill>
          <bgColor theme="9" tint="0.79998168889431442"/>
        </patternFill>
      </fill>
    </dxf>
    <dxf>
      <fill>
        <patternFill>
          <bgColor theme="0"/>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ont>
        <strike val="0"/>
      </font>
      <numFmt numFmtId="170" formatCode="&quot;NENÍ PRV&quot;"/>
      <fill>
        <patternFill>
          <bgColor theme="0" tint="-4.9989318521683403E-2"/>
        </patternFill>
      </fill>
    </dxf>
    <dxf>
      <fill>
        <patternFill>
          <bgColor theme="9" tint="0.79998168889431442"/>
        </patternFill>
      </fill>
    </dxf>
    <dxf>
      <fill>
        <patternFill>
          <bgColor theme="0"/>
        </patternFill>
      </fill>
    </dxf>
    <dxf>
      <fill>
        <patternFill patternType="none">
          <bgColor auto="1"/>
        </patternFill>
      </fill>
    </dxf>
    <dxf>
      <numFmt numFmtId="171" formatCode="&quot;&quot;"/>
      <fill>
        <patternFill patternType="solid">
          <bgColor theme="0"/>
        </patternFill>
      </fill>
    </dxf>
    <dxf>
      <fill>
        <patternFill>
          <bgColor theme="9" tint="0.79998168889431442"/>
        </patternFill>
      </fill>
    </dxf>
    <dxf>
      <fill>
        <patternFill>
          <bgColor theme="0"/>
        </patternFill>
      </fill>
    </dxf>
    <dxf>
      <fill>
        <patternFill>
          <bgColor theme="9" tint="0.79998168889431442"/>
        </patternFill>
      </fill>
    </dxf>
    <dxf>
      <fill>
        <patternFill>
          <bgColor theme="0"/>
        </patternFill>
      </fill>
    </dxf>
    <dxf>
      <fill>
        <patternFill>
          <bgColor theme="9" tint="0.79998168889431442"/>
        </patternFill>
      </fill>
    </dxf>
    <dxf>
      <fill>
        <patternFill>
          <bgColor theme="0"/>
        </patternFill>
      </fill>
    </dxf>
    <dxf>
      <fill>
        <patternFill>
          <bgColor rgb="FFD8F4ED"/>
        </patternFill>
      </fill>
    </dxf>
    <dxf>
      <fill>
        <patternFill>
          <bgColor rgb="FFD8F4ED"/>
        </patternFill>
      </fill>
    </dxf>
    <dxf>
      <fill>
        <patternFill>
          <bgColor theme="9" tint="0.79998168889431442"/>
        </patternFill>
      </fill>
    </dxf>
    <dxf>
      <fill>
        <patternFill>
          <bgColor theme="0"/>
        </patternFill>
      </fill>
    </dxf>
    <dxf>
      <fill>
        <patternFill patternType="none">
          <bgColor auto="1"/>
        </patternFill>
      </fill>
    </dxf>
    <dxf>
      <numFmt numFmtId="171" formatCode="&quot;&quot;"/>
      <fill>
        <patternFill patternType="solid">
          <bgColor theme="0"/>
        </patternFill>
      </fill>
    </dxf>
    <dxf>
      <font>
        <color rgb="FFFF0000"/>
      </font>
    </dxf>
    <dxf>
      <font>
        <color theme="4" tint="-0.24994659260841701"/>
      </font>
    </dxf>
  </dxfs>
  <tableStyles count="0" defaultTableStyle="TableStyleMedium2" defaultPivotStyle="PivotStyleLight16"/>
  <colors>
    <mruColors>
      <color rgb="FFD8F4ED"/>
      <color rgb="FFF9FECE"/>
      <color rgb="FFFFCCCC"/>
      <color rgb="FFFF9999"/>
      <color rgb="FFDFEED6"/>
      <color rgb="FFF4F9F1"/>
      <color rgb="FFE2EFDA"/>
      <color rgb="FFE5FFE5"/>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alcChain" Target="calcChain.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57150</xdr:rowOff>
    </xdr:from>
    <xdr:to>
      <xdr:col>17</xdr:col>
      <xdr:colOff>85725</xdr:colOff>
      <xdr:row>46</xdr:row>
      <xdr:rowOff>95250</xdr:rowOff>
    </xdr:to>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609600" y="771525"/>
          <a:ext cx="9839325" cy="822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200" i="1">
              <a:solidFill>
                <a:schemeClr val="dk1"/>
              </a:solidFill>
              <a:effectLst/>
              <a:latin typeface="+mn-lt"/>
              <a:ea typeface="+mn-ea"/>
              <a:cs typeface="+mn-cs"/>
            </a:rPr>
            <a:t>- Tento dokument xls: „Zásobník PD a Staveb“ byl vytvořen z důvodu potřeby sledování stavu projektových dokumentací připravených k realizaci a staveb společných zařízení ve fázi realizace.</a:t>
          </a:r>
          <a:endParaRPr lang="cs-CZ" sz="1200">
            <a:solidFill>
              <a:schemeClr val="dk1"/>
            </a:solidFill>
            <a:effectLst/>
            <a:latin typeface="+mn-lt"/>
            <a:ea typeface="+mn-ea"/>
            <a:cs typeface="+mn-cs"/>
          </a:endParaRPr>
        </a:p>
        <a:p>
          <a:r>
            <a:rPr lang="cs-CZ" sz="1200" i="1">
              <a:solidFill>
                <a:schemeClr val="dk1"/>
              </a:solidFill>
              <a:effectLst/>
              <a:latin typeface="+mn-lt"/>
              <a:ea typeface="+mn-ea"/>
              <a:cs typeface="+mn-cs"/>
            </a:rPr>
            <a:t>Obsahuje listy: „Manuál“,  „Zásobník PD aktivní“ a  „Evidence staveb“.</a:t>
          </a:r>
        </a:p>
        <a:p>
          <a:endParaRPr lang="cs-CZ" sz="1200">
            <a:solidFill>
              <a:schemeClr val="dk1"/>
            </a:solidFill>
            <a:effectLst/>
            <a:latin typeface="+mn-lt"/>
            <a:ea typeface="+mn-ea"/>
            <a:cs typeface="+mn-cs"/>
          </a:endParaRPr>
        </a:p>
        <a:p>
          <a:endParaRPr lang="cs-CZ" sz="1200">
            <a:solidFill>
              <a:schemeClr val="dk1"/>
            </a:solidFill>
            <a:effectLst/>
            <a:latin typeface="+mn-lt"/>
            <a:ea typeface="+mn-ea"/>
            <a:cs typeface="+mn-cs"/>
          </a:endParaRPr>
        </a:p>
        <a:p>
          <a:r>
            <a:rPr lang="cs-CZ" sz="1200" b="1" u="sng">
              <a:solidFill>
                <a:schemeClr val="dk1"/>
              </a:solidFill>
              <a:effectLst/>
              <a:latin typeface="+mn-lt"/>
              <a:ea typeface="+mn-ea"/>
              <a:cs typeface="+mn-cs"/>
            </a:rPr>
            <a:t>Zásobník PD</a:t>
          </a:r>
          <a:endParaRPr lang="cs-CZ" sz="1200">
            <a:solidFill>
              <a:schemeClr val="dk1"/>
            </a:solidFill>
            <a:effectLst/>
            <a:latin typeface="+mn-lt"/>
            <a:ea typeface="+mn-ea"/>
            <a:cs typeface="+mn-cs"/>
          </a:endParaRPr>
        </a:p>
        <a:p>
          <a:r>
            <a:rPr lang="cs-CZ" sz="1200" i="1">
              <a:solidFill>
                <a:schemeClr val="dk1"/>
              </a:solidFill>
              <a:effectLst/>
              <a:latin typeface="+mn-lt"/>
              <a:ea typeface="+mn-ea"/>
              <a:cs typeface="+mn-cs"/>
            </a:rPr>
            <a:t>Zásobník projektové dokumentace eviduje zpracovanou projektovou dokumentaci staveb, která je připravena k realizaci. Po realizaci díla zůstává PD v evidenci s odpovídajícím</a:t>
          </a:r>
          <a:r>
            <a:rPr lang="cs-CZ" sz="1200" i="1" baseline="0">
              <a:solidFill>
                <a:schemeClr val="dk1"/>
              </a:solidFill>
              <a:effectLst/>
              <a:latin typeface="+mn-lt"/>
              <a:ea typeface="+mn-ea"/>
              <a:cs typeface="+mn-cs"/>
            </a:rPr>
            <a:t> označením.</a:t>
          </a:r>
          <a:endParaRPr lang="cs-CZ" sz="1200">
            <a:solidFill>
              <a:schemeClr val="dk1"/>
            </a:solidFill>
            <a:effectLst/>
            <a:latin typeface="+mn-lt"/>
            <a:ea typeface="+mn-ea"/>
            <a:cs typeface="+mn-cs"/>
          </a:endParaRPr>
        </a:p>
        <a:p>
          <a:r>
            <a:rPr lang="cs-CZ" sz="1200" b="1" i="1">
              <a:solidFill>
                <a:schemeClr val="dk1"/>
              </a:solidFill>
              <a:effectLst/>
              <a:latin typeface="+mn-lt"/>
              <a:ea typeface="+mn-ea"/>
              <a:cs typeface="+mn-cs"/>
            </a:rPr>
            <a:t>Příslušná pobočka SPÚ má povinnost zaznamenat informace o PD do této evidence neprodleně po obdržení PD od zhotovitele a </a:t>
          </a:r>
          <a:r>
            <a:rPr lang="cs-CZ" sz="1200" b="1" i="1" cap="all">
              <a:solidFill>
                <a:schemeClr val="dk1"/>
              </a:solidFill>
              <a:effectLst/>
              <a:latin typeface="+mn-lt"/>
              <a:ea typeface="+mn-ea"/>
              <a:cs typeface="+mn-cs"/>
            </a:rPr>
            <a:t>následně průběžně doplňovat aktuální ÚDAJE.</a:t>
          </a:r>
          <a:r>
            <a:rPr lang="cs-CZ" sz="1200" i="1">
              <a:solidFill>
                <a:schemeClr val="dk1"/>
              </a:solidFill>
              <a:effectLst/>
              <a:latin typeface="+mn-lt"/>
              <a:ea typeface="+mn-ea"/>
              <a:cs typeface="+mn-cs"/>
            </a:rPr>
            <a:t> </a:t>
          </a:r>
          <a:endParaRPr lang="cs-CZ" sz="1200">
            <a:solidFill>
              <a:schemeClr val="dk1"/>
            </a:solidFill>
            <a:effectLst/>
            <a:latin typeface="+mn-lt"/>
            <a:ea typeface="+mn-ea"/>
            <a:cs typeface="+mn-cs"/>
          </a:endParaRPr>
        </a:p>
        <a:p>
          <a:r>
            <a:rPr lang="cs-CZ" sz="1200" i="1">
              <a:solidFill>
                <a:schemeClr val="dk1"/>
              </a:solidFill>
              <a:effectLst/>
              <a:latin typeface="+mn-lt"/>
              <a:ea typeface="+mn-ea"/>
              <a:cs typeface="+mn-cs"/>
            </a:rPr>
            <a:t>Do zásobníku PD se nedoplňují PD, podle kterých již byla stavba provedena.</a:t>
          </a:r>
          <a:endParaRPr lang="cs-CZ" sz="1200">
            <a:solidFill>
              <a:schemeClr val="dk1"/>
            </a:solidFill>
            <a:effectLst/>
            <a:latin typeface="+mn-lt"/>
            <a:ea typeface="+mn-ea"/>
            <a:cs typeface="+mn-cs"/>
          </a:endParaRPr>
        </a:p>
        <a:p>
          <a:r>
            <a:rPr lang="cs-CZ" sz="1200" i="1">
              <a:solidFill>
                <a:schemeClr val="dk1"/>
              </a:solidFill>
              <a:effectLst/>
              <a:latin typeface="+mn-lt"/>
              <a:ea typeface="+mn-ea"/>
              <a:cs typeface="+mn-cs"/>
            </a:rPr>
            <a:t>Veškeré podrobnosti k postupu při vyplňování údajů jsou uvedeny přímo v daném listu formou popisek a nápovědy, která se po označení dané buňky (kliknutí na buňku) zobrazí.</a:t>
          </a:r>
          <a:endParaRPr lang="cs-CZ" sz="1200">
            <a:solidFill>
              <a:schemeClr val="dk1"/>
            </a:solidFill>
            <a:effectLst/>
            <a:latin typeface="+mn-lt"/>
            <a:ea typeface="+mn-ea"/>
            <a:cs typeface="+mn-cs"/>
          </a:endParaRPr>
        </a:p>
        <a:p>
          <a:endParaRPr lang="cs-CZ" sz="1200" b="1" u="sng">
            <a:solidFill>
              <a:schemeClr val="dk1"/>
            </a:solidFill>
            <a:effectLst/>
            <a:latin typeface="+mn-lt"/>
            <a:ea typeface="+mn-ea"/>
            <a:cs typeface="+mn-cs"/>
          </a:endParaRPr>
        </a:p>
        <a:p>
          <a:r>
            <a:rPr lang="cs-CZ" sz="1200" b="1" u="sng">
              <a:solidFill>
                <a:schemeClr val="dk1"/>
              </a:solidFill>
              <a:effectLst/>
              <a:latin typeface="+mn-lt"/>
              <a:ea typeface="+mn-ea"/>
              <a:cs typeface="+mn-cs"/>
            </a:rPr>
            <a:t>Postup Vyplňování:</a:t>
          </a:r>
          <a:endParaRPr lang="cs-CZ" sz="1200">
            <a:solidFill>
              <a:schemeClr val="dk1"/>
            </a:solidFill>
            <a:effectLst/>
            <a:latin typeface="+mn-lt"/>
            <a:ea typeface="+mn-ea"/>
            <a:cs typeface="+mn-cs"/>
          </a:endParaRPr>
        </a:p>
        <a:p>
          <a:pPr lvl="1"/>
          <a:r>
            <a:rPr lang="en-US" sz="1200" b="1">
              <a:solidFill>
                <a:schemeClr val="dk1"/>
              </a:solidFill>
              <a:effectLst/>
              <a:latin typeface="+mn-lt"/>
              <a:ea typeface="+mn-ea"/>
              <a:cs typeface="+mn-cs"/>
            </a:rPr>
            <a:t>1</a:t>
          </a:r>
          <a:r>
            <a:rPr lang="cs-CZ" sz="1200" b="1">
              <a:solidFill>
                <a:schemeClr val="dk1"/>
              </a:solidFill>
              <a:effectLst/>
              <a:latin typeface="+mn-lt"/>
              <a:ea typeface="+mn-ea"/>
              <a:cs typeface="+mn-cs"/>
            </a:rPr>
            <a:t>)</a:t>
          </a:r>
          <a:r>
            <a:rPr lang="cs-CZ" sz="1200" b="1" baseline="0">
              <a:solidFill>
                <a:schemeClr val="dk1"/>
              </a:solidFill>
              <a:effectLst/>
              <a:latin typeface="+mn-lt"/>
              <a:ea typeface="+mn-ea"/>
              <a:cs typeface="+mn-cs"/>
            </a:rPr>
            <a:t> </a:t>
          </a:r>
          <a:r>
            <a:rPr lang="cs-CZ" sz="1200" b="1">
              <a:solidFill>
                <a:schemeClr val="dk1"/>
              </a:solidFill>
              <a:effectLst/>
              <a:latin typeface="+mn-lt"/>
              <a:ea typeface="+mn-ea"/>
              <a:cs typeface="+mn-cs"/>
            </a:rPr>
            <a:t>Pokud chceme zaznamenat údaj o PD připravené k realizaci, začínáme v listu „Zásobník PD aktivní“ vyplňovat jednotlivé buňky zleva doprava.</a:t>
          </a:r>
          <a:endParaRPr lang="cs-CZ" sz="1200">
            <a:solidFill>
              <a:schemeClr val="dk1"/>
            </a:solidFill>
            <a:effectLst/>
            <a:latin typeface="+mn-lt"/>
            <a:ea typeface="+mn-ea"/>
            <a:cs typeface="+mn-cs"/>
          </a:endParaRPr>
        </a:p>
        <a:p>
          <a:pPr lvl="1"/>
          <a:r>
            <a:rPr lang="cs-CZ" sz="1200" b="1">
              <a:solidFill>
                <a:schemeClr val="dk1"/>
              </a:solidFill>
              <a:effectLst/>
              <a:latin typeface="+mn-lt"/>
              <a:ea typeface="+mn-ea"/>
              <a:cs typeface="+mn-cs"/>
            </a:rPr>
            <a:t>2) </a:t>
          </a:r>
          <a:r>
            <a:rPr lang="cs-CZ" sz="1200" b="1" u="sng">
              <a:solidFill>
                <a:schemeClr val="dk1"/>
              </a:solidFill>
              <a:effectLst/>
              <a:latin typeface="+mn-lt"/>
              <a:ea typeface="+mn-ea"/>
              <a:cs typeface="+mn-cs"/>
            </a:rPr>
            <a:t>Po vyplnění 1. buňky nového řádku je důležité ULOŽIT SOUBOR! Zamezí se tím zaznamenávání údajů do jednoho řádku více uživateli !!!</a:t>
          </a:r>
          <a:endParaRPr lang="cs-CZ" sz="1200" u="sng">
            <a:solidFill>
              <a:schemeClr val="dk1"/>
            </a:solidFill>
            <a:effectLst/>
            <a:latin typeface="+mn-lt"/>
            <a:ea typeface="+mn-ea"/>
            <a:cs typeface="+mn-cs"/>
          </a:endParaRPr>
        </a:p>
        <a:p>
          <a:pPr lvl="1"/>
          <a:r>
            <a:rPr lang="cs-CZ" sz="1200" b="1">
              <a:solidFill>
                <a:schemeClr val="dk1"/>
              </a:solidFill>
              <a:effectLst/>
              <a:latin typeface="+mn-lt"/>
              <a:ea typeface="+mn-ea"/>
              <a:cs typeface="+mn-cs"/>
            </a:rPr>
            <a:t>3) Pokračujeme ve vyplňování jednotlivých buňek daného řádky zleva doprava a ŽÁDNOU NEVYNECHÁVÁME !!! (Cílem je mít všechny potřebné informace k dané PD/Stavbě)</a:t>
          </a:r>
          <a:endParaRPr lang="cs-CZ" sz="1200">
            <a:solidFill>
              <a:schemeClr val="dk1"/>
            </a:solidFill>
            <a:effectLst/>
            <a:latin typeface="+mn-lt"/>
            <a:ea typeface="+mn-ea"/>
            <a:cs typeface="+mn-cs"/>
          </a:endParaRPr>
        </a:p>
        <a:p>
          <a:pPr lvl="1"/>
          <a:r>
            <a:rPr lang="cs-CZ" sz="1200" b="1">
              <a:solidFill>
                <a:schemeClr val="dk1"/>
              </a:solidFill>
              <a:effectLst/>
              <a:latin typeface="+mn-lt"/>
              <a:ea typeface="+mn-ea"/>
              <a:cs typeface="+mn-cs"/>
            </a:rPr>
            <a:t>4) Po zaznamenání všech známých údajů uložíme soubor a pokračujeme příště, dokud není postupně řádek vyplněn po buňku s názvem „Předmět ve fázi realizace“.</a:t>
          </a:r>
        </a:p>
        <a:p>
          <a:pPr lvl="1"/>
          <a:endParaRPr lang="cs-CZ" sz="1200" b="1">
            <a:solidFill>
              <a:schemeClr val="dk1"/>
            </a:solidFill>
            <a:effectLst/>
            <a:latin typeface="+mn-lt"/>
            <a:ea typeface="+mn-ea"/>
            <a:cs typeface="+mn-cs"/>
          </a:endParaRPr>
        </a:p>
        <a:p>
          <a:pPr lvl="1"/>
          <a:endParaRPr lang="cs-CZ" sz="1200">
            <a:solidFill>
              <a:schemeClr val="dk1"/>
            </a:solidFill>
            <a:effectLst/>
            <a:latin typeface="+mn-lt"/>
            <a:ea typeface="+mn-ea"/>
            <a:cs typeface="+mn-cs"/>
          </a:endParaRPr>
        </a:p>
        <a:p>
          <a:r>
            <a:rPr lang="cs-CZ" sz="1200" b="1" u="sng">
              <a:solidFill>
                <a:schemeClr val="dk1"/>
              </a:solidFill>
              <a:effectLst/>
              <a:latin typeface="+mn-lt"/>
              <a:ea typeface="+mn-ea"/>
              <a:cs typeface="+mn-cs"/>
            </a:rPr>
            <a:t>Evidence stavby</a:t>
          </a:r>
          <a:endParaRPr lang="cs-CZ" sz="1200">
            <a:solidFill>
              <a:schemeClr val="dk1"/>
            </a:solidFill>
            <a:effectLst/>
            <a:latin typeface="+mn-lt"/>
            <a:ea typeface="+mn-ea"/>
            <a:cs typeface="+mn-cs"/>
          </a:endParaRPr>
        </a:p>
        <a:p>
          <a:r>
            <a:rPr lang="cs-CZ" sz="1200" i="1">
              <a:solidFill>
                <a:schemeClr val="dk1"/>
              </a:solidFill>
              <a:effectLst/>
              <a:latin typeface="+mn-lt"/>
              <a:ea typeface="+mn-ea"/>
              <a:cs typeface="+mn-cs"/>
            </a:rPr>
            <a:t>Evidence staveb zachycuje především stavby ve fázi od ukončení výběrového řízení na zhotovitele stavby po její předání na obec (stavby ze zdrojů VPS) nebo po podání žádosti na proplacení na SZIF (stavby ze zdrojů PRV). Již realizované stavby se do této evidence zaznamenávat nemusí, avšak údaje o stavbě zde dříve evidované jako rozestavěné zde budou po jejím dokončení s danou poznámkou uchovány.</a:t>
          </a:r>
          <a:endParaRPr lang="cs-CZ" sz="1200">
            <a:solidFill>
              <a:schemeClr val="dk1"/>
            </a:solidFill>
            <a:effectLst/>
            <a:latin typeface="+mn-lt"/>
            <a:ea typeface="+mn-ea"/>
            <a:cs typeface="+mn-cs"/>
          </a:endParaRPr>
        </a:p>
        <a:p>
          <a:r>
            <a:rPr lang="cs-CZ" sz="1200" b="1" i="1">
              <a:solidFill>
                <a:schemeClr val="dk1"/>
              </a:solidFill>
              <a:effectLst/>
              <a:latin typeface="+mn-lt"/>
              <a:ea typeface="+mn-ea"/>
              <a:cs typeface="+mn-cs"/>
            </a:rPr>
            <a:t>Příslušná pobočka SPÚ má povinnost zaznamenat informace o této stavbě do Evidence staveb ihned po ukončení výběrového řízení na zhotovitele stavby a následně PRŮBĚŽNĚ DOPLŇOVAT AKTUÁLNÍ INFORMACE.</a:t>
          </a:r>
          <a:endParaRPr lang="cs-CZ" sz="1200">
            <a:solidFill>
              <a:schemeClr val="dk1"/>
            </a:solidFill>
            <a:effectLst/>
            <a:latin typeface="+mn-lt"/>
            <a:ea typeface="+mn-ea"/>
            <a:cs typeface="+mn-cs"/>
          </a:endParaRPr>
        </a:p>
        <a:p>
          <a:r>
            <a:rPr lang="cs-CZ" sz="1200" i="1">
              <a:solidFill>
                <a:schemeClr val="dk1"/>
              </a:solidFill>
              <a:effectLst/>
              <a:latin typeface="+mn-lt"/>
              <a:ea typeface="+mn-ea"/>
              <a:cs typeface="+mn-cs"/>
            </a:rPr>
            <a:t>Veškeré podrobnosti k postupu při vyplňování údajů jsou opět uvedeny přímo v daném listu formou popisek u jednotlivých polí k vyplnění a nápovědy, která se po označení dané buňky (kliknutí na buňku) zobrazí.</a:t>
          </a:r>
          <a:endParaRPr lang="cs-CZ" sz="1200">
            <a:solidFill>
              <a:schemeClr val="dk1"/>
            </a:solidFill>
            <a:effectLst/>
            <a:latin typeface="+mn-lt"/>
            <a:ea typeface="+mn-ea"/>
            <a:cs typeface="+mn-cs"/>
          </a:endParaRPr>
        </a:p>
        <a:p>
          <a:endParaRPr lang="cs-CZ" sz="1200" b="1" u="sng">
            <a:solidFill>
              <a:schemeClr val="dk1"/>
            </a:solidFill>
            <a:effectLst/>
            <a:latin typeface="+mn-lt"/>
            <a:ea typeface="+mn-ea"/>
            <a:cs typeface="+mn-cs"/>
          </a:endParaRPr>
        </a:p>
        <a:p>
          <a:r>
            <a:rPr lang="cs-CZ" sz="1200" b="1" u="sng">
              <a:solidFill>
                <a:schemeClr val="dk1"/>
              </a:solidFill>
              <a:effectLst/>
              <a:latin typeface="+mn-lt"/>
              <a:ea typeface="+mn-ea"/>
              <a:cs typeface="+mn-cs"/>
            </a:rPr>
            <a:t>Postup vyplňování:</a:t>
          </a:r>
          <a:endParaRPr lang="cs-CZ" sz="1200">
            <a:solidFill>
              <a:schemeClr val="dk1"/>
            </a:solidFill>
            <a:effectLst/>
            <a:latin typeface="+mn-lt"/>
            <a:ea typeface="+mn-ea"/>
            <a:cs typeface="+mn-cs"/>
          </a:endParaRPr>
        </a:p>
        <a:p>
          <a:pPr lvl="1"/>
          <a:r>
            <a:rPr lang="cs-CZ" sz="1200" b="1">
              <a:solidFill>
                <a:schemeClr val="dk1"/>
              </a:solidFill>
              <a:effectLst/>
              <a:latin typeface="+mn-lt"/>
              <a:ea typeface="+mn-ea"/>
              <a:cs typeface="+mn-cs"/>
            </a:rPr>
            <a:t>1)</a:t>
          </a:r>
          <a:r>
            <a:rPr lang="cs-CZ" sz="1200" b="1" baseline="0">
              <a:solidFill>
                <a:schemeClr val="dk1"/>
              </a:solidFill>
              <a:effectLst/>
              <a:latin typeface="+mn-lt"/>
              <a:ea typeface="+mn-ea"/>
              <a:cs typeface="+mn-cs"/>
            </a:rPr>
            <a:t> </a:t>
          </a:r>
          <a:r>
            <a:rPr lang="cs-CZ" sz="1200" b="1">
              <a:solidFill>
                <a:schemeClr val="dk1"/>
              </a:solidFill>
              <a:effectLst/>
              <a:latin typeface="+mn-lt"/>
              <a:ea typeface="+mn-ea"/>
              <a:cs typeface="+mn-cs"/>
            </a:rPr>
            <a:t>V okamžiku, kdy dochází k realizaci stavby evidované v Zásobníku PD, vyplníme v listu „Zásobník PD aktivní“ sloupec „Předmět PD ve fázi realizace“ 	</a:t>
          </a:r>
          <a:r>
            <a:rPr lang="cs-CZ" sz="1100" b="0">
              <a:solidFill>
                <a:schemeClr val="dk1"/>
              </a:solidFill>
              <a:effectLst/>
              <a:latin typeface="+mn-lt"/>
              <a:ea typeface="+mn-ea"/>
              <a:cs typeface="+mn-cs"/>
            </a:rPr>
            <a:t>- </a:t>
          </a:r>
          <a:r>
            <a:rPr lang="cs-CZ" sz="1200" b="1">
              <a:solidFill>
                <a:schemeClr val="dk1"/>
              </a:solidFill>
              <a:effectLst/>
              <a:latin typeface="+mn-lt"/>
              <a:ea typeface="+mn-ea"/>
              <a:cs typeface="+mn-cs"/>
            </a:rPr>
            <a:t>„ANO“/“Z části“</a:t>
          </a:r>
          <a:endParaRPr lang="cs-CZ" sz="1200" b="0">
            <a:solidFill>
              <a:schemeClr val="dk1"/>
            </a:solidFill>
            <a:effectLst/>
            <a:latin typeface="+mn-lt"/>
            <a:ea typeface="+mn-ea"/>
            <a:cs typeface="+mn-cs"/>
          </a:endParaRPr>
        </a:p>
        <a:p>
          <a:pPr lvl="1"/>
          <a:r>
            <a:rPr lang="cs-CZ" sz="1200" b="0">
              <a:solidFill>
                <a:schemeClr val="dk1"/>
              </a:solidFill>
              <a:effectLst/>
              <a:latin typeface="+mn-lt"/>
              <a:ea typeface="+mn-ea"/>
              <a:cs typeface="+mn-cs"/>
            </a:rPr>
            <a:t>		-</a:t>
          </a:r>
          <a:r>
            <a:rPr lang="cs-CZ" sz="1200" b="0" baseline="0">
              <a:solidFill>
                <a:schemeClr val="dk1"/>
              </a:solidFill>
              <a:effectLst/>
              <a:latin typeface="+mn-lt"/>
              <a:ea typeface="+mn-ea"/>
              <a:cs typeface="+mn-cs"/>
            </a:rPr>
            <a:t> </a:t>
          </a:r>
          <a:r>
            <a:rPr lang="cs-CZ" sz="1200" b="1">
              <a:solidFill>
                <a:schemeClr val="dk1"/>
              </a:solidFill>
              <a:effectLst/>
              <a:latin typeface="+mn-lt"/>
              <a:ea typeface="+mn-ea"/>
              <a:cs typeface="+mn-cs"/>
            </a:rPr>
            <a:t>„ANO“ - vyplníme, pokud je podle jedné PD realizována jedna stavba</a:t>
          </a:r>
          <a:endParaRPr lang="cs-CZ" sz="1200">
            <a:solidFill>
              <a:schemeClr val="dk1"/>
            </a:solidFill>
            <a:effectLst/>
            <a:latin typeface="+mn-lt"/>
            <a:ea typeface="+mn-ea"/>
            <a:cs typeface="+mn-cs"/>
          </a:endParaRPr>
        </a:p>
        <a:p>
          <a:pPr lvl="0"/>
          <a:r>
            <a:rPr lang="cs-CZ" sz="1200" b="1">
              <a:solidFill>
                <a:schemeClr val="dk1"/>
              </a:solidFill>
              <a:effectLst/>
              <a:latin typeface="+mn-lt"/>
              <a:ea typeface="+mn-ea"/>
              <a:cs typeface="+mn-cs"/>
            </a:rPr>
            <a:t>		</a:t>
          </a:r>
          <a:r>
            <a:rPr lang="cs-CZ" sz="1100" b="0">
              <a:solidFill>
                <a:schemeClr val="dk1"/>
              </a:solidFill>
              <a:effectLst/>
              <a:latin typeface="+mn-lt"/>
              <a:ea typeface="+mn-ea"/>
              <a:cs typeface="+mn-cs"/>
            </a:rPr>
            <a:t>-</a:t>
          </a:r>
          <a:r>
            <a:rPr lang="cs-CZ" sz="1200" b="1">
              <a:solidFill>
                <a:schemeClr val="dk1"/>
              </a:solidFill>
              <a:effectLst/>
              <a:latin typeface="+mn-lt"/>
              <a:ea typeface="+mn-ea"/>
              <a:cs typeface="+mn-cs"/>
            </a:rPr>
            <a:t> „Z části“ - vyplníme, pokud je předmět PD realizován na etapy (tj. v rámci jedné PD je realizováno samostatně více staveb)</a:t>
          </a:r>
          <a:endParaRPr lang="cs-CZ" sz="1200">
            <a:solidFill>
              <a:schemeClr val="dk1"/>
            </a:solidFill>
            <a:effectLst/>
            <a:latin typeface="+mn-lt"/>
            <a:ea typeface="+mn-ea"/>
            <a:cs typeface="+mn-cs"/>
          </a:endParaRPr>
        </a:p>
        <a:p>
          <a:pPr lvl="1"/>
          <a:r>
            <a:rPr lang="cs-CZ" sz="1200" b="1">
              <a:solidFill>
                <a:schemeClr val="dk1"/>
              </a:solidFill>
              <a:effectLst/>
              <a:latin typeface="+mn-lt"/>
              <a:ea typeface="+mn-ea"/>
              <a:cs typeface="+mn-cs"/>
            </a:rPr>
            <a:t>2)</a:t>
          </a:r>
          <a:r>
            <a:rPr lang="cs-CZ" sz="1200" b="1" baseline="0">
              <a:solidFill>
                <a:schemeClr val="dk1"/>
              </a:solidFill>
              <a:effectLst/>
              <a:latin typeface="+mn-lt"/>
              <a:ea typeface="+mn-ea"/>
              <a:cs typeface="+mn-cs"/>
            </a:rPr>
            <a:t> </a:t>
          </a:r>
          <a:r>
            <a:rPr lang="cs-CZ" sz="1200" b="1">
              <a:solidFill>
                <a:schemeClr val="dk1"/>
              </a:solidFill>
              <a:effectLst/>
              <a:latin typeface="+mn-lt"/>
              <a:ea typeface="+mn-ea"/>
              <a:cs typeface="+mn-cs"/>
            </a:rPr>
            <a:t>V tomto okamžiku zaznamenáme do listu „Evidence staveb“ ID projektové dokumentace, podle které je stavba realizována a </a:t>
          </a:r>
          <a:r>
            <a:rPr lang="cs-CZ" sz="1200" b="1" u="sng">
              <a:solidFill>
                <a:schemeClr val="dk1"/>
              </a:solidFill>
              <a:effectLst/>
              <a:latin typeface="+mn-lt"/>
              <a:ea typeface="+mn-ea"/>
              <a:cs typeface="+mn-cs"/>
            </a:rPr>
            <a:t>ULOŽÍME SOUBOR !!!</a:t>
          </a:r>
          <a:endParaRPr lang="cs-CZ" sz="1200">
            <a:solidFill>
              <a:schemeClr val="dk1"/>
            </a:solidFill>
            <a:effectLst/>
            <a:latin typeface="+mn-lt"/>
            <a:ea typeface="+mn-ea"/>
            <a:cs typeface="+mn-cs"/>
          </a:endParaRPr>
        </a:p>
        <a:p>
          <a:pPr lvl="1"/>
          <a:r>
            <a:rPr lang="cs-CZ" sz="1200" b="1">
              <a:solidFill>
                <a:schemeClr val="dk1"/>
              </a:solidFill>
              <a:effectLst/>
              <a:latin typeface="+mn-lt"/>
              <a:ea typeface="+mn-ea"/>
              <a:cs typeface="+mn-cs"/>
            </a:rPr>
            <a:t>3) Některé buňky se propíší automaticky ze „Zásobníku PD“. Zelenou barvou jsou podbarveny buňky určené k vyplnění. Pokračujeme v zaznamenávání všech známých údajů zleva doprava, jako u „Zásobníku PD“ a samozřejmě nepřeskakujeme buňky. </a:t>
          </a:r>
          <a:r>
            <a:rPr lang="cs-CZ" sz="1200" b="1" cap="all">
              <a:solidFill>
                <a:schemeClr val="dk1"/>
              </a:solidFill>
              <a:effectLst/>
              <a:latin typeface="+mn-lt"/>
              <a:ea typeface="+mn-ea"/>
              <a:cs typeface="+mn-cs"/>
            </a:rPr>
            <a:t>Údaje zadáváme průběžně během realizace stavby neprodleně po obdržení nových informací o stavbě !!!</a:t>
          </a:r>
          <a:r>
            <a:rPr lang="cs-CZ" sz="1200" b="1">
              <a:solidFill>
                <a:schemeClr val="dk1"/>
              </a:solidFill>
              <a:effectLst/>
              <a:latin typeface="+mn-lt"/>
              <a:ea typeface="+mn-ea"/>
              <a:cs typeface="+mn-cs"/>
            </a:rPr>
            <a:t> Vždy po ukončení zadávání údajů uložíme soubor. </a:t>
          </a:r>
          <a:endParaRPr lang="cs-CZ" sz="1200">
            <a:solidFill>
              <a:schemeClr val="dk1"/>
            </a:solidFill>
            <a:effectLst/>
            <a:latin typeface="+mn-lt"/>
            <a:ea typeface="+mn-ea"/>
            <a:cs typeface="+mn-cs"/>
          </a:endParaRPr>
        </a:p>
        <a:p>
          <a:pPr lvl="1"/>
          <a:r>
            <a:rPr lang="cs-CZ" sz="1200" b="1">
              <a:solidFill>
                <a:schemeClr val="dk1"/>
              </a:solidFill>
              <a:effectLst/>
              <a:latin typeface="+mn-lt"/>
              <a:ea typeface="+mn-ea"/>
              <a:cs typeface="+mn-cs"/>
            </a:rPr>
            <a:t>4) U staveb financovaných z PRV je posledním povinným sloupcem pro vyplnění sloupec „PRV – Datum podání Žádosti o proplacení na SZIF“. U staveb financovaných z ostatních zdrojů je posledním sloupec „Datum předání stavby na obec“.</a:t>
          </a:r>
          <a:endParaRPr lang="cs-CZ" sz="1200">
            <a:solidFill>
              <a:schemeClr val="dk1"/>
            </a:solidFill>
            <a:effectLst/>
            <a:latin typeface="+mn-lt"/>
            <a:ea typeface="+mn-ea"/>
            <a:cs typeface="+mn-cs"/>
          </a:endParaRPr>
        </a:p>
        <a:p>
          <a:endParaRPr lang="cs-CZ"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1</xdr:row>
      <xdr:rowOff>190499</xdr:rowOff>
    </xdr:from>
    <xdr:to>
      <xdr:col>2</xdr:col>
      <xdr:colOff>596900</xdr:colOff>
      <xdr:row>8</xdr:row>
      <xdr:rowOff>171449</xdr:rowOff>
    </xdr:to>
    <xdr:pic>
      <xdr:nvPicPr>
        <xdr:cNvPr id="2" name="Obráze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duotone>
            <a:prstClr val="black"/>
            <a:srgbClr val="D9C3A5">
              <a:tint val="50000"/>
              <a:satMod val="180000"/>
            </a:srgbClr>
          </a:duotone>
          <a:extLst>
            <a:ext uri="{BEBA8EAE-BF5A-486C-A8C5-ECC9F3942E4B}">
              <a14:imgProps xmlns:a14="http://schemas.microsoft.com/office/drawing/2010/main">
                <a14:imgLayer r:embed="rId2">
                  <a14:imgEffect>
                    <a14:artisticPhotocopy/>
                  </a14:imgEffect>
                  <a14:imgEffect>
                    <a14:brightnessContrast contrast="-40000"/>
                  </a14:imgEffect>
                </a14:imgLayer>
              </a14:imgProps>
            </a:ext>
            <a:ext uri="{28A0092B-C50C-407E-A947-70E740481C1C}">
              <a14:useLocalDpi xmlns:a14="http://schemas.microsoft.com/office/drawing/2010/main" val="0"/>
            </a:ext>
          </a:extLst>
        </a:blip>
        <a:srcRect l="10112" t="1" r="24719" b="-2942"/>
        <a:stretch/>
      </xdr:blipFill>
      <xdr:spPr>
        <a:xfrm>
          <a:off x="171450" y="380999"/>
          <a:ext cx="1285875" cy="1476375"/>
        </a:xfrm>
        <a:prstGeom prst="rect">
          <a:avLst/>
        </a:prstGeom>
        <a:ln>
          <a:noFill/>
        </a:ln>
        <a:effectLst>
          <a:outerShdw blurRad="190500" algn="tl" rotWithShape="0">
            <a:srgbClr val="000000">
              <a:alpha val="70000"/>
            </a:srgb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152401</xdr:colOff>
      <xdr:row>2</xdr:row>
      <xdr:rowOff>133350</xdr:rowOff>
    </xdr:from>
    <xdr:to>
      <xdr:col>3</xdr:col>
      <xdr:colOff>958851</xdr:colOff>
      <xdr:row>9</xdr:row>
      <xdr:rowOff>95250</xdr:rowOff>
    </xdr:to>
    <xdr:pic>
      <xdr:nvPicPr>
        <xdr:cNvPr id="2" name="Obrázek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0063" r="5316" b="-792"/>
        <a:stretch/>
      </xdr:blipFill>
      <xdr:spPr>
        <a:xfrm>
          <a:off x="152401" y="514350"/>
          <a:ext cx="1428750" cy="1543050"/>
        </a:xfrm>
        <a:prstGeom prst="rect">
          <a:avLst/>
        </a:prstGeom>
        <a:ln>
          <a:noFill/>
        </a:ln>
        <a:effectLst>
          <a:outerShdw blurRad="292100" dist="139700" dir="2700000" algn="tl" rotWithShape="0">
            <a:srgbClr val="333333">
              <a:alpha val="65000"/>
            </a:srgbClr>
          </a:outerShdw>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amcikj/Downloads/overeni-dat-propojene-seznamy.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adamcikj/Documents/Kraje/JMK/pobo&#269;ka%20Znojmo.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adamcikj/Documents/Kraje/KV/PD%20a%20stavby%20Cheb.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adamcikj/Documents/Kraje/KV/PD%20a%20stavby%20KV.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adamcikj/Documents/Kraje/LB/&#218;kol%2063%20-%20svodn&#283;.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adamcikj/Documents/Kraje/MS/BR-Ukol_63%20SPU%20291272_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amcikj/Documents/Z&#225;sobn&#237;k%20PD%20NOV&#221;/Rozpracovan&#233;/Kopie%20-%20z&#225;sobn&#237;k%20PD%20n&#225;vrh%20nov&#233;%20tabulky_zam&#269;en&#225;_pokus3_19.6..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Z&#225;sobn&#237;k%20PD%20a%20Staveb%20pro%20Arno&#353;t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amcikj/Documents/Kraje/J&#269;K/Z&#225;sobn&#237;k%20PD%20a%20staveb%20-%20Pobo&#269;ka%20Prachatic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damcikj/Documents/Kraje/JMK/pobo&#269;ka%20Blansk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damcikj/Documents/Kraje/JMK/pobo&#269;ka%20Brno.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adamcikj/Documents/Kraje/JMK/pobo&#269;ka%20B&#345;eclav.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adamcikj/Documents/Kraje/JMK/pobo&#269;ka%20Hodon&#237;n.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adamcikj/Documents/Kraje/JMK/pobo&#269;ka%20Vy&#353;ko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lasakovi.com"/>
    </sheetNames>
    <sheetDataSet>
      <sheetData sheetId="0">
        <row r="13">
          <cell r="A13" t="str">
            <v>zvire</v>
          </cell>
        </row>
        <row r="14">
          <cell r="A14" t="str">
            <v>rostlina</v>
          </cell>
        </row>
        <row r="15">
          <cell r="A15" t="str">
            <v>clovek</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2"/>
    </sheetNames>
    <sheetDataSet>
      <sheetData sheetId="0"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26" Type="http://schemas.openxmlformats.org/officeDocument/2006/relationships/printerSettings" Target="../printerSettings/printerSettings26.bin"/><Relationship Id="rId39" Type="http://schemas.openxmlformats.org/officeDocument/2006/relationships/printerSettings" Target="../printerSettings/printerSettings39.bin"/><Relationship Id="rId21" Type="http://schemas.openxmlformats.org/officeDocument/2006/relationships/printerSettings" Target="../printerSettings/printerSettings21.bin"/><Relationship Id="rId34" Type="http://schemas.openxmlformats.org/officeDocument/2006/relationships/printerSettings" Target="../printerSettings/printerSettings34.bin"/><Relationship Id="rId42" Type="http://schemas.openxmlformats.org/officeDocument/2006/relationships/printerSettings" Target="../printerSettings/printerSettings42.bin"/><Relationship Id="rId47" Type="http://schemas.openxmlformats.org/officeDocument/2006/relationships/printerSettings" Target="../printerSettings/printerSettings47.bin"/><Relationship Id="rId50" Type="http://schemas.openxmlformats.org/officeDocument/2006/relationships/printerSettings" Target="../printerSettings/printerSettings50.bin"/><Relationship Id="rId55" Type="http://schemas.openxmlformats.org/officeDocument/2006/relationships/printerSettings" Target="../printerSettings/printerSettings55.bin"/><Relationship Id="rId63" Type="http://schemas.openxmlformats.org/officeDocument/2006/relationships/printerSettings" Target="../printerSettings/printerSettings63.bin"/><Relationship Id="rId68" Type="http://schemas.openxmlformats.org/officeDocument/2006/relationships/printerSettings" Target="../printerSettings/printerSettings68.bin"/><Relationship Id="rId76" Type="http://schemas.openxmlformats.org/officeDocument/2006/relationships/printerSettings" Target="../printerSettings/printerSettings76.bin"/><Relationship Id="rId7" Type="http://schemas.openxmlformats.org/officeDocument/2006/relationships/printerSettings" Target="../printerSettings/printerSettings7.bin"/><Relationship Id="rId71" Type="http://schemas.openxmlformats.org/officeDocument/2006/relationships/printerSettings" Target="../printerSettings/printerSettings71.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9" Type="http://schemas.openxmlformats.org/officeDocument/2006/relationships/printerSettings" Target="../printerSettings/printerSettings29.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32" Type="http://schemas.openxmlformats.org/officeDocument/2006/relationships/printerSettings" Target="../printerSettings/printerSettings32.bin"/><Relationship Id="rId37" Type="http://schemas.openxmlformats.org/officeDocument/2006/relationships/printerSettings" Target="../printerSettings/printerSettings37.bin"/><Relationship Id="rId40" Type="http://schemas.openxmlformats.org/officeDocument/2006/relationships/printerSettings" Target="../printerSettings/printerSettings40.bin"/><Relationship Id="rId45" Type="http://schemas.openxmlformats.org/officeDocument/2006/relationships/printerSettings" Target="../printerSettings/printerSettings45.bin"/><Relationship Id="rId53" Type="http://schemas.openxmlformats.org/officeDocument/2006/relationships/printerSettings" Target="../printerSettings/printerSettings53.bin"/><Relationship Id="rId58" Type="http://schemas.openxmlformats.org/officeDocument/2006/relationships/printerSettings" Target="../printerSettings/printerSettings58.bin"/><Relationship Id="rId66" Type="http://schemas.openxmlformats.org/officeDocument/2006/relationships/printerSettings" Target="../printerSettings/printerSettings66.bin"/><Relationship Id="rId74" Type="http://schemas.openxmlformats.org/officeDocument/2006/relationships/printerSettings" Target="../printerSettings/printerSettings74.bin"/><Relationship Id="rId79" Type="http://schemas.openxmlformats.org/officeDocument/2006/relationships/printerSettings" Target="../printerSettings/printerSettings79.bin"/><Relationship Id="rId5" Type="http://schemas.openxmlformats.org/officeDocument/2006/relationships/printerSettings" Target="../printerSettings/printerSettings5.bin"/><Relationship Id="rId61" Type="http://schemas.openxmlformats.org/officeDocument/2006/relationships/printerSettings" Target="../printerSettings/printerSettings61.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31" Type="http://schemas.openxmlformats.org/officeDocument/2006/relationships/printerSettings" Target="../printerSettings/printerSettings31.bin"/><Relationship Id="rId44" Type="http://schemas.openxmlformats.org/officeDocument/2006/relationships/printerSettings" Target="../printerSettings/printerSettings44.bin"/><Relationship Id="rId52" Type="http://schemas.openxmlformats.org/officeDocument/2006/relationships/printerSettings" Target="../printerSettings/printerSettings52.bin"/><Relationship Id="rId60" Type="http://schemas.openxmlformats.org/officeDocument/2006/relationships/printerSettings" Target="../printerSettings/printerSettings60.bin"/><Relationship Id="rId65" Type="http://schemas.openxmlformats.org/officeDocument/2006/relationships/printerSettings" Target="../printerSettings/printerSettings65.bin"/><Relationship Id="rId73" Type="http://schemas.openxmlformats.org/officeDocument/2006/relationships/printerSettings" Target="../printerSettings/printerSettings73.bin"/><Relationship Id="rId78" Type="http://schemas.openxmlformats.org/officeDocument/2006/relationships/printerSettings" Target="../printerSettings/printerSettings78.bin"/><Relationship Id="rId81" Type="http://schemas.openxmlformats.org/officeDocument/2006/relationships/drawing" Target="../drawings/drawing1.xml"/><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 Id="rId27" Type="http://schemas.openxmlformats.org/officeDocument/2006/relationships/printerSettings" Target="../printerSettings/printerSettings27.bin"/><Relationship Id="rId30" Type="http://schemas.openxmlformats.org/officeDocument/2006/relationships/printerSettings" Target="../printerSettings/printerSettings30.bin"/><Relationship Id="rId35" Type="http://schemas.openxmlformats.org/officeDocument/2006/relationships/printerSettings" Target="../printerSettings/printerSettings35.bin"/><Relationship Id="rId43" Type="http://schemas.openxmlformats.org/officeDocument/2006/relationships/printerSettings" Target="../printerSettings/printerSettings43.bin"/><Relationship Id="rId48" Type="http://schemas.openxmlformats.org/officeDocument/2006/relationships/printerSettings" Target="../printerSettings/printerSettings48.bin"/><Relationship Id="rId56" Type="http://schemas.openxmlformats.org/officeDocument/2006/relationships/printerSettings" Target="../printerSettings/printerSettings56.bin"/><Relationship Id="rId64" Type="http://schemas.openxmlformats.org/officeDocument/2006/relationships/printerSettings" Target="../printerSettings/printerSettings64.bin"/><Relationship Id="rId69" Type="http://schemas.openxmlformats.org/officeDocument/2006/relationships/printerSettings" Target="../printerSettings/printerSettings69.bin"/><Relationship Id="rId77" Type="http://schemas.openxmlformats.org/officeDocument/2006/relationships/printerSettings" Target="../printerSettings/printerSettings77.bin"/><Relationship Id="rId8" Type="http://schemas.openxmlformats.org/officeDocument/2006/relationships/printerSettings" Target="../printerSettings/printerSettings8.bin"/><Relationship Id="rId51" Type="http://schemas.openxmlformats.org/officeDocument/2006/relationships/printerSettings" Target="../printerSettings/printerSettings51.bin"/><Relationship Id="rId72" Type="http://schemas.openxmlformats.org/officeDocument/2006/relationships/printerSettings" Target="../printerSettings/printerSettings72.bin"/><Relationship Id="rId80" Type="http://schemas.openxmlformats.org/officeDocument/2006/relationships/printerSettings" Target="../printerSettings/printerSettings80.bin"/><Relationship Id="rId3" Type="http://schemas.openxmlformats.org/officeDocument/2006/relationships/printerSettings" Target="../printerSettings/printerSettings3.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5" Type="http://schemas.openxmlformats.org/officeDocument/2006/relationships/printerSettings" Target="../printerSettings/printerSettings25.bin"/><Relationship Id="rId33" Type="http://schemas.openxmlformats.org/officeDocument/2006/relationships/printerSettings" Target="../printerSettings/printerSettings33.bin"/><Relationship Id="rId38" Type="http://schemas.openxmlformats.org/officeDocument/2006/relationships/printerSettings" Target="../printerSettings/printerSettings38.bin"/><Relationship Id="rId46" Type="http://schemas.openxmlformats.org/officeDocument/2006/relationships/printerSettings" Target="../printerSettings/printerSettings46.bin"/><Relationship Id="rId59" Type="http://schemas.openxmlformats.org/officeDocument/2006/relationships/printerSettings" Target="../printerSettings/printerSettings59.bin"/><Relationship Id="rId67" Type="http://schemas.openxmlformats.org/officeDocument/2006/relationships/printerSettings" Target="../printerSettings/printerSettings67.bin"/><Relationship Id="rId20" Type="http://schemas.openxmlformats.org/officeDocument/2006/relationships/printerSettings" Target="../printerSettings/printerSettings20.bin"/><Relationship Id="rId41" Type="http://schemas.openxmlformats.org/officeDocument/2006/relationships/printerSettings" Target="../printerSettings/printerSettings41.bin"/><Relationship Id="rId54" Type="http://schemas.openxmlformats.org/officeDocument/2006/relationships/printerSettings" Target="../printerSettings/printerSettings54.bin"/><Relationship Id="rId62" Type="http://schemas.openxmlformats.org/officeDocument/2006/relationships/printerSettings" Target="../printerSettings/printerSettings62.bin"/><Relationship Id="rId70" Type="http://schemas.openxmlformats.org/officeDocument/2006/relationships/printerSettings" Target="../printerSettings/printerSettings70.bin"/><Relationship Id="rId75" Type="http://schemas.openxmlformats.org/officeDocument/2006/relationships/printerSettings" Target="../printerSettings/printerSettings75.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28" Type="http://schemas.openxmlformats.org/officeDocument/2006/relationships/printerSettings" Target="../printerSettings/printerSettings28.bin"/><Relationship Id="rId36" Type="http://schemas.openxmlformats.org/officeDocument/2006/relationships/printerSettings" Target="../printerSettings/printerSettings36.bin"/><Relationship Id="rId49" Type="http://schemas.openxmlformats.org/officeDocument/2006/relationships/printerSettings" Target="../printerSettings/printerSettings49.bin"/><Relationship Id="rId57" Type="http://schemas.openxmlformats.org/officeDocument/2006/relationships/printerSettings" Target="../printerSettings/printerSettings57.bin"/></Relationships>
</file>

<file path=xl/worksheets/_rels/sheet2.xml.rels><?xml version="1.0" encoding="UTF-8" standalone="yes"?>
<Relationships xmlns="http://schemas.openxmlformats.org/package/2006/relationships"><Relationship Id="rId13" Type="http://schemas.openxmlformats.org/officeDocument/2006/relationships/printerSettings" Target="../printerSettings/printerSettings93.bin"/><Relationship Id="rId18" Type="http://schemas.openxmlformats.org/officeDocument/2006/relationships/printerSettings" Target="../printerSettings/printerSettings98.bin"/><Relationship Id="rId26" Type="http://schemas.openxmlformats.org/officeDocument/2006/relationships/printerSettings" Target="../printerSettings/printerSettings106.bin"/><Relationship Id="rId39" Type="http://schemas.openxmlformats.org/officeDocument/2006/relationships/printerSettings" Target="../printerSettings/printerSettings119.bin"/><Relationship Id="rId21" Type="http://schemas.openxmlformats.org/officeDocument/2006/relationships/printerSettings" Target="../printerSettings/printerSettings101.bin"/><Relationship Id="rId34" Type="http://schemas.openxmlformats.org/officeDocument/2006/relationships/printerSettings" Target="../printerSettings/printerSettings114.bin"/><Relationship Id="rId42" Type="http://schemas.openxmlformats.org/officeDocument/2006/relationships/printerSettings" Target="../printerSettings/printerSettings122.bin"/><Relationship Id="rId47" Type="http://schemas.openxmlformats.org/officeDocument/2006/relationships/printerSettings" Target="../printerSettings/printerSettings127.bin"/><Relationship Id="rId50" Type="http://schemas.openxmlformats.org/officeDocument/2006/relationships/printerSettings" Target="../printerSettings/printerSettings130.bin"/><Relationship Id="rId55" Type="http://schemas.openxmlformats.org/officeDocument/2006/relationships/printerSettings" Target="../printerSettings/printerSettings135.bin"/><Relationship Id="rId63" Type="http://schemas.openxmlformats.org/officeDocument/2006/relationships/printerSettings" Target="../printerSettings/printerSettings143.bin"/><Relationship Id="rId68" Type="http://schemas.openxmlformats.org/officeDocument/2006/relationships/printerSettings" Target="../printerSettings/printerSettings148.bin"/><Relationship Id="rId76" Type="http://schemas.openxmlformats.org/officeDocument/2006/relationships/printerSettings" Target="../printerSettings/printerSettings156.bin"/><Relationship Id="rId7" Type="http://schemas.openxmlformats.org/officeDocument/2006/relationships/printerSettings" Target="../printerSettings/printerSettings87.bin"/><Relationship Id="rId71" Type="http://schemas.openxmlformats.org/officeDocument/2006/relationships/printerSettings" Target="../printerSettings/printerSettings151.bin"/><Relationship Id="rId2" Type="http://schemas.openxmlformats.org/officeDocument/2006/relationships/printerSettings" Target="../printerSettings/printerSettings82.bin"/><Relationship Id="rId16" Type="http://schemas.openxmlformats.org/officeDocument/2006/relationships/printerSettings" Target="../printerSettings/printerSettings96.bin"/><Relationship Id="rId29" Type="http://schemas.openxmlformats.org/officeDocument/2006/relationships/printerSettings" Target="../printerSettings/printerSettings109.bin"/><Relationship Id="rId11" Type="http://schemas.openxmlformats.org/officeDocument/2006/relationships/printerSettings" Target="../printerSettings/printerSettings91.bin"/><Relationship Id="rId24" Type="http://schemas.openxmlformats.org/officeDocument/2006/relationships/printerSettings" Target="../printerSettings/printerSettings104.bin"/><Relationship Id="rId32" Type="http://schemas.openxmlformats.org/officeDocument/2006/relationships/printerSettings" Target="../printerSettings/printerSettings112.bin"/><Relationship Id="rId37" Type="http://schemas.openxmlformats.org/officeDocument/2006/relationships/printerSettings" Target="../printerSettings/printerSettings117.bin"/><Relationship Id="rId40" Type="http://schemas.openxmlformats.org/officeDocument/2006/relationships/printerSettings" Target="../printerSettings/printerSettings120.bin"/><Relationship Id="rId45" Type="http://schemas.openxmlformats.org/officeDocument/2006/relationships/printerSettings" Target="../printerSettings/printerSettings125.bin"/><Relationship Id="rId53" Type="http://schemas.openxmlformats.org/officeDocument/2006/relationships/printerSettings" Target="../printerSettings/printerSettings133.bin"/><Relationship Id="rId58" Type="http://schemas.openxmlformats.org/officeDocument/2006/relationships/printerSettings" Target="../printerSettings/printerSettings138.bin"/><Relationship Id="rId66" Type="http://schemas.openxmlformats.org/officeDocument/2006/relationships/printerSettings" Target="../printerSettings/printerSettings146.bin"/><Relationship Id="rId74" Type="http://schemas.openxmlformats.org/officeDocument/2006/relationships/printerSettings" Target="../printerSettings/printerSettings154.bin"/><Relationship Id="rId79" Type="http://schemas.openxmlformats.org/officeDocument/2006/relationships/printerSettings" Target="../printerSettings/printerSettings159.bin"/><Relationship Id="rId5" Type="http://schemas.openxmlformats.org/officeDocument/2006/relationships/printerSettings" Target="../printerSettings/printerSettings85.bin"/><Relationship Id="rId61" Type="http://schemas.openxmlformats.org/officeDocument/2006/relationships/printerSettings" Target="../printerSettings/printerSettings141.bin"/><Relationship Id="rId10" Type="http://schemas.openxmlformats.org/officeDocument/2006/relationships/printerSettings" Target="../printerSettings/printerSettings90.bin"/><Relationship Id="rId19" Type="http://schemas.openxmlformats.org/officeDocument/2006/relationships/printerSettings" Target="../printerSettings/printerSettings99.bin"/><Relationship Id="rId31" Type="http://schemas.openxmlformats.org/officeDocument/2006/relationships/printerSettings" Target="../printerSettings/printerSettings111.bin"/><Relationship Id="rId44" Type="http://schemas.openxmlformats.org/officeDocument/2006/relationships/printerSettings" Target="../printerSettings/printerSettings124.bin"/><Relationship Id="rId52" Type="http://schemas.openxmlformats.org/officeDocument/2006/relationships/printerSettings" Target="../printerSettings/printerSettings132.bin"/><Relationship Id="rId60" Type="http://schemas.openxmlformats.org/officeDocument/2006/relationships/printerSettings" Target="../printerSettings/printerSettings140.bin"/><Relationship Id="rId65" Type="http://schemas.openxmlformats.org/officeDocument/2006/relationships/printerSettings" Target="../printerSettings/printerSettings145.bin"/><Relationship Id="rId73" Type="http://schemas.openxmlformats.org/officeDocument/2006/relationships/printerSettings" Target="../printerSettings/printerSettings153.bin"/><Relationship Id="rId78" Type="http://schemas.openxmlformats.org/officeDocument/2006/relationships/printerSettings" Target="../printerSettings/printerSettings158.bin"/><Relationship Id="rId81" Type="http://schemas.openxmlformats.org/officeDocument/2006/relationships/drawing" Target="../drawings/drawing2.xml"/><Relationship Id="rId4" Type="http://schemas.openxmlformats.org/officeDocument/2006/relationships/printerSettings" Target="../printerSettings/printerSettings84.bin"/><Relationship Id="rId9" Type="http://schemas.openxmlformats.org/officeDocument/2006/relationships/printerSettings" Target="../printerSettings/printerSettings89.bin"/><Relationship Id="rId14" Type="http://schemas.openxmlformats.org/officeDocument/2006/relationships/printerSettings" Target="../printerSettings/printerSettings94.bin"/><Relationship Id="rId22" Type="http://schemas.openxmlformats.org/officeDocument/2006/relationships/printerSettings" Target="../printerSettings/printerSettings102.bin"/><Relationship Id="rId27" Type="http://schemas.openxmlformats.org/officeDocument/2006/relationships/printerSettings" Target="../printerSettings/printerSettings107.bin"/><Relationship Id="rId30" Type="http://schemas.openxmlformats.org/officeDocument/2006/relationships/printerSettings" Target="../printerSettings/printerSettings110.bin"/><Relationship Id="rId35" Type="http://schemas.openxmlformats.org/officeDocument/2006/relationships/printerSettings" Target="../printerSettings/printerSettings115.bin"/><Relationship Id="rId43" Type="http://schemas.openxmlformats.org/officeDocument/2006/relationships/printerSettings" Target="../printerSettings/printerSettings123.bin"/><Relationship Id="rId48" Type="http://schemas.openxmlformats.org/officeDocument/2006/relationships/printerSettings" Target="../printerSettings/printerSettings128.bin"/><Relationship Id="rId56" Type="http://schemas.openxmlformats.org/officeDocument/2006/relationships/printerSettings" Target="../printerSettings/printerSettings136.bin"/><Relationship Id="rId64" Type="http://schemas.openxmlformats.org/officeDocument/2006/relationships/printerSettings" Target="../printerSettings/printerSettings144.bin"/><Relationship Id="rId69" Type="http://schemas.openxmlformats.org/officeDocument/2006/relationships/printerSettings" Target="../printerSettings/printerSettings149.bin"/><Relationship Id="rId77" Type="http://schemas.openxmlformats.org/officeDocument/2006/relationships/printerSettings" Target="../printerSettings/printerSettings157.bin"/><Relationship Id="rId8" Type="http://schemas.openxmlformats.org/officeDocument/2006/relationships/printerSettings" Target="../printerSettings/printerSettings88.bin"/><Relationship Id="rId51" Type="http://schemas.openxmlformats.org/officeDocument/2006/relationships/printerSettings" Target="../printerSettings/printerSettings131.bin"/><Relationship Id="rId72" Type="http://schemas.openxmlformats.org/officeDocument/2006/relationships/printerSettings" Target="../printerSettings/printerSettings152.bin"/><Relationship Id="rId80" Type="http://schemas.openxmlformats.org/officeDocument/2006/relationships/printerSettings" Target="../printerSettings/printerSettings160.bin"/><Relationship Id="rId3" Type="http://schemas.openxmlformats.org/officeDocument/2006/relationships/printerSettings" Target="../printerSettings/printerSettings83.bin"/><Relationship Id="rId12" Type="http://schemas.openxmlformats.org/officeDocument/2006/relationships/printerSettings" Target="../printerSettings/printerSettings92.bin"/><Relationship Id="rId17" Type="http://schemas.openxmlformats.org/officeDocument/2006/relationships/printerSettings" Target="../printerSettings/printerSettings97.bin"/><Relationship Id="rId25" Type="http://schemas.openxmlformats.org/officeDocument/2006/relationships/printerSettings" Target="../printerSettings/printerSettings105.bin"/><Relationship Id="rId33" Type="http://schemas.openxmlformats.org/officeDocument/2006/relationships/printerSettings" Target="../printerSettings/printerSettings113.bin"/><Relationship Id="rId38" Type="http://schemas.openxmlformats.org/officeDocument/2006/relationships/printerSettings" Target="../printerSettings/printerSettings118.bin"/><Relationship Id="rId46" Type="http://schemas.openxmlformats.org/officeDocument/2006/relationships/printerSettings" Target="../printerSettings/printerSettings126.bin"/><Relationship Id="rId59" Type="http://schemas.openxmlformats.org/officeDocument/2006/relationships/printerSettings" Target="../printerSettings/printerSettings139.bin"/><Relationship Id="rId67" Type="http://schemas.openxmlformats.org/officeDocument/2006/relationships/printerSettings" Target="../printerSettings/printerSettings147.bin"/><Relationship Id="rId20" Type="http://schemas.openxmlformats.org/officeDocument/2006/relationships/printerSettings" Target="../printerSettings/printerSettings100.bin"/><Relationship Id="rId41" Type="http://schemas.openxmlformats.org/officeDocument/2006/relationships/printerSettings" Target="../printerSettings/printerSettings121.bin"/><Relationship Id="rId54" Type="http://schemas.openxmlformats.org/officeDocument/2006/relationships/printerSettings" Target="../printerSettings/printerSettings134.bin"/><Relationship Id="rId62" Type="http://schemas.openxmlformats.org/officeDocument/2006/relationships/printerSettings" Target="../printerSettings/printerSettings142.bin"/><Relationship Id="rId70" Type="http://schemas.openxmlformats.org/officeDocument/2006/relationships/printerSettings" Target="../printerSettings/printerSettings150.bin"/><Relationship Id="rId75" Type="http://schemas.openxmlformats.org/officeDocument/2006/relationships/printerSettings" Target="../printerSettings/printerSettings155.bin"/><Relationship Id="rId1" Type="http://schemas.openxmlformats.org/officeDocument/2006/relationships/printerSettings" Target="../printerSettings/printerSettings81.bin"/><Relationship Id="rId6" Type="http://schemas.openxmlformats.org/officeDocument/2006/relationships/printerSettings" Target="../printerSettings/printerSettings86.bin"/><Relationship Id="rId15" Type="http://schemas.openxmlformats.org/officeDocument/2006/relationships/printerSettings" Target="../printerSettings/printerSettings95.bin"/><Relationship Id="rId23" Type="http://schemas.openxmlformats.org/officeDocument/2006/relationships/printerSettings" Target="../printerSettings/printerSettings103.bin"/><Relationship Id="rId28" Type="http://schemas.openxmlformats.org/officeDocument/2006/relationships/printerSettings" Target="../printerSettings/printerSettings108.bin"/><Relationship Id="rId36" Type="http://schemas.openxmlformats.org/officeDocument/2006/relationships/printerSettings" Target="../printerSettings/printerSettings116.bin"/><Relationship Id="rId49" Type="http://schemas.openxmlformats.org/officeDocument/2006/relationships/printerSettings" Target="../printerSettings/printerSettings129.bin"/><Relationship Id="rId57" Type="http://schemas.openxmlformats.org/officeDocument/2006/relationships/printerSettings" Target="../printerSettings/printerSettings137.bin"/></Relationships>
</file>

<file path=xl/worksheets/_rels/sheet3.xml.rels><?xml version="1.0" encoding="UTF-8" standalone="yes"?>
<Relationships xmlns="http://schemas.openxmlformats.org/package/2006/relationships"><Relationship Id="rId13" Type="http://schemas.openxmlformats.org/officeDocument/2006/relationships/printerSettings" Target="../printerSettings/printerSettings173.bin"/><Relationship Id="rId18" Type="http://schemas.openxmlformats.org/officeDocument/2006/relationships/printerSettings" Target="../printerSettings/printerSettings178.bin"/><Relationship Id="rId26" Type="http://schemas.openxmlformats.org/officeDocument/2006/relationships/printerSettings" Target="../printerSettings/printerSettings186.bin"/><Relationship Id="rId39" Type="http://schemas.openxmlformats.org/officeDocument/2006/relationships/printerSettings" Target="../printerSettings/printerSettings199.bin"/><Relationship Id="rId21" Type="http://schemas.openxmlformats.org/officeDocument/2006/relationships/printerSettings" Target="../printerSettings/printerSettings181.bin"/><Relationship Id="rId34" Type="http://schemas.openxmlformats.org/officeDocument/2006/relationships/printerSettings" Target="../printerSettings/printerSettings194.bin"/><Relationship Id="rId42" Type="http://schemas.openxmlformats.org/officeDocument/2006/relationships/printerSettings" Target="../printerSettings/printerSettings202.bin"/><Relationship Id="rId47" Type="http://schemas.openxmlformats.org/officeDocument/2006/relationships/printerSettings" Target="../printerSettings/printerSettings207.bin"/><Relationship Id="rId50" Type="http://schemas.openxmlformats.org/officeDocument/2006/relationships/printerSettings" Target="../printerSettings/printerSettings210.bin"/><Relationship Id="rId55" Type="http://schemas.openxmlformats.org/officeDocument/2006/relationships/printerSettings" Target="../printerSettings/printerSettings215.bin"/><Relationship Id="rId63" Type="http://schemas.openxmlformats.org/officeDocument/2006/relationships/printerSettings" Target="../printerSettings/printerSettings223.bin"/><Relationship Id="rId68" Type="http://schemas.openxmlformats.org/officeDocument/2006/relationships/printerSettings" Target="../printerSettings/printerSettings228.bin"/><Relationship Id="rId76" Type="http://schemas.openxmlformats.org/officeDocument/2006/relationships/printerSettings" Target="../printerSettings/printerSettings236.bin"/><Relationship Id="rId7" Type="http://schemas.openxmlformats.org/officeDocument/2006/relationships/printerSettings" Target="../printerSettings/printerSettings167.bin"/><Relationship Id="rId71" Type="http://schemas.openxmlformats.org/officeDocument/2006/relationships/printerSettings" Target="../printerSettings/printerSettings231.bin"/><Relationship Id="rId2" Type="http://schemas.openxmlformats.org/officeDocument/2006/relationships/printerSettings" Target="../printerSettings/printerSettings162.bin"/><Relationship Id="rId16" Type="http://schemas.openxmlformats.org/officeDocument/2006/relationships/printerSettings" Target="../printerSettings/printerSettings176.bin"/><Relationship Id="rId29" Type="http://schemas.openxmlformats.org/officeDocument/2006/relationships/printerSettings" Target="../printerSettings/printerSettings189.bin"/><Relationship Id="rId11" Type="http://schemas.openxmlformats.org/officeDocument/2006/relationships/printerSettings" Target="../printerSettings/printerSettings171.bin"/><Relationship Id="rId24" Type="http://schemas.openxmlformats.org/officeDocument/2006/relationships/printerSettings" Target="../printerSettings/printerSettings184.bin"/><Relationship Id="rId32" Type="http://schemas.openxmlformats.org/officeDocument/2006/relationships/printerSettings" Target="../printerSettings/printerSettings192.bin"/><Relationship Id="rId37" Type="http://schemas.openxmlformats.org/officeDocument/2006/relationships/printerSettings" Target="../printerSettings/printerSettings197.bin"/><Relationship Id="rId40" Type="http://schemas.openxmlformats.org/officeDocument/2006/relationships/printerSettings" Target="../printerSettings/printerSettings200.bin"/><Relationship Id="rId45" Type="http://schemas.openxmlformats.org/officeDocument/2006/relationships/printerSettings" Target="../printerSettings/printerSettings205.bin"/><Relationship Id="rId53" Type="http://schemas.openxmlformats.org/officeDocument/2006/relationships/printerSettings" Target="../printerSettings/printerSettings213.bin"/><Relationship Id="rId58" Type="http://schemas.openxmlformats.org/officeDocument/2006/relationships/printerSettings" Target="../printerSettings/printerSettings218.bin"/><Relationship Id="rId66" Type="http://schemas.openxmlformats.org/officeDocument/2006/relationships/printerSettings" Target="../printerSettings/printerSettings226.bin"/><Relationship Id="rId74" Type="http://schemas.openxmlformats.org/officeDocument/2006/relationships/printerSettings" Target="../printerSettings/printerSettings234.bin"/><Relationship Id="rId79" Type="http://schemas.openxmlformats.org/officeDocument/2006/relationships/printerSettings" Target="../printerSettings/printerSettings239.bin"/><Relationship Id="rId5" Type="http://schemas.openxmlformats.org/officeDocument/2006/relationships/printerSettings" Target="../printerSettings/printerSettings165.bin"/><Relationship Id="rId61" Type="http://schemas.openxmlformats.org/officeDocument/2006/relationships/printerSettings" Target="../printerSettings/printerSettings221.bin"/><Relationship Id="rId10" Type="http://schemas.openxmlformats.org/officeDocument/2006/relationships/printerSettings" Target="../printerSettings/printerSettings170.bin"/><Relationship Id="rId19" Type="http://schemas.openxmlformats.org/officeDocument/2006/relationships/printerSettings" Target="../printerSettings/printerSettings179.bin"/><Relationship Id="rId31" Type="http://schemas.openxmlformats.org/officeDocument/2006/relationships/printerSettings" Target="../printerSettings/printerSettings191.bin"/><Relationship Id="rId44" Type="http://schemas.openxmlformats.org/officeDocument/2006/relationships/printerSettings" Target="../printerSettings/printerSettings204.bin"/><Relationship Id="rId52" Type="http://schemas.openxmlformats.org/officeDocument/2006/relationships/printerSettings" Target="../printerSettings/printerSettings212.bin"/><Relationship Id="rId60" Type="http://schemas.openxmlformats.org/officeDocument/2006/relationships/printerSettings" Target="../printerSettings/printerSettings220.bin"/><Relationship Id="rId65" Type="http://schemas.openxmlformats.org/officeDocument/2006/relationships/printerSettings" Target="../printerSettings/printerSettings225.bin"/><Relationship Id="rId73" Type="http://schemas.openxmlformats.org/officeDocument/2006/relationships/printerSettings" Target="../printerSettings/printerSettings233.bin"/><Relationship Id="rId78" Type="http://schemas.openxmlformats.org/officeDocument/2006/relationships/printerSettings" Target="../printerSettings/printerSettings238.bin"/><Relationship Id="rId81" Type="http://schemas.openxmlformats.org/officeDocument/2006/relationships/drawing" Target="../drawings/drawing3.xml"/><Relationship Id="rId4" Type="http://schemas.openxmlformats.org/officeDocument/2006/relationships/printerSettings" Target="../printerSettings/printerSettings164.bin"/><Relationship Id="rId9" Type="http://schemas.openxmlformats.org/officeDocument/2006/relationships/printerSettings" Target="../printerSettings/printerSettings169.bin"/><Relationship Id="rId14" Type="http://schemas.openxmlformats.org/officeDocument/2006/relationships/printerSettings" Target="../printerSettings/printerSettings174.bin"/><Relationship Id="rId22" Type="http://schemas.openxmlformats.org/officeDocument/2006/relationships/printerSettings" Target="../printerSettings/printerSettings182.bin"/><Relationship Id="rId27" Type="http://schemas.openxmlformats.org/officeDocument/2006/relationships/printerSettings" Target="../printerSettings/printerSettings187.bin"/><Relationship Id="rId30" Type="http://schemas.openxmlformats.org/officeDocument/2006/relationships/printerSettings" Target="../printerSettings/printerSettings190.bin"/><Relationship Id="rId35" Type="http://schemas.openxmlformats.org/officeDocument/2006/relationships/printerSettings" Target="../printerSettings/printerSettings195.bin"/><Relationship Id="rId43" Type="http://schemas.openxmlformats.org/officeDocument/2006/relationships/printerSettings" Target="../printerSettings/printerSettings203.bin"/><Relationship Id="rId48" Type="http://schemas.openxmlformats.org/officeDocument/2006/relationships/printerSettings" Target="../printerSettings/printerSettings208.bin"/><Relationship Id="rId56" Type="http://schemas.openxmlformats.org/officeDocument/2006/relationships/printerSettings" Target="../printerSettings/printerSettings216.bin"/><Relationship Id="rId64" Type="http://schemas.openxmlformats.org/officeDocument/2006/relationships/printerSettings" Target="../printerSettings/printerSettings224.bin"/><Relationship Id="rId69" Type="http://schemas.openxmlformats.org/officeDocument/2006/relationships/printerSettings" Target="../printerSettings/printerSettings229.bin"/><Relationship Id="rId77" Type="http://schemas.openxmlformats.org/officeDocument/2006/relationships/printerSettings" Target="../printerSettings/printerSettings237.bin"/><Relationship Id="rId8" Type="http://schemas.openxmlformats.org/officeDocument/2006/relationships/printerSettings" Target="../printerSettings/printerSettings168.bin"/><Relationship Id="rId51" Type="http://schemas.openxmlformats.org/officeDocument/2006/relationships/printerSettings" Target="../printerSettings/printerSettings211.bin"/><Relationship Id="rId72" Type="http://schemas.openxmlformats.org/officeDocument/2006/relationships/printerSettings" Target="../printerSettings/printerSettings232.bin"/><Relationship Id="rId80" Type="http://schemas.openxmlformats.org/officeDocument/2006/relationships/printerSettings" Target="../printerSettings/printerSettings240.bin"/><Relationship Id="rId3" Type="http://schemas.openxmlformats.org/officeDocument/2006/relationships/printerSettings" Target="../printerSettings/printerSettings163.bin"/><Relationship Id="rId12" Type="http://schemas.openxmlformats.org/officeDocument/2006/relationships/printerSettings" Target="../printerSettings/printerSettings172.bin"/><Relationship Id="rId17" Type="http://schemas.openxmlformats.org/officeDocument/2006/relationships/printerSettings" Target="../printerSettings/printerSettings177.bin"/><Relationship Id="rId25" Type="http://schemas.openxmlformats.org/officeDocument/2006/relationships/printerSettings" Target="../printerSettings/printerSettings185.bin"/><Relationship Id="rId33" Type="http://schemas.openxmlformats.org/officeDocument/2006/relationships/printerSettings" Target="../printerSettings/printerSettings193.bin"/><Relationship Id="rId38" Type="http://schemas.openxmlformats.org/officeDocument/2006/relationships/printerSettings" Target="../printerSettings/printerSettings198.bin"/><Relationship Id="rId46" Type="http://schemas.openxmlformats.org/officeDocument/2006/relationships/printerSettings" Target="../printerSettings/printerSettings206.bin"/><Relationship Id="rId59" Type="http://schemas.openxmlformats.org/officeDocument/2006/relationships/printerSettings" Target="../printerSettings/printerSettings219.bin"/><Relationship Id="rId67" Type="http://schemas.openxmlformats.org/officeDocument/2006/relationships/printerSettings" Target="../printerSettings/printerSettings227.bin"/><Relationship Id="rId20" Type="http://schemas.openxmlformats.org/officeDocument/2006/relationships/printerSettings" Target="../printerSettings/printerSettings180.bin"/><Relationship Id="rId41" Type="http://schemas.openxmlformats.org/officeDocument/2006/relationships/printerSettings" Target="../printerSettings/printerSettings201.bin"/><Relationship Id="rId54" Type="http://schemas.openxmlformats.org/officeDocument/2006/relationships/printerSettings" Target="../printerSettings/printerSettings214.bin"/><Relationship Id="rId62" Type="http://schemas.openxmlformats.org/officeDocument/2006/relationships/printerSettings" Target="../printerSettings/printerSettings222.bin"/><Relationship Id="rId70" Type="http://schemas.openxmlformats.org/officeDocument/2006/relationships/printerSettings" Target="../printerSettings/printerSettings230.bin"/><Relationship Id="rId75" Type="http://schemas.openxmlformats.org/officeDocument/2006/relationships/printerSettings" Target="../printerSettings/printerSettings235.bin"/><Relationship Id="rId1" Type="http://schemas.openxmlformats.org/officeDocument/2006/relationships/printerSettings" Target="../printerSettings/printerSettings161.bin"/><Relationship Id="rId6" Type="http://schemas.openxmlformats.org/officeDocument/2006/relationships/printerSettings" Target="../printerSettings/printerSettings166.bin"/><Relationship Id="rId15" Type="http://schemas.openxmlformats.org/officeDocument/2006/relationships/printerSettings" Target="../printerSettings/printerSettings175.bin"/><Relationship Id="rId23" Type="http://schemas.openxmlformats.org/officeDocument/2006/relationships/printerSettings" Target="../printerSettings/printerSettings183.bin"/><Relationship Id="rId28" Type="http://schemas.openxmlformats.org/officeDocument/2006/relationships/printerSettings" Target="../printerSettings/printerSettings188.bin"/><Relationship Id="rId36" Type="http://schemas.openxmlformats.org/officeDocument/2006/relationships/printerSettings" Target="../printerSettings/printerSettings196.bin"/><Relationship Id="rId49" Type="http://schemas.openxmlformats.org/officeDocument/2006/relationships/printerSettings" Target="../printerSettings/printerSettings209.bin"/><Relationship Id="rId57" Type="http://schemas.openxmlformats.org/officeDocument/2006/relationships/printerSettings" Target="../printerSettings/printerSettings2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C68"/>
  <sheetViews>
    <sheetView showGridLines="0" workbookViewId="0">
      <selection activeCell="H64" sqref="H64"/>
    </sheetView>
  </sheetViews>
  <sheetFormatPr defaultRowHeight="15" x14ac:dyDescent="0.25"/>
  <sheetData>
    <row r="3" spans="2:2" ht="26.25" x14ac:dyDescent="0.4">
      <c r="B3" s="26" t="s">
        <v>182</v>
      </c>
    </row>
    <row r="49" spans="2:3" x14ac:dyDescent="0.25">
      <c r="B49" s="25" t="s">
        <v>183</v>
      </c>
      <c r="C49" s="25"/>
    </row>
    <row r="51" spans="2:3" x14ac:dyDescent="0.25">
      <c r="B51" s="2"/>
      <c r="C51" t="s">
        <v>22</v>
      </c>
    </row>
    <row r="52" spans="2:3" ht="15.75" thickBot="1" x14ac:dyDescent="0.3">
      <c r="B52" s="33"/>
      <c r="C52" t="s">
        <v>20</v>
      </c>
    </row>
    <row r="53" spans="2:3" ht="16.5" thickTop="1" thickBot="1" x14ac:dyDescent="0.3">
      <c r="B53" s="17"/>
      <c r="C53" t="s">
        <v>153</v>
      </c>
    </row>
    <row r="54" spans="2:3" ht="16.5" thickTop="1" thickBot="1" x14ac:dyDescent="0.3">
      <c r="B54" s="83"/>
      <c r="C54" t="s">
        <v>21</v>
      </c>
    </row>
    <row r="55" spans="2:3" ht="16.5" thickTop="1" thickBot="1" x14ac:dyDescent="0.3">
      <c r="B55" s="84"/>
      <c r="C55" t="s">
        <v>312</v>
      </c>
    </row>
    <row r="56" spans="2:3" ht="16.5" thickTop="1" thickBot="1" x14ac:dyDescent="0.3">
      <c r="B56" s="19"/>
      <c r="C56" t="s">
        <v>176</v>
      </c>
    </row>
    <row r="57" spans="2:3" ht="16.5" thickTop="1" thickBot="1" x14ac:dyDescent="0.3">
      <c r="B57" s="81"/>
      <c r="C57" s="82" t="s">
        <v>313</v>
      </c>
    </row>
    <row r="58" spans="2:3" ht="15.75" thickTop="1" x14ac:dyDescent="0.25"/>
    <row r="59" spans="2:3" x14ac:dyDescent="0.25">
      <c r="B59" s="34" t="s">
        <v>184</v>
      </c>
    </row>
    <row r="61" spans="2:3" x14ac:dyDescent="0.25">
      <c r="B61" s="18"/>
      <c r="C61" t="s">
        <v>309</v>
      </c>
    </row>
    <row r="62" spans="2:3" x14ac:dyDescent="0.25">
      <c r="B62" s="15"/>
      <c r="C62" t="s">
        <v>310</v>
      </c>
    </row>
    <row r="63" spans="2:3" x14ac:dyDescent="0.25">
      <c r="B63" s="35"/>
      <c r="C63" t="s">
        <v>186</v>
      </c>
    </row>
    <row r="64" spans="2:3" x14ac:dyDescent="0.25">
      <c r="B64" s="28"/>
      <c r="C64" t="s">
        <v>185</v>
      </c>
    </row>
    <row r="65" spans="2:3" x14ac:dyDescent="0.25">
      <c r="B65" s="40" t="s">
        <v>119</v>
      </c>
      <c r="C65" s="39" t="s">
        <v>200</v>
      </c>
    </row>
    <row r="66" spans="2:3" x14ac:dyDescent="0.25">
      <c r="B66" s="41" t="s">
        <v>131</v>
      </c>
      <c r="C66" s="39" t="s">
        <v>203</v>
      </c>
    </row>
    <row r="67" spans="2:3" x14ac:dyDescent="0.25">
      <c r="C67" t="s">
        <v>204</v>
      </c>
    </row>
    <row r="68" spans="2:3" x14ac:dyDescent="0.25">
      <c r="B68" s="86" t="s">
        <v>148</v>
      </c>
      <c r="C68" s="82" t="s">
        <v>311</v>
      </c>
    </row>
  </sheetData>
  <sheetProtection algorithmName="SHA-512" hashValue="5+0Sg8lZMobmrKbUEKIUOnfXSo/JfDWNNfu9cRbwqVkFVF09t6BMqEo0YcAAjGYAShjRP7LfqX31hORdLUOk/w==" saltValue="uc4aiYF4LMvSnNoFz08+Bg==" spinCount="100000" sheet="1" objects="1" scenarios="1"/>
  <protectedRanges>
    <protectedRange sqref="B66" name="Pobočky"/>
  </protectedRanges>
  <customSheetViews>
    <customSheetView guid="{EE421B92-3371-46ED-AB79-ACE882EB9F48}" showGridLines="0" fitToPage="1" topLeftCell="A13">
      <selection activeCell="A27" sqref="A27:XFD27"/>
      <pageMargins left="0.7" right="0.7" top="0.78740157499999996" bottom="0.78740157499999996" header="0.3" footer="0.3"/>
      <pageSetup paperSize="9" scale="53" orientation="portrait" r:id="rId1"/>
    </customSheetView>
    <customSheetView guid="{21AA4CC3-78B6-450C-8409-6549C50899B6}" showGridLines="0" fitToPage="1">
      <selection activeCell="L2" sqref="L2"/>
      <pageMargins left="0.7" right="0.7" top="0.78740157499999996" bottom="0.78740157499999996" header="0.3" footer="0.3"/>
      <pageSetup paperSize="9" scale="53" orientation="portrait" r:id="rId2"/>
    </customSheetView>
    <customSheetView guid="{808BF632-861F-413C-B976-AFE210849C0E}" showGridLines="0" fitToPage="1" topLeftCell="A10">
      <selection activeCell="I75" sqref="I75"/>
      <pageMargins left="0.7" right="0.7" top="0.78740157499999996" bottom="0.78740157499999996" header="0.3" footer="0.3"/>
      <pageSetup paperSize="9" scale="53" orientation="portrait" r:id="rId3"/>
    </customSheetView>
    <customSheetView guid="{C1FEE66A-3EF4-4F88-87DF-30ACD3746783}" showGridLines="0" fitToPage="1" topLeftCell="A49">
      <selection activeCell="I75" sqref="I75"/>
      <pageMargins left="0.7" right="0.7" top="0.78740157499999996" bottom="0.78740157499999996" header="0.3" footer="0.3"/>
      <pageSetup paperSize="9" scale="54" orientation="portrait" r:id="rId4"/>
    </customSheetView>
    <customSheetView guid="{C50AAA41-C098-4F86-9548-F433412BC9A2}" showGridLines="0" fitToPage="1" topLeftCell="A19">
      <selection activeCell="I75" sqref="I75"/>
      <pageMargins left="0.7" right="0.7" top="0.78740157499999996" bottom="0.78740157499999996" header="0.3" footer="0.3"/>
      <pageSetup paperSize="9" scale="53" orientation="portrait" r:id="rId5"/>
    </customSheetView>
    <customSheetView guid="{55C05027-CD88-44BC-BB51-0830F2BB2D28}" showGridLines="0" fitToPage="1" topLeftCell="A19">
      <selection activeCell="I75" sqref="I75"/>
      <pageMargins left="0.7" right="0.7" top="0.78740157499999996" bottom="0.78740157499999996" header="0.3" footer="0.3"/>
      <pageSetup paperSize="9" scale="53" orientation="portrait" r:id="rId6"/>
    </customSheetView>
    <customSheetView guid="{1C156654-7679-4E9E-9729-426356F8626D}" showGridLines="0" fitToPage="1" topLeftCell="A16">
      <selection activeCell="I75" sqref="I75"/>
      <pageMargins left="0.7" right="0.7" top="0.78740157499999996" bottom="0.78740157499999996" header="0.3" footer="0.3"/>
      <pageSetup paperSize="9" scale="53" orientation="portrait" r:id="rId7"/>
    </customSheetView>
    <customSheetView guid="{E2811D54-71F3-489F-AF93-43E3010497AA}" showGridLines="0" fitToPage="1">
      <selection activeCell="H64" sqref="H64"/>
      <pageMargins left="0.7" right="0.7" top="0.78740157499999996" bottom="0.78740157499999996" header="0.3" footer="0.3"/>
      <pageSetup paperSize="9" scale="54" orientation="portrait" r:id="rId8"/>
    </customSheetView>
    <customSheetView guid="{561AE4E7-8511-4BC9-A05B-FBDDD15F31C2}" showPageBreaks="1" showGridLines="0" fitToPage="1">
      <selection activeCell="I75" sqref="I75"/>
      <pageMargins left="0.7" right="0.7" top="0.78740157499999996" bottom="0.78740157499999996" header="0.3" footer="0.3"/>
      <pageSetup paperSize="9" scale="53" orientation="portrait" r:id="rId9"/>
    </customSheetView>
    <customSheetView guid="{2FA35E6A-9667-4FA7-91B5-89B564594059}" showGridLines="0" fitToPage="1" topLeftCell="A10">
      <selection activeCell="S46" sqref="S46"/>
      <pageMargins left="0.7" right="0.7" top="0.78740157499999996" bottom="0.78740157499999996" header="0.3" footer="0.3"/>
      <pageSetup paperSize="9" scale="53" orientation="portrait" r:id="rId10"/>
    </customSheetView>
    <customSheetView guid="{44540C88-B480-415F-A8BD-B391F8590695}" showGridLines="0" fitToPage="1" topLeftCell="A4">
      <selection activeCell="I75" sqref="I75"/>
      <pageMargins left="0.7" right="0.7" top="0.78740157499999996" bottom="0.78740157499999996" header="0.3" footer="0.3"/>
      <pageSetup paperSize="9" scale="54" orientation="portrait" r:id="rId11"/>
    </customSheetView>
    <customSheetView guid="{53DE644B-DFBE-46AD-B40E-A3F6770863A0}" showGridLines="0" fitToPage="1" topLeftCell="A40">
      <selection activeCell="I75" sqref="I75"/>
      <pageMargins left="0.7" right="0.7" top="0.78740157499999996" bottom="0.78740157499999996" header="0.3" footer="0.3"/>
      <pageSetup paperSize="9" scale="54" orientation="portrait" r:id="rId12"/>
    </customSheetView>
    <customSheetView guid="{3132D2DA-2B5E-44A1-B9A0-3B2F5909251F}" showGridLines="0" fitToPage="1" topLeftCell="A13">
      <selection activeCell="I75" sqref="I75"/>
      <pageMargins left="0.7" right="0.7" top="0.78740157499999996" bottom="0.78740157499999996" header="0.3" footer="0.3"/>
      <pageSetup paperSize="9" scale="53" orientation="portrait" r:id="rId13"/>
    </customSheetView>
    <customSheetView guid="{665BDF93-7F54-4BAB-B687-055CE1D39B80}" showGridLines="0" fitToPage="1">
      <selection activeCell="H64" sqref="H64"/>
      <pageMargins left="0.7" right="0.7" top="0.78740157499999996" bottom="0.78740157499999996" header="0.3" footer="0.3"/>
      <pageSetup paperSize="9" scale="54" orientation="portrait" r:id="rId14"/>
    </customSheetView>
    <customSheetView guid="{4C917700-68A9-435F-8306-CC3A577E3383}" showGridLines="0" fitToPage="1">
      <selection activeCell="S46" sqref="S46"/>
      <pageMargins left="0.7" right="0.7" top="0.78740157499999996" bottom="0.78740157499999996" header="0.3" footer="0.3"/>
      <pageSetup paperSize="9" scale="54" orientation="portrait" r:id="rId15"/>
    </customSheetView>
    <customSheetView guid="{0B34AF21-698F-49F3-B63F-0C4F5D162949}" showGridLines="0" fitToPage="1" topLeftCell="A4">
      <selection activeCell="H64" sqref="H64"/>
      <pageMargins left="0.7" right="0.7" top="0.78740157499999996" bottom="0.78740157499999996" header="0.3" footer="0.3"/>
      <pageSetup paperSize="9" scale="54" orientation="portrait" r:id="rId16"/>
    </customSheetView>
    <customSheetView guid="{36158AE7-78E3-4C44-9ACB-1F047CDC3B21}" showPageBreaks="1" showGridLines="0" fitToPage="1">
      <selection activeCell="I75" sqref="I75"/>
      <pageMargins left="0.7" right="0.7" top="0.78740157499999996" bottom="0.78740157499999996" header="0.3" footer="0.3"/>
      <pageSetup paperSize="9" scale="54" orientation="portrait" r:id="rId17"/>
    </customSheetView>
    <customSheetView guid="{457A1EDA-DC47-4307-81AD-35A52D58830B}" showGridLines="0" fitToPage="1" topLeftCell="A13">
      <selection activeCell="I75" sqref="I75"/>
      <pageMargins left="0.7" right="0.7" top="0.78740157499999996" bottom="0.78740157499999996" header="0.3" footer="0.3"/>
      <pageSetup paperSize="9" scale="53" orientation="portrait" r:id="rId18"/>
    </customSheetView>
    <customSheetView guid="{983F14E2-1138-4317-A006-74181ACC88A2}" showGridLines="0" fitToPage="1">
      <selection activeCell="S46" sqref="S46"/>
      <pageMargins left="0.7" right="0.7" top="0.78740157499999996" bottom="0.78740157499999996" header="0.3" footer="0.3"/>
      <pageSetup paperSize="9" scale="54" orientation="portrait" r:id="rId19"/>
    </customSheetView>
    <customSheetView guid="{C564E3BA-6F26-43E8-B9B3-49E901ADF353}" showGridLines="0" fitToPage="1" topLeftCell="A10">
      <selection activeCell="I75" sqref="I75"/>
      <pageMargins left="0.7" right="0.7" top="0.78740157499999996" bottom="0.78740157499999996" header="0.3" footer="0.3"/>
      <pageSetup paperSize="9" scale="54" orientation="portrait" r:id="rId20"/>
    </customSheetView>
    <customSheetView guid="{510F66FD-3242-4079-AA47-95F7C68E9B80}" showGridLines="0" fitToPage="1" topLeftCell="A13">
      <selection activeCell="I75" sqref="I75"/>
      <pageMargins left="0.7" right="0.7" top="0.78740157499999996" bottom="0.78740157499999996" header="0.3" footer="0.3"/>
      <pageSetup paperSize="9" scale="53" orientation="portrait" r:id="rId21"/>
    </customSheetView>
    <customSheetView guid="{0877FCBA-42F0-47A1-8C94-62311A3C35C9}" showGridLines="0" fitToPage="1" topLeftCell="A28">
      <selection activeCell="H64" sqref="H64"/>
      <pageMargins left="0.7" right="0.7" top="0.78740157499999996" bottom="0.78740157499999996" header="0.3" footer="0.3"/>
      <pageSetup paperSize="9" scale="53" orientation="portrait" r:id="rId22"/>
    </customSheetView>
    <customSheetView guid="{3FBC9051-EE8E-43D7-927C-51F864E774DC}" showGridLines="0" fitToPage="1" topLeftCell="A13">
      <selection activeCell="I75" sqref="I75"/>
      <pageMargins left="0.7" right="0.7" top="0.78740157499999996" bottom="0.78740157499999996" header="0.3" footer="0.3"/>
      <pageSetup paperSize="9" scale="53" orientation="portrait" r:id="rId23"/>
    </customSheetView>
    <customSheetView guid="{BF43B832-E1CE-480A-BC92-EE67205D223A}" showGridLines="0" fitToPage="1" topLeftCell="A14">
      <selection activeCell="S46" sqref="S46"/>
      <pageMargins left="0.7" right="0.7" top="0.78740157499999996" bottom="0.78740157499999996" header="0.3" footer="0.3"/>
      <pageSetup paperSize="9" scale="53" orientation="portrait" r:id="rId24"/>
    </customSheetView>
    <customSheetView guid="{D4D7DFFF-5FD7-4E56-9749-A4E821EABC45}" showGridLines="0" fitToPage="1" topLeftCell="A40">
      <selection activeCell="I75" sqref="I75"/>
      <pageMargins left="0.7" right="0.7" top="0.78740157499999996" bottom="0.78740157499999996" header="0.3" footer="0.3"/>
      <pageSetup paperSize="9" scale="54" orientation="portrait" r:id="rId25"/>
    </customSheetView>
    <customSheetView guid="{D7E69913-46B4-4CFA-A2F6-59538DAD7AB4}" showGridLines="0" fitToPage="1" topLeftCell="A19">
      <selection activeCell="I75" sqref="I75"/>
      <pageMargins left="0.7" right="0.7" top="0.78740157499999996" bottom="0.78740157499999996" header="0.3" footer="0.3"/>
      <pageSetup paperSize="9" scale="53" orientation="portrait" r:id="rId26"/>
    </customSheetView>
    <customSheetView guid="{485798B2-8C0C-4DE7-8A67-BCEC292BFE18}" showGridLines="0" fitToPage="1" topLeftCell="A14">
      <selection activeCell="S46" sqref="S46"/>
      <pageMargins left="0.7" right="0.7" top="0.78740157499999996" bottom="0.78740157499999996" header="0.3" footer="0.3"/>
      <pageSetup paperSize="9" scale="53" orientation="portrait" r:id="rId27"/>
    </customSheetView>
    <customSheetView guid="{4D1832A0-1350-42AA-B59C-619BE229323A}" showPageBreaks="1" showGridLines="0" fitToPage="1" topLeftCell="A37">
      <selection activeCell="I75" sqref="I75"/>
      <pageMargins left="0.7" right="0.7" top="0.78740157499999996" bottom="0.78740157499999996" header="0.3" footer="0.3"/>
      <pageSetup paperSize="9" scale="54" orientation="portrait" r:id="rId28"/>
    </customSheetView>
    <customSheetView guid="{9252D25E-20A3-4077-AB6A-579A86876800}" showGridLines="0" fitToPage="1" topLeftCell="A25">
      <selection activeCell="I75" sqref="I75"/>
      <pageMargins left="0.7" right="0.7" top="0.78740157499999996" bottom="0.78740157499999996" header="0.3" footer="0.3"/>
      <pageSetup paperSize="9" scale="54" orientation="portrait" r:id="rId29"/>
    </customSheetView>
    <customSheetView guid="{AB718803-202B-475A-9854-F62C77A3D271}" showGridLines="0" fitToPage="1">
      <selection activeCell="I75" sqref="I75"/>
      <pageMargins left="0.7" right="0.7" top="0.78740157499999996" bottom="0.78740157499999996" header="0.3" footer="0.3"/>
      <pageSetup paperSize="9" scale="53" orientation="portrait" r:id="rId30"/>
    </customSheetView>
    <customSheetView guid="{D7141B54-EB07-4A88-9A6A-63189EA63A7D}" showGridLines="0" fitToPage="1" topLeftCell="A16">
      <selection activeCell="I75" sqref="I75"/>
      <pageMargins left="0.7" right="0.7" top="0.78740157499999996" bottom="0.78740157499999996" header="0.3" footer="0.3"/>
      <pageSetup paperSize="9" scale="54" orientation="portrait" r:id="rId31"/>
    </customSheetView>
    <customSheetView guid="{30E7101A-8FF2-427A-88AB-82D9E2F9F40B}" showPageBreaks="1" showGridLines="0" fitToPage="1" topLeftCell="A10">
      <selection activeCell="I75" sqref="I75"/>
      <pageMargins left="0.7" right="0.7" top="0.78740157499999996" bottom="0.78740157499999996" header="0.3" footer="0.3"/>
      <pageSetup paperSize="9" scale="53" orientation="portrait" r:id="rId32"/>
    </customSheetView>
    <customSheetView guid="{D40678CB-3A9D-4134-899E-F58E9F9D3F1A}" showGridLines="0" fitToPage="1">
      <selection activeCell="I75" sqref="I75"/>
      <pageMargins left="0.7" right="0.7" top="0.78740157499999996" bottom="0.78740157499999996" header="0.3" footer="0.3"/>
      <pageSetup paperSize="9" scale="54" orientation="portrait" r:id="rId33"/>
    </customSheetView>
    <customSheetView guid="{D43597F2-EE9D-4CAB-8B98-8D394D2C3885}" showGridLines="0" fitToPage="1" topLeftCell="A49">
      <selection activeCell="I75" sqref="I75"/>
      <pageMargins left="0.7" right="0.7" top="0.78740157499999996" bottom="0.78740157499999996" header="0.3" footer="0.3"/>
      <pageSetup paperSize="9" scale="54" orientation="portrait" r:id="rId34"/>
    </customSheetView>
    <customSheetView guid="{F37F0970-FEB5-4E75-ABAB-F8BF76614900}" showGridLines="0" fitToPage="1" topLeftCell="A14">
      <selection activeCell="S46" sqref="S46"/>
      <pageMargins left="0.7" right="0.7" top="0.78740157499999996" bottom="0.78740157499999996" header="0.3" footer="0.3"/>
      <pageSetup paperSize="9" scale="53" orientation="portrait" r:id="rId35"/>
    </customSheetView>
    <customSheetView guid="{67519B63-A7BE-49DB-9089-93ADF400166E}" showGridLines="0" fitToPage="1">
      <selection activeCell="I75" sqref="I75"/>
      <pageMargins left="0.7" right="0.7" top="0.78740157499999996" bottom="0.78740157499999996" header="0.3" footer="0.3"/>
      <pageSetup paperSize="9" scale="53" orientation="portrait" r:id="rId36"/>
    </customSheetView>
    <customSheetView guid="{E4FDC467-7BE6-4B6F-82A4-24B1FE39F6E5}" showGridLines="0" fitToPage="1" topLeftCell="A37">
      <selection activeCell="V26" sqref="V26"/>
      <pageMargins left="0.7" right="0.7" top="0.78740157499999996" bottom="0.78740157499999996" header="0.3" footer="0.3"/>
      <pageSetup paperSize="9" scale="53" orientation="portrait" r:id="rId37"/>
    </customSheetView>
    <customSheetView guid="{C956137A-582E-4E00-A88B-84328C71F264}" showGridLines="0" fitToPage="1" topLeftCell="A6">
      <selection activeCell="I75" sqref="I75"/>
      <pageMargins left="0.7" right="0.7" top="0.78740157499999996" bottom="0.78740157499999996" header="0.3" footer="0.3"/>
      <pageSetup paperSize="9" scale="53" orientation="portrait" r:id="rId38"/>
    </customSheetView>
    <customSheetView guid="{E7057AB0-A388-4314-878B-A67104F0434C}" showGridLines="0" fitToPage="1">
      <selection activeCell="H64" sqref="H64"/>
      <pageMargins left="0.7" right="0.7" top="0.78740157499999996" bottom="0.78740157499999996" header="0.3" footer="0.3"/>
      <pageSetup paperSize="9" scale="54" orientation="portrait" r:id="rId39"/>
    </customSheetView>
    <customSheetView guid="{DB4F8E48-222A-4E06-A0E6-0955967294D8}" showGridLines="0" fitToPage="1" topLeftCell="A55">
      <selection activeCell="H64" sqref="H64"/>
      <pageMargins left="0.7" right="0.7" top="0.78740157499999996" bottom="0.78740157499999996" header="0.3" footer="0.3"/>
      <pageSetup paperSize="9" scale="54" orientation="portrait" r:id="rId40"/>
    </customSheetView>
    <customSheetView guid="{999CA150-8DCE-4E32-8D10-145A59BC3551}" showGridLines="0" fitToPage="1" topLeftCell="A19">
      <selection activeCell="I75" sqref="I75"/>
      <pageMargins left="0.7" right="0.7" top="0.78740157499999996" bottom="0.78740157499999996" header="0.3" footer="0.3"/>
      <pageSetup paperSize="9" scale="53" orientation="portrait" r:id="rId41"/>
    </customSheetView>
    <customSheetView guid="{F7B16345-14AA-4511-A767-D930A288463E}" showPageBreaks="1" showGridLines="0" fitToPage="1">
      <selection activeCell="H64" sqref="H64"/>
      <pageMargins left="0.7" right="0.7" top="0.78740157499999996" bottom="0.78740157499999996" header="0.3" footer="0.3"/>
      <pageSetup paperSize="9" scale="53" orientation="portrait" r:id="rId42"/>
    </customSheetView>
    <customSheetView guid="{60D0E61E-870C-4CDF-BB99-C8CAA4E82AA8}" showGridLines="0" fitToPage="1" topLeftCell="A54">
      <selection activeCell="I75" sqref="I75"/>
      <pageMargins left="0.7" right="0.7" top="0.78740157499999996" bottom="0.78740157499999996" header="0.3" footer="0.3"/>
      <pageSetup paperSize="9" scale="54" orientation="portrait" r:id="rId43"/>
    </customSheetView>
    <customSheetView guid="{37890C6C-D720-4964-8AE8-1FBA9E749542}" showGridLines="0" fitToPage="1" topLeftCell="A13">
      <selection activeCell="I75" sqref="I75"/>
      <pageMargins left="0.7" right="0.7" top="0.78740157499999996" bottom="0.78740157499999996" header="0.3" footer="0.3"/>
      <pageSetup paperSize="9" scale="54" orientation="portrait" r:id="rId44"/>
    </customSheetView>
    <customSheetView guid="{4EF2CA28-13D9-41B6-879A-0D93E9B77AC3}" showGridLines="0" fitToPage="1" topLeftCell="A46">
      <selection activeCell="I75" sqref="I75"/>
      <pageMargins left="0.7" right="0.7" top="0.78740157499999996" bottom="0.78740157499999996" header="0.3" footer="0.3"/>
      <pageSetup paperSize="9" scale="53" orientation="portrait" r:id="rId45"/>
    </customSheetView>
    <customSheetView guid="{94861542-D400-4F42-8A0E-23210C622E40}" showGridLines="0" fitToPage="1" topLeftCell="A4">
      <selection activeCell="I75" sqref="I75"/>
      <pageMargins left="0.7" right="0.7" top="0.78740157499999996" bottom="0.78740157499999996" header="0.3" footer="0.3"/>
      <pageSetup paperSize="9" scale="53" orientation="portrait" r:id="rId46"/>
    </customSheetView>
    <customSheetView guid="{69CA417D-4A17-44A3-B3B8-362005F2FE19}" showGridLines="0" fitToPage="1" topLeftCell="A46">
      <selection activeCell="I75" sqref="I75"/>
      <pageMargins left="0.7" right="0.7" top="0.78740157499999996" bottom="0.78740157499999996" header="0.3" footer="0.3"/>
      <pageSetup paperSize="9" scale="54" orientation="portrait" r:id="rId47"/>
    </customSheetView>
    <customSheetView guid="{E0745C0C-2646-4511-A597-A7DC998C8F7D}" showGridLines="0" fitToPage="1">
      <selection activeCell="H64" sqref="H64"/>
      <pageMargins left="0.7" right="0.7" top="0.78740157499999996" bottom="0.78740157499999996" header="0.3" footer="0.3"/>
      <pageSetup paperSize="9" scale="54" orientation="portrait" r:id="rId48"/>
    </customSheetView>
    <customSheetView guid="{871C34A6-5ABD-4869-A379-F79830685C7A}" showGridLines="0" fitToPage="1" topLeftCell="A37">
      <selection activeCell="I75" sqref="I75"/>
      <pageMargins left="0.7" right="0.7" top="0.78740157499999996" bottom="0.78740157499999996" header="0.3" footer="0.3"/>
      <pageSetup paperSize="9" scale="54" orientation="portrait" r:id="rId49"/>
    </customSheetView>
    <customSheetView guid="{5AFFC8F5-4563-4020-A883-89BD1AD2D58B}" showGridLines="0" fitToPage="1" topLeftCell="A40">
      <selection activeCell="I75" sqref="I75"/>
      <pageMargins left="0.7" right="0.7" top="0.78740157499999996" bottom="0.78740157499999996" header="0.3" footer="0.3"/>
      <pageSetup paperSize="9" scale="54" orientation="portrait" r:id="rId50"/>
    </customSheetView>
    <customSheetView guid="{BEA1B9F0-FBF6-4B2F-A238-F76831B617DC}" showGridLines="0" fitToPage="1" topLeftCell="A13">
      <selection activeCell="I75" sqref="I75"/>
      <pageMargins left="0.7" right="0.7" top="0.78740157499999996" bottom="0.78740157499999996" header="0.3" footer="0.3"/>
      <pageSetup paperSize="9" scale="53" orientation="portrait" r:id="rId51"/>
    </customSheetView>
    <customSheetView guid="{C7030006-49DC-4534-B9BC-3C593E4DEC3B}" showGridLines="0" fitToPage="1" topLeftCell="A49">
      <selection activeCell="I75" sqref="I75"/>
      <pageMargins left="0.7" right="0.7" top="0.78740157499999996" bottom="0.78740157499999996" header="0.3" footer="0.3"/>
      <pageSetup paperSize="9" scale="54" orientation="portrait" r:id="rId52"/>
    </customSheetView>
    <customSheetView guid="{32E3223D-4026-4A1B-8047-21E877FBA03A}" showGridLines="0" fitToPage="1" topLeftCell="A49">
      <selection activeCell="I75" sqref="I75"/>
      <pageMargins left="0.7" right="0.7" top="0.78740157499999996" bottom="0.78740157499999996" header="0.3" footer="0.3"/>
      <pageSetup paperSize="9" scale="54" orientation="portrait" r:id="rId53"/>
    </customSheetView>
    <customSheetView guid="{94422130-7810-4637-B99A-770295043676}" showGridLines="0" fitToPage="1">
      <selection activeCell="S46" sqref="S46"/>
      <pageMargins left="0.7" right="0.7" top="0.78740157499999996" bottom="0.78740157499999996" header="0.3" footer="0.3"/>
      <pageSetup paperSize="9" scale="54" orientation="portrait" r:id="rId54"/>
    </customSheetView>
    <customSheetView guid="{F23A39CD-B2AE-4112-92B0-68FDF6C576BC}" showPageBreaks="1" showGridLines="0" fitToPage="1">
      <selection activeCell="L2" sqref="L2"/>
      <pageMargins left="0.7" right="0.7" top="0.78740157499999996" bottom="0.78740157499999996" header="0.3" footer="0.3"/>
      <pageSetup paperSize="9" scale="53" orientation="portrait" r:id="rId55"/>
    </customSheetView>
    <customSheetView guid="{E66CEA9D-B2B9-408C-833C-FA63B9A5DBE6}" showGridLines="0" fitToPage="1" topLeftCell="A37">
      <selection activeCell="I75" sqref="I75"/>
      <pageMargins left="0.7" right="0.7" top="0.78740157499999996" bottom="0.78740157499999996" header="0.3" footer="0.3"/>
      <pageSetup paperSize="9" scale="54" orientation="portrait" r:id="rId56"/>
    </customSheetView>
    <customSheetView guid="{57F5E60C-5FE1-4C0B-9729-023A6908EE79}" showGridLines="0" fitToPage="1" topLeftCell="A40">
      <selection activeCell="I75" sqref="I75"/>
      <pageMargins left="0.7" right="0.7" top="0.78740157499999996" bottom="0.78740157499999996" header="0.3" footer="0.3"/>
      <pageSetup paperSize="9" scale="54" orientation="portrait" r:id="rId57"/>
    </customSheetView>
    <customSheetView guid="{9CDACBC6-805E-431E-9D7D-71264BF89D31}" showGridLines="0" fitToPage="1">
      <selection activeCell="S46" sqref="S46"/>
      <pageMargins left="0.7" right="0.7" top="0.78740157499999996" bottom="0.78740157499999996" header="0.3" footer="0.3"/>
      <pageSetup paperSize="9" scale="54" orientation="portrait" r:id="rId58"/>
    </customSheetView>
    <customSheetView guid="{46E93261-C647-47AF-A2C1-180350097819}" showGridLines="0" fitToPage="1" topLeftCell="A40">
      <selection activeCell="I75" sqref="I75"/>
      <pageMargins left="0.7" right="0.7" top="0.78740157499999996" bottom="0.78740157499999996" header="0.3" footer="0.3"/>
      <pageSetup paperSize="9" scale="54" orientation="portrait" r:id="rId59"/>
    </customSheetView>
    <customSheetView guid="{4B8B51F8-4B43-472D-8066-649A6E388858}" showGridLines="0" fitToPage="1" topLeftCell="A40">
      <selection activeCell="I75" sqref="I75"/>
      <pageMargins left="0.7" right="0.7" top="0.78740157499999996" bottom="0.78740157499999996" header="0.3" footer="0.3"/>
      <pageSetup paperSize="9" scale="54" orientation="portrait" r:id="rId60"/>
    </customSheetView>
    <customSheetView guid="{C95F0256-8871-4D50-AF2B-871C5A24D1EA}" showGridLines="0" fitToPage="1" topLeftCell="A16">
      <selection activeCell="I75" sqref="I75"/>
      <pageMargins left="0.7" right="0.7" top="0.78740157499999996" bottom="0.78740157499999996" header="0.3" footer="0.3"/>
      <pageSetup paperSize="9" scale="54" orientation="portrait" r:id="rId61"/>
    </customSheetView>
    <customSheetView guid="{BB4AC9E2-A763-4EE2-9B5C-90674A9AB0D0}" showGridLines="0" fitToPage="1" topLeftCell="A49">
      <selection activeCell="I75" sqref="I75"/>
      <pageMargins left="0.7" right="0.7" top="0.78740157499999996" bottom="0.78740157499999996" header="0.3" footer="0.3"/>
      <pageSetup paperSize="9" scale="54" orientation="portrait" r:id="rId62"/>
    </customSheetView>
    <customSheetView guid="{0B293348-CE20-4E00-8B29-68822EA2F5F4}" showGridLines="0" fitToPage="1" topLeftCell="A37">
      <selection activeCell="V26" sqref="V26"/>
      <pageMargins left="0.7" right="0.7" top="0.78740157499999996" bottom="0.78740157499999996" header="0.3" footer="0.3"/>
      <pageSetup paperSize="9" scale="53" orientation="portrait" r:id="rId63"/>
    </customSheetView>
    <customSheetView guid="{CC854820-BE2F-4CD1-B52A-C6401549CEA4}" showGridLines="0" fitToPage="1" topLeftCell="A46">
      <selection activeCell="I75" sqref="I75"/>
      <pageMargins left="0.7" right="0.7" top="0.78740157499999996" bottom="0.78740157499999996" header="0.3" footer="0.3"/>
      <pageSetup paperSize="9" scale="53" orientation="portrait" r:id="rId64"/>
    </customSheetView>
    <customSheetView guid="{E8E222E2-506F-409A-9B7A-4B3925C83277}" showPageBreaks="1" showGridLines="0" fitToPage="1" topLeftCell="A13">
      <selection activeCell="I75" sqref="I75"/>
      <pageMargins left="0.7" right="0.7" top="0.78740157499999996" bottom="0.78740157499999996" header="0.3" footer="0.3"/>
      <pageSetup paperSize="9" scale="53" orientation="portrait" r:id="rId65"/>
    </customSheetView>
    <customSheetView guid="{600860F7-42A1-4FF1-99AE-AFEAC037A660}" showGridLines="0" fitToPage="1" topLeftCell="A49">
      <selection activeCell="I75" sqref="I75"/>
      <pageMargins left="0.7" right="0.7" top="0.78740157499999996" bottom="0.78740157499999996" header="0.3" footer="0.3"/>
      <pageSetup paperSize="9" scale="54" orientation="portrait" r:id="rId66"/>
    </customSheetView>
    <customSheetView guid="{353CF5C8-9D4D-4BEC-BFE3-A6A0E8180FB7}" showGridLines="0" fitToPage="1" topLeftCell="A10">
      <selection activeCell="S46" sqref="S46"/>
      <pageMargins left="0.7" right="0.7" top="0.78740157499999996" bottom="0.78740157499999996" header="0.3" footer="0.3"/>
      <pageSetup paperSize="9" scale="53" orientation="portrait" r:id="rId67"/>
    </customSheetView>
    <customSheetView guid="{880CE63B-2C3E-4403-BAE3-0C941340B114}" showPageBreaks="1" showGridLines="0" fitToPage="1" topLeftCell="A25">
      <selection activeCell="I75" sqref="I75"/>
      <pageMargins left="0.7" right="0.7" top="0.78740157499999996" bottom="0.78740157499999996" header="0.3" footer="0.3"/>
      <pageSetup paperSize="9" scale="53" orientation="portrait" r:id="rId68"/>
    </customSheetView>
    <customSheetView guid="{A2FDF997-5F5A-4502-9C8D-9940328BCF71}" showGridLines="0" fitToPage="1">
      <selection activeCell="H64" sqref="H64"/>
      <pageMargins left="0.7" right="0.7" top="0.78740157499999996" bottom="0.78740157499999996" header="0.3" footer="0.3"/>
      <pageSetup paperSize="9" scale="54" orientation="portrait" r:id="rId69"/>
    </customSheetView>
    <customSheetView guid="{D97F494D-12B2-4CC3-B554-6B29AFA133EB}" showGridLines="0" fitToPage="1" topLeftCell="A19">
      <selection activeCell="I75" sqref="I75"/>
      <pageMargins left="0.7" right="0.7" top="0.78740157499999996" bottom="0.78740157499999996" header="0.3" footer="0.3"/>
      <pageSetup paperSize="9" scale="53" orientation="portrait" r:id="rId70"/>
    </customSheetView>
    <customSheetView guid="{1AE88D83-13D0-4C30-A6B3-FC8B97B48673}" showPageBreaks="1" showGridLines="0" fitToPage="1" topLeftCell="A13">
      <selection activeCell="I75" sqref="I75"/>
      <pageMargins left="0.7" right="0.7" top="0.78740157499999996" bottom="0.78740157499999996" header="0.3" footer="0.3"/>
      <pageSetup paperSize="9" scale="55" orientation="portrait" r:id="rId71"/>
    </customSheetView>
    <customSheetView guid="{E6FD29F3-AE31-4582-8E37-5521F30DCE3F}" showGridLines="0" fitToPage="1" topLeftCell="A19">
      <selection activeCell="I75" sqref="I75"/>
      <pageMargins left="0.7" right="0.7" top="0.78740157499999996" bottom="0.78740157499999996" header="0.3" footer="0.3"/>
      <pageSetup paperSize="9" scale="53" orientation="portrait" r:id="rId72"/>
    </customSheetView>
    <customSheetView guid="{6FE22369-EE7E-4AAC-B5BF-5BBCC7137676}" showGridLines="0" fitToPage="1" topLeftCell="A10">
      <selection activeCell="I75" sqref="I75"/>
      <pageMargins left="0.7" right="0.7" top="0.78740157499999996" bottom="0.78740157499999996" header="0.3" footer="0.3"/>
      <pageSetup paperSize="9" scale="53" orientation="portrait" r:id="rId73"/>
    </customSheetView>
    <customSheetView guid="{60B9D6D2-08DB-4AD6-9C94-65CF9E2C27E0}" showPageBreaks="1" showGridLines="0" fitToPage="1">
      <selection activeCell="S46" sqref="S46"/>
      <pageMargins left="0.7" right="0.7" top="0.78740157499999996" bottom="0.78740157499999996" header="0.3" footer="0.3"/>
      <pageSetup paperSize="9" scale="53" orientation="portrait" r:id="rId74"/>
    </customSheetView>
    <customSheetView guid="{9F64E734-D1BD-457E-8F16-A1B170AA7B39}" showGridLines="0" fitToPage="1">
      <selection activeCell="L2" sqref="L2"/>
      <pageMargins left="0.7" right="0.7" top="0.78740157499999996" bottom="0.78740157499999996" header="0.3" footer="0.3"/>
      <pageSetup paperSize="9" scale="53" orientation="portrait" r:id="rId75"/>
    </customSheetView>
    <customSheetView guid="{5CEC8857-3BD0-442A-A5DC-066DAA3F27E4}" showGridLines="0" fitToPage="1">
      <selection activeCell="I75" sqref="I75"/>
      <pageMargins left="0.7" right="0.7" top="0.78740157499999996" bottom="0.78740157499999996" header="0.3" footer="0.3"/>
      <pageSetup paperSize="9" scale="53" orientation="portrait" r:id="rId76"/>
    </customSheetView>
    <customSheetView guid="{4B51A756-6685-44C8-AB47-0DFB74870606}" showPageBreaks="1" showGridLines="0" fitToPage="1">
      <selection activeCell="I75" sqref="I75"/>
      <pageMargins left="0.7" right="0.7" top="0.78740157499999996" bottom="0.78740157499999996" header="0.3" footer="0.3"/>
      <pageSetup paperSize="9" scale="53" orientation="portrait" r:id="rId77"/>
    </customSheetView>
    <customSheetView guid="{E7634A66-788B-44B2-AF3B-9D114EBE54EC}" showPageBreaks="1" showGridLines="0" fitToPage="1" printArea="1" topLeftCell="A7">
      <selection sqref="A1:S71"/>
      <pageMargins left="0" right="0" top="0.74803149606299213" bottom="0.74803149606299213" header="0" footer="0"/>
      <pageSetup paperSize="8" scale="83" orientation="portrait" r:id="rId78"/>
    </customSheetView>
    <customSheetView guid="{8293C5C0-4CC6-4FA7-AAD3-76B6838E1F75}" showGridLines="0" fitToPage="1" topLeftCell="A13">
      <selection activeCell="A27" sqref="A27:XFD27"/>
      <pageMargins left="0.7" right="0.7" top="0.78740157499999996" bottom="0.78740157499999996" header="0.3" footer="0.3"/>
      <pageSetup paperSize="9" scale="53" orientation="portrait" r:id="rId79"/>
    </customSheetView>
  </customSheetViews>
  <conditionalFormatting sqref="B66">
    <cfRule type="duplicateValues" dxfId="84" priority="2"/>
  </conditionalFormatting>
  <dataValidations count="2">
    <dataValidation errorStyle="warning" allowBlank="1" showInputMessage="1" showErrorMessage="1" prompt="Uveďte ID PD dle Zásobníku PD" sqref="B66" xr:uid="{00000000-0002-0000-0000-000000000000}"/>
    <dataValidation errorStyle="information" showDropDown="1" showInputMessage="1" showErrorMessage="1" errorTitle="Stiskni &quot;OK&quot; a dej uložit soubor" error="- Při každém vyplnění prvních buňek nového řádku, dejte ihned ULOŽIT SOUBOR a poté pokračujte ve vyplňování dalších buněk _x000a_(!!! zamezíte tím vyplňování jednoho řádku více uživateli !!!)_x000a_" sqref="B65" xr:uid="{00000000-0002-0000-0000-000001000000}"/>
  </dataValidations>
  <pageMargins left="0.7" right="0.7" top="0.78740157499999996" bottom="0.78740157499999996" header="0.3" footer="0.3"/>
  <pageSetup paperSize="9" scale="54" orientation="portrait" r:id="rId80"/>
  <drawing r:id="rId81"/>
  <extLst>
    <ext xmlns:x14="http://schemas.microsoft.com/office/spreadsheetml/2009/9/main" uri="{78C0D931-6437-407d-A8EE-F0AAD7539E65}">
      <x14:conditionalFormattings>
        <x14:conditionalFormatting xmlns:xm="http://schemas.microsoft.com/office/excel/2006/main">
          <x14:cfRule type="containsText" priority="3" operator="containsText" id="{D466FE66-A576-4EAB-835E-48BE182CD797}">
            <xm:f>NOT(ISERROR(SEARCH('Vzorce 2'!$F$4,B65)))</xm:f>
            <xm:f>'Vzorce 2'!$F$4</xm:f>
            <x14:dxf>
              <font>
                <color rgb="FFFF0000"/>
              </font>
            </x14:dxf>
          </x14:cfRule>
          <xm:sqref>B65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1">
    <pageSetUpPr fitToPage="1"/>
  </sheetPr>
  <dimension ref="A2:AG65"/>
  <sheetViews>
    <sheetView showGridLines="0" tabSelected="1" zoomScale="98" zoomScaleNormal="98" workbookViewId="0">
      <pane xSplit="5" ySplit="13" topLeftCell="F14" activePane="bottomRight" state="frozen"/>
      <selection activeCell="I49" sqref="I49"/>
      <selection pane="topRight" activeCell="I49" sqref="I49"/>
      <selection pane="bottomLeft" activeCell="I49" sqref="I49"/>
      <selection pane="bottomRight" activeCell="AD14" sqref="AD14"/>
    </sheetView>
  </sheetViews>
  <sheetFormatPr defaultRowHeight="15" x14ac:dyDescent="0.25"/>
  <cols>
    <col min="1" max="1" width="12.85546875" customWidth="1"/>
    <col min="2" max="2" width="6.140625" hidden="1" customWidth="1"/>
    <col min="3" max="3" width="11" customWidth="1"/>
    <col min="4" max="4" width="20" customWidth="1"/>
    <col min="5" max="5" width="23.140625" customWidth="1"/>
    <col min="6" max="6" width="22.140625" customWidth="1"/>
    <col min="7" max="7" width="12" hidden="1" customWidth="1"/>
    <col min="8" max="8" width="35.42578125" customWidth="1"/>
    <col min="9" max="9" width="11.5703125" customWidth="1"/>
    <col min="10" max="10" width="10.42578125" customWidth="1"/>
    <col min="11" max="11" width="9.140625" customWidth="1"/>
    <col min="12" max="12" width="10.5703125" customWidth="1"/>
    <col min="13" max="13" width="8.42578125" customWidth="1"/>
    <col min="14" max="14" width="10.42578125" customWidth="1"/>
    <col min="15" max="15" width="8.85546875" customWidth="1"/>
    <col min="16" max="16" width="10.140625" customWidth="1"/>
    <col min="17" max="17" width="8.85546875" customWidth="1"/>
    <col min="18" max="18" width="8.42578125" customWidth="1"/>
    <col min="19" max="19" width="13.140625" customWidth="1"/>
    <col min="20" max="20" width="22" customWidth="1"/>
    <col min="21" max="21" width="15.85546875" customWidth="1"/>
    <col min="22" max="22" width="20" customWidth="1"/>
    <col min="23" max="23" width="14.42578125" customWidth="1"/>
    <col min="24" max="25" width="15" customWidth="1"/>
    <col min="26" max="26" width="19" customWidth="1"/>
    <col min="27" max="28" width="19" hidden="1" customWidth="1"/>
    <col min="29" max="29" width="15.5703125" customWidth="1"/>
    <col min="30" max="30" width="20.140625" customWidth="1"/>
    <col min="31" max="31" width="52.42578125" hidden="1" customWidth="1"/>
    <col min="32" max="32" width="51.85546875" customWidth="1"/>
    <col min="33" max="33" width="9.140625" hidden="1" customWidth="1"/>
    <col min="35" max="35" width="13.5703125" customWidth="1"/>
  </cols>
  <sheetData>
    <row r="2" spans="1:33" ht="23.25" x14ac:dyDescent="0.35">
      <c r="D2" s="24" t="s">
        <v>169</v>
      </c>
      <c r="L2" s="48" t="s">
        <v>183</v>
      </c>
      <c r="M2" s="46"/>
      <c r="N2" s="46"/>
      <c r="O2" s="46"/>
      <c r="P2" s="46"/>
      <c r="Q2" s="46"/>
      <c r="R2" s="46"/>
      <c r="S2" s="46"/>
      <c r="T2" s="46"/>
      <c r="U2" s="49" t="s">
        <v>184</v>
      </c>
      <c r="V2" s="46"/>
      <c r="W2" s="46"/>
    </row>
    <row r="3" spans="1:33" x14ac:dyDescent="0.25">
      <c r="L3" s="50"/>
      <c r="M3" s="46" t="s">
        <v>22</v>
      </c>
      <c r="N3" s="46"/>
      <c r="O3" s="46"/>
      <c r="P3" s="46"/>
      <c r="Q3" s="46"/>
      <c r="R3" s="46"/>
      <c r="S3" s="46"/>
      <c r="T3" s="46"/>
      <c r="U3" s="51"/>
      <c r="V3" s="46" t="s">
        <v>152</v>
      </c>
      <c r="W3" s="46"/>
    </row>
    <row r="4" spans="1:33" x14ac:dyDescent="0.25">
      <c r="D4" t="s">
        <v>19</v>
      </c>
      <c r="L4" s="52"/>
      <c r="M4" s="46" t="s">
        <v>20</v>
      </c>
      <c r="N4" s="46"/>
      <c r="O4" s="46"/>
      <c r="P4" s="46"/>
      <c r="Q4" s="46"/>
      <c r="R4" s="46"/>
      <c r="S4" s="46"/>
      <c r="T4" s="46"/>
      <c r="U4" s="53"/>
      <c r="V4" s="46" t="s">
        <v>199</v>
      </c>
      <c r="W4" s="46"/>
    </row>
    <row r="5" spans="1:33" ht="15.75" thickBot="1" x14ac:dyDescent="0.3">
      <c r="D5" t="s">
        <v>179</v>
      </c>
      <c r="L5" s="54"/>
      <c r="M5" s="46" t="s">
        <v>21</v>
      </c>
      <c r="N5" s="46"/>
      <c r="O5" s="46"/>
      <c r="P5" s="46"/>
      <c r="Q5" s="46"/>
      <c r="R5" s="46"/>
      <c r="S5" s="46"/>
      <c r="T5" s="46"/>
      <c r="U5" s="55"/>
      <c r="V5" s="46" t="s">
        <v>213</v>
      </c>
      <c r="W5" s="46"/>
    </row>
    <row r="6" spans="1:33" ht="16.5" thickTop="1" thickBot="1" x14ac:dyDescent="0.3">
      <c r="D6" t="s">
        <v>217</v>
      </c>
      <c r="L6" s="56"/>
      <c r="M6" s="46" t="s">
        <v>172</v>
      </c>
      <c r="N6" s="46"/>
      <c r="O6" s="46"/>
      <c r="P6" s="46"/>
      <c r="Q6" s="46"/>
      <c r="R6" s="46"/>
      <c r="S6" s="46"/>
      <c r="T6" s="46"/>
      <c r="U6" s="57"/>
      <c r="V6" s="46" t="s">
        <v>198</v>
      </c>
      <c r="W6" s="46"/>
    </row>
    <row r="7" spans="1:33" ht="16.5" thickTop="1" thickBot="1" x14ac:dyDescent="0.3">
      <c r="D7" s="27" t="s">
        <v>180</v>
      </c>
      <c r="E7" s="21"/>
      <c r="F7" s="21"/>
      <c r="G7" s="21"/>
      <c r="H7" s="21"/>
      <c r="I7" s="21"/>
      <c r="L7" s="58"/>
      <c r="M7" s="46" t="s">
        <v>190</v>
      </c>
      <c r="N7" s="46"/>
      <c r="O7" s="46"/>
      <c r="P7" s="46"/>
      <c r="Q7" s="46"/>
      <c r="R7" s="46"/>
      <c r="S7" s="46"/>
      <c r="T7" s="46"/>
      <c r="U7" s="85" t="s">
        <v>148</v>
      </c>
      <c r="V7" s="46" t="s">
        <v>314</v>
      </c>
      <c r="W7" s="46"/>
    </row>
    <row r="8" spans="1:33" ht="15.75" thickTop="1" x14ac:dyDescent="0.25">
      <c r="D8" s="21" t="s">
        <v>181</v>
      </c>
      <c r="E8" s="21"/>
      <c r="F8" s="21"/>
      <c r="G8" s="21"/>
      <c r="H8" s="21"/>
      <c r="I8" s="21"/>
      <c r="L8" s="46"/>
      <c r="M8" s="46" t="s">
        <v>189</v>
      </c>
      <c r="N8" s="46"/>
      <c r="O8" s="46"/>
      <c r="P8" s="46"/>
      <c r="Q8" s="46"/>
      <c r="R8" s="46"/>
      <c r="S8" s="46"/>
      <c r="T8" s="46"/>
      <c r="U8" s="46"/>
      <c r="V8" s="46"/>
      <c r="W8" s="46"/>
    </row>
    <row r="9" spans="1:33" x14ac:dyDescent="0.25">
      <c r="D9" s="77" t="s">
        <v>298</v>
      </c>
      <c r="E9" s="21"/>
      <c r="F9" s="21"/>
      <c r="G9" s="21"/>
      <c r="H9" s="21"/>
      <c r="I9" s="21"/>
      <c r="L9" s="46"/>
      <c r="M9" s="46"/>
      <c r="N9" s="46"/>
      <c r="O9" s="46"/>
      <c r="P9" s="46"/>
      <c r="Q9" s="46"/>
      <c r="R9" s="46"/>
      <c r="S9" s="46"/>
      <c r="T9" s="46"/>
      <c r="U9" s="46"/>
      <c r="V9" s="46"/>
      <c r="W9" s="46"/>
    </row>
    <row r="10" spans="1:33" ht="15.75" thickBot="1" x14ac:dyDescent="0.3"/>
    <row r="11" spans="1:33" ht="15.75" customHeight="1" thickTop="1" x14ac:dyDescent="0.25">
      <c r="B11" s="59"/>
      <c r="C11" s="102" t="s">
        <v>14</v>
      </c>
      <c r="D11" s="114" t="s">
        <v>124</v>
      </c>
      <c r="E11" s="111" t="s">
        <v>36</v>
      </c>
      <c r="F11" s="105" t="s">
        <v>0</v>
      </c>
      <c r="G11" s="108" t="s">
        <v>16</v>
      </c>
      <c r="H11" s="105" t="s">
        <v>17</v>
      </c>
      <c r="I11" s="117" t="s">
        <v>302</v>
      </c>
      <c r="J11" s="122" t="s">
        <v>13</v>
      </c>
      <c r="K11" s="122"/>
      <c r="L11" s="122"/>
      <c r="M11" s="122"/>
      <c r="N11" s="122"/>
      <c r="O11" s="122"/>
      <c r="P11" s="122"/>
      <c r="Q11" s="122"/>
      <c r="R11" s="122"/>
      <c r="S11" s="105" t="s">
        <v>1</v>
      </c>
      <c r="T11" s="105" t="s">
        <v>5</v>
      </c>
      <c r="U11" s="105" t="s">
        <v>2</v>
      </c>
      <c r="V11" s="105" t="s">
        <v>3</v>
      </c>
      <c r="W11" s="111" t="s">
        <v>18</v>
      </c>
      <c r="X11" s="105" t="s">
        <v>126</v>
      </c>
      <c r="Y11" s="132" t="s">
        <v>127</v>
      </c>
      <c r="Z11" s="129" t="s">
        <v>128</v>
      </c>
      <c r="AA11" s="138" t="s">
        <v>154</v>
      </c>
      <c r="AB11" s="139"/>
      <c r="AC11" s="126" t="s">
        <v>432</v>
      </c>
      <c r="AD11" s="135" t="s">
        <v>219</v>
      </c>
      <c r="AE11" s="144" t="s">
        <v>173</v>
      </c>
      <c r="AF11" s="123" t="s">
        <v>174</v>
      </c>
      <c r="AG11" s="120" t="s">
        <v>364</v>
      </c>
    </row>
    <row r="12" spans="1:33" ht="63.75" customHeight="1" x14ac:dyDescent="0.25">
      <c r="B12" t="e">
        <f>VLOOKUP($E:$E,'Zásobník PD aktivní'!$C:$AF,31,0)</f>
        <v>#N/A</v>
      </c>
      <c r="C12" s="103"/>
      <c r="D12" s="115"/>
      <c r="E12" s="112"/>
      <c r="F12" s="106"/>
      <c r="G12" s="109"/>
      <c r="H12" s="106"/>
      <c r="I12" s="118"/>
      <c r="J12" s="106" t="s">
        <v>463</v>
      </c>
      <c r="K12" s="106"/>
      <c r="L12" s="106" t="s">
        <v>6</v>
      </c>
      <c r="M12" s="106"/>
      <c r="N12" s="106" t="s">
        <v>9</v>
      </c>
      <c r="O12" s="106"/>
      <c r="P12" s="106" t="s">
        <v>7</v>
      </c>
      <c r="Q12" s="106"/>
      <c r="R12" s="29" t="s">
        <v>8</v>
      </c>
      <c r="S12" s="106"/>
      <c r="T12" s="106"/>
      <c r="U12" s="106"/>
      <c r="V12" s="106"/>
      <c r="W12" s="112"/>
      <c r="X12" s="106"/>
      <c r="Y12" s="133"/>
      <c r="Z12" s="130"/>
      <c r="AA12" s="140"/>
      <c r="AB12" s="141"/>
      <c r="AC12" s="127"/>
      <c r="AD12" s="136"/>
      <c r="AE12" s="145"/>
      <c r="AF12" s="124"/>
      <c r="AG12" s="120"/>
    </row>
    <row r="13" spans="1:33" ht="15.75" thickBot="1" x14ac:dyDescent="0.3">
      <c r="B13" s="59">
        <v>0</v>
      </c>
      <c r="C13" s="104"/>
      <c r="D13" s="116"/>
      <c r="E13" s="113"/>
      <c r="F13" s="107"/>
      <c r="G13" s="110"/>
      <c r="H13" s="107"/>
      <c r="I13" s="119"/>
      <c r="J13" s="30" t="s">
        <v>11</v>
      </c>
      <c r="K13" s="30" t="s">
        <v>12</v>
      </c>
      <c r="L13" s="30" t="s">
        <v>11</v>
      </c>
      <c r="M13" s="30" t="s">
        <v>12</v>
      </c>
      <c r="N13" s="30" t="s">
        <v>11</v>
      </c>
      <c r="O13" s="30" t="s">
        <v>12</v>
      </c>
      <c r="P13" s="30" t="s">
        <v>10</v>
      </c>
      <c r="Q13" s="30" t="s">
        <v>12</v>
      </c>
      <c r="R13" s="30" t="s">
        <v>12</v>
      </c>
      <c r="S13" s="107"/>
      <c r="T13" s="107"/>
      <c r="U13" s="107"/>
      <c r="V13" s="107"/>
      <c r="W13" s="113"/>
      <c r="X13" s="107"/>
      <c r="Y13" s="134"/>
      <c r="Z13" s="131"/>
      <c r="AA13" s="142"/>
      <c r="AB13" s="143"/>
      <c r="AC13" s="128"/>
      <c r="AD13" s="137"/>
      <c r="AE13" s="146"/>
      <c r="AF13" s="125"/>
      <c r="AG13" s="121"/>
    </row>
    <row r="14" spans="1:33" x14ac:dyDescent="0.25">
      <c r="A14" s="23"/>
      <c r="B14" s="10" t="s">
        <v>131</v>
      </c>
      <c r="C14" s="94" t="s">
        <v>131</v>
      </c>
      <c r="D14" s="95" t="s">
        <v>51</v>
      </c>
      <c r="E14" s="87" t="s">
        <v>60</v>
      </c>
      <c r="F14" s="87" t="s">
        <v>315</v>
      </c>
      <c r="G14" s="87"/>
      <c r="H14" s="87" t="s">
        <v>434</v>
      </c>
      <c r="I14" s="87" t="s">
        <v>299</v>
      </c>
      <c r="J14" s="88">
        <v>0</v>
      </c>
      <c r="K14" s="89">
        <v>0</v>
      </c>
      <c r="L14" s="88">
        <v>4</v>
      </c>
      <c r="M14" s="89">
        <v>2</v>
      </c>
      <c r="N14" s="88">
        <v>0</v>
      </c>
      <c r="O14" s="89">
        <v>0</v>
      </c>
      <c r="P14" s="90">
        <v>1.2911999999999999</v>
      </c>
      <c r="Q14" s="89">
        <v>1</v>
      </c>
      <c r="R14" s="89">
        <v>0</v>
      </c>
      <c r="S14" s="89">
        <v>2015</v>
      </c>
      <c r="T14" s="87" t="s">
        <v>435</v>
      </c>
      <c r="U14" s="91">
        <v>142000</v>
      </c>
      <c r="V14" s="91">
        <v>10542811.9</v>
      </c>
      <c r="W14" s="87" t="s">
        <v>115</v>
      </c>
      <c r="X14" s="92">
        <v>43617</v>
      </c>
      <c r="Y14" s="92">
        <v>43922</v>
      </c>
      <c r="Z14" s="93">
        <v>43617</v>
      </c>
      <c r="AA14" s="20" t="str">
        <f>IF(OR(AC14='Vzorce 2'!$F$3,AC14='Vzorce 2'!$F$5),VLOOKUP($C:$C,'Evidence staveb'!$E:$E,1,0),"")</f>
        <v>PD1</v>
      </c>
      <c r="AB14" s="20" t="str">
        <f>IF(OR(AC14='Vzorce 2'!$F$3,AC14='Vzorce 2'!$F$5),VLOOKUP($C:$C,'Evidence staveb'!$E:$F,2,0),"")</f>
        <v>ANO</v>
      </c>
      <c r="AC14" s="87" t="s">
        <v>118</v>
      </c>
      <c r="AD14" s="87"/>
      <c r="AE14" s="96"/>
      <c r="AF14" s="97"/>
      <c r="AG14" s="10" t="s">
        <v>131</v>
      </c>
    </row>
    <row r="15" spans="1:33" x14ac:dyDescent="0.25">
      <c r="A15" s="10"/>
      <c r="B15" s="10" t="s">
        <v>132</v>
      </c>
      <c r="C15" s="94" t="s">
        <v>132</v>
      </c>
      <c r="D15" s="95" t="s">
        <v>53</v>
      </c>
      <c r="E15" s="87" t="s">
        <v>102</v>
      </c>
      <c r="F15" s="87" t="s">
        <v>316</v>
      </c>
      <c r="G15" s="87"/>
      <c r="H15" s="87" t="s">
        <v>436</v>
      </c>
      <c r="I15" s="87" t="s">
        <v>303</v>
      </c>
      <c r="J15" s="88">
        <v>0</v>
      </c>
      <c r="K15" s="89">
        <v>0</v>
      </c>
      <c r="L15" s="88">
        <v>0</v>
      </c>
      <c r="M15" s="89">
        <v>0</v>
      </c>
      <c r="N15" s="88">
        <v>0.5</v>
      </c>
      <c r="O15" s="89">
        <v>1</v>
      </c>
      <c r="P15" s="90">
        <v>1.8</v>
      </c>
      <c r="Q15" s="89">
        <v>1</v>
      </c>
      <c r="R15" s="89">
        <v>0</v>
      </c>
      <c r="S15" s="89">
        <v>2015</v>
      </c>
      <c r="T15" s="87" t="s">
        <v>437</v>
      </c>
      <c r="U15" s="91">
        <v>123000</v>
      </c>
      <c r="V15" s="91">
        <v>8256879</v>
      </c>
      <c r="W15" s="87" t="s">
        <v>116</v>
      </c>
      <c r="X15" s="92">
        <v>43586</v>
      </c>
      <c r="Y15" s="92">
        <v>43831</v>
      </c>
      <c r="Z15" s="93"/>
      <c r="AA15" s="20" t="str">
        <f>IF(OR(AC15='Vzorce 2'!$F$3,AC15='Vzorce 2'!$F$5),VLOOKUP($C:$C,'Evidence staveb'!$E:$E,1,0),"")</f>
        <v>PD2</v>
      </c>
      <c r="AB15" s="20" t="str">
        <f>IF(OR(AC15='Vzorce 2'!$F$3,AC15='Vzorce 2'!$F$5),VLOOKUP($C:$C,'Evidence staveb'!$E:$F,2,0),"")</f>
        <v>ANO</v>
      </c>
      <c r="AC15" s="87" t="s">
        <v>118</v>
      </c>
      <c r="AD15" s="87"/>
      <c r="AE15" s="96" t="s">
        <v>330</v>
      </c>
      <c r="AF15" s="97"/>
      <c r="AG15" s="10" t="s">
        <v>132</v>
      </c>
    </row>
    <row r="16" spans="1:33" x14ac:dyDescent="0.25">
      <c r="A16" s="10"/>
      <c r="B16" s="10" t="s">
        <v>133</v>
      </c>
      <c r="C16" s="94" t="s">
        <v>133</v>
      </c>
      <c r="D16" s="95" t="s">
        <v>52</v>
      </c>
      <c r="E16" s="87" t="s">
        <v>111</v>
      </c>
      <c r="F16" s="87" t="s">
        <v>317</v>
      </c>
      <c r="G16" s="87"/>
      <c r="H16" s="87" t="s">
        <v>438</v>
      </c>
      <c r="I16" s="87" t="s">
        <v>303</v>
      </c>
      <c r="J16" s="88">
        <v>0.8</v>
      </c>
      <c r="K16" s="89">
        <v>2</v>
      </c>
      <c r="L16" s="88">
        <v>0</v>
      </c>
      <c r="M16" s="89">
        <v>0</v>
      </c>
      <c r="N16" s="88">
        <v>0</v>
      </c>
      <c r="O16" s="89">
        <v>0</v>
      </c>
      <c r="P16" s="90">
        <v>1.9610000000000001</v>
      </c>
      <c r="Q16" s="89">
        <v>2</v>
      </c>
      <c r="R16" s="89">
        <v>0</v>
      </c>
      <c r="S16" s="89">
        <v>2015</v>
      </c>
      <c r="T16" s="87" t="s">
        <v>439</v>
      </c>
      <c r="U16" s="91">
        <v>131000</v>
      </c>
      <c r="V16" s="91">
        <v>11856143</v>
      </c>
      <c r="W16" s="87" t="s">
        <v>116</v>
      </c>
      <c r="X16" s="92">
        <v>43191</v>
      </c>
      <c r="Y16" s="92">
        <v>43405</v>
      </c>
      <c r="Z16" s="93"/>
      <c r="AA16" s="20" t="str">
        <f>IF(OR(AC16='Vzorce 2'!$F$3,AC16='Vzorce 2'!$F$5),VLOOKUP($C:$C,'Evidence staveb'!$E:$E,1,0),"")</f>
        <v>PD3</v>
      </c>
      <c r="AB16" s="20" t="str">
        <f>IF(OR(AC16='Vzorce 2'!$F$3,AC16='Vzorce 2'!$F$5),VLOOKUP($C:$C,'Evidence staveb'!$E:$F,2,0),"")</f>
        <v>ANO</v>
      </c>
      <c r="AC16" s="87" t="s">
        <v>118</v>
      </c>
      <c r="AD16" s="87" t="s">
        <v>304</v>
      </c>
      <c r="AE16" s="96" t="s">
        <v>330</v>
      </c>
      <c r="AF16" s="97" t="s">
        <v>429</v>
      </c>
      <c r="AG16" s="10" t="s">
        <v>133</v>
      </c>
    </row>
    <row r="17" spans="1:33" x14ac:dyDescent="0.25">
      <c r="A17" s="10"/>
      <c r="B17" s="10" t="s">
        <v>134</v>
      </c>
      <c r="C17" s="94" t="s">
        <v>134</v>
      </c>
      <c r="D17" s="95" t="s">
        <v>39</v>
      </c>
      <c r="E17" s="87" t="s">
        <v>104</v>
      </c>
      <c r="F17" s="87" t="s">
        <v>318</v>
      </c>
      <c r="G17" s="87"/>
      <c r="H17" s="87" t="s">
        <v>440</v>
      </c>
      <c r="I17" s="87" t="s">
        <v>303</v>
      </c>
      <c r="J17" s="88">
        <v>3</v>
      </c>
      <c r="K17" s="89">
        <v>1</v>
      </c>
      <c r="L17" s="88">
        <v>0</v>
      </c>
      <c r="M17" s="89">
        <v>0</v>
      </c>
      <c r="N17" s="88">
        <v>0</v>
      </c>
      <c r="O17" s="89">
        <v>0</v>
      </c>
      <c r="P17" s="90">
        <v>0</v>
      </c>
      <c r="Q17" s="89">
        <v>0</v>
      </c>
      <c r="R17" s="89">
        <v>0</v>
      </c>
      <c r="S17" s="89">
        <v>2016</v>
      </c>
      <c r="T17" s="87" t="s">
        <v>441</v>
      </c>
      <c r="U17" s="91">
        <v>90000</v>
      </c>
      <c r="V17" s="91">
        <v>6231865</v>
      </c>
      <c r="W17" s="87" t="s">
        <v>115</v>
      </c>
      <c r="X17" s="92">
        <v>43952</v>
      </c>
      <c r="Y17" s="92">
        <v>44348</v>
      </c>
      <c r="Z17" s="93"/>
      <c r="AA17" s="20" t="str">
        <f>IF(OR(AC17='Vzorce 2'!$F$3,AC17='Vzorce 2'!$F$5),VLOOKUP($C:$C,'Evidence staveb'!$E:$E,1,0),"")</f>
        <v/>
      </c>
      <c r="AB17" s="20" t="str">
        <f>IF(OR(AC17='Vzorce 2'!$F$3,AC17='Vzorce 2'!$F$5),VLOOKUP($C:$C,'Evidence staveb'!$E:$F,2,0),"")</f>
        <v/>
      </c>
      <c r="AC17" s="87" t="s">
        <v>119</v>
      </c>
      <c r="AD17" s="87"/>
      <c r="AE17" s="96" t="s">
        <v>330</v>
      </c>
      <c r="AF17" s="97"/>
      <c r="AG17" s="10" t="s">
        <v>134</v>
      </c>
    </row>
    <row r="18" spans="1:33" x14ac:dyDescent="0.25">
      <c r="A18" s="10"/>
      <c r="B18" s="10" t="s">
        <v>135</v>
      </c>
      <c r="C18" s="94" t="s">
        <v>135</v>
      </c>
      <c r="D18" s="95" t="s">
        <v>54</v>
      </c>
      <c r="E18" s="87" t="s">
        <v>74</v>
      </c>
      <c r="F18" s="87" t="s">
        <v>319</v>
      </c>
      <c r="G18" s="87"/>
      <c r="H18" s="87" t="s">
        <v>442</v>
      </c>
      <c r="I18" s="87" t="s">
        <v>303</v>
      </c>
      <c r="J18" s="88">
        <v>0.6</v>
      </c>
      <c r="K18" s="89">
        <v>1</v>
      </c>
      <c r="L18" s="88">
        <v>0</v>
      </c>
      <c r="M18" s="89">
        <v>0</v>
      </c>
      <c r="N18" s="88">
        <v>0</v>
      </c>
      <c r="O18" s="89">
        <v>0</v>
      </c>
      <c r="P18" s="90">
        <v>1.6419999999999999</v>
      </c>
      <c r="Q18" s="89">
        <v>2</v>
      </c>
      <c r="R18" s="89">
        <v>0</v>
      </c>
      <c r="S18" s="89">
        <v>2016</v>
      </c>
      <c r="T18" s="87" t="s">
        <v>435</v>
      </c>
      <c r="U18" s="91">
        <v>120000</v>
      </c>
      <c r="V18" s="91">
        <v>11436482</v>
      </c>
      <c r="W18" s="87" t="s">
        <v>117</v>
      </c>
      <c r="X18" s="92">
        <v>43497</v>
      </c>
      <c r="Y18" s="92">
        <v>44075</v>
      </c>
      <c r="Z18" s="93"/>
      <c r="AA18" s="20" t="str">
        <f>IF(OR(AC18='Vzorce 2'!$F$3,AC18='Vzorce 2'!$F$5),VLOOKUP($C:$C,'Evidence staveb'!$E:$E,1,0),"")</f>
        <v>PD5</v>
      </c>
      <c r="AB18" s="20" t="str">
        <f>IF(OR(AC18='Vzorce 2'!$F$3,AC18='Vzorce 2'!$F$5),VLOOKUP($C:$C,'Evidence staveb'!$E:$F,2,0),"")</f>
        <v>ANO</v>
      </c>
      <c r="AC18" s="87" t="s">
        <v>118</v>
      </c>
      <c r="AD18" s="87"/>
      <c r="AE18" s="96" t="s">
        <v>330</v>
      </c>
      <c r="AF18" s="97"/>
      <c r="AG18" s="10" t="s">
        <v>135</v>
      </c>
    </row>
    <row r="19" spans="1:33" x14ac:dyDescent="0.25">
      <c r="A19" s="10"/>
      <c r="B19" s="10" t="s">
        <v>136</v>
      </c>
      <c r="C19" s="94" t="s">
        <v>136</v>
      </c>
      <c r="D19" s="95" t="s">
        <v>53</v>
      </c>
      <c r="E19" s="87" t="s">
        <v>48</v>
      </c>
      <c r="F19" s="87" t="s">
        <v>320</v>
      </c>
      <c r="G19" s="87"/>
      <c r="H19" s="87" t="s">
        <v>443</v>
      </c>
      <c r="I19" s="87" t="s">
        <v>301</v>
      </c>
      <c r="J19" s="88">
        <v>0</v>
      </c>
      <c r="K19" s="89">
        <v>1</v>
      </c>
      <c r="L19" s="88">
        <v>0.85</v>
      </c>
      <c r="M19" s="89">
        <v>0</v>
      </c>
      <c r="N19" s="88">
        <v>2.36</v>
      </c>
      <c r="O19" s="89">
        <v>5</v>
      </c>
      <c r="P19" s="90">
        <v>1.03</v>
      </c>
      <c r="Q19" s="89">
        <v>2</v>
      </c>
      <c r="R19" s="89">
        <v>0</v>
      </c>
      <c r="S19" s="89">
        <v>2000</v>
      </c>
      <c r="T19" s="87" t="s">
        <v>450</v>
      </c>
      <c r="U19" s="91">
        <v>168000</v>
      </c>
      <c r="V19" s="91">
        <v>15010078</v>
      </c>
      <c r="W19" s="87" t="s">
        <v>115</v>
      </c>
      <c r="X19" s="92">
        <v>43221</v>
      </c>
      <c r="Y19" s="92">
        <v>43586</v>
      </c>
      <c r="Z19" s="93">
        <v>43221</v>
      </c>
      <c r="AA19" s="20" t="str">
        <f>IF(OR(AC19='Vzorce 2'!$F$3,AC19='Vzorce 2'!$F$5),VLOOKUP($C:$C,'Evidence staveb'!$E:$E,1,0),"")</f>
        <v/>
      </c>
      <c r="AB19" s="20" t="str">
        <f>IF(OR(AC19='Vzorce 2'!$F$3,AC19='Vzorce 2'!$F$5),VLOOKUP($C:$C,'Evidence staveb'!$E:$F,2,0),"")</f>
        <v/>
      </c>
      <c r="AC19" s="87" t="s">
        <v>431</v>
      </c>
      <c r="AD19" s="87" t="s">
        <v>149</v>
      </c>
      <c r="AE19" s="96" t="s">
        <v>330</v>
      </c>
      <c r="AF19" s="97" t="s">
        <v>445</v>
      </c>
      <c r="AG19" s="10" t="s">
        <v>136</v>
      </c>
    </row>
    <row r="20" spans="1:33" x14ac:dyDescent="0.25">
      <c r="A20" s="10"/>
      <c r="B20" s="10" t="s">
        <v>137</v>
      </c>
      <c r="C20" s="94" t="s">
        <v>137</v>
      </c>
      <c r="D20" s="95" t="s">
        <v>42</v>
      </c>
      <c r="E20" s="87" t="s">
        <v>56</v>
      </c>
      <c r="F20" s="87" t="s">
        <v>433</v>
      </c>
      <c r="G20" s="87"/>
      <c r="H20" s="87" t="s">
        <v>444</v>
      </c>
      <c r="I20" s="87" t="s">
        <v>299</v>
      </c>
      <c r="J20" s="88">
        <v>2</v>
      </c>
      <c r="K20" s="89">
        <v>3</v>
      </c>
      <c r="L20" s="88">
        <v>2.5</v>
      </c>
      <c r="M20" s="89">
        <v>1</v>
      </c>
      <c r="N20" s="88">
        <v>1.2</v>
      </c>
      <c r="O20" s="89">
        <v>3</v>
      </c>
      <c r="P20" s="90">
        <v>1.194</v>
      </c>
      <c r="Q20" s="89">
        <v>2</v>
      </c>
      <c r="R20" s="89">
        <v>0</v>
      </c>
      <c r="S20" s="89">
        <v>2013</v>
      </c>
      <c r="T20" s="87" t="s">
        <v>449</v>
      </c>
      <c r="U20" s="91">
        <v>195000</v>
      </c>
      <c r="V20" s="91">
        <v>32025783</v>
      </c>
      <c r="W20" s="87" t="s">
        <v>116</v>
      </c>
      <c r="X20" s="92">
        <v>43344</v>
      </c>
      <c r="Y20" s="92">
        <v>43983</v>
      </c>
      <c r="Z20" s="93"/>
      <c r="AA20" s="20" t="str">
        <f>IF(OR(AC20='Vzorce 2'!$F$3,AC20='Vzorce 2'!$F$5),VLOOKUP($C:$C,'Evidence staveb'!$E:$E,1,0),"")</f>
        <v>PD7</v>
      </c>
      <c r="AB20" s="20" t="str">
        <f>IF(OR(AC20='Vzorce 2'!$F$3,AC20='Vzorce 2'!$F$5),VLOOKUP($C:$C,'Evidence staveb'!$E:$F,2,0),"")</f>
        <v>Z_části</v>
      </c>
      <c r="AC20" s="87" t="s">
        <v>145</v>
      </c>
      <c r="AD20" s="87" t="s">
        <v>304</v>
      </c>
      <c r="AE20" s="96" t="s">
        <v>330</v>
      </c>
      <c r="AF20" s="97"/>
      <c r="AG20" s="10" t="s">
        <v>137</v>
      </c>
    </row>
    <row r="21" spans="1:33" x14ac:dyDescent="0.25">
      <c r="A21" s="10"/>
      <c r="B21" s="10" t="s">
        <v>192</v>
      </c>
      <c r="C21" s="94" t="s">
        <v>192</v>
      </c>
      <c r="D21" s="95" t="s">
        <v>43</v>
      </c>
      <c r="E21" s="87" t="s">
        <v>91</v>
      </c>
      <c r="F21" s="87" t="s">
        <v>447</v>
      </c>
      <c r="G21" s="87"/>
      <c r="H21" s="87" t="s">
        <v>448</v>
      </c>
      <c r="I21" s="87" t="s">
        <v>303</v>
      </c>
      <c r="J21" s="88">
        <v>0</v>
      </c>
      <c r="K21" s="89">
        <v>0</v>
      </c>
      <c r="L21" s="88">
        <v>0</v>
      </c>
      <c r="M21" s="89">
        <v>0</v>
      </c>
      <c r="N21" s="88">
        <v>0</v>
      </c>
      <c r="O21" s="89">
        <v>0</v>
      </c>
      <c r="P21" s="90">
        <v>1.2</v>
      </c>
      <c r="Q21" s="89">
        <v>1</v>
      </c>
      <c r="R21" s="89">
        <v>0</v>
      </c>
      <c r="S21" s="89">
        <v>2019</v>
      </c>
      <c r="T21" s="87" t="s">
        <v>451</v>
      </c>
      <c r="U21" s="91">
        <v>82000</v>
      </c>
      <c r="V21" s="91">
        <v>13000000</v>
      </c>
      <c r="W21" s="87" t="s">
        <v>142</v>
      </c>
      <c r="X21" s="92">
        <v>43739</v>
      </c>
      <c r="Y21" s="92">
        <v>44317</v>
      </c>
      <c r="Z21" s="93"/>
      <c r="AA21" s="20" t="str">
        <f>IF(OR(AC21='Vzorce 2'!$F$3,AC21='Vzorce 2'!$F$5),VLOOKUP($C:$C,'Evidence staveb'!$E:$E,1,0),"")</f>
        <v/>
      </c>
      <c r="AB21" s="20" t="str">
        <f>IF(OR(AC21='Vzorce 2'!$F$3,AC21='Vzorce 2'!$F$5),VLOOKUP($C:$C,'Evidence staveb'!$E:$F,2,0),"")</f>
        <v/>
      </c>
      <c r="AC21" s="87" t="s">
        <v>119</v>
      </c>
      <c r="AD21" s="87"/>
      <c r="AE21" s="96" t="s">
        <v>330</v>
      </c>
      <c r="AF21" s="97" t="s">
        <v>452</v>
      </c>
      <c r="AG21" s="10" t="s">
        <v>192</v>
      </c>
    </row>
    <row r="22" spans="1:33" x14ac:dyDescent="0.25">
      <c r="A22" s="10"/>
      <c r="B22" s="10" t="s">
        <v>193</v>
      </c>
      <c r="C22" s="94" t="s">
        <v>193</v>
      </c>
      <c r="D22" s="95"/>
      <c r="E22" s="87"/>
      <c r="F22" s="87"/>
      <c r="G22" s="87"/>
      <c r="H22" s="87"/>
      <c r="I22" s="87"/>
      <c r="J22" s="88"/>
      <c r="K22" s="89"/>
      <c r="L22" s="88"/>
      <c r="M22" s="89"/>
      <c r="N22" s="88"/>
      <c r="O22" s="89"/>
      <c r="P22" s="90"/>
      <c r="Q22" s="89"/>
      <c r="R22" s="89"/>
      <c r="S22" s="89"/>
      <c r="T22" s="87"/>
      <c r="U22" s="91"/>
      <c r="V22" s="91"/>
      <c r="W22" s="87"/>
      <c r="X22" s="92"/>
      <c r="Y22" s="92"/>
      <c r="Z22" s="93"/>
      <c r="AA22" s="20" t="str">
        <f>IF(OR(AC22='Vzorce 2'!$F$3,AC22='Vzorce 2'!$F$5),VLOOKUP($C:$C,'Evidence staveb'!$E:$E,1,0),"")</f>
        <v/>
      </c>
      <c r="AB22" s="20" t="str">
        <f>IF(OR(AC22='Vzorce 2'!$F$3,AC22='Vzorce 2'!$F$5),VLOOKUP($C:$C,'Evidence staveb'!$E:$F,2,0),"")</f>
        <v/>
      </c>
      <c r="AC22" s="87"/>
      <c r="AD22" s="87"/>
      <c r="AE22" s="96" t="s">
        <v>330</v>
      </c>
      <c r="AF22" s="97"/>
      <c r="AG22" s="10" t="s">
        <v>193</v>
      </c>
    </row>
    <row r="23" spans="1:33" x14ac:dyDescent="0.25">
      <c r="A23" s="10"/>
      <c r="B23" s="10" t="s">
        <v>194</v>
      </c>
      <c r="C23" s="94" t="s">
        <v>194</v>
      </c>
      <c r="D23" s="95"/>
      <c r="E23" s="87"/>
      <c r="F23" s="87"/>
      <c r="G23" s="87"/>
      <c r="H23" s="87"/>
      <c r="I23" s="87"/>
      <c r="J23" s="88"/>
      <c r="K23" s="89"/>
      <c r="L23" s="88"/>
      <c r="M23" s="89"/>
      <c r="N23" s="88"/>
      <c r="O23" s="89"/>
      <c r="P23" s="90"/>
      <c r="Q23" s="89"/>
      <c r="R23" s="89"/>
      <c r="S23" s="89"/>
      <c r="T23" s="87"/>
      <c r="U23" s="91"/>
      <c r="V23" s="91"/>
      <c r="W23" s="87"/>
      <c r="X23" s="92"/>
      <c r="Y23" s="92"/>
      <c r="Z23" s="93"/>
      <c r="AA23" s="20" t="str">
        <f>IF(OR(AC23='Vzorce 2'!$F$3,AC23='Vzorce 2'!$F$5),VLOOKUP($C:$C,'Evidence staveb'!$E:$E,1,0),"")</f>
        <v/>
      </c>
      <c r="AB23" s="20" t="str">
        <f>IF(OR(AC23='Vzorce 2'!$F$3,AC23='Vzorce 2'!$F$5),VLOOKUP($C:$C,'Evidence staveb'!$E:$F,2,0),"")</f>
        <v/>
      </c>
      <c r="AC23" s="87"/>
      <c r="AD23" s="87"/>
      <c r="AE23" s="96" t="s">
        <v>330</v>
      </c>
      <c r="AF23" s="97"/>
      <c r="AG23" s="10" t="s">
        <v>194</v>
      </c>
    </row>
    <row r="24" spans="1:33" x14ac:dyDescent="0.25">
      <c r="A24" s="10"/>
      <c r="B24" s="10" t="s">
        <v>195</v>
      </c>
      <c r="C24" s="94" t="s">
        <v>195</v>
      </c>
      <c r="D24" s="95"/>
      <c r="E24" s="87"/>
      <c r="F24" s="87"/>
      <c r="G24" s="87"/>
      <c r="H24" s="87"/>
      <c r="I24" s="87"/>
      <c r="J24" s="88"/>
      <c r="K24" s="89"/>
      <c r="L24" s="88"/>
      <c r="M24" s="89"/>
      <c r="N24" s="88"/>
      <c r="O24" s="89"/>
      <c r="P24" s="90"/>
      <c r="Q24" s="89"/>
      <c r="R24" s="89"/>
      <c r="S24" s="89"/>
      <c r="T24" s="87"/>
      <c r="U24" s="91"/>
      <c r="V24" s="91"/>
      <c r="W24" s="87"/>
      <c r="X24" s="92"/>
      <c r="Y24" s="92"/>
      <c r="Z24" s="93"/>
      <c r="AA24" s="20" t="str">
        <f>IF(OR(AC24='Vzorce 2'!$F$3,AC24='Vzorce 2'!$F$5),VLOOKUP($C:$C,'Evidence staveb'!$E:$E,1,0),"")</f>
        <v/>
      </c>
      <c r="AB24" s="20" t="str">
        <f>IF(OR(AC24='Vzorce 2'!$F$3,AC24='Vzorce 2'!$F$5),VLOOKUP($C:$C,'Evidence staveb'!$E:$F,2,0),"")</f>
        <v/>
      </c>
      <c r="AC24" s="87"/>
      <c r="AD24" s="87"/>
      <c r="AE24" s="96" t="s">
        <v>330</v>
      </c>
      <c r="AF24" s="97"/>
      <c r="AG24" s="10" t="s">
        <v>195</v>
      </c>
    </row>
    <row r="25" spans="1:33" x14ac:dyDescent="0.25">
      <c r="A25" s="10"/>
      <c r="B25" s="10" t="s">
        <v>196</v>
      </c>
      <c r="C25" s="94" t="s">
        <v>196</v>
      </c>
      <c r="D25" s="95"/>
      <c r="E25" s="87"/>
      <c r="F25" s="87"/>
      <c r="G25" s="87" t="s">
        <v>321</v>
      </c>
      <c r="H25" s="87"/>
      <c r="I25" s="87"/>
      <c r="J25" s="88"/>
      <c r="K25" s="89"/>
      <c r="L25" s="88"/>
      <c r="M25" s="89"/>
      <c r="N25" s="88"/>
      <c r="O25" s="89"/>
      <c r="P25" s="90"/>
      <c r="Q25" s="89"/>
      <c r="R25" s="89"/>
      <c r="S25" s="89"/>
      <c r="T25" s="87"/>
      <c r="U25" s="91"/>
      <c r="V25" s="91"/>
      <c r="W25" s="87"/>
      <c r="X25" s="92"/>
      <c r="Y25" s="92"/>
      <c r="Z25" s="93"/>
      <c r="AA25" s="20" t="str">
        <f>IF(OR(AC25='Vzorce 2'!$F$3,AC25='Vzorce 2'!$F$5),VLOOKUP($C:$C,'Evidence staveb'!$E:$E,1,0),"")</f>
        <v/>
      </c>
      <c r="AB25" s="20" t="str">
        <f>IF(OR(AC25='Vzorce 2'!$F$3,AC25='Vzorce 2'!$F$5),VLOOKUP($C:$C,'Evidence staveb'!$E:$F,2,0),"")</f>
        <v/>
      </c>
      <c r="AC25" s="87"/>
      <c r="AD25" s="87"/>
      <c r="AE25" s="96" t="s">
        <v>330</v>
      </c>
      <c r="AF25" s="97"/>
      <c r="AG25" s="10" t="s">
        <v>196</v>
      </c>
    </row>
    <row r="26" spans="1:33" x14ac:dyDescent="0.25">
      <c r="A26" s="10"/>
      <c r="B26" s="10" t="s">
        <v>197</v>
      </c>
      <c r="C26" s="94" t="s">
        <v>197</v>
      </c>
      <c r="D26" s="95"/>
      <c r="E26" s="87"/>
      <c r="F26" s="87"/>
      <c r="G26" s="87" t="s">
        <v>322</v>
      </c>
      <c r="H26" s="87"/>
      <c r="I26" s="87"/>
      <c r="J26" s="88"/>
      <c r="K26" s="89"/>
      <c r="L26" s="88"/>
      <c r="M26" s="89"/>
      <c r="N26" s="88"/>
      <c r="O26" s="89"/>
      <c r="P26" s="90"/>
      <c r="Q26" s="89"/>
      <c r="R26" s="89"/>
      <c r="S26" s="89"/>
      <c r="T26" s="87"/>
      <c r="U26" s="91"/>
      <c r="V26" s="91"/>
      <c r="W26" s="87"/>
      <c r="X26" s="92"/>
      <c r="Y26" s="92"/>
      <c r="Z26" s="93"/>
      <c r="AA26" s="20" t="str">
        <f>IF(OR(AC26='Vzorce 2'!$F$3,AC26='Vzorce 2'!$F$5),VLOOKUP($C:$C,'Evidence staveb'!$E:$E,1,0),"")</f>
        <v/>
      </c>
      <c r="AB26" s="20" t="str">
        <f>IF(OR(AC26='Vzorce 2'!$F$3,AC26='Vzorce 2'!$F$5),VLOOKUP($C:$C,'Evidence staveb'!$E:$F,2,0),"")</f>
        <v/>
      </c>
      <c r="AC26" s="87"/>
      <c r="AD26" s="87"/>
      <c r="AE26" s="96" t="s">
        <v>330</v>
      </c>
      <c r="AF26" s="97"/>
      <c r="AG26" s="10" t="s">
        <v>197</v>
      </c>
    </row>
    <row r="27" spans="1:33" x14ac:dyDescent="0.25">
      <c r="A27" s="10"/>
      <c r="B27" s="10" t="s">
        <v>220</v>
      </c>
      <c r="C27" s="94" t="s">
        <v>220</v>
      </c>
      <c r="D27" s="95"/>
      <c r="E27" s="87"/>
      <c r="F27" s="87"/>
      <c r="G27" s="87" t="s">
        <v>323</v>
      </c>
      <c r="H27" s="87"/>
      <c r="I27" s="87"/>
      <c r="J27" s="88"/>
      <c r="K27" s="89"/>
      <c r="L27" s="88"/>
      <c r="M27" s="89"/>
      <c r="N27" s="88"/>
      <c r="O27" s="89"/>
      <c r="P27" s="90"/>
      <c r="Q27" s="89"/>
      <c r="R27" s="89"/>
      <c r="S27" s="89"/>
      <c r="T27" s="87"/>
      <c r="U27" s="91"/>
      <c r="V27" s="91"/>
      <c r="W27" s="87"/>
      <c r="X27" s="92"/>
      <c r="Y27" s="92"/>
      <c r="Z27" s="93"/>
      <c r="AA27" s="20" t="str">
        <f>IF(OR(AC27='Vzorce 2'!$F$3,AC27='Vzorce 2'!$F$5),VLOOKUP($C:$C,'Evidence staveb'!$E:$E,1,0),"")</f>
        <v/>
      </c>
      <c r="AB27" s="20" t="str">
        <f>IF(OR(AC27='Vzorce 2'!$F$3,AC27='Vzorce 2'!$F$5),VLOOKUP($C:$C,'Evidence staveb'!$E:$F,2,0),"")</f>
        <v/>
      </c>
      <c r="AC27" s="87"/>
      <c r="AD27" s="87"/>
      <c r="AE27" s="96" t="s">
        <v>330</v>
      </c>
      <c r="AF27" s="97"/>
      <c r="AG27" s="10" t="s">
        <v>220</v>
      </c>
    </row>
    <row r="28" spans="1:33" x14ac:dyDescent="0.25">
      <c r="A28" s="10"/>
      <c r="B28" s="10" t="s">
        <v>221</v>
      </c>
      <c r="C28" s="94" t="s">
        <v>221</v>
      </c>
      <c r="D28" s="95"/>
      <c r="E28" s="87"/>
      <c r="F28" s="87"/>
      <c r="G28" s="87" t="s">
        <v>324</v>
      </c>
      <c r="H28" s="87"/>
      <c r="I28" s="87"/>
      <c r="J28" s="88"/>
      <c r="K28" s="89"/>
      <c r="L28" s="88"/>
      <c r="M28" s="89"/>
      <c r="N28" s="88"/>
      <c r="O28" s="89"/>
      <c r="P28" s="90"/>
      <c r="Q28" s="89"/>
      <c r="R28" s="89"/>
      <c r="S28" s="89"/>
      <c r="T28" s="87"/>
      <c r="U28" s="91"/>
      <c r="V28" s="91"/>
      <c r="W28" s="87"/>
      <c r="X28" s="92"/>
      <c r="Y28" s="92"/>
      <c r="Z28" s="93"/>
      <c r="AA28" s="20" t="str">
        <f>IF(OR(AC28='Vzorce 2'!$F$3,AC28='Vzorce 2'!$F$5),VLOOKUP($C:$C,'Evidence staveb'!$E:$E,1,0),"")</f>
        <v/>
      </c>
      <c r="AB28" s="20" t="str">
        <f>IF(OR(AC28='Vzorce 2'!$F$3,AC28='Vzorce 2'!$F$5),VLOOKUP($C:$C,'Evidence staveb'!$E:$F,2,0),"")</f>
        <v/>
      </c>
      <c r="AC28" s="87"/>
      <c r="AD28" s="87"/>
      <c r="AE28" s="96" t="s">
        <v>330</v>
      </c>
      <c r="AF28" s="97"/>
      <c r="AG28" s="10" t="s">
        <v>221</v>
      </c>
    </row>
    <row r="29" spans="1:33" x14ac:dyDescent="0.25">
      <c r="A29" s="10"/>
      <c r="B29" s="10" t="s">
        <v>222</v>
      </c>
      <c r="C29" s="94" t="s">
        <v>222</v>
      </c>
      <c r="D29" s="95"/>
      <c r="E29" s="87"/>
      <c r="F29" s="87"/>
      <c r="G29" s="87" t="s">
        <v>325</v>
      </c>
      <c r="H29" s="87"/>
      <c r="I29" s="87"/>
      <c r="J29" s="88"/>
      <c r="K29" s="89"/>
      <c r="L29" s="88"/>
      <c r="M29" s="89"/>
      <c r="N29" s="88"/>
      <c r="O29" s="89"/>
      <c r="P29" s="90"/>
      <c r="Q29" s="89"/>
      <c r="R29" s="89"/>
      <c r="S29" s="89"/>
      <c r="T29" s="87"/>
      <c r="U29" s="91"/>
      <c r="V29" s="91"/>
      <c r="W29" s="87"/>
      <c r="X29" s="92"/>
      <c r="Y29" s="92"/>
      <c r="Z29" s="93"/>
      <c r="AA29" s="20" t="str">
        <f>IF(OR(AC29='Vzorce 2'!$F$3,AC29='Vzorce 2'!$F$5),VLOOKUP($C:$C,'Evidence staveb'!$E:$E,1,0),"")</f>
        <v/>
      </c>
      <c r="AB29" s="20" t="str">
        <f>IF(OR(AC29='Vzorce 2'!$F$3,AC29='Vzorce 2'!$F$5),VLOOKUP($C:$C,'Evidence staveb'!$E:$F,2,0),"")</f>
        <v/>
      </c>
      <c r="AC29" s="87"/>
      <c r="AD29" s="87"/>
      <c r="AE29" s="96" t="s">
        <v>330</v>
      </c>
      <c r="AF29" s="97"/>
      <c r="AG29" s="10" t="s">
        <v>222</v>
      </c>
    </row>
    <row r="30" spans="1:33" x14ac:dyDescent="0.25">
      <c r="A30" s="10"/>
      <c r="B30" s="10" t="s">
        <v>223</v>
      </c>
      <c r="C30" s="94" t="s">
        <v>223</v>
      </c>
      <c r="D30" s="95"/>
      <c r="E30" s="87"/>
      <c r="F30" s="87"/>
      <c r="G30" s="87" t="s">
        <v>326</v>
      </c>
      <c r="H30" s="87"/>
      <c r="I30" s="87"/>
      <c r="J30" s="88"/>
      <c r="K30" s="89"/>
      <c r="L30" s="88"/>
      <c r="M30" s="89"/>
      <c r="N30" s="88"/>
      <c r="O30" s="89"/>
      <c r="P30" s="90"/>
      <c r="Q30" s="89"/>
      <c r="R30" s="89"/>
      <c r="S30" s="89"/>
      <c r="T30" s="87"/>
      <c r="U30" s="91"/>
      <c r="V30" s="91"/>
      <c r="W30" s="87"/>
      <c r="X30" s="92"/>
      <c r="Y30" s="92"/>
      <c r="Z30" s="93"/>
      <c r="AA30" s="20" t="str">
        <f>IF(OR(AC30='Vzorce 2'!$F$3,AC30='Vzorce 2'!$F$5),VLOOKUP($C:$C,'Evidence staveb'!$E:$E,1,0),"")</f>
        <v/>
      </c>
      <c r="AB30" s="20" t="str">
        <f>IF(OR(AC30='Vzorce 2'!$F$3,AC30='Vzorce 2'!$F$5),VLOOKUP($C:$C,'Evidence staveb'!$E:$F,2,0),"")</f>
        <v/>
      </c>
      <c r="AC30" s="87"/>
      <c r="AD30" s="87"/>
      <c r="AE30" s="96" t="s">
        <v>330</v>
      </c>
      <c r="AF30" s="97"/>
      <c r="AG30" s="10" t="s">
        <v>223</v>
      </c>
    </row>
    <row r="31" spans="1:33" x14ac:dyDescent="0.25">
      <c r="A31" s="10"/>
      <c r="B31" s="10" t="s">
        <v>224</v>
      </c>
      <c r="C31" s="94" t="s">
        <v>224</v>
      </c>
      <c r="D31" s="95"/>
      <c r="E31" s="87"/>
      <c r="F31" s="87"/>
      <c r="G31" s="87" t="s">
        <v>327</v>
      </c>
      <c r="H31" s="87"/>
      <c r="I31" s="87"/>
      <c r="J31" s="88"/>
      <c r="K31" s="89"/>
      <c r="L31" s="88"/>
      <c r="M31" s="89"/>
      <c r="N31" s="88"/>
      <c r="O31" s="89"/>
      <c r="P31" s="90"/>
      <c r="Q31" s="89"/>
      <c r="R31" s="89"/>
      <c r="S31" s="89"/>
      <c r="T31" s="87"/>
      <c r="U31" s="91"/>
      <c r="V31" s="91"/>
      <c r="W31" s="87"/>
      <c r="X31" s="92"/>
      <c r="Y31" s="92"/>
      <c r="Z31" s="93"/>
      <c r="AA31" s="20" t="str">
        <f>IF(OR(AC31='Vzorce 2'!$F$3,AC31='Vzorce 2'!$F$5),VLOOKUP($C:$C,'Evidence staveb'!$E:$E,1,0),"")</f>
        <v/>
      </c>
      <c r="AB31" s="20" t="str">
        <f>IF(OR(AC31='Vzorce 2'!$F$3,AC31='Vzorce 2'!$F$5),VLOOKUP($C:$C,'Evidence staveb'!$E:$F,2,0),"")</f>
        <v/>
      </c>
      <c r="AC31" s="87"/>
      <c r="AD31" s="87"/>
      <c r="AE31" s="96" t="s">
        <v>330</v>
      </c>
      <c r="AF31" s="97"/>
      <c r="AG31" s="10" t="s">
        <v>224</v>
      </c>
    </row>
    <row r="32" spans="1:33" x14ac:dyDescent="0.25">
      <c r="A32" s="10"/>
      <c r="B32" s="10" t="s">
        <v>225</v>
      </c>
      <c r="C32" s="94" t="s">
        <v>225</v>
      </c>
      <c r="D32" s="95"/>
      <c r="E32" s="87"/>
      <c r="F32" s="87"/>
      <c r="G32" s="87" t="s">
        <v>328</v>
      </c>
      <c r="H32" s="87"/>
      <c r="I32" s="87"/>
      <c r="J32" s="88"/>
      <c r="K32" s="89"/>
      <c r="L32" s="88"/>
      <c r="M32" s="89"/>
      <c r="N32" s="88"/>
      <c r="O32" s="89"/>
      <c r="P32" s="90"/>
      <c r="Q32" s="89"/>
      <c r="R32" s="89"/>
      <c r="S32" s="89"/>
      <c r="T32" s="87"/>
      <c r="U32" s="91"/>
      <c r="V32" s="91"/>
      <c r="W32" s="87"/>
      <c r="X32" s="92"/>
      <c r="Y32" s="92"/>
      <c r="Z32" s="93"/>
      <c r="AA32" s="20" t="str">
        <f>IF(OR(AC32='Vzorce 2'!$F$3,AC32='Vzorce 2'!$F$5),VLOOKUP($C:$C,'Evidence staveb'!$E:$E,1,0),"")</f>
        <v/>
      </c>
      <c r="AB32" s="20" t="str">
        <f>IF(OR(AC32='Vzorce 2'!$F$3,AC32='Vzorce 2'!$F$5),VLOOKUP($C:$C,'Evidence staveb'!$E:$F,2,0),"")</f>
        <v/>
      </c>
      <c r="AC32" s="87"/>
      <c r="AD32" s="87"/>
      <c r="AE32" s="96" t="s">
        <v>330</v>
      </c>
      <c r="AF32" s="97"/>
      <c r="AG32" s="10" t="s">
        <v>225</v>
      </c>
    </row>
    <row r="33" spans="1:33" x14ac:dyDescent="0.25">
      <c r="A33" s="10"/>
      <c r="B33" s="10" t="s">
        <v>226</v>
      </c>
      <c r="C33" s="94" t="s">
        <v>226</v>
      </c>
      <c r="D33" s="95"/>
      <c r="E33" s="87"/>
      <c r="F33" s="87"/>
      <c r="G33" s="87" t="s">
        <v>329</v>
      </c>
      <c r="H33" s="87"/>
      <c r="I33" s="87"/>
      <c r="J33" s="88"/>
      <c r="K33" s="89"/>
      <c r="L33" s="88"/>
      <c r="M33" s="89"/>
      <c r="N33" s="88"/>
      <c r="O33" s="89"/>
      <c r="P33" s="90"/>
      <c r="Q33" s="89"/>
      <c r="R33" s="89"/>
      <c r="S33" s="89"/>
      <c r="T33" s="87"/>
      <c r="U33" s="91"/>
      <c r="V33" s="91"/>
      <c r="W33" s="87"/>
      <c r="X33" s="92"/>
      <c r="Y33" s="92"/>
      <c r="Z33" s="93"/>
      <c r="AA33" s="20" t="str">
        <f>IF(OR(AC33='Vzorce 2'!$F$3,AC33='Vzorce 2'!$F$5),VLOOKUP($C:$C,'Evidence staveb'!$E:$E,1,0),"")</f>
        <v/>
      </c>
      <c r="AB33" s="20" t="str">
        <f>IF(OR(AC33='Vzorce 2'!$F$3,AC33='Vzorce 2'!$F$5),VLOOKUP($C:$C,'Evidence staveb'!$E:$F,2,0),"")</f>
        <v/>
      </c>
      <c r="AC33" s="87"/>
      <c r="AD33" s="87"/>
      <c r="AE33" s="96" t="s">
        <v>330</v>
      </c>
      <c r="AF33" s="97"/>
      <c r="AG33" s="10" t="s">
        <v>226</v>
      </c>
    </row>
    <row r="34" spans="1:33" x14ac:dyDescent="0.25">
      <c r="A34" s="10"/>
      <c r="B34" s="10" t="s">
        <v>227</v>
      </c>
      <c r="C34" s="94" t="s">
        <v>227</v>
      </c>
      <c r="D34" s="95"/>
      <c r="E34" s="87"/>
      <c r="F34" s="87"/>
      <c r="G34" s="87"/>
      <c r="H34" s="87"/>
      <c r="I34" s="87"/>
      <c r="J34" s="88"/>
      <c r="K34" s="89"/>
      <c r="L34" s="88"/>
      <c r="M34" s="89"/>
      <c r="N34" s="88"/>
      <c r="O34" s="89"/>
      <c r="P34" s="90"/>
      <c r="Q34" s="89"/>
      <c r="R34" s="89"/>
      <c r="S34" s="89"/>
      <c r="T34" s="87"/>
      <c r="U34" s="91"/>
      <c r="V34" s="91"/>
      <c r="W34" s="87"/>
      <c r="X34" s="92"/>
      <c r="Y34" s="92"/>
      <c r="Z34" s="93"/>
      <c r="AA34" s="20" t="str">
        <f>IF(OR(AC34='Vzorce 2'!$F$3,AC34='Vzorce 2'!$F$5),VLOOKUP($C:$C,'Evidence staveb'!$E:$E,1,0),"")</f>
        <v/>
      </c>
      <c r="AB34" s="20" t="str">
        <f>IF(OR(AC34='Vzorce 2'!$F$3,AC34='Vzorce 2'!$F$5),VLOOKUP($C:$C,'Evidence staveb'!$E:$F,2,0),"")</f>
        <v/>
      </c>
      <c r="AC34" s="87"/>
      <c r="AD34" s="87"/>
      <c r="AE34" s="96" t="s">
        <v>330</v>
      </c>
      <c r="AF34" s="97"/>
      <c r="AG34" s="10" t="s">
        <v>227</v>
      </c>
    </row>
    <row r="35" spans="1:33" x14ac:dyDescent="0.25">
      <c r="A35" s="10"/>
      <c r="B35" s="10" t="s">
        <v>228</v>
      </c>
      <c r="C35" s="94" t="s">
        <v>228</v>
      </c>
      <c r="D35" s="95"/>
      <c r="E35" s="87"/>
      <c r="F35" s="87"/>
      <c r="G35" s="87"/>
      <c r="H35" s="87"/>
      <c r="I35" s="87"/>
      <c r="J35" s="88"/>
      <c r="K35" s="89"/>
      <c r="L35" s="88"/>
      <c r="M35" s="89"/>
      <c r="N35" s="88"/>
      <c r="O35" s="89"/>
      <c r="P35" s="90"/>
      <c r="Q35" s="89"/>
      <c r="R35" s="89"/>
      <c r="S35" s="89"/>
      <c r="T35" s="87"/>
      <c r="U35" s="91"/>
      <c r="V35" s="91"/>
      <c r="W35" s="87"/>
      <c r="X35" s="92"/>
      <c r="Y35" s="92"/>
      <c r="Z35" s="93"/>
      <c r="AA35" s="20" t="str">
        <f>IF(OR(AC35='Vzorce 2'!$F$3,AC35='Vzorce 2'!$F$5),VLOOKUP($C:$C,'Evidence staveb'!$E:$E,1,0),"")</f>
        <v/>
      </c>
      <c r="AB35" s="20" t="str">
        <f>IF(OR(AC35='Vzorce 2'!$F$3,AC35='Vzorce 2'!$F$5),VLOOKUP($C:$C,'Evidence staveb'!$E:$F,2,0),"")</f>
        <v/>
      </c>
      <c r="AC35" s="87"/>
      <c r="AD35" s="87"/>
      <c r="AE35" s="96" t="s">
        <v>330</v>
      </c>
      <c r="AF35" s="97"/>
      <c r="AG35" s="10" t="s">
        <v>228</v>
      </c>
    </row>
    <row r="36" spans="1:33" x14ac:dyDescent="0.25">
      <c r="A36" s="10"/>
      <c r="B36" s="10" t="s">
        <v>229</v>
      </c>
      <c r="C36" s="94" t="s">
        <v>229</v>
      </c>
      <c r="D36" s="95"/>
      <c r="E36" s="87"/>
      <c r="F36" s="87"/>
      <c r="G36" s="87"/>
      <c r="H36" s="87"/>
      <c r="I36" s="87"/>
      <c r="J36" s="88"/>
      <c r="K36" s="89"/>
      <c r="L36" s="88"/>
      <c r="M36" s="89"/>
      <c r="N36" s="88"/>
      <c r="O36" s="89"/>
      <c r="P36" s="90"/>
      <c r="Q36" s="89"/>
      <c r="R36" s="89"/>
      <c r="S36" s="89"/>
      <c r="T36" s="87"/>
      <c r="U36" s="91"/>
      <c r="V36" s="91"/>
      <c r="W36" s="87"/>
      <c r="X36" s="92"/>
      <c r="Y36" s="92"/>
      <c r="Z36" s="93"/>
      <c r="AA36" s="20" t="str">
        <f>IF(OR(AC36='Vzorce 2'!$F$3,AC36='Vzorce 2'!$F$5),VLOOKUP($C:$C,'Evidence staveb'!$E:$E,1,0),"")</f>
        <v/>
      </c>
      <c r="AB36" s="20" t="str">
        <f>IF(OR(AC36='Vzorce 2'!$F$3,AC36='Vzorce 2'!$F$5),VLOOKUP($C:$C,'Evidence staveb'!$E:$F,2,0),"")</f>
        <v/>
      </c>
      <c r="AC36" s="87"/>
      <c r="AD36" s="87"/>
      <c r="AE36" s="96" t="s">
        <v>330</v>
      </c>
      <c r="AF36" s="97"/>
      <c r="AG36" s="10" t="s">
        <v>229</v>
      </c>
    </row>
    <row r="37" spans="1:33" x14ac:dyDescent="0.25">
      <c r="A37" s="10"/>
      <c r="B37" s="10" t="s">
        <v>230</v>
      </c>
      <c r="C37" s="94" t="s">
        <v>230</v>
      </c>
      <c r="D37" s="95"/>
      <c r="E37" s="87"/>
      <c r="F37" s="87"/>
      <c r="G37" s="87"/>
      <c r="H37" s="87"/>
      <c r="I37" s="87"/>
      <c r="J37" s="88"/>
      <c r="K37" s="89"/>
      <c r="L37" s="88"/>
      <c r="M37" s="89"/>
      <c r="N37" s="88"/>
      <c r="O37" s="89"/>
      <c r="P37" s="90"/>
      <c r="Q37" s="89"/>
      <c r="R37" s="89"/>
      <c r="S37" s="89"/>
      <c r="T37" s="87"/>
      <c r="U37" s="91"/>
      <c r="V37" s="91"/>
      <c r="W37" s="87"/>
      <c r="X37" s="92"/>
      <c r="Y37" s="92"/>
      <c r="Z37" s="93"/>
      <c r="AA37" s="20" t="str">
        <f>IF(OR(AC37='Vzorce 2'!$F$3,AC37='Vzorce 2'!$F$5),VLOOKUP($C:$C,'Evidence staveb'!$E:$E,1,0),"")</f>
        <v/>
      </c>
      <c r="AB37" s="20" t="str">
        <f>IF(OR(AC37='Vzorce 2'!$F$3,AC37='Vzorce 2'!$F$5),VLOOKUP($C:$C,'Evidence staveb'!$E:$F,2,0),"")</f>
        <v/>
      </c>
      <c r="AC37" s="87"/>
      <c r="AD37" s="87"/>
      <c r="AE37" s="96" t="s">
        <v>330</v>
      </c>
      <c r="AF37" s="97"/>
      <c r="AG37" s="10" t="s">
        <v>230</v>
      </c>
    </row>
    <row r="38" spans="1:33" x14ac:dyDescent="0.25">
      <c r="A38" s="10"/>
      <c r="B38" s="10" t="s">
        <v>231</v>
      </c>
      <c r="C38" s="94" t="s">
        <v>231</v>
      </c>
      <c r="D38" s="95"/>
      <c r="E38" s="87"/>
      <c r="F38" s="87"/>
      <c r="G38" s="87"/>
      <c r="H38" s="87"/>
      <c r="I38" s="87"/>
      <c r="J38" s="88"/>
      <c r="K38" s="89"/>
      <c r="L38" s="88"/>
      <c r="M38" s="89"/>
      <c r="N38" s="88"/>
      <c r="O38" s="89"/>
      <c r="P38" s="90"/>
      <c r="Q38" s="89"/>
      <c r="R38" s="89"/>
      <c r="S38" s="89"/>
      <c r="T38" s="87"/>
      <c r="U38" s="91"/>
      <c r="V38" s="91"/>
      <c r="W38" s="87"/>
      <c r="X38" s="92"/>
      <c r="Y38" s="92"/>
      <c r="Z38" s="93"/>
      <c r="AA38" s="20" t="str">
        <f>IF(OR(AC38='Vzorce 2'!$F$3,AC38='Vzorce 2'!$F$5),VLOOKUP($C:$C,'Evidence staveb'!$E:$E,1,0),"")</f>
        <v/>
      </c>
      <c r="AB38" s="20" t="str">
        <f>IF(OR(AC38='Vzorce 2'!$F$3,AC38='Vzorce 2'!$F$5),VLOOKUP($C:$C,'Evidence staveb'!$E:$F,2,0),"")</f>
        <v/>
      </c>
      <c r="AC38" s="87"/>
      <c r="AD38" s="87"/>
      <c r="AE38" s="96" t="s">
        <v>330</v>
      </c>
      <c r="AF38" s="97"/>
      <c r="AG38" s="10" t="s">
        <v>231</v>
      </c>
    </row>
    <row r="39" spans="1:33" x14ac:dyDescent="0.25">
      <c r="A39" s="10"/>
      <c r="B39" s="10" t="s">
        <v>232</v>
      </c>
      <c r="C39" s="94" t="s">
        <v>232</v>
      </c>
      <c r="D39" s="95"/>
      <c r="E39" s="87"/>
      <c r="F39" s="87"/>
      <c r="G39" s="87"/>
      <c r="H39" s="87"/>
      <c r="I39" s="87"/>
      <c r="J39" s="88"/>
      <c r="K39" s="89"/>
      <c r="L39" s="88"/>
      <c r="M39" s="89"/>
      <c r="N39" s="88"/>
      <c r="O39" s="89"/>
      <c r="P39" s="90"/>
      <c r="Q39" s="89"/>
      <c r="R39" s="89"/>
      <c r="S39" s="89"/>
      <c r="T39" s="87"/>
      <c r="U39" s="91"/>
      <c r="V39" s="91"/>
      <c r="W39" s="87"/>
      <c r="X39" s="92"/>
      <c r="Y39" s="92"/>
      <c r="Z39" s="93"/>
      <c r="AA39" s="20" t="str">
        <f>IF(OR(AC39='Vzorce 2'!$F$3,AC39='Vzorce 2'!$F$5),VLOOKUP($C:$C,'Evidence staveb'!$E:$E,1,0),"")</f>
        <v/>
      </c>
      <c r="AB39" s="20" t="str">
        <f>IF(OR(AC39='Vzorce 2'!$F$3,AC39='Vzorce 2'!$F$5),VLOOKUP($C:$C,'Evidence staveb'!$E:$F,2,0),"")</f>
        <v/>
      </c>
      <c r="AC39" s="87"/>
      <c r="AD39" s="87"/>
      <c r="AE39" s="96" t="s">
        <v>330</v>
      </c>
      <c r="AF39" s="97"/>
      <c r="AG39" s="10" t="s">
        <v>232</v>
      </c>
    </row>
    <row r="40" spans="1:33" x14ac:dyDescent="0.25">
      <c r="A40" s="10"/>
      <c r="B40" s="10" t="s">
        <v>233</v>
      </c>
      <c r="C40" s="94" t="s">
        <v>233</v>
      </c>
      <c r="D40" s="95"/>
      <c r="E40" s="87"/>
      <c r="F40" s="87"/>
      <c r="G40" s="87"/>
      <c r="H40" s="87"/>
      <c r="I40" s="87"/>
      <c r="J40" s="88"/>
      <c r="K40" s="89"/>
      <c r="L40" s="88"/>
      <c r="M40" s="89"/>
      <c r="N40" s="88"/>
      <c r="O40" s="89"/>
      <c r="P40" s="90"/>
      <c r="Q40" s="89"/>
      <c r="R40" s="89"/>
      <c r="S40" s="89"/>
      <c r="T40" s="87"/>
      <c r="U40" s="91"/>
      <c r="V40" s="91"/>
      <c r="W40" s="87"/>
      <c r="X40" s="92"/>
      <c r="Y40" s="92"/>
      <c r="Z40" s="93"/>
      <c r="AA40" s="20" t="str">
        <f>IF(OR(AC40='Vzorce 2'!$F$3,AC40='Vzorce 2'!$F$5),VLOOKUP($C:$C,'Evidence staveb'!$E:$E,1,0),"")</f>
        <v/>
      </c>
      <c r="AB40" s="20" t="str">
        <f>IF(OR(AC40='Vzorce 2'!$F$3,AC40='Vzorce 2'!$F$5),VLOOKUP($C:$C,'Evidence staveb'!$E:$F,2,0),"")</f>
        <v/>
      </c>
      <c r="AC40" s="87"/>
      <c r="AD40" s="87"/>
      <c r="AE40" s="96" t="s">
        <v>330</v>
      </c>
      <c r="AF40" s="97"/>
      <c r="AG40" s="10" t="s">
        <v>233</v>
      </c>
    </row>
    <row r="41" spans="1:33" x14ac:dyDescent="0.25">
      <c r="A41" s="10"/>
      <c r="B41" s="10" t="s">
        <v>234</v>
      </c>
      <c r="C41" s="94" t="s">
        <v>234</v>
      </c>
      <c r="D41" s="95"/>
      <c r="E41" s="87"/>
      <c r="F41" s="87"/>
      <c r="G41" s="87"/>
      <c r="H41" s="87"/>
      <c r="I41" s="87"/>
      <c r="J41" s="88"/>
      <c r="K41" s="89"/>
      <c r="L41" s="88"/>
      <c r="M41" s="89"/>
      <c r="N41" s="88"/>
      <c r="O41" s="89"/>
      <c r="P41" s="90"/>
      <c r="Q41" s="89"/>
      <c r="R41" s="89"/>
      <c r="S41" s="89"/>
      <c r="T41" s="87"/>
      <c r="U41" s="91"/>
      <c r="V41" s="91"/>
      <c r="W41" s="87"/>
      <c r="X41" s="92"/>
      <c r="Y41" s="92"/>
      <c r="Z41" s="93"/>
      <c r="AA41" s="20" t="str">
        <f>IF(OR(AC41='Vzorce 2'!$F$3,AC41='Vzorce 2'!$F$5),VLOOKUP($C:$C,'Evidence staveb'!$E:$E,1,0),"")</f>
        <v/>
      </c>
      <c r="AB41" s="20" t="str">
        <f>IF(OR(AC41='Vzorce 2'!$F$3,AC41='Vzorce 2'!$F$5),VLOOKUP($C:$C,'Evidence staveb'!$E:$F,2,0),"")</f>
        <v/>
      </c>
      <c r="AC41" s="87"/>
      <c r="AD41" s="87"/>
      <c r="AE41" s="96" t="s">
        <v>330</v>
      </c>
      <c r="AF41" s="97"/>
      <c r="AG41" s="10" t="s">
        <v>234</v>
      </c>
    </row>
    <row r="42" spans="1:33" x14ac:dyDescent="0.25">
      <c r="A42" s="10"/>
      <c r="B42" s="10" t="s">
        <v>235</v>
      </c>
      <c r="C42" s="94" t="s">
        <v>235</v>
      </c>
      <c r="D42" s="95"/>
      <c r="E42" s="87"/>
      <c r="F42" s="87"/>
      <c r="G42" s="87"/>
      <c r="H42" s="87"/>
      <c r="I42" s="87"/>
      <c r="J42" s="88"/>
      <c r="K42" s="89"/>
      <c r="L42" s="88"/>
      <c r="M42" s="89"/>
      <c r="N42" s="88"/>
      <c r="O42" s="89"/>
      <c r="P42" s="90"/>
      <c r="Q42" s="89"/>
      <c r="R42" s="89"/>
      <c r="S42" s="89"/>
      <c r="T42" s="87"/>
      <c r="U42" s="91"/>
      <c r="V42" s="91"/>
      <c r="W42" s="87"/>
      <c r="X42" s="92"/>
      <c r="Y42" s="92"/>
      <c r="Z42" s="93"/>
      <c r="AA42" s="20" t="str">
        <f>IF(OR(AC42='Vzorce 2'!$F$3,AC42='Vzorce 2'!$F$5),VLOOKUP($C:$C,'Evidence staveb'!$E:$E,1,0),"")</f>
        <v/>
      </c>
      <c r="AB42" s="20" t="str">
        <f>IF(OR(AC42='Vzorce 2'!$F$3,AC42='Vzorce 2'!$F$5),VLOOKUP($C:$C,'Evidence staveb'!$E:$F,2,0),"")</f>
        <v/>
      </c>
      <c r="AC42" s="87"/>
      <c r="AD42" s="87"/>
      <c r="AE42" s="96" t="s">
        <v>330</v>
      </c>
      <c r="AF42" s="97"/>
      <c r="AG42" s="10" t="s">
        <v>235</v>
      </c>
    </row>
    <row r="43" spans="1:33" x14ac:dyDescent="0.25">
      <c r="A43" s="10"/>
      <c r="B43" s="10" t="s">
        <v>236</v>
      </c>
      <c r="C43" s="94" t="s">
        <v>236</v>
      </c>
      <c r="D43" s="95"/>
      <c r="E43" s="87"/>
      <c r="F43" s="87"/>
      <c r="G43" s="87"/>
      <c r="H43" s="87"/>
      <c r="I43" s="87"/>
      <c r="J43" s="88"/>
      <c r="K43" s="89"/>
      <c r="L43" s="88"/>
      <c r="M43" s="89"/>
      <c r="N43" s="88"/>
      <c r="O43" s="89"/>
      <c r="P43" s="90"/>
      <c r="Q43" s="89"/>
      <c r="R43" s="89"/>
      <c r="S43" s="89"/>
      <c r="T43" s="87"/>
      <c r="U43" s="91"/>
      <c r="V43" s="91"/>
      <c r="W43" s="87"/>
      <c r="X43" s="92"/>
      <c r="Y43" s="92"/>
      <c r="Z43" s="93"/>
      <c r="AA43" s="20" t="str">
        <f>IF(OR(AC43='Vzorce 2'!$F$3,AC43='Vzorce 2'!$F$5),VLOOKUP($C:$C,'Evidence staveb'!$E:$E,1,0),"")</f>
        <v/>
      </c>
      <c r="AB43" s="20" t="str">
        <f>IF(OR(AC43='Vzorce 2'!$F$3,AC43='Vzorce 2'!$F$5),VLOOKUP($C:$C,'Evidence staveb'!$E:$F,2,0),"")</f>
        <v/>
      </c>
      <c r="AC43" s="87"/>
      <c r="AD43" s="87"/>
      <c r="AE43" s="96" t="s">
        <v>330</v>
      </c>
      <c r="AF43" s="97"/>
      <c r="AG43" s="10" t="s">
        <v>236</v>
      </c>
    </row>
    <row r="44" spans="1:33" x14ac:dyDescent="0.25">
      <c r="A44" s="10"/>
      <c r="B44" s="10" t="s">
        <v>237</v>
      </c>
      <c r="C44" s="94" t="s">
        <v>237</v>
      </c>
      <c r="D44" s="95"/>
      <c r="E44" s="87"/>
      <c r="F44" s="87"/>
      <c r="G44" s="87"/>
      <c r="H44" s="87"/>
      <c r="I44" s="87"/>
      <c r="J44" s="88"/>
      <c r="K44" s="89"/>
      <c r="L44" s="88"/>
      <c r="M44" s="89"/>
      <c r="N44" s="88"/>
      <c r="O44" s="89"/>
      <c r="P44" s="90"/>
      <c r="Q44" s="89"/>
      <c r="R44" s="89"/>
      <c r="S44" s="89"/>
      <c r="T44" s="87"/>
      <c r="U44" s="91"/>
      <c r="V44" s="91"/>
      <c r="W44" s="87"/>
      <c r="X44" s="92"/>
      <c r="Y44" s="92"/>
      <c r="Z44" s="93"/>
      <c r="AA44" s="20" t="str">
        <f>IF(OR(AC44='Vzorce 2'!$F$3,AC44='Vzorce 2'!$F$5),VLOOKUP($C:$C,'Evidence staveb'!$E:$E,1,0),"")</f>
        <v/>
      </c>
      <c r="AB44" s="20" t="str">
        <f>IF(OR(AC44='Vzorce 2'!$F$3,AC44='Vzorce 2'!$F$5),VLOOKUP($C:$C,'Evidence staveb'!$E:$F,2,0),"")</f>
        <v/>
      </c>
      <c r="AC44" s="87"/>
      <c r="AD44" s="87"/>
      <c r="AE44" s="96" t="s">
        <v>330</v>
      </c>
      <c r="AF44" s="97"/>
      <c r="AG44" s="10" t="s">
        <v>237</v>
      </c>
    </row>
    <row r="45" spans="1:33" x14ac:dyDescent="0.25">
      <c r="A45" s="10"/>
      <c r="B45" s="10" t="s">
        <v>238</v>
      </c>
      <c r="C45" s="94" t="s">
        <v>238</v>
      </c>
      <c r="D45" s="95"/>
      <c r="E45" s="87"/>
      <c r="F45" s="87"/>
      <c r="G45" s="87"/>
      <c r="H45" s="87"/>
      <c r="I45" s="87"/>
      <c r="J45" s="88"/>
      <c r="K45" s="89"/>
      <c r="L45" s="88"/>
      <c r="M45" s="89"/>
      <c r="N45" s="88"/>
      <c r="O45" s="89"/>
      <c r="P45" s="90"/>
      <c r="Q45" s="89"/>
      <c r="R45" s="89"/>
      <c r="S45" s="89"/>
      <c r="T45" s="87"/>
      <c r="U45" s="91"/>
      <c r="V45" s="91"/>
      <c r="W45" s="87"/>
      <c r="X45" s="92"/>
      <c r="Y45" s="92"/>
      <c r="Z45" s="93"/>
      <c r="AA45" s="20" t="str">
        <f>IF(OR(AC45='Vzorce 2'!$F$3,AC45='Vzorce 2'!$F$5),VLOOKUP($C:$C,'Evidence staveb'!$E:$E,1,0),"")</f>
        <v/>
      </c>
      <c r="AB45" s="20" t="str">
        <f>IF(OR(AC45='Vzorce 2'!$F$3,AC45='Vzorce 2'!$F$5),VLOOKUP($C:$C,'Evidence staveb'!$E:$F,2,0),"")</f>
        <v/>
      </c>
      <c r="AC45" s="87"/>
      <c r="AD45" s="87"/>
      <c r="AE45" s="96" t="s">
        <v>330</v>
      </c>
      <c r="AF45" s="97"/>
      <c r="AG45" s="10" t="s">
        <v>238</v>
      </c>
    </row>
    <row r="46" spans="1:33" x14ac:dyDescent="0.25">
      <c r="A46" s="10"/>
      <c r="B46" s="10" t="s">
        <v>239</v>
      </c>
      <c r="C46" s="94" t="s">
        <v>239</v>
      </c>
      <c r="D46" s="95"/>
      <c r="E46" s="87"/>
      <c r="F46" s="87"/>
      <c r="G46" s="87"/>
      <c r="H46" s="87"/>
      <c r="I46" s="87"/>
      <c r="J46" s="88"/>
      <c r="K46" s="89"/>
      <c r="L46" s="88"/>
      <c r="M46" s="89"/>
      <c r="N46" s="88"/>
      <c r="O46" s="89"/>
      <c r="P46" s="90"/>
      <c r="Q46" s="89"/>
      <c r="R46" s="89"/>
      <c r="S46" s="89"/>
      <c r="T46" s="87"/>
      <c r="U46" s="91"/>
      <c r="V46" s="91"/>
      <c r="W46" s="87"/>
      <c r="X46" s="92"/>
      <c r="Y46" s="92"/>
      <c r="Z46" s="93"/>
      <c r="AA46" s="20" t="str">
        <f>IF(OR(AC46='Vzorce 2'!$F$3,AC46='Vzorce 2'!$F$5),VLOOKUP($C:$C,'Evidence staveb'!$E:$E,1,0),"")</f>
        <v/>
      </c>
      <c r="AB46" s="20" t="str">
        <f>IF(OR(AC46='Vzorce 2'!$F$3,AC46='Vzorce 2'!$F$5),VLOOKUP($C:$C,'Evidence staveb'!$E:$F,2,0),"")</f>
        <v/>
      </c>
      <c r="AC46" s="87"/>
      <c r="AD46" s="87"/>
      <c r="AE46" s="96" t="s">
        <v>330</v>
      </c>
      <c r="AF46" s="97"/>
      <c r="AG46" s="10" t="s">
        <v>239</v>
      </c>
    </row>
    <row r="47" spans="1:33" x14ac:dyDescent="0.25">
      <c r="A47" s="10"/>
      <c r="B47" s="10" t="s">
        <v>240</v>
      </c>
      <c r="C47" s="94" t="s">
        <v>240</v>
      </c>
      <c r="D47" s="95"/>
      <c r="E47" s="87"/>
      <c r="F47" s="87"/>
      <c r="G47" s="87"/>
      <c r="H47" s="87"/>
      <c r="I47" s="87"/>
      <c r="J47" s="88"/>
      <c r="K47" s="89"/>
      <c r="L47" s="88"/>
      <c r="M47" s="89"/>
      <c r="N47" s="88"/>
      <c r="O47" s="89"/>
      <c r="P47" s="90"/>
      <c r="Q47" s="89"/>
      <c r="R47" s="89"/>
      <c r="S47" s="89"/>
      <c r="T47" s="87"/>
      <c r="U47" s="91"/>
      <c r="V47" s="91"/>
      <c r="W47" s="87"/>
      <c r="X47" s="92"/>
      <c r="Y47" s="92"/>
      <c r="Z47" s="93"/>
      <c r="AA47" s="20" t="str">
        <f>IF(OR(AC47='Vzorce 2'!$F$3,AC47='Vzorce 2'!$F$5),VLOOKUP($C:$C,'Evidence staveb'!$E:$E,1,0),"")</f>
        <v/>
      </c>
      <c r="AB47" s="20" t="str">
        <f>IF(OR(AC47='Vzorce 2'!$F$3,AC47='Vzorce 2'!$F$5),VLOOKUP($C:$C,'Evidence staveb'!$E:$F,2,0),"")</f>
        <v/>
      </c>
      <c r="AC47" s="87"/>
      <c r="AD47" s="87"/>
      <c r="AE47" s="96" t="s">
        <v>330</v>
      </c>
      <c r="AF47" s="97"/>
      <c r="AG47" s="10" t="s">
        <v>240</v>
      </c>
    </row>
    <row r="48" spans="1:33" x14ac:dyDescent="0.25">
      <c r="A48" s="10"/>
      <c r="B48" s="10" t="s">
        <v>241</v>
      </c>
      <c r="C48" s="94" t="s">
        <v>241</v>
      </c>
      <c r="D48" s="95"/>
      <c r="E48" s="87"/>
      <c r="F48" s="87"/>
      <c r="G48" s="87"/>
      <c r="H48" s="87"/>
      <c r="I48" s="87"/>
      <c r="J48" s="88"/>
      <c r="K48" s="89"/>
      <c r="L48" s="88"/>
      <c r="M48" s="89"/>
      <c r="N48" s="88"/>
      <c r="O48" s="89"/>
      <c r="P48" s="90"/>
      <c r="Q48" s="89"/>
      <c r="R48" s="89"/>
      <c r="S48" s="89"/>
      <c r="T48" s="87"/>
      <c r="U48" s="91"/>
      <c r="V48" s="91"/>
      <c r="W48" s="87"/>
      <c r="X48" s="92"/>
      <c r="Y48" s="92"/>
      <c r="Z48" s="93"/>
      <c r="AA48" s="20" t="str">
        <f>IF(OR(AC48='Vzorce 2'!$F$3,AC48='Vzorce 2'!$F$5),VLOOKUP($C:$C,'Evidence staveb'!$E:$E,1,0),"")</f>
        <v/>
      </c>
      <c r="AB48" s="20" t="str">
        <f>IF(OR(AC48='Vzorce 2'!$F$3,AC48='Vzorce 2'!$F$5),VLOOKUP($C:$C,'Evidence staveb'!$E:$F,2,0),"")</f>
        <v/>
      </c>
      <c r="AC48" s="87"/>
      <c r="AD48" s="87"/>
      <c r="AE48" s="96" t="s">
        <v>330</v>
      </c>
      <c r="AF48" s="97"/>
      <c r="AG48" s="10" t="s">
        <v>241</v>
      </c>
    </row>
    <row r="49" spans="1:33" x14ac:dyDescent="0.25">
      <c r="A49" s="10"/>
      <c r="B49" s="10" t="s">
        <v>242</v>
      </c>
      <c r="C49" s="94" t="s">
        <v>242</v>
      </c>
      <c r="D49" s="95"/>
      <c r="E49" s="87"/>
      <c r="F49" s="87"/>
      <c r="G49" s="87"/>
      <c r="H49" s="87"/>
      <c r="I49" s="87"/>
      <c r="J49" s="88"/>
      <c r="K49" s="89"/>
      <c r="L49" s="88"/>
      <c r="M49" s="89"/>
      <c r="N49" s="88"/>
      <c r="O49" s="89"/>
      <c r="P49" s="90"/>
      <c r="Q49" s="89"/>
      <c r="R49" s="89"/>
      <c r="S49" s="89"/>
      <c r="T49" s="87"/>
      <c r="U49" s="91"/>
      <c r="V49" s="91"/>
      <c r="W49" s="87"/>
      <c r="X49" s="92"/>
      <c r="Y49" s="92"/>
      <c r="Z49" s="93"/>
      <c r="AA49" s="20" t="str">
        <f>IF(OR(AC49='Vzorce 2'!$F$3,AC49='Vzorce 2'!$F$5),VLOOKUP($C:$C,'Evidence staveb'!$E:$E,1,0),"")</f>
        <v/>
      </c>
      <c r="AB49" s="20" t="str">
        <f>IF(OR(AC49='Vzorce 2'!$F$3,AC49='Vzorce 2'!$F$5),VLOOKUP($C:$C,'Evidence staveb'!$E:$F,2,0),"")</f>
        <v/>
      </c>
      <c r="AC49" s="87"/>
      <c r="AD49" s="87"/>
      <c r="AE49" s="96" t="s">
        <v>330</v>
      </c>
      <c r="AF49" s="97"/>
      <c r="AG49" s="10" t="s">
        <v>242</v>
      </c>
    </row>
    <row r="50" spans="1:33" x14ac:dyDescent="0.25">
      <c r="A50" s="10"/>
      <c r="B50" s="10" t="s">
        <v>243</v>
      </c>
      <c r="C50" s="94" t="s">
        <v>243</v>
      </c>
      <c r="D50" s="95"/>
      <c r="E50" s="87"/>
      <c r="F50" s="87"/>
      <c r="G50" s="87"/>
      <c r="H50" s="87"/>
      <c r="I50" s="87"/>
      <c r="J50" s="88"/>
      <c r="K50" s="89"/>
      <c r="L50" s="88"/>
      <c r="M50" s="89"/>
      <c r="N50" s="88"/>
      <c r="O50" s="89"/>
      <c r="P50" s="90"/>
      <c r="Q50" s="89"/>
      <c r="R50" s="89"/>
      <c r="S50" s="89"/>
      <c r="T50" s="87"/>
      <c r="U50" s="91"/>
      <c r="V50" s="91"/>
      <c r="W50" s="87"/>
      <c r="X50" s="92"/>
      <c r="Y50" s="92"/>
      <c r="Z50" s="93"/>
      <c r="AA50" s="20" t="str">
        <f>IF(OR(AC50='Vzorce 2'!$F$3,AC50='Vzorce 2'!$F$5),VLOOKUP($C:$C,'Evidence staveb'!$E:$E,1,0),"")</f>
        <v/>
      </c>
      <c r="AB50" s="20" t="str">
        <f>IF(OR(AC50='Vzorce 2'!$F$3,AC50='Vzorce 2'!$F$5),VLOOKUP($C:$C,'Evidence staveb'!$E:$F,2,0),"")</f>
        <v/>
      </c>
      <c r="AC50" s="87"/>
      <c r="AD50" s="87"/>
      <c r="AE50" s="96" t="s">
        <v>330</v>
      </c>
      <c r="AF50" s="97"/>
      <c r="AG50" s="10" t="s">
        <v>243</v>
      </c>
    </row>
    <row r="51" spans="1:33" x14ac:dyDescent="0.25">
      <c r="A51" s="10"/>
      <c r="B51" s="10" t="s">
        <v>244</v>
      </c>
      <c r="C51" s="94" t="s">
        <v>244</v>
      </c>
      <c r="D51" s="95"/>
      <c r="E51" s="87"/>
      <c r="F51" s="87"/>
      <c r="G51" s="87"/>
      <c r="H51" s="87"/>
      <c r="I51" s="87"/>
      <c r="J51" s="88"/>
      <c r="K51" s="89"/>
      <c r="L51" s="88"/>
      <c r="M51" s="89"/>
      <c r="N51" s="88"/>
      <c r="O51" s="89"/>
      <c r="P51" s="90"/>
      <c r="Q51" s="89"/>
      <c r="R51" s="89"/>
      <c r="S51" s="89"/>
      <c r="T51" s="87"/>
      <c r="U51" s="91"/>
      <c r="V51" s="91"/>
      <c r="W51" s="87"/>
      <c r="X51" s="92"/>
      <c r="Y51" s="92"/>
      <c r="Z51" s="93"/>
      <c r="AA51" s="20" t="str">
        <f>IF(OR(AC51='Vzorce 2'!$F$3,AC51='Vzorce 2'!$F$5),VLOOKUP($C:$C,'Evidence staveb'!$E:$E,1,0),"")</f>
        <v/>
      </c>
      <c r="AB51" s="20" t="str">
        <f>IF(OR(AC51='Vzorce 2'!$F$3,AC51='Vzorce 2'!$F$5),VLOOKUP($C:$C,'Evidence staveb'!$E:$F,2,0),"")</f>
        <v/>
      </c>
      <c r="AC51" s="87"/>
      <c r="AD51" s="87"/>
      <c r="AE51" s="96" t="s">
        <v>330</v>
      </c>
      <c r="AF51" s="97"/>
      <c r="AG51" s="10" t="s">
        <v>244</v>
      </c>
    </row>
    <row r="52" spans="1:33" x14ac:dyDescent="0.25">
      <c r="A52" s="10"/>
      <c r="B52" s="10" t="s">
        <v>245</v>
      </c>
      <c r="C52" s="94" t="s">
        <v>245</v>
      </c>
      <c r="D52" s="95"/>
      <c r="E52" s="87"/>
      <c r="F52" s="87"/>
      <c r="G52" s="87"/>
      <c r="H52" s="87"/>
      <c r="I52" s="87"/>
      <c r="J52" s="88"/>
      <c r="K52" s="89"/>
      <c r="L52" s="88"/>
      <c r="M52" s="89"/>
      <c r="N52" s="88"/>
      <c r="O52" s="89"/>
      <c r="P52" s="90"/>
      <c r="Q52" s="89"/>
      <c r="R52" s="89"/>
      <c r="S52" s="89"/>
      <c r="T52" s="87"/>
      <c r="U52" s="91"/>
      <c r="V52" s="91"/>
      <c r="W52" s="87"/>
      <c r="X52" s="92"/>
      <c r="Y52" s="92"/>
      <c r="Z52" s="93"/>
      <c r="AA52" s="20" t="str">
        <f>IF(OR(AC52='Vzorce 2'!$F$3,AC52='Vzorce 2'!$F$5),VLOOKUP($C:$C,'Evidence staveb'!$E:$E,1,0),"")</f>
        <v/>
      </c>
      <c r="AB52" s="20" t="str">
        <f>IF(OR(AC52='Vzorce 2'!$F$3,AC52='Vzorce 2'!$F$5),VLOOKUP($C:$C,'Evidence staveb'!$E:$F,2,0),"")</f>
        <v/>
      </c>
      <c r="AC52" s="87"/>
      <c r="AD52" s="87"/>
      <c r="AE52" s="96" t="s">
        <v>330</v>
      </c>
      <c r="AF52" s="97"/>
      <c r="AG52" s="10" t="s">
        <v>245</v>
      </c>
    </row>
    <row r="53" spans="1:33" x14ac:dyDescent="0.25">
      <c r="A53" s="10"/>
      <c r="B53" s="10" t="s">
        <v>246</v>
      </c>
      <c r="C53" s="94" t="s">
        <v>246</v>
      </c>
      <c r="D53" s="95"/>
      <c r="E53" s="87"/>
      <c r="F53" s="87"/>
      <c r="G53" s="87"/>
      <c r="H53" s="87"/>
      <c r="I53" s="87"/>
      <c r="J53" s="88"/>
      <c r="K53" s="89"/>
      <c r="L53" s="88"/>
      <c r="M53" s="89"/>
      <c r="N53" s="88"/>
      <c r="O53" s="89"/>
      <c r="P53" s="90"/>
      <c r="Q53" s="89"/>
      <c r="R53" s="89"/>
      <c r="S53" s="89"/>
      <c r="T53" s="87"/>
      <c r="U53" s="91"/>
      <c r="V53" s="91"/>
      <c r="W53" s="87"/>
      <c r="X53" s="92"/>
      <c r="Y53" s="92"/>
      <c r="Z53" s="93"/>
      <c r="AA53" s="20" t="str">
        <f>IF(OR(AC53='Vzorce 2'!$F$3,AC53='Vzorce 2'!$F$5),VLOOKUP($C:$C,'Evidence staveb'!$E:$E,1,0),"")</f>
        <v/>
      </c>
      <c r="AB53" s="20" t="str">
        <f>IF(OR(AC53='Vzorce 2'!$F$3,AC53='Vzorce 2'!$F$5),VLOOKUP($C:$C,'Evidence staveb'!$E:$F,2,0),"")</f>
        <v/>
      </c>
      <c r="AC53" s="87"/>
      <c r="AD53" s="87"/>
      <c r="AE53" s="96" t="s">
        <v>330</v>
      </c>
      <c r="AF53" s="97"/>
      <c r="AG53" s="10" t="s">
        <v>246</v>
      </c>
    </row>
    <row r="54" spans="1:33" x14ac:dyDescent="0.25">
      <c r="A54" s="10"/>
      <c r="B54" s="10" t="s">
        <v>247</v>
      </c>
      <c r="C54" s="94" t="s">
        <v>247</v>
      </c>
      <c r="D54" s="95"/>
      <c r="E54" s="87"/>
      <c r="F54" s="87"/>
      <c r="G54" s="87"/>
      <c r="H54" s="87"/>
      <c r="I54" s="87"/>
      <c r="J54" s="88"/>
      <c r="K54" s="89"/>
      <c r="L54" s="88"/>
      <c r="M54" s="89"/>
      <c r="N54" s="88"/>
      <c r="O54" s="89"/>
      <c r="P54" s="90"/>
      <c r="Q54" s="89"/>
      <c r="R54" s="89"/>
      <c r="S54" s="89"/>
      <c r="T54" s="87"/>
      <c r="U54" s="91"/>
      <c r="V54" s="91"/>
      <c r="W54" s="87"/>
      <c r="X54" s="92"/>
      <c r="Y54" s="92"/>
      <c r="Z54" s="93"/>
      <c r="AA54" s="20" t="str">
        <f>IF(OR(AC54='Vzorce 2'!$F$3,AC54='Vzorce 2'!$F$5),VLOOKUP($C:$C,'Evidence staveb'!$E:$E,1,0),"")</f>
        <v/>
      </c>
      <c r="AB54" s="20" t="str">
        <f>IF(OR(AC54='Vzorce 2'!$F$3,AC54='Vzorce 2'!$F$5),VLOOKUP($C:$C,'Evidence staveb'!$E:$F,2,0),"")</f>
        <v/>
      </c>
      <c r="AC54" s="87"/>
      <c r="AD54" s="87"/>
      <c r="AE54" s="96" t="s">
        <v>330</v>
      </c>
      <c r="AF54" s="97"/>
      <c r="AG54" s="10" t="s">
        <v>247</v>
      </c>
    </row>
    <row r="55" spans="1:33" x14ac:dyDescent="0.25">
      <c r="A55" s="10"/>
      <c r="B55" s="10" t="s">
        <v>248</v>
      </c>
      <c r="C55" s="94" t="s">
        <v>248</v>
      </c>
      <c r="D55" s="95"/>
      <c r="E55" s="87"/>
      <c r="F55" s="87"/>
      <c r="G55" s="87"/>
      <c r="H55" s="87"/>
      <c r="I55" s="87"/>
      <c r="J55" s="88"/>
      <c r="K55" s="89"/>
      <c r="L55" s="88"/>
      <c r="M55" s="89"/>
      <c r="N55" s="88"/>
      <c r="O55" s="89"/>
      <c r="P55" s="90"/>
      <c r="Q55" s="89"/>
      <c r="R55" s="89"/>
      <c r="S55" s="89"/>
      <c r="T55" s="87"/>
      <c r="U55" s="91"/>
      <c r="V55" s="91"/>
      <c r="W55" s="87"/>
      <c r="X55" s="92"/>
      <c r="Y55" s="92"/>
      <c r="Z55" s="93"/>
      <c r="AA55" s="20" t="str">
        <f>IF(OR(AC55='Vzorce 2'!$F$3,AC55='Vzorce 2'!$F$5),VLOOKUP($C:$C,'Evidence staveb'!$E:$E,1,0),"")</f>
        <v/>
      </c>
      <c r="AB55" s="20" t="str">
        <f>IF(OR(AC55='Vzorce 2'!$F$3,AC55='Vzorce 2'!$F$5),VLOOKUP($C:$C,'Evidence staveb'!$E:$F,2,0),"")</f>
        <v/>
      </c>
      <c r="AC55" s="87"/>
      <c r="AD55" s="87"/>
      <c r="AE55" s="96" t="s">
        <v>330</v>
      </c>
      <c r="AF55" s="97"/>
      <c r="AG55" s="10" t="s">
        <v>248</v>
      </c>
    </row>
    <row r="56" spans="1:33" x14ac:dyDescent="0.25">
      <c r="A56" s="10"/>
      <c r="B56" s="10" t="s">
        <v>249</v>
      </c>
      <c r="C56" s="94" t="s">
        <v>249</v>
      </c>
      <c r="D56" s="95"/>
      <c r="E56" s="87"/>
      <c r="F56" s="87"/>
      <c r="G56" s="87"/>
      <c r="H56" s="87"/>
      <c r="I56" s="87"/>
      <c r="J56" s="88"/>
      <c r="K56" s="89"/>
      <c r="L56" s="88"/>
      <c r="M56" s="89"/>
      <c r="N56" s="88"/>
      <c r="O56" s="89"/>
      <c r="P56" s="90"/>
      <c r="Q56" s="89"/>
      <c r="R56" s="89"/>
      <c r="S56" s="89"/>
      <c r="T56" s="87"/>
      <c r="U56" s="91"/>
      <c r="V56" s="91"/>
      <c r="W56" s="87"/>
      <c r="X56" s="92"/>
      <c r="Y56" s="92"/>
      <c r="Z56" s="93"/>
      <c r="AA56" s="20" t="str">
        <f>IF(OR(AC56='Vzorce 2'!$F$3,AC56='Vzorce 2'!$F$5),VLOOKUP($C:$C,'Evidence staveb'!$E:$E,1,0),"")</f>
        <v/>
      </c>
      <c r="AB56" s="20" t="str">
        <f>IF(OR(AC56='Vzorce 2'!$F$3,AC56='Vzorce 2'!$F$5),VLOOKUP($C:$C,'Evidence staveb'!$E:$F,2,0),"")</f>
        <v/>
      </c>
      <c r="AC56" s="87"/>
      <c r="AD56" s="87"/>
      <c r="AE56" s="96" t="s">
        <v>330</v>
      </c>
      <c r="AF56" s="97"/>
      <c r="AG56" s="10" t="s">
        <v>249</v>
      </c>
    </row>
    <row r="57" spans="1:33" x14ac:dyDescent="0.25">
      <c r="A57" s="10"/>
      <c r="B57" s="10" t="s">
        <v>250</v>
      </c>
      <c r="C57" s="94" t="s">
        <v>250</v>
      </c>
      <c r="D57" s="95"/>
      <c r="E57" s="87"/>
      <c r="F57" s="87"/>
      <c r="G57" s="87"/>
      <c r="H57" s="87"/>
      <c r="I57" s="87"/>
      <c r="J57" s="88"/>
      <c r="K57" s="89"/>
      <c r="L57" s="88"/>
      <c r="M57" s="89"/>
      <c r="N57" s="88"/>
      <c r="O57" s="89"/>
      <c r="P57" s="90"/>
      <c r="Q57" s="89"/>
      <c r="R57" s="89"/>
      <c r="S57" s="89"/>
      <c r="T57" s="87"/>
      <c r="U57" s="91"/>
      <c r="V57" s="91"/>
      <c r="W57" s="87"/>
      <c r="X57" s="92"/>
      <c r="Y57" s="92"/>
      <c r="Z57" s="93"/>
      <c r="AA57" s="20" t="str">
        <f>IF(OR(AC57='Vzorce 2'!$F$3,AC57='Vzorce 2'!$F$5),VLOOKUP($C:$C,'Evidence staveb'!$E:$E,1,0),"")</f>
        <v/>
      </c>
      <c r="AB57" s="20" t="str">
        <f>IF(OR(AC57='Vzorce 2'!$F$3,AC57='Vzorce 2'!$F$5),VLOOKUP($C:$C,'Evidence staveb'!$E:$F,2,0),"")</f>
        <v/>
      </c>
      <c r="AC57" s="87"/>
      <c r="AD57" s="87"/>
      <c r="AE57" s="96" t="s">
        <v>330</v>
      </c>
      <c r="AF57" s="97"/>
      <c r="AG57" s="10" t="s">
        <v>250</v>
      </c>
    </row>
    <row r="58" spans="1:33" x14ac:dyDescent="0.25">
      <c r="A58" s="10"/>
      <c r="B58" s="10" t="s">
        <v>251</v>
      </c>
      <c r="C58" s="94" t="s">
        <v>251</v>
      </c>
      <c r="D58" s="95"/>
      <c r="E58" s="87"/>
      <c r="F58" s="87"/>
      <c r="G58" s="87"/>
      <c r="H58" s="87"/>
      <c r="I58" s="87"/>
      <c r="J58" s="88"/>
      <c r="K58" s="89"/>
      <c r="L58" s="88"/>
      <c r="M58" s="89"/>
      <c r="N58" s="88"/>
      <c r="O58" s="89"/>
      <c r="P58" s="90"/>
      <c r="Q58" s="89"/>
      <c r="R58" s="89"/>
      <c r="S58" s="89"/>
      <c r="T58" s="87"/>
      <c r="U58" s="91"/>
      <c r="V58" s="91"/>
      <c r="W58" s="87"/>
      <c r="X58" s="92"/>
      <c r="Y58" s="92"/>
      <c r="Z58" s="93"/>
      <c r="AA58" s="20" t="str">
        <f>IF(OR(AC58='Vzorce 2'!$F$3,AC58='Vzorce 2'!$F$5),VLOOKUP($C:$C,'Evidence staveb'!$E:$E,1,0),"")</f>
        <v/>
      </c>
      <c r="AB58" s="20" t="str">
        <f>IF(OR(AC58='Vzorce 2'!$F$3,AC58='Vzorce 2'!$F$5),VLOOKUP($C:$C,'Evidence staveb'!$E:$F,2,0),"")</f>
        <v/>
      </c>
      <c r="AC58" s="87"/>
      <c r="AD58" s="87"/>
      <c r="AE58" s="96" t="s">
        <v>330</v>
      </c>
      <c r="AF58" s="97"/>
      <c r="AG58" s="10" t="s">
        <v>251</v>
      </c>
    </row>
    <row r="59" spans="1:33" x14ac:dyDescent="0.25">
      <c r="A59" s="10"/>
      <c r="B59" s="10" t="s">
        <v>252</v>
      </c>
      <c r="C59" s="94" t="s">
        <v>252</v>
      </c>
      <c r="D59" s="95"/>
      <c r="E59" s="87"/>
      <c r="F59" s="87"/>
      <c r="G59" s="87"/>
      <c r="H59" s="87"/>
      <c r="I59" s="87"/>
      <c r="J59" s="88"/>
      <c r="K59" s="89"/>
      <c r="L59" s="88"/>
      <c r="M59" s="89"/>
      <c r="N59" s="88"/>
      <c r="O59" s="89"/>
      <c r="P59" s="90"/>
      <c r="Q59" s="89"/>
      <c r="R59" s="89"/>
      <c r="S59" s="89"/>
      <c r="T59" s="87"/>
      <c r="U59" s="91"/>
      <c r="V59" s="91"/>
      <c r="W59" s="87"/>
      <c r="X59" s="92"/>
      <c r="Y59" s="92"/>
      <c r="Z59" s="93"/>
      <c r="AA59" s="20" t="str">
        <f>IF(OR(AC59='Vzorce 2'!$F$3,AC59='Vzorce 2'!$F$5),VLOOKUP($C:$C,'Evidence staveb'!$E:$E,1,0),"")</f>
        <v/>
      </c>
      <c r="AB59" s="20" t="str">
        <f>IF(OR(AC59='Vzorce 2'!$F$3,AC59='Vzorce 2'!$F$5),VLOOKUP($C:$C,'Evidence staveb'!$E:$F,2,0),"")</f>
        <v/>
      </c>
      <c r="AC59" s="87"/>
      <c r="AD59" s="87"/>
      <c r="AE59" s="96" t="s">
        <v>330</v>
      </c>
      <c r="AF59" s="97"/>
      <c r="AG59" s="10" t="s">
        <v>252</v>
      </c>
    </row>
    <row r="60" spans="1:33" x14ac:dyDescent="0.25">
      <c r="A60" s="10"/>
      <c r="B60" s="10" t="s">
        <v>253</v>
      </c>
      <c r="C60" s="94" t="s">
        <v>253</v>
      </c>
      <c r="D60" s="95"/>
      <c r="E60" s="87"/>
      <c r="F60" s="87"/>
      <c r="G60" s="87"/>
      <c r="H60" s="87"/>
      <c r="I60" s="87"/>
      <c r="J60" s="88"/>
      <c r="K60" s="89"/>
      <c r="L60" s="88"/>
      <c r="M60" s="89"/>
      <c r="N60" s="88"/>
      <c r="O60" s="89"/>
      <c r="P60" s="90"/>
      <c r="Q60" s="89"/>
      <c r="R60" s="89"/>
      <c r="S60" s="89"/>
      <c r="T60" s="87"/>
      <c r="U60" s="91"/>
      <c r="V60" s="91"/>
      <c r="W60" s="87"/>
      <c r="X60" s="92"/>
      <c r="Y60" s="92"/>
      <c r="Z60" s="93"/>
      <c r="AA60" s="20" t="str">
        <f>IF(OR(AC60='Vzorce 2'!$F$3,AC60='Vzorce 2'!$F$5),VLOOKUP($C:$C,'Evidence staveb'!$E:$E,1,0),"")</f>
        <v/>
      </c>
      <c r="AB60" s="20" t="str">
        <f>IF(OR(AC60='Vzorce 2'!$F$3,AC60='Vzorce 2'!$F$5),VLOOKUP($C:$C,'Evidence staveb'!$E:$F,2,0),"")</f>
        <v/>
      </c>
      <c r="AC60" s="87"/>
      <c r="AD60" s="87"/>
      <c r="AE60" s="96" t="s">
        <v>330</v>
      </c>
      <c r="AF60" s="97"/>
      <c r="AG60" s="10" t="s">
        <v>253</v>
      </c>
    </row>
    <row r="61" spans="1:33" x14ac:dyDescent="0.25">
      <c r="A61" s="10"/>
      <c r="B61" s="10" t="s">
        <v>254</v>
      </c>
      <c r="C61" s="94" t="s">
        <v>254</v>
      </c>
      <c r="D61" s="95"/>
      <c r="E61" s="87"/>
      <c r="F61" s="87"/>
      <c r="G61" s="87"/>
      <c r="H61" s="87"/>
      <c r="I61" s="87"/>
      <c r="J61" s="88"/>
      <c r="K61" s="89"/>
      <c r="L61" s="88"/>
      <c r="M61" s="89"/>
      <c r="N61" s="88"/>
      <c r="O61" s="89"/>
      <c r="P61" s="90"/>
      <c r="Q61" s="89"/>
      <c r="R61" s="89"/>
      <c r="S61" s="89"/>
      <c r="T61" s="87"/>
      <c r="U61" s="91"/>
      <c r="V61" s="91"/>
      <c r="W61" s="87"/>
      <c r="X61" s="92"/>
      <c r="Y61" s="92"/>
      <c r="Z61" s="93"/>
      <c r="AA61" s="20" t="str">
        <f>IF(OR(AC61='Vzorce 2'!$F$3,AC61='Vzorce 2'!$F$5),VLOOKUP($C:$C,'Evidence staveb'!$E:$E,1,0),"")</f>
        <v/>
      </c>
      <c r="AB61" s="20" t="str">
        <f>IF(OR(AC61='Vzorce 2'!$F$3,AC61='Vzorce 2'!$F$5),VLOOKUP($C:$C,'Evidence staveb'!$E:$F,2,0),"")</f>
        <v/>
      </c>
      <c r="AC61" s="87"/>
      <c r="AD61" s="87"/>
      <c r="AE61" s="96" t="s">
        <v>330</v>
      </c>
      <c r="AF61" s="97"/>
      <c r="AG61" s="10" t="s">
        <v>254</v>
      </c>
    </row>
    <row r="62" spans="1:33" x14ac:dyDescent="0.25">
      <c r="A62" s="10"/>
      <c r="B62" s="10" t="s">
        <v>255</v>
      </c>
      <c r="C62" s="94" t="s">
        <v>255</v>
      </c>
      <c r="D62" s="95"/>
      <c r="E62" s="87"/>
      <c r="F62" s="87"/>
      <c r="G62" s="87"/>
      <c r="H62" s="87"/>
      <c r="I62" s="87"/>
      <c r="J62" s="88"/>
      <c r="K62" s="89"/>
      <c r="L62" s="88"/>
      <c r="M62" s="89"/>
      <c r="N62" s="88"/>
      <c r="O62" s="89"/>
      <c r="P62" s="90"/>
      <c r="Q62" s="89"/>
      <c r="R62" s="89"/>
      <c r="S62" s="89"/>
      <c r="T62" s="87"/>
      <c r="U62" s="91"/>
      <c r="V62" s="91"/>
      <c r="W62" s="87"/>
      <c r="X62" s="92"/>
      <c r="Y62" s="92"/>
      <c r="Z62" s="93"/>
      <c r="AA62" s="20" t="str">
        <f>IF(OR(AC62='Vzorce 2'!$F$3,AC62='Vzorce 2'!$F$5),VLOOKUP($C:$C,'Evidence staveb'!$E:$E,1,0),"")</f>
        <v/>
      </c>
      <c r="AB62" s="20" t="str">
        <f>IF(OR(AC62='Vzorce 2'!$F$3,AC62='Vzorce 2'!$F$5),VLOOKUP($C:$C,'Evidence staveb'!$E:$F,2,0),"")</f>
        <v/>
      </c>
      <c r="AC62" s="87"/>
      <c r="AD62" s="87"/>
      <c r="AE62" s="96" t="s">
        <v>330</v>
      </c>
      <c r="AF62" s="97"/>
      <c r="AG62" s="10" t="s">
        <v>255</v>
      </c>
    </row>
    <row r="63" spans="1:33" x14ac:dyDescent="0.25">
      <c r="A63" s="10"/>
      <c r="B63" s="10" t="s">
        <v>256</v>
      </c>
      <c r="C63" s="94" t="s">
        <v>256</v>
      </c>
      <c r="D63" s="95"/>
      <c r="E63" s="87"/>
      <c r="F63" s="87"/>
      <c r="G63" s="87"/>
      <c r="H63" s="87"/>
      <c r="I63" s="87"/>
      <c r="J63" s="88"/>
      <c r="K63" s="89"/>
      <c r="L63" s="88"/>
      <c r="M63" s="89"/>
      <c r="N63" s="88"/>
      <c r="O63" s="89"/>
      <c r="P63" s="90"/>
      <c r="Q63" s="89"/>
      <c r="R63" s="89"/>
      <c r="S63" s="89"/>
      <c r="T63" s="87"/>
      <c r="U63" s="91"/>
      <c r="V63" s="91"/>
      <c r="W63" s="87"/>
      <c r="X63" s="92"/>
      <c r="Y63" s="92"/>
      <c r="Z63" s="93"/>
      <c r="AA63" s="20" t="str">
        <f>IF(OR(AC63='Vzorce 2'!$F$3,AC63='Vzorce 2'!$F$5),VLOOKUP($C:$C,'Evidence staveb'!$E:$E,1,0),"")</f>
        <v/>
      </c>
      <c r="AB63" s="20" t="str">
        <f>IF(OR(AC63='Vzorce 2'!$F$3,AC63='Vzorce 2'!$F$5),VLOOKUP($C:$C,'Evidence staveb'!$E:$F,2,0),"")</f>
        <v/>
      </c>
      <c r="AC63" s="87"/>
      <c r="AD63" s="87"/>
      <c r="AE63" s="96" t="s">
        <v>330</v>
      </c>
      <c r="AF63" s="97"/>
      <c r="AG63" s="10" t="s">
        <v>256</v>
      </c>
    </row>
    <row r="64" spans="1:33" x14ac:dyDescent="0.25">
      <c r="A64" s="10"/>
      <c r="B64" s="10" t="s">
        <v>257</v>
      </c>
      <c r="C64" s="94" t="s">
        <v>257</v>
      </c>
      <c r="D64" s="95"/>
      <c r="E64" s="87"/>
      <c r="F64" s="87"/>
      <c r="G64" s="87"/>
      <c r="H64" s="87"/>
      <c r="I64" s="87"/>
      <c r="J64" s="88"/>
      <c r="K64" s="89"/>
      <c r="L64" s="88"/>
      <c r="M64" s="89"/>
      <c r="N64" s="88"/>
      <c r="O64" s="89"/>
      <c r="P64" s="90"/>
      <c r="Q64" s="89"/>
      <c r="R64" s="89"/>
      <c r="S64" s="89"/>
      <c r="T64" s="87"/>
      <c r="U64" s="91"/>
      <c r="V64" s="91"/>
      <c r="W64" s="87"/>
      <c r="X64" s="92"/>
      <c r="Y64" s="92"/>
      <c r="Z64" s="93"/>
      <c r="AA64" s="20" t="str">
        <f>IF(OR(AC64='Vzorce 2'!$F$3,AC64='Vzorce 2'!$F$5),VLOOKUP($C:$C,'Evidence staveb'!$E:$E,1,0),"")</f>
        <v/>
      </c>
      <c r="AB64" s="20" t="str">
        <f>IF(OR(AC64='Vzorce 2'!$F$3,AC64='Vzorce 2'!$F$5),VLOOKUP($C:$C,'Evidence staveb'!$E:$F,2,0),"")</f>
        <v/>
      </c>
      <c r="AC64" s="87"/>
      <c r="AD64" s="87"/>
      <c r="AE64" s="96" t="s">
        <v>330</v>
      </c>
      <c r="AF64" s="97"/>
      <c r="AG64" s="10" t="s">
        <v>257</v>
      </c>
    </row>
    <row r="65" spans="1:33" x14ac:dyDescent="0.25">
      <c r="A65" s="10"/>
      <c r="B65" s="10" t="s">
        <v>258</v>
      </c>
      <c r="C65" s="94" t="s">
        <v>258</v>
      </c>
      <c r="D65" s="95"/>
      <c r="E65" s="87"/>
      <c r="F65" s="87"/>
      <c r="G65" s="87"/>
      <c r="H65" s="87"/>
      <c r="I65" s="87"/>
      <c r="J65" s="88"/>
      <c r="K65" s="89"/>
      <c r="L65" s="88"/>
      <c r="M65" s="89"/>
      <c r="N65" s="88"/>
      <c r="O65" s="89"/>
      <c r="P65" s="90"/>
      <c r="Q65" s="89"/>
      <c r="R65" s="89"/>
      <c r="S65" s="89"/>
      <c r="T65" s="87"/>
      <c r="U65" s="91"/>
      <c r="V65" s="91"/>
      <c r="W65" s="87"/>
      <c r="X65" s="92"/>
      <c r="Y65" s="92"/>
      <c r="Z65" s="93"/>
      <c r="AA65" s="20" t="str">
        <f>IF(OR(AC65='Vzorce 2'!$F$3,AC65='Vzorce 2'!$F$5),VLOOKUP($C:$C,'Evidence staveb'!$E:$E,1,0),"")</f>
        <v/>
      </c>
      <c r="AB65" s="20" t="str">
        <f>IF(OR(AC65='Vzorce 2'!$F$3,AC65='Vzorce 2'!$F$5),VLOOKUP($C:$C,'Evidence staveb'!$E:$F,2,0),"")</f>
        <v/>
      </c>
      <c r="AC65" s="87"/>
      <c r="AD65" s="87"/>
      <c r="AE65" s="96" t="s">
        <v>330</v>
      </c>
      <c r="AF65" s="97"/>
      <c r="AG65" s="10" t="s">
        <v>258</v>
      </c>
    </row>
  </sheetData>
  <sheetProtection algorithmName="SHA-512" hashValue="PP/YEHyvRkxJZ9DKI3gSvPYZ0gqCAnh89IUvNGoeVvA9fo2ihKT9bi+Ok3lBDqT6Z4rn/UpAhZrBsGY3uhN7Kw==" saltValue="du4cNvP3hMXZFhk7FUF43g==" spinCount="100000" sheet="1" objects="1" scenarios="1"/>
  <protectedRanges>
    <protectedRange sqref="D14:Z65 AF14:AF65 AC14:AD65" name="PObočky PD"/>
    <protectedRange sqref="D14:Z65 AF14:AF65 AC14:AD65" name="Pobočky ST"/>
    <protectedRange sqref="AA14:AB65" name="PObočky PD_1"/>
    <protectedRange sqref="AA14:AB65" name="Pobočky ST_1"/>
  </protectedRanges>
  <dataConsolidate/>
  <customSheetViews>
    <customSheetView guid="{EE421B92-3371-46ED-AB79-ACE882EB9F48}" scale="110" showGridLines="0" fitToPage="1" hiddenColumns="1">
      <pane xSplit="5" ySplit="13" topLeftCell="W1269" activePane="bottomRight" state="frozen"/>
      <selection pane="bottomRight" activeCell="T1283" sqref="T1283"/>
      <pageMargins left="0.25" right="0.25" top="0.75" bottom="0.75" header="0.3" footer="0.3"/>
      <pageSetup paperSize="8" scale="34" fitToHeight="0" orientation="landscape" r:id="rId1"/>
    </customSheetView>
    <customSheetView guid="{21AA4CC3-78B6-450C-8409-6549C50899B6}" scale="110" showGridLines="0" fitToPage="1" hiddenColumns="1">
      <pane xSplit="5" ySplit="13" topLeftCell="F1267" activePane="bottomRight" state="frozen"/>
      <selection pane="bottomRight" activeCell="Z1273" sqref="Z1273"/>
      <pageMargins left="0.25" right="0.25" top="0.75" bottom="0.75" header="0.3" footer="0.3"/>
      <pageSetup paperSize="8" scale="34" fitToHeight="0" orientation="landscape" r:id="rId2"/>
    </customSheetView>
    <customSheetView guid="{808BF632-861F-413C-B976-AFE210849C0E}" scale="120" showGridLines="0" fitToPage="1" hiddenColumns="1">
      <pane xSplit="5" ySplit="13" topLeftCell="F1272" activePane="bottomRight" state="frozen"/>
      <selection pane="bottomRight" activeCell="C1278" sqref="C1278"/>
      <pageMargins left="0.25" right="0.25" top="0.75" bottom="0.75" header="0.3" footer="0.3"/>
      <pageSetup paperSize="8" scale="34" fitToHeight="0" orientation="landscape" r:id="rId3"/>
    </customSheetView>
    <customSheetView guid="{C1FEE66A-3EF4-4F88-87DF-30ACD3746783}" scale="120" showGridLines="0" fitToPage="1" hiddenColumns="1">
      <pane xSplit="5" ySplit="13" topLeftCell="F496" activePane="bottomRight" state="frozen"/>
      <selection pane="bottomRight" activeCell="C505" sqref="C505"/>
      <pageMargins left="0.25" right="0.25" top="0.75" bottom="0.75" header="0.3" footer="0.3"/>
      <pageSetup paperSize="8" scale="34" fitToHeight="0" orientation="landscape" r:id="rId4"/>
    </customSheetView>
    <customSheetView guid="{C50AAA41-C098-4F86-9548-F433412BC9A2}" scale="90" showGridLines="0" fitToPage="1" hiddenColumns="1">
      <pane xSplit="5" ySplit="13" topLeftCell="S647" activePane="bottomRight" state="frozen"/>
      <selection pane="bottomRight" activeCell="AF650" sqref="AF650"/>
      <pageMargins left="0.25" right="0.25" top="0.75" bottom="0.75" header="0.3" footer="0.3"/>
      <pageSetup paperSize="8" scale="34" fitToHeight="0" orientation="landscape" r:id="rId5"/>
    </customSheetView>
    <customSheetView guid="{55C05027-CD88-44BC-BB51-0830F2BB2D28}" scale="90" showGridLines="0" fitToPage="1" hiddenColumns="1">
      <pane xSplit="5" ySplit="13" topLeftCell="S1265" activePane="bottomRight" state="frozen"/>
      <selection pane="bottomRight" activeCell="AC1275" sqref="AC1275"/>
      <pageMargins left="0.25" right="0.25" top="0.75" bottom="0.75" header="0.3" footer="0.3"/>
      <pageSetup paperSize="8" scale="34" fitToHeight="0" orientation="landscape" r:id="rId6"/>
    </customSheetView>
    <customSheetView guid="{1C156654-7679-4E9E-9729-426356F8626D}" scale="90" showGridLines="0" fitToPage="1" hiddenColumns="1">
      <pane xSplit="5" ySplit="13" topLeftCell="F1164" activePane="bottomRight" state="frozen"/>
      <selection pane="bottomRight" activeCell="E1179" sqref="E1179"/>
      <pageMargins left="0.25" right="0.25" top="0.75" bottom="0.75" header="0.3" footer="0.3"/>
      <pageSetup paperSize="8" scale="34" fitToHeight="0" orientation="landscape" r:id="rId7"/>
    </customSheetView>
    <customSheetView guid="{E2811D54-71F3-489F-AF93-43E3010497AA}" scale="90" showGridLines="0" fitToPage="1" hiddenColumns="1">
      <pane xSplit="5" ySplit="13" topLeftCell="U913" activePane="bottomRight" state="frozen"/>
      <selection pane="bottomRight" activeCell="Z924" sqref="Z924"/>
      <pageMargins left="0.25" right="0.25" top="0.75" bottom="0.75" header="0.3" footer="0.3"/>
      <pageSetup paperSize="8" scale="34" fitToHeight="0" orientation="landscape" r:id="rId8"/>
    </customSheetView>
    <customSheetView guid="{561AE4E7-8511-4BC9-A05B-FBDDD15F31C2}" scale="90" showGridLines="0" fitToPage="1" hiddenColumns="1">
      <pane xSplit="5" ySplit="13" topLeftCell="S152" activePane="bottomRight" state="frozen"/>
      <selection pane="bottomRight" activeCell="AF172" sqref="AF172"/>
      <pageMargins left="0.25" right="0.25" top="0.75" bottom="0.75" header="0.3" footer="0.3"/>
      <pageSetup paperSize="8" scale="34" fitToHeight="0" orientation="landscape" r:id="rId9"/>
    </customSheetView>
    <customSheetView guid="{2FA35E6A-9667-4FA7-91B5-89B564594059}" scale="90" showGridLines="0" fitToPage="1" hiddenColumns="1">
      <pane xSplit="5" ySplit="13" topLeftCell="R110" activePane="bottomRight" state="frozen"/>
      <selection pane="bottomRight" activeCell="AC104" sqref="AC104"/>
      <pageMargins left="0.25" right="0.25" top="0.75" bottom="0.75" header="0.3" footer="0.3"/>
      <pageSetup paperSize="8" scale="34" fitToHeight="0" orientation="landscape" r:id="rId10"/>
    </customSheetView>
    <customSheetView guid="{44540C88-B480-415F-A8BD-B391F8590695}" scale="60" showGridLines="0" fitToPage="1" hiddenColumns="1">
      <pane xSplit="5" ySplit="13" topLeftCell="F1220" activePane="bottomRight" state="frozen"/>
      <selection pane="bottomRight" activeCell="S1210" sqref="S1210"/>
      <pageMargins left="0.25" right="0.25" top="0.75" bottom="0.75" header="0.3" footer="0.3"/>
      <pageSetup paperSize="8" scale="34" fitToHeight="0" orientation="landscape" r:id="rId11"/>
    </customSheetView>
    <customSheetView guid="{53DE644B-DFBE-46AD-B40E-A3F6770863A0}" scale="80" showGridLines="0" fitToPage="1" hiddenColumns="1">
      <pane xSplit="5" ySplit="13" topLeftCell="F1118" activePane="bottomRight" state="frozen"/>
      <selection pane="bottomRight" activeCell="N1152" sqref="N1152"/>
      <pageMargins left="0.25" right="0.25" top="0.75" bottom="0.75" header="0.3" footer="0.3"/>
      <pageSetup paperSize="8" scale="34" fitToHeight="0" orientation="landscape" r:id="rId12"/>
    </customSheetView>
    <customSheetView guid="{3132D2DA-2B5E-44A1-B9A0-3B2F5909251F}" scale="80" showGridLines="0" fitToPage="1" hiddenColumns="1">
      <pane xSplit="5" ySplit="13" topLeftCell="O1254" activePane="bottomRight" state="frozen"/>
      <selection pane="bottomRight" activeCell="R1268" sqref="R1268"/>
      <pageMargins left="0.25" right="0.25" top="0.75" bottom="0.75" header="0.3" footer="0.3"/>
      <pageSetup paperSize="8" scale="34" fitToHeight="0" orientation="landscape" r:id="rId13"/>
    </customSheetView>
    <customSheetView guid="{665BDF93-7F54-4BAB-B687-055CE1D39B80}" scale="80" showGridLines="0" fitToPage="1" hiddenColumns="1">
      <pane xSplit="5" ySplit="13" topLeftCell="S333" activePane="bottomRight" state="frozen"/>
      <selection pane="bottomRight" activeCell="AF342" sqref="AF342"/>
      <pageMargins left="0.25" right="0.25" top="0.75" bottom="0.75" header="0.3" footer="0.3"/>
      <pageSetup paperSize="8" scale="34" fitToHeight="0" orientation="landscape" r:id="rId14"/>
    </customSheetView>
    <customSheetView guid="{4C917700-68A9-435F-8306-CC3A577E3383}" scale="80" showGridLines="0" fitToPage="1" hiddenColumns="1">
      <pane xSplit="5" ySplit="13" topLeftCell="W753" activePane="bottomRight" state="frozen"/>
      <selection pane="bottomRight" activeCell="AF423" sqref="AF423"/>
      <pageMargins left="0.25" right="0.25" top="0.75" bottom="0.75" header="0.3" footer="0.3"/>
      <pageSetup paperSize="8" scale="34" fitToHeight="0" orientation="landscape" r:id="rId15"/>
    </customSheetView>
    <customSheetView guid="{0B34AF21-698F-49F3-B63F-0C4F5D162949}" scale="80" showGridLines="0" fitToPage="1" hiddenColumns="1">
      <pane xSplit="5" ySplit="13" topLeftCell="S14" activePane="bottomRight" state="frozen"/>
      <selection pane="bottomRight" activeCell="E1188" sqref="E1188"/>
      <pageMargins left="0.25" right="0.25" top="0.75" bottom="0.75" header="0.3" footer="0.3"/>
      <pageSetup paperSize="8" scale="34" fitToHeight="0" orientation="landscape" r:id="rId16"/>
    </customSheetView>
    <customSheetView guid="{36158AE7-78E3-4C44-9ACB-1F047CDC3B21}" scale="80" showGridLines="0" fitToPage="1" hiddenColumns="1">
      <pane xSplit="5" ySplit="13" topLeftCell="U594" activePane="bottomRight" state="frozen"/>
      <selection pane="bottomRight" activeCell="A604" sqref="A604:XFD604"/>
      <pageMargins left="0.25" right="0.25" top="0.75" bottom="0.75" header="0.3" footer="0.3"/>
      <pageSetup paperSize="8" scale="34" fitToHeight="0" orientation="landscape" r:id="rId17"/>
    </customSheetView>
    <customSheetView guid="{457A1EDA-DC47-4307-81AD-35A52D58830B}" scale="80" showGridLines="0" fitToPage="1" hiddenColumns="1">
      <pane xSplit="5" ySplit="13" topLeftCell="O860" activePane="bottomRight" state="frozen"/>
      <selection pane="bottomRight" activeCell="AD875" sqref="AD875"/>
      <pageMargins left="0.25" right="0.25" top="0.75" bottom="0.75" header="0.3" footer="0.3"/>
      <pageSetup paperSize="8" scale="34" fitToHeight="0" orientation="landscape" r:id="rId18"/>
    </customSheetView>
    <customSheetView guid="{983F14E2-1138-4317-A006-74181ACC88A2}" scale="90" showGridLines="0" fitToPage="1" hiddenColumns="1">
      <pane xSplit="5" ySplit="13" topLeftCell="F1158" activePane="bottomRight" state="frozen"/>
      <selection pane="bottomRight" activeCell="E1260" sqref="E1260"/>
      <pageMargins left="0.25" right="0.25" top="0.75" bottom="0.75" header="0.3" footer="0.3"/>
      <pageSetup paperSize="8" scale="34" fitToHeight="0" orientation="landscape" r:id="rId19"/>
    </customSheetView>
    <customSheetView guid="{C564E3BA-6F26-43E8-B9B3-49E901ADF353}" scale="90" showGridLines="0" fitToPage="1" hiddenColumns="1">
      <pane xSplit="5" ySplit="13" topLeftCell="W879" activePane="bottomRight" state="frozen"/>
      <selection pane="bottomRight" activeCell="AF900" sqref="AF900"/>
      <pageMargins left="0.25" right="0.25" top="0.75" bottom="0.75" header="0.3" footer="0.3"/>
      <pageSetup paperSize="8" scale="34" fitToHeight="0" orientation="landscape" r:id="rId20"/>
    </customSheetView>
    <customSheetView guid="{510F66FD-3242-4079-AA47-95F7C68E9B80}" scale="98" showGridLines="0" fitToPage="1" hiddenColumns="1">
      <pane xSplit="5" ySplit="13" topLeftCell="F759" activePane="bottomRight" state="frozen"/>
      <selection pane="bottomRight" activeCell="AF769" sqref="AF769"/>
      <pageMargins left="0.25" right="0.25" top="0.75" bottom="0.75" header="0.3" footer="0.3"/>
      <pageSetup paperSize="8" scale="34" fitToHeight="0" orientation="landscape" r:id="rId21"/>
    </customSheetView>
    <customSheetView guid="{0877FCBA-42F0-47A1-8C94-62311A3C35C9}" scale="98" showGridLines="0" fitToPage="1" hiddenColumns="1">
      <pane xSplit="5" ySplit="13" topLeftCell="U1119" activePane="bottomRight" state="frozen"/>
      <selection pane="bottomRight" activeCell="V1144" sqref="V1144"/>
      <pageMargins left="0.25" right="0.25" top="0.75" bottom="0.75" header="0.3" footer="0.3"/>
      <pageSetup paperSize="8" scale="34" fitToHeight="0" orientation="landscape" r:id="rId22"/>
    </customSheetView>
    <customSheetView guid="{3FBC9051-EE8E-43D7-927C-51F864E774DC}" scale="130" showGridLines="0" fitToPage="1" hiddenColumns="1">
      <pane xSplit="5" ySplit="13" topLeftCell="Y982" activePane="bottomRight" state="frozen"/>
      <selection pane="bottomRight" activeCell="AF996" sqref="AF996"/>
      <pageMargins left="0.25" right="0.25" top="0.75" bottom="0.75" header="0.3" footer="0.3"/>
      <pageSetup paperSize="8" scale="34" fitToHeight="0" orientation="landscape" r:id="rId23"/>
    </customSheetView>
    <customSheetView guid="{BF43B832-E1CE-480A-BC92-EE67205D223A}" scale="130" showGridLines="0" fitToPage="1" hiddenColumns="1">
      <pane xSplit="5" ySplit="13" topLeftCell="X390" activePane="bottomRight" state="frozen"/>
      <selection pane="bottomRight" activeCell="AF398" sqref="AF398"/>
      <pageMargins left="0.25" right="0.25" top="0.75" bottom="0.75" header="0.3" footer="0.3"/>
      <pageSetup paperSize="8" scale="34" fitToHeight="0" orientation="landscape" r:id="rId24"/>
    </customSheetView>
    <customSheetView guid="{D4D7DFFF-5FD7-4E56-9749-A4E821EABC45}" scale="98" showGridLines="0" fitToPage="1" hiddenColumns="1">
      <pane xSplit="5" ySplit="13" topLeftCell="X318" activePane="bottomRight" state="frozen"/>
      <selection pane="bottomRight" activeCell="AF324" sqref="AF324"/>
      <pageMargins left="0.25" right="0.25" top="0.75" bottom="0.75" header="0.3" footer="0.3"/>
      <pageSetup paperSize="8" scale="34" fitToHeight="0" orientation="landscape" r:id="rId25"/>
    </customSheetView>
    <customSheetView guid="{D7E69913-46B4-4CFA-A2F6-59538DAD7AB4}" scale="98" showGridLines="0" fitToPage="1" hiddenColumns="1">
      <pane xSplit="5" ySplit="13" topLeftCell="U958" activePane="bottomRight" state="frozen"/>
      <selection pane="bottomRight" activeCell="AF941" sqref="V941:AF941"/>
      <pageMargins left="0.25" right="0.25" top="0.75" bottom="0.75" header="0.3" footer="0.3"/>
      <pageSetup paperSize="8" scale="34" fitToHeight="0" orientation="landscape" r:id="rId26"/>
    </customSheetView>
    <customSheetView guid="{485798B2-8C0C-4DE7-8A67-BCEC292BFE18}" scale="98" showGridLines="0" fitToPage="1" hiddenColumns="1">
      <pane xSplit="5" ySplit="13" topLeftCell="V989" activePane="bottomRight" state="frozen"/>
      <selection pane="bottomRight" activeCell="AF1004" sqref="AF1004"/>
      <pageMargins left="0.25" right="0.25" top="0.75" bottom="0.75" header="0.3" footer="0.3"/>
      <pageSetup paperSize="8" scale="34" fitToHeight="0" orientation="landscape" r:id="rId27"/>
    </customSheetView>
    <customSheetView guid="{4D1832A0-1350-42AA-B59C-619BE229323A}" showGridLines="0" fitToPage="1" hiddenColumns="1">
      <pane xSplit="5" ySplit="13" topLeftCell="L464" activePane="bottomRight" state="frozen"/>
      <selection pane="bottomRight" activeCell="E467" sqref="E467"/>
      <pageMargins left="0.25" right="0.25" top="0.75" bottom="0.75" header="0.3" footer="0.3"/>
      <pageSetup paperSize="8" scale="34" fitToHeight="0" orientation="landscape" r:id="rId28"/>
    </customSheetView>
    <customSheetView guid="{9252D25E-20A3-4077-AB6A-579A86876800}" showGridLines="0" fitToPage="1" hiddenColumns="1">
      <pane xSplit="5" ySplit="13" topLeftCell="F992" activePane="bottomRight" state="frozen"/>
      <selection pane="bottomRight" activeCell="D998" sqref="D998"/>
      <pageMargins left="0.25" right="0.25" top="0.75" bottom="0.75" header="0.3" footer="0.3"/>
      <pageSetup paperSize="8" scale="34" fitToHeight="0" orientation="landscape" r:id="rId29"/>
    </customSheetView>
    <customSheetView guid="{AB718803-202B-475A-9854-F62C77A3D271}" showGridLines="0" fitToPage="1" hiddenColumns="1" topLeftCell="R1">
      <pane ySplit="13" topLeftCell="A195" activePane="bottomLeft" state="frozen"/>
      <selection pane="bottomLeft" activeCell="AF215" sqref="AF215"/>
      <pageMargins left="0.25" right="0.25" top="0.75" bottom="0.75" header="0.3" footer="0.3"/>
      <pageSetup paperSize="8" scale="34" fitToHeight="0" orientation="landscape" r:id="rId30"/>
    </customSheetView>
    <customSheetView guid="{D7141B54-EB07-4A88-9A6A-63189EA63A7D}" scale="115" showGridLines="0" fitToPage="1" hiddenColumns="1">
      <pane xSplit="3" ySplit="13" topLeftCell="D346" activePane="bottomRight" state="frozen"/>
      <selection pane="bottomRight" activeCell="Y358" sqref="Y358"/>
      <pageMargins left="0.25" right="0.25" top="0.75" bottom="0.75" header="0.3" footer="0.3"/>
      <pageSetup paperSize="8" scale="34" fitToHeight="0" orientation="landscape" r:id="rId31"/>
    </customSheetView>
    <customSheetView guid="{30E7101A-8FF2-427A-88AB-82D9E2F9F40B}" scale="115" showGridLines="0" fitToPage="1" hiddenColumns="1">
      <pane xSplit="3" ySplit="13" topLeftCell="D449" activePane="bottomRight" state="frozen"/>
      <selection pane="bottomRight" activeCell="A462" sqref="A462:XFD462"/>
      <pageMargins left="0.25" right="0.25" top="0.75" bottom="0.75" header="0.3" footer="0.3"/>
      <pageSetup paperSize="8" scale="34" fitToHeight="0" orientation="landscape" r:id="rId32"/>
    </customSheetView>
    <customSheetView guid="{D40678CB-3A9D-4134-899E-F58E9F9D3F1A}" scale="115" showGridLines="0" fitToPage="1" hiddenColumns="1">
      <pane xSplit="3" ySplit="13" topLeftCell="D1198" activePane="bottomRight" state="frozen"/>
      <selection pane="bottomRight" activeCell="A1134" sqref="A1134:XFD1134"/>
      <pageMargins left="0.25" right="0.25" top="0.75" bottom="0.75" header="0.3" footer="0.3"/>
      <pageSetup paperSize="8" scale="34" fitToHeight="0" orientation="landscape" r:id="rId33"/>
    </customSheetView>
    <customSheetView guid="{D43597F2-EE9D-4CAB-8B98-8D394D2C3885}" scale="115" showGridLines="0" fitToPage="1" hiddenColumns="1">
      <pane xSplit="3" ySplit="13" topLeftCell="U813" activePane="bottomRight" state="frozen"/>
      <selection pane="bottomRight" activeCell="X820" sqref="X820"/>
      <pageMargins left="0.25" right="0.25" top="0.75" bottom="0.75" header="0.3" footer="0.3"/>
      <pageSetup paperSize="8" scale="34" fitToHeight="0" orientation="landscape" r:id="rId34"/>
    </customSheetView>
    <customSheetView guid="{F37F0970-FEB5-4E75-ABAB-F8BF76614900}" scale="70" showGridLines="0" fitToPage="1" hiddenColumns="1">
      <pane xSplit="3" ySplit="13" topLeftCell="D1180" activePane="bottomRight" state="frozen"/>
      <selection pane="bottomRight" activeCell="E1203" sqref="E1203"/>
      <pageMargins left="0.25" right="0.25" top="0.75" bottom="0.75" header="0.3" footer="0.3"/>
      <pageSetup paperSize="8" scale="34" fitToHeight="0" orientation="landscape" r:id="rId35"/>
    </customSheetView>
    <customSheetView guid="{67519B63-A7BE-49DB-9089-93ADF400166E}" showGridLines="0" fitToPage="1" hiddenColumns="1">
      <pane xSplit="3" ySplit="13" topLeftCell="S1187" activePane="bottomRight" state="frozen"/>
      <selection pane="bottomRight" activeCell="V1203" sqref="V1203"/>
      <pageMargins left="0.25" right="0.25" top="0.75" bottom="0.75" header="0.3" footer="0.3"/>
      <pageSetup paperSize="8" scale="34" fitToHeight="0" orientation="landscape" r:id="rId36"/>
    </customSheetView>
    <customSheetView guid="{E4FDC467-7BE6-4B6F-82A4-24B1FE39F6E5}" scale="110" showGridLines="0" fitToPage="1" hiddenColumns="1">
      <pane xSplit="3" ySplit="13" topLeftCell="F378" activePane="bottomRight" state="frozen"/>
      <selection pane="bottomRight" activeCell="N392" sqref="N392"/>
      <pageMargins left="0.25" right="0.25" top="0.75" bottom="0.75" header="0.3" footer="0.3"/>
      <pageSetup paperSize="8" scale="34" fitToHeight="0" orientation="landscape" r:id="rId37"/>
    </customSheetView>
    <customSheetView guid="{C956137A-582E-4E00-A88B-84328C71F264}" showGridLines="0" fitToPage="1" hiddenColumns="1">
      <pane xSplit="3" ySplit="13" topLeftCell="O710" activePane="bottomRight" state="frozen"/>
      <selection pane="bottomRight" activeCell="AC570" sqref="AC570"/>
      <pageMargins left="0.25" right="0.25" top="0.75" bottom="0.75" header="0.3" footer="0.3"/>
      <pageSetup paperSize="8" scale="34" fitToHeight="0" orientation="landscape" r:id="rId38"/>
    </customSheetView>
    <customSheetView guid="{E7057AB0-A388-4314-878B-A67104F0434C}" showGridLines="0" fitToPage="1" hiddenColumns="1">
      <pane xSplit="3" ySplit="13" topLeftCell="Q383" activePane="bottomRight" state="frozen"/>
      <selection pane="bottomRight" activeCell="A393" sqref="A393:XFD393"/>
      <pageMargins left="0.25" right="0.25" top="0.75" bottom="0.75" header="0.3" footer="0.3"/>
      <pageSetup paperSize="8" scale="34" fitToHeight="0" orientation="landscape" r:id="rId39"/>
    </customSheetView>
    <customSheetView guid="{DB4F8E48-222A-4E06-A0E6-0955967294D8}" showGridLines="0" fitToPage="1" hiddenColumns="1">
      <pane xSplit="3" ySplit="13" topLeftCell="V1133" activePane="bottomRight" state="frozen"/>
      <selection pane="bottomRight" activeCell="AF1133" sqref="AF1133"/>
      <pageMargins left="0.25" right="0.25" top="0.75" bottom="0.75" header="0.3" footer="0.3"/>
      <pageSetup paperSize="8" scale="34" fitToHeight="0" orientation="landscape" r:id="rId40"/>
    </customSheetView>
    <customSheetView guid="{999CA150-8DCE-4E32-8D10-145A59BC3551}" showGridLines="0" fitToPage="1" hiddenColumns="1">
      <pane xSplit="3" ySplit="13" topLeftCell="D841" activePane="bottomRight" state="frozen"/>
      <selection pane="bottomRight" activeCell="A941" sqref="A941:XFD941"/>
      <pageMargins left="0.25" right="0.25" top="0.75" bottom="0.75" header="0.3" footer="0.3"/>
      <pageSetup paperSize="8" scale="35" fitToHeight="0" orientation="landscape" r:id="rId41"/>
    </customSheetView>
    <customSheetView guid="{F7B16345-14AA-4511-A767-D930A288463E}" scale="70" showGridLines="0" fitToPage="1" hiddenColumns="1">
      <pane xSplit="3" ySplit="13" topLeftCell="D473" activePane="bottomRight" state="frozen"/>
      <selection pane="bottomRight" activeCell="AC668" sqref="AC668"/>
      <pageMargins left="0.25" right="0.25" top="0.75" bottom="0.75" header="0.3" footer="0.3"/>
      <pageSetup paperSize="8" scale="35" fitToHeight="0" orientation="landscape" r:id="rId42"/>
    </customSheetView>
    <customSheetView guid="{60D0E61E-870C-4CDF-BB99-C8CAA4E82AA8}" showGridLines="0" hiddenColumns="1">
      <pane xSplit="3" ySplit="13" topLeftCell="O901" activePane="bottomRight" state="frozen"/>
      <selection pane="bottomRight" activeCell="AC558" sqref="AC558"/>
      <pageMargins left="0.25" right="0.25" top="0.75" bottom="0.75" header="0.3" footer="0.3"/>
      <pageSetup paperSize="8" scale="85" fitToHeight="0" orientation="landscape" r:id="rId43"/>
    </customSheetView>
    <customSheetView guid="{37890C6C-D720-4964-8AE8-1FBA9E749542}" showGridLines="0" hiddenColumns="1">
      <pane xSplit="3" ySplit="13" topLeftCell="I501" activePane="bottomRight" state="frozen"/>
      <selection pane="bottomRight" activeCell="V512" sqref="V512"/>
      <pageMargins left="0.25" right="0.25" top="0.75" bottom="0.75" header="0.3" footer="0.3"/>
      <pageSetup paperSize="8" scale="85" fitToHeight="0" orientation="landscape" r:id="rId44"/>
    </customSheetView>
    <customSheetView guid="{4EF2CA28-13D9-41B6-879A-0D93E9B77AC3}" showGridLines="0" hiddenColumns="1">
      <pane xSplit="3" ySplit="13" topLeftCell="N826" activePane="bottomRight" state="frozen"/>
      <selection pane="bottomRight" activeCell="Z834" sqref="Z834"/>
      <pageMargins left="0.25" right="0.25" top="0.75" bottom="0.75" header="0.3" footer="0.3"/>
      <pageSetup paperSize="8" scale="85" fitToHeight="0" orientation="landscape" r:id="rId45"/>
    </customSheetView>
    <customSheetView guid="{94861542-D400-4F42-8A0E-23210C622E40}" scale="90" showGridLines="0" hiddenColumns="1">
      <pane xSplit="3" ySplit="13" topLeftCell="N884" activePane="bottomRight" state="frozen"/>
      <selection pane="bottomRight" activeCell="F219" sqref="F219"/>
      <pageMargins left="0.25" right="0.25" top="0.75" bottom="0.75" header="0.3" footer="0.3"/>
      <pageSetup paperSize="8" scale="85" fitToHeight="0" orientation="landscape" r:id="rId46"/>
    </customSheetView>
    <customSheetView guid="{69CA417D-4A17-44A3-B3B8-362005F2FE19}" showGridLines="0" hiddenColumns="1">
      <pane xSplit="3" ySplit="13" topLeftCell="D892" activePane="bottomRight" state="frozen"/>
      <selection pane="bottomRight" activeCell="V832" sqref="V832"/>
      <pageMargins left="0.25" right="0.25" top="0.75" bottom="0.75" header="0.3" footer="0.3"/>
      <pageSetup paperSize="8" scale="85" fitToHeight="0" orientation="landscape" r:id="rId47"/>
    </customSheetView>
    <customSheetView guid="{E0745C0C-2646-4511-A597-A7DC998C8F7D}" scale="90" showGridLines="0" fitToPage="1" hiddenColumns="1">
      <pane xSplit="3" ySplit="13" topLeftCell="D1078" activePane="bottomRight" state="frozen"/>
      <selection pane="bottomRight" activeCell="F1093" sqref="F1093"/>
      <pageMargins left="0.25" right="0.25" top="0.75" bottom="0.75" header="0.3" footer="0.3"/>
      <pageSetup paperSize="8" scale="35" fitToHeight="0" orientation="landscape" r:id="rId48"/>
    </customSheetView>
    <customSheetView guid="{871C34A6-5ABD-4869-A379-F79830685C7A}" showGridLines="0" fitToPage="1" hiddenColumns="1">
      <pane xSplit="3" ySplit="13" topLeftCell="P1109" activePane="bottomRight" state="frozen"/>
      <selection pane="bottomRight" activeCell="F1124" sqref="F1124"/>
      <pageMargins left="0.25" right="0.25" top="0.75" bottom="0.75" header="0.3" footer="0.3"/>
      <pageSetup paperSize="8" scale="34" fitToHeight="0" orientation="landscape" r:id="rId49"/>
    </customSheetView>
    <customSheetView guid="{5AFFC8F5-4563-4020-A883-89BD1AD2D58B}" showGridLines="0" fitToPage="1" hiddenColumns="1">
      <pane xSplit="3" ySplit="13" topLeftCell="P485" activePane="bottomRight" state="frozen"/>
      <selection pane="bottomRight" activeCell="A508" sqref="A508:XFD508"/>
      <pageMargins left="0.25" right="0.25" top="0.75" bottom="0.75" header="0.3" footer="0.3"/>
      <pageSetup paperSize="8" scale="34" fitToHeight="0" orientation="landscape" r:id="rId50"/>
    </customSheetView>
    <customSheetView guid="{BEA1B9F0-FBF6-4B2F-A238-F76831B617DC}" showGridLines="0" fitToPage="1" hiddenColumns="1">
      <pane xSplit="3" ySplit="13" topLeftCell="D1099" activePane="bottomRight" state="frozen"/>
      <selection pane="bottomRight" activeCell="C1110" sqref="C1110"/>
      <pageMargins left="0.25" right="0.25" top="0.75" bottom="0.75" header="0.3" footer="0.3"/>
      <pageSetup paperSize="8" scale="34" fitToHeight="0" orientation="landscape" r:id="rId51"/>
    </customSheetView>
    <customSheetView guid="{C7030006-49DC-4534-B9BC-3C593E4DEC3B}" scale="115" showGridLines="0" fitToPage="1" hiddenColumns="1">
      <pane xSplit="3" ySplit="13" topLeftCell="D918" activePane="bottomRight" state="frozen"/>
      <selection pane="bottomRight" activeCell="H922" sqref="H922"/>
      <pageMargins left="0.25" right="0.25" top="0.75" bottom="0.75" header="0.3" footer="0.3"/>
      <pageSetup paperSize="8" scale="34" fitToHeight="0" orientation="landscape" r:id="rId52"/>
    </customSheetView>
    <customSheetView guid="{32E3223D-4026-4A1B-8047-21E877FBA03A}" scale="115" showGridLines="0" fitToPage="1" hiddenColumns="1">
      <pane xSplit="3" ySplit="13" topLeftCell="T1204" activePane="bottomRight" state="frozen"/>
      <selection pane="bottomRight" activeCell="Z1213" sqref="Z1213"/>
      <pageMargins left="0.25" right="0.25" top="0.75" bottom="0.75" header="0.3" footer="0.3"/>
      <pageSetup paperSize="8" scale="34" fitToHeight="0" orientation="landscape" r:id="rId53"/>
    </customSheetView>
    <customSheetView guid="{94422130-7810-4637-B99A-770295043676}" showGridLines="0" fitToPage="1" hiddenColumns="1">
      <pane xSplit="3" ySplit="13" topLeftCell="Q182" activePane="bottomRight" state="frozen"/>
      <selection pane="bottomRight" activeCell="AF195" sqref="AF195"/>
      <pageMargins left="0.25" right="0.25" top="0.75" bottom="0.75" header="0.3" footer="0.3"/>
      <pageSetup paperSize="8" scale="34" fitToHeight="0" orientation="landscape" r:id="rId54"/>
    </customSheetView>
    <customSheetView guid="{F23A39CD-B2AE-4112-92B0-68FDF6C576BC}" showGridLines="0" fitToPage="1" hiddenColumns="1">
      <pane xSplit="5" ySplit="13" topLeftCell="F911" activePane="bottomRight" state="frozen"/>
      <selection pane="bottomRight" activeCell="AD903" sqref="F903:AD903"/>
      <pageMargins left="0.25" right="0.25" top="0.75" bottom="0.75" header="0.3" footer="0.3"/>
      <pageSetup paperSize="8" scale="34" fitToHeight="0" orientation="landscape" r:id="rId55"/>
    </customSheetView>
    <customSheetView guid="{E66CEA9D-B2B9-408C-833C-FA63B9A5DBE6}" showGridLines="0" fitToPage="1" hiddenColumns="1">
      <pane xSplit="5" ySplit="13" topLeftCell="L464" activePane="bottomRight" state="frozen"/>
      <selection pane="bottomRight" activeCell="E467" sqref="E467"/>
      <pageMargins left="0.25" right="0.25" top="0.75" bottom="0.75" header="0.3" footer="0.3"/>
      <pageSetup paperSize="8" scale="34" fitToHeight="0" orientation="landscape" r:id="rId56"/>
    </customSheetView>
    <customSheetView guid="{57F5E60C-5FE1-4C0B-9729-023A6908EE79}" scale="98" showGridLines="0" fitToPage="1" hiddenColumns="1">
      <pane xSplit="5" ySplit="13" topLeftCell="U467" activePane="bottomRight" state="frozen"/>
      <selection pane="bottomRight" activeCell="AF487" sqref="V487:AF487"/>
      <pageMargins left="0.25" right="0.25" top="0.75" bottom="0.75" header="0.3" footer="0.3"/>
      <pageSetup paperSize="8" scale="34" fitToHeight="0" orientation="landscape" r:id="rId57"/>
    </customSheetView>
    <customSheetView guid="{9CDACBC6-805E-431E-9D7D-71264BF89D31}" scale="98" showGridLines="0" fitToPage="1" hiddenColumns="1">
      <pane xSplit="5" ySplit="13" topLeftCell="AC38" activePane="bottomRight" state="frozen"/>
      <selection pane="bottomRight" activeCell="AK55" sqref="AK55"/>
      <pageMargins left="0.25" right="0.25" top="0.75" bottom="0.75" header="0.3" footer="0.3"/>
      <pageSetup paperSize="8" scale="34" fitToHeight="0" orientation="landscape" r:id="rId58"/>
    </customSheetView>
    <customSheetView guid="{46E93261-C647-47AF-A2C1-180350097819}" scale="98" showGridLines="0" fitToPage="1" hiddenColumns="1">
      <pane xSplit="5" ySplit="13" topLeftCell="U1128" activePane="bottomRight" state="frozen"/>
      <selection pane="bottomRight" activeCell="AF1152" sqref="AF1152"/>
      <pageMargins left="0.25" right="0.25" top="0.75" bottom="0.75" header="0.3" footer="0.3"/>
      <pageSetup paperSize="8" scale="34" fitToHeight="0" orientation="landscape" r:id="rId59"/>
    </customSheetView>
    <customSheetView guid="{4B8B51F8-4B43-472D-8066-649A6E388858}" scale="90" showGridLines="0" fitToPage="1" hiddenColumns="1">
      <pane xSplit="5" ySplit="13" topLeftCell="F41" activePane="bottomRight" state="frozen"/>
      <selection pane="bottomRight" activeCell="C68" sqref="C68"/>
      <pageMargins left="0.25" right="0.25" top="0.75" bottom="0.75" header="0.3" footer="0.3"/>
      <pageSetup paperSize="8" scale="34" fitToHeight="0" orientation="landscape" r:id="rId60"/>
    </customSheetView>
    <customSheetView guid="{C95F0256-8871-4D50-AF2B-871C5A24D1EA}" scale="90" showGridLines="0" fitToPage="1" hiddenColumns="1">
      <pane xSplit="5" ySplit="13" topLeftCell="F1218" activePane="bottomRight" state="frozen"/>
      <selection pane="bottomRight" activeCell="AF1231" sqref="AF1231"/>
      <pageMargins left="0.25" right="0.25" top="0.75" bottom="0.75" header="0.3" footer="0.3"/>
      <pageSetup paperSize="8" scale="34" fitToHeight="0" orientation="landscape" r:id="rId61"/>
    </customSheetView>
    <customSheetView guid="{BB4AC9E2-A763-4EE2-9B5C-90674A9AB0D0}" scale="80" showGridLines="0" fitToPage="1" hiddenColumns="1">
      <pane xSplit="5" ySplit="13" topLeftCell="U524" activePane="bottomRight" state="frozen"/>
      <selection pane="bottomRight" activeCell="E554" sqref="E554"/>
      <pageMargins left="0.25" right="0.25" top="0.75" bottom="0.75" header="0.3" footer="0.3"/>
      <pageSetup paperSize="8" scale="34" fitToHeight="0" orientation="landscape" r:id="rId62"/>
    </customSheetView>
    <customSheetView guid="{0B293348-CE20-4E00-8B29-68822EA2F5F4}" scale="80" showGridLines="0" fitToPage="1" hiddenColumns="1">
      <pane xSplit="5" ySplit="13" topLeftCell="O1247" activePane="bottomRight" state="frozen"/>
      <selection pane="bottomRight" activeCell="E1273" sqref="E1273:E1281"/>
      <pageMargins left="0.25" right="0.25" top="0.75" bottom="0.75" header="0.3" footer="0.3"/>
      <pageSetup paperSize="8" scale="34" fitToHeight="0" orientation="landscape" r:id="rId63"/>
    </customSheetView>
    <customSheetView guid="{CC854820-BE2F-4CD1-B52A-C6401549CEA4}" scale="80" showGridLines="0" fitToPage="1" hiddenColumns="1">
      <pane xSplit="5" ySplit="13" topLeftCell="F23" activePane="bottomRight" state="frozen"/>
      <selection pane="bottomRight" activeCell="A39" sqref="A39:XFD39"/>
      <pageMargins left="0.25" right="0.25" top="0.75" bottom="0.75" header="0.3" footer="0.3"/>
      <pageSetup paperSize="8" scale="34" fitToHeight="0" orientation="landscape" r:id="rId64"/>
    </customSheetView>
    <customSheetView guid="{E8E222E2-506F-409A-9B7A-4B3925C83277}" scale="110" showGridLines="0" fitToPage="1" hiddenColumns="1">
      <pane xSplit="5" ySplit="13" topLeftCell="V817" activePane="bottomRight" state="frozen"/>
      <selection pane="bottomRight" activeCell="AF829" sqref="AF829"/>
      <pageMargins left="0.25" right="0.25" top="0.75" bottom="0.75" header="0.3" footer="0.3"/>
      <pageSetup paperSize="8" scale="34" fitToHeight="0" orientation="landscape" r:id="rId65"/>
    </customSheetView>
    <customSheetView guid="{600860F7-42A1-4FF1-99AE-AFEAC037A660}" scale="110" showGridLines="0" fitToPage="1" hiddenColumns="1">
      <pane xSplit="5" ySplit="13" topLeftCell="F1018" activePane="bottomRight" state="frozen"/>
      <selection pane="bottomRight" activeCell="F1029" sqref="F1029"/>
      <pageMargins left="0.25" right="0.25" top="0.75" bottom="0.75" header="0.3" footer="0.3"/>
      <pageSetup paperSize="8" scale="34" fitToHeight="0" orientation="landscape" r:id="rId66"/>
    </customSheetView>
    <customSheetView guid="{353CF5C8-9D4D-4BEC-BFE3-A6A0E8180FB7}" scale="90" showGridLines="0" fitToPage="1" hiddenColumns="1">
      <pane xSplit="5" ySplit="13" topLeftCell="J152" activePane="bottomRight" state="frozen"/>
      <selection pane="bottomRight" activeCell="Z165" sqref="Z165"/>
      <pageMargins left="0.25" right="0.25" top="0.75" bottom="0.75" header="0.3" footer="0.3"/>
      <pageSetup paperSize="8" scale="34" fitToHeight="0" orientation="landscape" r:id="rId67"/>
    </customSheetView>
    <customSheetView guid="{880CE63B-2C3E-4403-BAE3-0C941340B114}" scale="90" showGridLines="0" fitToPage="1" hiddenColumns="1">
      <pane xSplit="5" ySplit="13" topLeftCell="U913" activePane="bottomRight" state="frozen"/>
      <selection pane="bottomRight" activeCell="Z924" sqref="Z924"/>
      <pageMargins left="0.25" right="0.25" top="0.75" bottom="0.75" header="0.3" footer="0.3"/>
      <pageSetup paperSize="8" scale="34" fitToHeight="0" orientation="landscape" r:id="rId68"/>
    </customSheetView>
    <customSheetView guid="{A2FDF997-5F5A-4502-9C8D-9940328BCF71}" scale="90" showGridLines="0" fitToPage="1" hiddenColumns="1">
      <pane xSplit="5" ySplit="13" topLeftCell="F1262" activePane="bottomRight" state="frozen"/>
      <selection pane="bottomRight" activeCell="M977" sqref="M977"/>
      <pageMargins left="0.25" right="0.25" top="0.75" bottom="0.75" header="0.3" footer="0.3"/>
      <pageSetup paperSize="8" scale="34" fitToHeight="0" orientation="landscape" r:id="rId69"/>
    </customSheetView>
    <customSheetView guid="{D97F494D-12B2-4CC3-B554-6B29AFA133EB}" scale="90" showGridLines="0" fitToPage="1" hiddenColumns="1">
      <pane xSplit="5" ySplit="13" topLeftCell="S1265" activePane="bottomRight" state="frozen"/>
      <selection pane="bottomRight" activeCell="D1276" sqref="D1276"/>
      <pageMargins left="0.25" right="0.25" top="0.75" bottom="0.75" header="0.3" footer="0.3"/>
      <pageSetup paperSize="8" scale="34" fitToHeight="0" orientation="landscape" r:id="rId70"/>
    </customSheetView>
    <customSheetView guid="{1AE88D83-13D0-4C30-A6B3-FC8B97B48673}" scale="90" showGridLines="0" fitToPage="1" hiddenColumns="1">
      <pane xSplit="5" ySplit="13" topLeftCell="S647" activePane="bottomRight" state="frozen"/>
      <selection pane="bottomRight" activeCell="AF650" sqref="AF650"/>
      <pageMargins left="0.25" right="0.25" top="0.75" bottom="0.75" header="0.3" footer="0.3"/>
      <pageSetup paperSize="8" scale="34" fitToHeight="0" orientation="landscape" r:id="rId71"/>
    </customSheetView>
    <customSheetView guid="{E6FD29F3-AE31-4582-8E37-5521F30DCE3F}" scale="120" showGridLines="0" fitToPage="1" hiddenColumns="1">
      <pane xSplit="5" ySplit="13" topLeftCell="H184" activePane="bottomRight" state="frozen"/>
      <selection pane="bottomRight" activeCell="N192" sqref="N192"/>
      <pageMargins left="0.25" right="0.25" top="0.75" bottom="0.75" header="0.3" footer="0.3"/>
      <pageSetup paperSize="8" scale="34" fitToHeight="0" orientation="landscape" r:id="rId72"/>
    </customSheetView>
    <customSheetView guid="{6FE22369-EE7E-4AAC-B5BF-5BBCC7137676}" scale="120" showGridLines="0" fitToPage="1" hiddenColumns="1">
      <pane xSplit="5" ySplit="13" topLeftCell="F1272" activePane="bottomRight" state="frozen"/>
      <selection pane="bottomRight" activeCell="C1278" sqref="C1278"/>
      <pageMargins left="0.25" right="0.25" top="0.75" bottom="0.75" header="0.3" footer="0.3"/>
      <pageSetup paperSize="8" scale="34" fitToHeight="0" orientation="landscape" r:id="rId73"/>
    </customSheetView>
    <customSheetView guid="{60B9D6D2-08DB-4AD6-9C94-65CF9E2C27E0}" scale="120" showGridLines="0" fitToPage="1" hiddenColumns="1">
      <pane xSplit="5" ySplit="13" topLeftCell="F1272" activePane="bottomRight" state="frozen"/>
      <selection pane="bottomRight" activeCell="C1278" sqref="C1278"/>
      <pageMargins left="0.25" right="0.25" top="0.75" bottom="0.75" header="0.3" footer="0.3"/>
      <pageSetup paperSize="8" scale="34" fitToHeight="0" orientation="landscape" r:id="rId74"/>
    </customSheetView>
    <customSheetView guid="{9F64E734-D1BD-457E-8F16-A1B170AA7B39}" scale="110" showGridLines="0" fitToPage="1" hiddenColumns="1">
      <pane xSplit="5" ySplit="13" topLeftCell="F1230" activePane="bottomRight" state="frozen"/>
      <selection pane="bottomRight" activeCell="S1246" sqref="S1246"/>
      <pageMargins left="0.25" right="0.25" top="0.75" bottom="0.75" header="0.3" footer="0.3"/>
      <pageSetup paperSize="8" scale="34" fitToHeight="0" orientation="landscape" r:id="rId75"/>
    </customSheetView>
    <customSheetView guid="{5CEC8857-3BD0-442A-A5DC-066DAA3F27E4}" scale="110" showGridLines="0" fitToPage="1" hiddenColumns="1">
      <pane xSplit="5" ySplit="13" topLeftCell="H918" activePane="bottomRight" state="frozen"/>
      <selection pane="bottomRight" activeCell="A929" sqref="A929:XFD929"/>
      <pageMargins left="0.25" right="0.25" top="0.75" bottom="0.75" header="0.3" footer="0.3"/>
      <pageSetup paperSize="8" scale="34" fitToHeight="0" orientation="landscape" r:id="rId76"/>
    </customSheetView>
    <customSheetView guid="{4B51A756-6685-44C8-AB47-0DFB74870606}" scale="110" showGridLines="0" fitToPage="1" hiddenColumns="1">
      <pane xSplit="5" ySplit="13" topLeftCell="W1269" activePane="bottomRight" state="frozen"/>
      <selection pane="bottomRight" activeCell="Z1281" sqref="Z1281"/>
      <pageMargins left="0.25" right="0.25" top="0.75" bottom="0.75" header="0.3" footer="0.3"/>
      <pageSetup paperSize="8" scale="34" fitToHeight="0" orientation="landscape" r:id="rId77"/>
    </customSheetView>
    <customSheetView guid="{E7634A66-788B-44B2-AF3B-9D114EBE54EC}" scale="110" showGridLines="0" fitToPage="1" hiddenColumns="1">
      <pane xSplit="5" ySplit="13" topLeftCell="F255" activePane="bottomRight" state="frozen"/>
      <selection pane="bottomRight" activeCell="C262" sqref="C262"/>
      <pageMargins left="0.25" right="0.25" top="0.75" bottom="0.75" header="0.3" footer="0.3"/>
      <pageSetup paperSize="8" scale="34" fitToHeight="0" orientation="landscape" r:id="rId78"/>
    </customSheetView>
    <customSheetView guid="{8293C5C0-4CC6-4FA7-AAD3-76B6838E1F75}" scale="110" showGridLines="0" fitToPage="1" hiddenColumns="1">
      <pane xSplit="5" ySplit="13" topLeftCell="S1269" activePane="bottomRight" state="frozen"/>
      <selection pane="bottomRight" activeCell="U1281" sqref="U1281"/>
      <pageMargins left="0.25" right="0.25" top="0.75" bottom="0.75" header="0.3" footer="0.3"/>
      <pageSetup paperSize="8" scale="34" fitToHeight="0" orientation="landscape" r:id="rId79"/>
    </customSheetView>
  </customSheetViews>
  <mergeCells count="26">
    <mergeCell ref="AG11:AG13"/>
    <mergeCell ref="W11:W13"/>
    <mergeCell ref="V11:V13"/>
    <mergeCell ref="J11:R11"/>
    <mergeCell ref="P12:Q12"/>
    <mergeCell ref="L12:M12"/>
    <mergeCell ref="J12:K12"/>
    <mergeCell ref="N12:O12"/>
    <mergeCell ref="AF11:AF13"/>
    <mergeCell ref="AC11:AC13"/>
    <mergeCell ref="Z11:Z13"/>
    <mergeCell ref="Y11:Y13"/>
    <mergeCell ref="X11:X13"/>
    <mergeCell ref="AD11:AD13"/>
    <mergeCell ref="AA11:AB13"/>
    <mergeCell ref="AE11:AE13"/>
    <mergeCell ref="C11:C13"/>
    <mergeCell ref="U11:U13"/>
    <mergeCell ref="T11:T13"/>
    <mergeCell ref="S11:S13"/>
    <mergeCell ref="H11:H13"/>
    <mergeCell ref="G11:G13"/>
    <mergeCell ref="F11:F13"/>
    <mergeCell ref="E11:E13"/>
    <mergeCell ref="D11:D13"/>
    <mergeCell ref="I11:I13"/>
  </mergeCells>
  <conditionalFormatting sqref="Z21:AB65 AA14:AB20">
    <cfRule type="expression" dxfId="82" priority="3613">
      <formula>$W14=""</formula>
    </cfRule>
    <cfRule type="notContainsBlanks" dxfId="81" priority="3747">
      <formula>LEN(TRIM(Z14))&gt;0</formula>
    </cfRule>
  </conditionalFormatting>
  <conditionalFormatting sqref="E21:Y65 E14:G20 W14:W20">
    <cfRule type="notContainsBlanks" dxfId="80" priority="3718">
      <formula>LEN(TRIM(E14))&gt;0</formula>
    </cfRule>
    <cfRule type="expression" dxfId="79" priority="3758">
      <formula>$D14&gt;""</formula>
    </cfRule>
  </conditionalFormatting>
  <conditionalFormatting sqref="U7">
    <cfRule type="containsText" dxfId="78" priority="3561" operator="containsText" text="Aktualizována">
      <formula>NOT(ISERROR(SEARCH("Aktualizována",U7)))</formula>
    </cfRule>
  </conditionalFormatting>
  <conditionalFormatting sqref="AD14:AD65">
    <cfRule type="containsText" dxfId="77" priority="218" operator="containsText" text="Aktualizována">
      <formula>NOT(ISERROR(SEARCH("Aktualizována",AD14)))</formula>
    </cfRule>
    <cfRule type="notContainsBlanks" dxfId="76" priority="221">
      <formula>LEN(TRIM(AD14))&gt;0</formula>
    </cfRule>
    <cfRule type="expression" dxfId="75" priority="222">
      <formula>$AC14&gt;""</formula>
    </cfRule>
  </conditionalFormatting>
  <conditionalFormatting sqref="H14:H20 J14:V20">
    <cfRule type="notContainsBlanks" dxfId="74" priority="8">
      <formula>LEN(TRIM(H14))&gt;0</formula>
    </cfRule>
    <cfRule type="expression" dxfId="73" priority="9">
      <formula>$D14&gt;""</formula>
    </cfRule>
  </conditionalFormatting>
  <conditionalFormatting sqref="I14:I20">
    <cfRule type="notContainsBlanks" dxfId="72" priority="6">
      <formula>LEN(TRIM(I14))&gt;0</formula>
    </cfRule>
    <cfRule type="expression" dxfId="71" priority="7">
      <formula>$D14&gt;""</formula>
    </cfRule>
  </conditionalFormatting>
  <conditionalFormatting sqref="Z14:Z20">
    <cfRule type="expression" dxfId="70" priority="1">
      <formula>$W14=""</formula>
    </cfRule>
    <cfRule type="notContainsBlanks" dxfId="69" priority="4">
      <formula>LEN(TRIM(Z14))&gt;0</formula>
    </cfRule>
  </conditionalFormatting>
  <conditionalFormatting sqref="X14:Y20">
    <cfRule type="notContainsBlanks" dxfId="68" priority="3">
      <formula>LEN(TRIM(X14))&gt;0</formula>
    </cfRule>
    <cfRule type="expression" dxfId="67" priority="5">
      <formula>$D14&gt;""</formula>
    </cfRule>
  </conditionalFormatting>
  <dataValidations xWindow="339" yWindow="536" count="18">
    <dataValidation allowBlank="1" showInputMessage="1" showErrorMessage="1" prompt="Vyplňuje se pouze v případě, kdy je předpokládaným zdrojem financování PRV. Uvádí se PŘEDPOKLÁDANÝ (měsíc a rok)" sqref="Z11:Z13" xr:uid="{00000000-0002-0000-0100-000000000000}"/>
    <dataValidation allowBlank="1" showInputMessage="1" showErrorMessage="1" prompt="Identifikační číslo stavby se přiřazuje automaticky po vyplnění sloupce &quot;KPÚ&quot;" sqref="C11:C13" xr:uid="{00000000-0002-0000-0100-000001000000}"/>
    <dataValidation allowBlank="1" showInputMessage="1" showErrorMessage="1" prompt="Vyberte příslušné KPÚ dle nabídky" sqref="D11:D13" xr:uid="{00000000-0002-0000-0100-000002000000}"/>
    <dataValidation allowBlank="1" showInputMessage="1" showErrorMessage="1" prompt="Vyberte příslušnou pobočku KPÚ dle nabídky" sqref="E11:E13" xr:uid="{00000000-0002-0000-0100-000003000000}"/>
    <dataValidation allowBlank="1" showInputMessage="1" showErrorMessage="1" prompt="Uveďte KÚ, ve kterém se stavby/stavby bude nacházet" sqref="F11:F13" xr:uid="{00000000-0002-0000-0100-000004000000}"/>
    <dataValidation allowBlank="1" showInputMessage="1" showErrorMessage="1" prompt="Uveďte název projektu dle PD. U názvu mohou být i doplňující informace lépe vystihující charakter stavby." sqref="H11:H13" xr:uid="{00000000-0002-0000-0100-000005000000}"/>
    <dataValidation allowBlank="1" showInputMessage="1" showErrorMessage="1" prompt="Uveďte, zda je předmětem PD některé z uvedených VHO (výběr z nabídky). _x000a__x000a_Pokud je realizováno více prvků (např. &quot;Nádrž&quot; + &quot;Poldr&quot;, uveďte ten významější - v tomto případě &quot;Nádrž&quot;)" sqref="I11:I13" xr:uid="{00000000-0002-0000-0100-000006000000}"/>
    <dataValidation allowBlank="1" showInputMessage="1" showErrorMessage="1" prompt="Vyplňte dle Předmětu PD (co se realizuje). Rozdělní může vycházet z přehledu prvků PSZ v Technické zprávě PSZ" sqref="J11:R13" xr:uid="{00000000-0002-0000-0100-000007000000}"/>
    <dataValidation allowBlank="1" showInputMessage="1" showErrorMessage="1" prompt="Realizuje  se celý předmět PD? uveďte &quot;ANO&quot;_x000a_Předmět PD je realizován na etapy? uveďte &quot;Z části&quot;_x000a_Předmět není zatím ve fázi realizace (není znám zhotovitel)? uveďte &quot;NE&quot;_x000a__x000a_!!! POKUD UVEDETE &quot;ANO&quot; NEBO &quot;Z ČÁSTI&quot;, ZAEVIDUJTE PD DO &quot;EVIDENCE STAVEB&quot;!!!" sqref="AC11:AC13" xr:uid="{00000000-0002-0000-0100-000008000000}"/>
    <dataValidation allowBlank="1" showInputMessage="1" showErrorMessage="1" prompt="Uveďte způsob vyřazení PD ze zásobníku._x000a_PD může být Předána na obec/jíného vlastníka, Zlikvidována, nebo aktualizována._x000a_!!!POKUD JE PD AKTUALIZOVÁNA, ZALOŽTE TUTO AKTUALIZOVANOU PD JAKO NOVOU (s novým ID)!!!" sqref="AD11:AD13" xr:uid="{00000000-0002-0000-0100-000009000000}"/>
    <dataValidation type="date" allowBlank="1" showInputMessage="1" showErrorMessage="1" error="Vyplňte měsíc a rok  (mm.rrrr) !!!" prompt="měsíc a rok" sqref="X14:Z65" xr:uid="{00000000-0002-0000-0100-00000A000000}">
      <formula1>29221</formula1>
      <formula2>401769</formula2>
    </dataValidation>
    <dataValidation type="whole" allowBlank="1" showInputMessage="1" showErrorMessage="1" error="Vyplňte  rok  (rrrr) !!!" prompt="Vyplňte  rok  (rrrr)" sqref="S14:S65" xr:uid="{00000000-0002-0000-0100-00000B000000}">
      <formula1>1980</formula1>
      <formula2>3000</formula2>
    </dataValidation>
    <dataValidation type="decimal" allowBlank="1" showInputMessage="1" showErrorMessage="1" error="Uveďte hodnotu číslicemi !!!" prompt="Vyplňte číslicemi" sqref="J14:J65 L14:L65 N14:N65 P14:P65" xr:uid="{00000000-0002-0000-0100-00000C000000}">
      <formula1>0</formula1>
      <formula2>999999999999.999</formula2>
    </dataValidation>
    <dataValidation type="whole" allowBlank="1" showInputMessage="1" showErrorMessage="1" error="Uveďte hodnotu celými číslicemi !!!" prompt="Vyplňte celé číslice" sqref="O14:O65 M14:M65 K14:K65 Q14:R65" xr:uid="{00000000-0002-0000-0100-00000D000000}">
      <formula1>0</formula1>
      <formula2>1000</formula2>
    </dataValidation>
    <dataValidation type="decimal" allowBlank="1" showInputMessage="1" showErrorMessage="1" error="Číslicemi bez mezer a znaků !!!" prompt="číslicemi bez mezer a znaků" sqref="U14:U65" xr:uid="{00000000-0002-0000-0100-00000E000000}">
      <formula1>0</formula1>
      <formula2>100000000</formula2>
    </dataValidation>
    <dataValidation allowBlank="1" showInputMessage="1" showErrorMessage="1" error="Vyplňte měsíc a rok  (mm.rrrr) !!!" prompt="měsíc a rok" sqref="AA14:AB65" xr:uid="{00000000-0002-0000-0100-00000F000000}"/>
    <dataValidation errorStyle="information" allowBlank="1" showInputMessage="1" showErrorMessage="1" error="- Při každém vyplnění první buňky nového řádku, dejte ihned ULOŽIT SOUBOR a poté pokračujte ve vyplňování dalších buněk _x000a_(zamezíte tím, aby vyplňovalo více lidí stejný řádek)_x000a_" prompt="- Při každém vyplnění první buňky nového řádku, dejte ihned ULOŽIT SOUBOR a poté pokračujte ve vyplňování dalších buněk _x000a_(zamezíte tím, aby vyplňovalo více lidí stejný řádek)_x000a_" sqref="AG14:AG65 B14:B65" xr:uid="{00000000-0002-0000-0100-000010000000}"/>
    <dataValidation type="decimal" allowBlank="1" showInputMessage="1" showErrorMessage="1" error="Číslicemi bez mezer a znaků !!!" prompt="číslicemi bez mezer a znaků" sqref="V14:V65" xr:uid="{00000000-0002-0000-0100-000013000000}">
      <formula1>0</formula1>
      <formula2>1000000000</formula2>
    </dataValidation>
  </dataValidations>
  <pageMargins left="0.25" right="0.25" top="0.75" bottom="0.75" header="0.3" footer="0.3"/>
  <pageSetup paperSize="8" scale="34" fitToHeight="0" orientation="landscape" r:id="rId80"/>
  <drawing r:id="rId81"/>
  <extLst>
    <ext xmlns:x14="http://schemas.microsoft.com/office/spreadsheetml/2009/9/main" uri="{78C0D931-6437-407d-A8EE-F0AAD7539E65}">
      <x14:conditionalFormattings>
        <x14:conditionalFormatting xmlns:xm="http://schemas.microsoft.com/office/excel/2006/main">
          <x14:cfRule type="expression" priority="3614" id="{6D8349E8-FB59-4CAF-A8CB-657DB84AA03F}">
            <xm:f>$W21&lt;&gt;'Vzorce 2'!$E$3</xm:f>
            <x14:dxf>
              <font>
                <strike val="0"/>
              </font>
              <numFmt numFmtId="170" formatCode="&quot;NENÍ PRV&quot;"/>
              <fill>
                <patternFill>
                  <bgColor theme="0" tint="-4.9989318521683403E-2"/>
                </patternFill>
              </fill>
            </x14:dxf>
          </x14:cfRule>
          <xm:sqref>Z21:Z65</xm:sqref>
        </x14:conditionalFormatting>
        <x14:conditionalFormatting xmlns:xm="http://schemas.microsoft.com/office/excel/2006/main">
          <x14:cfRule type="expression" priority="3554" id="{55D86FB7-53CB-43F4-869E-C3A352B37685}">
            <xm:f>$W14&lt;&gt;'\Users\adamcikj\Documents\Zásobník PD NOVÝ\Rozpracované\[Kopie - zásobník PD návrh nové tabulky_zamčená_pokus3_19.6..xlsx]Vzorce 2'!#REF!</xm:f>
            <x14:dxf>
              <font>
                <strike val="0"/>
              </font>
              <numFmt numFmtId="170" formatCode="&quot;NENÍ PRV&quot;"/>
              <fill>
                <patternFill>
                  <bgColor theme="0" tint="-4.9989318521683403E-2"/>
                </patternFill>
              </fill>
            </x14:dxf>
          </x14:cfRule>
          <xm:sqref>AB14:AB65</xm:sqref>
        </x14:conditionalFormatting>
        <x14:conditionalFormatting xmlns:xm="http://schemas.microsoft.com/office/excel/2006/main">
          <x14:cfRule type="expression" priority="3556" id="{9C8F9E20-EF35-40DC-BC39-D1EEE919AC11}">
            <xm:f>$W14&lt;&gt;'\Users\adamcikj\Documents\Zásobník PD NOVÝ\Rozpracované\[Kopie - zásobník PD návrh nové tabulky_zamčená_pokus3_19.6..xlsx]Vzorce 2'!#REF!</xm:f>
            <x14:dxf>
              <font>
                <strike val="0"/>
              </font>
              <numFmt numFmtId="170" formatCode="&quot;NENÍ PRV&quot;"/>
              <fill>
                <patternFill>
                  <bgColor theme="0" tint="-4.9989318521683403E-2"/>
                </patternFill>
              </fill>
            </x14:dxf>
          </x14:cfRule>
          <xm:sqref>AA14:AA65</xm:sqref>
        </x14:conditionalFormatting>
        <x14:conditionalFormatting xmlns:xm="http://schemas.microsoft.com/office/excel/2006/main">
          <x14:cfRule type="expression" priority="208" id="{4B1E4192-FD09-4B80-8133-F42F519E0303}">
            <xm:f>'Vzorce 2'!$F$4</xm:f>
            <x14:dxf>
              <fill>
                <patternFill>
                  <bgColor theme="0"/>
                </patternFill>
              </fill>
            </x14:dxf>
          </x14:cfRule>
          <x14:cfRule type="expression" priority="213" id="{BD8ECA5C-0210-435B-A75E-BFECBC69DA20}">
            <xm:f>AND($D14&gt;"",$AC14&lt;&gt;'Vzorce 2'!$F$4)</xm:f>
            <x14:dxf>
              <fill>
                <patternFill>
                  <bgColor theme="9" tint="0.79998168889431442"/>
                </patternFill>
              </fill>
            </x14:dxf>
          </x14:cfRule>
          <xm:sqref>AC14:AC65</xm:sqref>
        </x14:conditionalFormatting>
        <x14:conditionalFormatting xmlns:xm="http://schemas.microsoft.com/office/excel/2006/main">
          <x14:cfRule type="expression" priority="209" id="{1208BDA4-E78C-4D59-A1AA-93B6D62242F1}">
            <xm:f>$AB14='Vzorce 2'!$F$3</xm:f>
            <x14:dxf>
              <font>
                <b/>
                <i val="0"/>
              </font>
              <fill>
                <patternFill patternType="solid">
                  <bgColor theme="9"/>
                </patternFill>
              </fill>
              <border>
                <left style="thin">
                  <color auto="1"/>
                </left>
                <right style="thin">
                  <color auto="1"/>
                </right>
                <top style="thin">
                  <color auto="1"/>
                </top>
                <bottom style="thin">
                  <color auto="1"/>
                </bottom>
                <vertical/>
                <horizontal/>
              </border>
            </x14:dxf>
          </x14:cfRule>
          <x14:cfRule type="containsText" priority="212" operator="containsText" id="{CDDD7EE5-3FD3-495F-8763-EC09005B3156}">
            <xm:f>NOT(ISERROR(SEARCH('Vzorce 2'!$F$5,AC14)))</xm:f>
            <xm:f>'Vzorce 2'!$F$5</xm:f>
            <x14:dxf>
              <fill>
                <patternFill>
                  <bgColor theme="5" tint="0.39994506668294322"/>
                </patternFill>
              </fill>
              <border>
                <left style="thin">
                  <color auto="1"/>
                </left>
                <right style="thin">
                  <color auto="1"/>
                </right>
                <top style="thin">
                  <color auto="1"/>
                </top>
                <bottom style="thin">
                  <color auto="1"/>
                </bottom>
                <vertical/>
                <horizontal/>
              </border>
            </x14:dxf>
          </x14:cfRule>
          <xm:sqref>AC14:AC65</xm:sqref>
        </x14:conditionalFormatting>
        <x14:conditionalFormatting xmlns:xm="http://schemas.microsoft.com/office/excel/2006/main">
          <x14:cfRule type="expression" priority="210" id="{CC54795D-8A8E-4D09-86FD-46E0A2583951}">
            <xm:f>$AB14='Vzorce 2'!$F$5</xm:f>
            <x14:dxf>
              <font>
                <color theme="1"/>
              </font>
              <fill>
                <patternFill>
                  <bgColor theme="9"/>
                </patternFill>
              </fill>
              <border>
                <left style="thin">
                  <color auto="1"/>
                </left>
                <right style="thin">
                  <color auto="1"/>
                </right>
                <top style="thin">
                  <color auto="1"/>
                </top>
                <bottom style="thin">
                  <color auto="1"/>
                </bottom>
              </border>
            </x14:dxf>
          </x14:cfRule>
          <x14:cfRule type="containsText" priority="211" operator="containsText" id="{8A3DC339-56FE-4537-892E-12E733B0A9C1}">
            <xm:f>NOT(ISERROR(SEARCH('Vzorce 2'!$F$3,AC14)))</xm:f>
            <xm:f>'Vzorce 2'!$F$3</xm:f>
            <x14:dxf>
              <font>
                <b/>
                <i val="0"/>
                <color auto="1"/>
              </font>
              <fill>
                <patternFill>
                  <bgColor theme="5" tint="0.39994506668294322"/>
                </patternFill>
              </fill>
              <border>
                <left style="thin">
                  <color auto="1"/>
                </left>
                <right style="thin">
                  <color auto="1"/>
                </right>
                <top style="thin">
                  <color auto="1"/>
                </top>
                <bottom style="thin">
                  <color auto="1"/>
                </bottom>
              </border>
            </x14:dxf>
          </x14:cfRule>
          <xm:sqref>AC14:AC65</xm:sqref>
        </x14:conditionalFormatting>
        <x14:conditionalFormatting xmlns:xm="http://schemas.microsoft.com/office/excel/2006/main">
          <x14:cfRule type="expression" priority="2" id="{35CFC819-C522-42AE-BC8B-0BF9DB368ECD}">
            <xm:f>$W14&lt;&gt;'[Zásobník PD a Staveb pro Arnošta.xlsx]Vzorce 2'!#REF!</xm:f>
            <x14:dxf>
              <font>
                <strike val="0"/>
              </font>
              <numFmt numFmtId="170" formatCode="&quot;NENÍ PRV&quot;"/>
              <fill>
                <patternFill>
                  <bgColor theme="0" tint="-4.9989318521683403E-2"/>
                </patternFill>
              </fill>
            </x14:dxf>
          </x14:cfRule>
          <xm:sqref>Z14:Z20</xm:sqref>
        </x14:conditionalFormatting>
      </x14:conditionalFormattings>
    </ext>
    <ext xmlns:x14="http://schemas.microsoft.com/office/spreadsheetml/2009/9/main" uri="{CCE6A557-97BC-4b89-ADB6-D9C93CAAB3DF}">
      <x14:dataValidations xmlns:xm="http://schemas.microsoft.com/office/excel/2006/main" xWindow="339" yWindow="536" count="9">
        <x14:dataValidation type="list" allowBlank="1" showInputMessage="1" showErrorMessage="1" promptTitle="Vyberte z nabídky" prompt="Po vyplnění buňky dejte IHNED ULOŽIT soubor !!!" xr:uid="{00000000-0002-0000-0100-000014000000}">
          <x14:formula1>
            <xm:f>'Vzorce 2'!$B$3:$B$15</xm:f>
          </x14:formula1>
          <xm:sqref>D14:D65</xm:sqref>
        </x14:dataValidation>
        <x14:dataValidation type="list" allowBlank="1" showInputMessage="1" showErrorMessage="1" error="Vyberte z nabídky !!!" prompt="Vybetre z nabídky" xr:uid="{00000000-0002-0000-0100-000015000000}">
          <x14:formula1>
            <xm:f>'Vzorce 2'!$C$3:$C$67</xm:f>
          </x14:formula1>
          <xm:sqref>E14:E65</xm:sqref>
        </x14:dataValidation>
        <x14:dataValidation type="list" allowBlank="1" showInputMessage="1" showErrorMessage="1" error="Vybetre z nabídky !!!" prompt="Vybetre z nabídky" xr:uid="{00000000-0002-0000-0100-000016000000}">
          <x14:formula1>
            <xm:f>'Vzorce 2'!$D$3:$D$4</xm:f>
          </x14:formula1>
          <xm:sqref>G14:G65</xm:sqref>
        </x14:dataValidation>
        <x14:dataValidation type="list" allowBlank="1" showInputMessage="1" showErrorMessage="1" error="Vyberte z nabídky !!!" promptTitle="Vyberte z rolovací nabídky" prompt="PRV_x000a_VPS_x000a_ŘSD_x000a_JINÉ - napsat do poznámky : (např 30% PRV, 70% VPS)" xr:uid="{00000000-0002-0000-0100-000017000000}">
          <x14:formula1>
            <xm:f>'Vzorce 2'!$E$3:$E$6</xm:f>
          </x14:formula1>
          <xm:sqref>W14:W65</xm:sqref>
        </x14:dataValidation>
        <x14:dataValidation type="list" allowBlank="1" showInputMessage="1" showErrorMessage="1" error="Vyberte z nabídky !!!" promptTitle="Vyberte z nabídky" prompt="&quot;Ano&quot; - stavba se již realizuje_x000a_&quot;Ne&quot; -  stavba se nerealizuje_x000a_&quot;Z části&quot; - Stavba se realizuje na etapy" xr:uid="{00000000-0002-0000-0100-000018000000}">
          <x14:formula1>
            <xm:f>'Vzorce 2'!$F$3:$F$6</xm:f>
          </x14:formula1>
          <xm:sqref>AC14:AC65</xm:sqref>
        </x14:dataValidation>
        <x14:dataValidation type="list" errorStyle="information" operator="greaterThan" allowBlank="1" showDropDown="1" showInputMessage="1" showErrorMessage="1" errorTitle="PŘED POKRAČOVÁNÍM ULOŽIT !!!" error="- Při každém vyplnění první buňky nového řádku, dejte ihned ULOŽIT SOUBOR a poté pokračujte ve vyplňování dalších buněk _x000a_(zamezíte tím, aby vyplňovalo více lidí stejný řádek)_x000a_" prompt="- Při každém vyplnění první buňky nového řádku, dejte ihned ULOŽIT SOUBOR a poté pokračujte ve vyplňování dalších buněk _x000a_(!!! zamezíte tím vyplňování jednoho řádku více uživateli !!!)_x000a_" xr:uid="{00000000-0002-0000-0100-000019000000}">
          <x14:formula1>
            <xm:f>'Vzorce 2'!$I$4</xm:f>
          </x14:formula1>
          <xm:sqref>C14:C65</xm:sqref>
        </x14:dataValidation>
        <x14:dataValidation type="list" errorStyle="information" allowBlank="1" showDropDown="1" showInputMessage="1" showErrorMessage="1" errorTitle="STISKNĚTE &quot;OK&quot; A DEJTE ULOŽIT" error="Nezapoměli jste uložit soubor?_x000a_- Při každém vyplnění prvních buňek nového řádku, dejte ihned ULOŽIT SOUBOR a poté pokračujte ve vyplňování dalších buněk _x000a_(!!! zamezíte tím vyplňování jednoho řádku více uživateli !!!)_x000a_" xr:uid="{00000000-0002-0000-0100-00001A000000}">
          <x14:formula1>
            <xm:f>'Vzorce 2'!$I$4</xm:f>
          </x14:formula1>
          <xm:sqref>F14:F65</xm:sqref>
        </x14:dataValidation>
        <x14:dataValidation type="list" allowBlank="1" showInputMessage="1" showErrorMessage="1" error="Vyberte z nabídky" prompt="Pokud je v rámci této PD řešena nějaká Nádrž, Suchá nádrž, nebo Poldr, vyberte z nabídky..." xr:uid="{00000000-0002-0000-0100-00001B000000}">
          <x14:formula1>
            <xm:f>'Vzorce 2'!$J$3:$J$6</xm:f>
          </x14:formula1>
          <xm:sqref>I14:I65</xm:sqref>
        </x14:dataValidation>
        <x14:dataValidation type="list" allowBlank="1" showInputMessage="1" showErrorMessage="1" error="Vyberte z nabídky !!!" prompt="Vyberte z nabídky, JAK BYLA PD VYŘAZENA ZE ZÁSOBNÍKU (MAJETKU SPÚ). Pokud je PD stále v majetku, nevyplňujte toto pole!!!" xr:uid="{00000000-0002-0000-0100-0000B8000000}">
          <x14:formula1>
            <xm:f>'Vzorce 2'!$G$3:$G$6</xm:f>
          </x14:formula1>
          <xm:sqref>AD14:AD65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2">
    <pageSetUpPr fitToPage="1"/>
  </sheetPr>
  <dimension ref="C3:AW97"/>
  <sheetViews>
    <sheetView showGridLines="0" zoomScaleNormal="100" workbookViewId="0">
      <pane xSplit="9" ySplit="15" topLeftCell="J16" activePane="bottomRight" state="frozen"/>
      <selection activeCell="D29" sqref="D29"/>
      <selection pane="topRight" activeCell="D29" sqref="D29"/>
      <selection pane="bottomLeft" activeCell="D29" sqref="D29"/>
      <selection pane="bottomRight" activeCell="E22" sqref="E22"/>
    </sheetView>
  </sheetViews>
  <sheetFormatPr defaultRowHeight="15" x14ac:dyDescent="0.25"/>
  <cols>
    <col min="1" max="1" width="4.5703125" customWidth="1"/>
    <col min="2" max="2" width="4.42578125" customWidth="1"/>
    <col min="3" max="3" width="5.28515625" hidden="1" customWidth="1"/>
    <col min="4" max="4" width="15.42578125" customWidth="1"/>
    <col min="5" max="5" width="13.140625" customWidth="1"/>
    <col min="6" max="6" width="14.7109375" customWidth="1"/>
    <col min="7" max="7" width="12.42578125" customWidth="1"/>
    <col min="8" max="8" width="11.85546875" customWidth="1"/>
    <col min="9" max="9" width="19" customWidth="1"/>
    <col min="10" max="10" width="24.42578125" customWidth="1"/>
    <col min="11" max="11" width="12" hidden="1" customWidth="1"/>
    <col min="12" max="12" width="29.85546875" hidden="1" customWidth="1"/>
    <col min="13" max="13" width="36" customWidth="1"/>
    <col min="14" max="14" width="16.5703125" hidden="1" customWidth="1"/>
    <col min="15" max="15" width="16" customWidth="1"/>
    <col min="16" max="16" width="10.42578125" hidden="1" customWidth="1"/>
    <col min="17" max="17" width="10.42578125" customWidth="1"/>
    <col min="18" max="18" width="9.140625" hidden="1" customWidth="1"/>
    <col min="19" max="19" width="9.140625" customWidth="1"/>
    <col min="20" max="20" width="10.5703125" hidden="1" customWidth="1"/>
    <col min="21" max="21" width="10.5703125" customWidth="1"/>
    <col min="22" max="22" width="8.42578125" hidden="1" customWidth="1"/>
    <col min="23" max="23" width="8.42578125" customWidth="1"/>
    <col min="24" max="24" width="10.42578125" hidden="1" customWidth="1"/>
    <col min="25" max="25" width="10.42578125" customWidth="1"/>
    <col min="26" max="26" width="8.85546875" hidden="1" customWidth="1"/>
    <col min="27" max="27" width="8.85546875" customWidth="1"/>
    <col min="28" max="28" width="10.140625" hidden="1" customWidth="1"/>
    <col min="29" max="29" width="10.140625" customWidth="1"/>
    <col min="30" max="30" width="8.85546875" hidden="1" customWidth="1"/>
    <col min="31" max="31" width="8.85546875" customWidth="1"/>
    <col min="32" max="32" width="8.42578125" hidden="1" customWidth="1"/>
    <col min="33" max="33" width="10" customWidth="1"/>
    <col min="34" max="34" width="25.42578125" customWidth="1"/>
    <col min="35" max="36" width="20" customWidth="1"/>
    <col min="37" max="37" width="12.42578125" customWidth="1"/>
    <col min="38" max="39" width="15.5703125" customWidth="1"/>
    <col min="40" max="44" width="21.42578125" customWidth="1"/>
    <col min="45" max="45" width="15" customWidth="1"/>
    <col min="46" max="46" width="19" customWidth="1"/>
    <col min="47" max="47" width="24.140625" customWidth="1"/>
    <col min="48" max="49" width="9.140625" hidden="1" customWidth="1"/>
  </cols>
  <sheetData>
    <row r="3" spans="3:49" ht="23.25" x14ac:dyDescent="0.35">
      <c r="E3" s="24" t="s">
        <v>175</v>
      </c>
      <c r="F3" s="25"/>
      <c r="Q3" s="43" t="s">
        <v>183</v>
      </c>
      <c r="R3" s="44"/>
      <c r="S3" s="44"/>
      <c r="T3" s="44"/>
      <c r="U3" s="44"/>
      <c r="V3" s="44"/>
      <c r="W3" s="44"/>
      <c r="X3" s="44"/>
      <c r="Y3" s="44"/>
      <c r="Z3" s="44"/>
      <c r="AA3" s="44"/>
      <c r="AB3" s="44"/>
      <c r="AC3" s="44"/>
      <c r="AD3" s="44"/>
      <c r="AE3" s="44"/>
      <c r="AF3" s="44"/>
      <c r="AG3" s="45" t="s">
        <v>184</v>
      </c>
      <c r="AH3" s="44"/>
    </row>
    <row r="4" spans="3:49" ht="21.2" customHeight="1" x14ac:dyDescent="0.25">
      <c r="E4" t="s">
        <v>177</v>
      </c>
      <c r="Q4" s="2"/>
      <c r="S4" s="46" t="s">
        <v>22</v>
      </c>
      <c r="T4" s="46"/>
      <c r="U4" s="46"/>
      <c r="V4" s="46"/>
      <c r="W4" s="46"/>
      <c r="X4" s="46"/>
      <c r="Y4" s="46"/>
      <c r="Z4" s="42"/>
      <c r="AA4" s="42"/>
      <c r="AB4" s="42"/>
      <c r="AC4" s="42"/>
      <c r="AD4" s="42"/>
      <c r="AE4" s="42"/>
      <c r="AG4" s="18"/>
      <c r="AH4" s="46" t="s">
        <v>152</v>
      </c>
      <c r="AI4" s="42"/>
      <c r="AJ4" s="42"/>
      <c r="AK4" s="42"/>
      <c r="AL4" s="42"/>
      <c r="AM4" s="42"/>
    </row>
    <row r="5" spans="3:49" x14ac:dyDescent="0.25">
      <c r="E5" t="s">
        <v>144</v>
      </c>
      <c r="Q5" s="33"/>
      <c r="S5" s="46" t="s">
        <v>20</v>
      </c>
      <c r="T5" s="46"/>
      <c r="U5" s="46"/>
      <c r="V5" s="46"/>
      <c r="W5" s="46"/>
      <c r="X5" s="46"/>
      <c r="Y5" s="46"/>
      <c r="Z5" s="42"/>
      <c r="AA5" s="42"/>
      <c r="AB5" s="42"/>
      <c r="AC5" s="42"/>
      <c r="AD5" s="42"/>
      <c r="AE5" s="42"/>
      <c r="AG5" s="15"/>
      <c r="AH5" s="46" t="s">
        <v>199</v>
      </c>
      <c r="AI5" s="42"/>
      <c r="AJ5" s="42"/>
      <c r="AK5" s="42"/>
      <c r="AL5" s="42"/>
      <c r="AM5" s="42"/>
      <c r="AN5" s="39"/>
      <c r="AO5" s="39"/>
      <c r="AP5" s="39"/>
    </row>
    <row r="6" spans="3:49" ht="15.75" thickBot="1" x14ac:dyDescent="0.3">
      <c r="E6" t="s">
        <v>31</v>
      </c>
      <c r="Q6" s="22"/>
      <c r="S6" s="46" t="s">
        <v>307</v>
      </c>
      <c r="T6" s="46"/>
      <c r="U6" s="46"/>
      <c r="V6" s="46"/>
      <c r="W6" s="46"/>
      <c r="X6" s="46"/>
      <c r="Y6" s="46"/>
      <c r="Z6" s="42"/>
      <c r="AA6" s="42"/>
      <c r="AB6" s="42"/>
      <c r="AC6" s="42"/>
      <c r="AD6" s="42"/>
      <c r="AE6" s="42"/>
      <c r="AG6" s="40" t="s">
        <v>119</v>
      </c>
      <c r="AH6" s="47" t="s">
        <v>200</v>
      </c>
      <c r="AI6" s="42"/>
      <c r="AJ6" s="42"/>
      <c r="AK6" s="42"/>
      <c r="AL6" s="42"/>
      <c r="AM6" s="42"/>
      <c r="AN6" s="39"/>
      <c r="AO6" s="39"/>
      <c r="AP6" s="39"/>
    </row>
    <row r="7" spans="3:49" ht="16.5" thickTop="1" thickBot="1" x14ac:dyDescent="0.3">
      <c r="E7" t="s">
        <v>178</v>
      </c>
      <c r="Q7" s="32"/>
      <c r="S7" s="46" t="s">
        <v>153</v>
      </c>
      <c r="T7" s="46"/>
      <c r="U7" s="46"/>
      <c r="V7" s="46"/>
      <c r="W7" s="46"/>
      <c r="X7" s="46"/>
      <c r="Y7" s="46"/>
      <c r="Z7" s="42"/>
      <c r="AA7" s="42"/>
      <c r="AB7" s="42"/>
      <c r="AC7" s="42"/>
      <c r="AD7" s="42"/>
      <c r="AE7" s="42"/>
      <c r="AG7" s="41" t="s">
        <v>131</v>
      </c>
      <c r="AH7" s="47" t="s">
        <v>202</v>
      </c>
      <c r="AI7" s="42"/>
      <c r="AJ7" s="42"/>
      <c r="AK7" s="42"/>
      <c r="AL7" s="42"/>
      <c r="AM7" s="42"/>
    </row>
    <row r="8" spans="3:49" ht="16.5" thickTop="1" thickBot="1" x14ac:dyDescent="0.3">
      <c r="E8" s="27" t="s">
        <v>180</v>
      </c>
      <c r="F8" s="21"/>
      <c r="G8" s="21"/>
      <c r="H8" s="21"/>
      <c r="I8" s="21"/>
      <c r="Q8" s="80"/>
      <c r="S8" s="46" t="s">
        <v>214</v>
      </c>
      <c r="T8" s="46"/>
      <c r="U8" s="46"/>
      <c r="V8" s="46"/>
      <c r="W8" s="46"/>
      <c r="X8" s="46"/>
      <c r="Y8" s="46"/>
      <c r="Z8" s="42"/>
      <c r="AA8" s="42"/>
      <c r="AB8" s="42"/>
      <c r="AC8" s="42"/>
      <c r="AD8" s="42"/>
      <c r="AE8" s="42"/>
      <c r="AH8" s="46" t="s">
        <v>201</v>
      </c>
      <c r="AI8" s="42"/>
      <c r="AJ8" s="42"/>
      <c r="AK8" s="42"/>
      <c r="AL8" s="42"/>
      <c r="AM8" s="42"/>
    </row>
    <row r="9" spans="3:49" ht="16.5" thickTop="1" thickBot="1" x14ac:dyDescent="0.3">
      <c r="E9" s="21" t="s">
        <v>181</v>
      </c>
      <c r="F9" s="21"/>
      <c r="G9" s="21"/>
      <c r="H9" s="21"/>
      <c r="I9" s="21"/>
      <c r="J9" s="21"/>
      <c r="Q9" s="81"/>
      <c r="S9" s="46" t="s">
        <v>306</v>
      </c>
      <c r="T9" s="46"/>
      <c r="U9" s="46"/>
      <c r="V9" s="46"/>
      <c r="W9" s="46"/>
      <c r="X9" s="46"/>
      <c r="Y9" s="46"/>
      <c r="Z9" s="42"/>
      <c r="AA9" s="42"/>
      <c r="AB9" s="42"/>
      <c r="AC9" s="42"/>
      <c r="AD9" s="42"/>
      <c r="AE9" s="42"/>
    </row>
    <row r="10" spans="3:49" ht="15.75" thickTop="1" x14ac:dyDescent="0.25">
      <c r="E10" t="s">
        <v>298</v>
      </c>
      <c r="F10" s="21"/>
      <c r="G10" s="21"/>
      <c r="H10" s="21"/>
      <c r="I10" s="21"/>
      <c r="J10" s="21"/>
      <c r="Q10" s="39"/>
      <c r="S10" s="46"/>
      <c r="T10" s="46"/>
      <c r="U10" s="46"/>
      <c r="V10" s="46"/>
      <c r="W10" s="46"/>
      <c r="X10" s="46"/>
      <c r="Y10" s="46"/>
      <c r="Z10" s="42"/>
      <c r="AA10" s="42"/>
      <c r="AB10" s="42"/>
      <c r="AC10" s="42"/>
      <c r="AD10" s="42"/>
      <c r="AE10" s="42"/>
    </row>
    <row r="11" spans="3:49" ht="15.75" thickBot="1" x14ac:dyDescent="0.3">
      <c r="J11" s="21"/>
      <c r="K11" s="21"/>
      <c r="L11" s="21"/>
      <c r="M11" s="21"/>
      <c r="N11" s="21"/>
      <c r="O11" s="21"/>
      <c r="AL11" s="37"/>
      <c r="AM11" s="37"/>
      <c r="AN11" s="37"/>
      <c r="AO11" s="37"/>
      <c r="AP11" s="36"/>
      <c r="AQ11" s="37"/>
    </row>
    <row r="12" spans="3:49" ht="15.75" customHeight="1" thickTop="1" x14ac:dyDescent="0.25">
      <c r="D12" s="102" t="s">
        <v>24</v>
      </c>
      <c r="E12" s="172" t="s">
        <v>23</v>
      </c>
      <c r="F12" s="172" t="s">
        <v>430</v>
      </c>
      <c r="G12" s="172" t="s">
        <v>138</v>
      </c>
      <c r="H12" s="176" t="s">
        <v>15</v>
      </c>
      <c r="I12" s="168" t="s">
        <v>129</v>
      </c>
      <c r="J12" s="168" t="s">
        <v>0</v>
      </c>
      <c r="K12" s="168" t="s">
        <v>16</v>
      </c>
      <c r="L12" s="180" t="s">
        <v>191</v>
      </c>
      <c r="M12" s="105" t="s">
        <v>17</v>
      </c>
      <c r="N12" s="156" t="s">
        <v>215</v>
      </c>
      <c r="O12" s="117" t="s">
        <v>308</v>
      </c>
      <c r="P12" s="184" t="s">
        <v>141</v>
      </c>
      <c r="Q12" s="185"/>
      <c r="R12" s="185"/>
      <c r="S12" s="185"/>
      <c r="T12" s="185"/>
      <c r="U12" s="185"/>
      <c r="V12" s="185"/>
      <c r="W12" s="185"/>
      <c r="X12" s="185"/>
      <c r="Y12" s="185"/>
      <c r="Z12" s="185"/>
      <c r="AA12" s="185"/>
      <c r="AB12" s="185"/>
      <c r="AC12" s="185"/>
      <c r="AD12" s="185"/>
      <c r="AE12" s="185"/>
      <c r="AF12" s="186"/>
      <c r="AG12" s="31"/>
      <c r="AH12" s="105" t="s">
        <v>25</v>
      </c>
      <c r="AI12" s="105" t="s">
        <v>3</v>
      </c>
      <c r="AJ12" s="117" t="s">
        <v>26</v>
      </c>
      <c r="AK12" s="111" t="s">
        <v>143</v>
      </c>
      <c r="AL12" s="105" t="s">
        <v>188</v>
      </c>
      <c r="AM12" s="132" t="s">
        <v>187</v>
      </c>
      <c r="AN12" s="117" t="s">
        <v>27</v>
      </c>
      <c r="AO12" s="151" t="s">
        <v>29</v>
      </c>
      <c r="AP12" s="148" t="s">
        <v>28</v>
      </c>
      <c r="AQ12" s="163" t="s">
        <v>32</v>
      </c>
      <c r="AR12" s="117" t="s">
        <v>218</v>
      </c>
      <c r="AS12" s="117" t="s">
        <v>30</v>
      </c>
      <c r="AT12" s="129" t="s">
        <v>33</v>
      </c>
      <c r="AU12" s="123" t="s">
        <v>4</v>
      </c>
      <c r="AV12" s="166" t="s">
        <v>365</v>
      </c>
      <c r="AW12" s="166" t="s">
        <v>365</v>
      </c>
    </row>
    <row r="13" spans="3:49" ht="15.75" customHeight="1" x14ac:dyDescent="0.25">
      <c r="D13" s="175"/>
      <c r="E13" s="173"/>
      <c r="F13" s="173"/>
      <c r="G13" s="173"/>
      <c r="H13" s="177"/>
      <c r="I13" s="169"/>
      <c r="J13" s="169"/>
      <c r="K13" s="169"/>
      <c r="L13" s="181"/>
      <c r="M13" s="147"/>
      <c r="N13" s="157"/>
      <c r="O13" s="118"/>
      <c r="P13" s="133" t="s">
        <v>463</v>
      </c>
      <c r="Q13" s="159"/>
      <c r="R13" s="159"/>
      <c r="S13" s="160"/>
      <c r="T13" s="133" t="s">
        <v>6</v>
      </c>
      <c r="U13" s="159"/>
      <c r="V13" s="159"/>
      <c r="W13" s="160"/>
      <c r="X13" s="133" t="s">
        <v>9</v>
      </c>
      <c r="Y13" s="159"/>
      <c r="Z13" s="159"/>
      <c r="AA13" s="160"/>
      <c r="AB13" s="133" t="s">
        <v>7</v>
      </c>
      <c r="AC13" s="159"/>
      <c r="AD13" s="159"/>
      <c r="AE13" s="160"/>
      <c r="AF13" s="133" t="s">
        <v>8</v>
      </c>
      <c r="AG13" s="160"/>
      <c r="AH13" s="147"/>
      <c r="AI13" s="147"/>
      <c r="AJ13" s="118"/>
      <c r="AK13" s="154"/>
      <c r="AL13" s="147"/>
      <c r="AM13" s="155"/>
      <c r="AN13" s="118"/>
      <c r="AO13" s="152"/>
      <c r="AP13" s="149"/>
      <c r="AQ13" s="164"/>
      <c r="AR13" s="118"/>
      <c r="AS13" s="118"/>
      <c r="AT13" s="161"/>
      <c r="AU13" s="162"/>
      <c r="AV13" s="166"/>
      <c r="AW13" s="166"/>
    </row>
    <row r="14" spans="3:49" ht="15" hidden="1" customHeight="1" x14ac:dyDescent="0.25">
      <c r="D14" s="103"/>
      <c r="E14" s="173"/>
      <c r="F14" s="173"/>
      <c r="G14" s="173"/>
      <c r="H14" s="178"/>
      <c r="I14" s="170"/>
      <c r="J14" s="170"/>
      <c r="K14" s="170"/>
      <c r="L14" s="182"/>
      <c r="M14" s="106"/>
      <c r="N14" s="157"/>
      <c r="O14" s="118"/>
      <c r="P14" s="29" t="s">
        <v>139</v>
      </c>
      <c r="Q14" s="29" t="s">
        <v>140</v>
      </c>
      <c r="R14" s="29" t="s">
        <v>139</v>
      </c>
      <c r="S14" s="29" t="s">
        <v>140</v>
      </c>
      <c r="T14" s="29" t="s">
        <v>139</v>
      </c>
      <c r="U14" s="29" t="s">
        <v>140</v>
      </c>
      <c r="V14" s="29" t="s">
        <v>139</v>
      </c>
      <c r="W14" s="29" t="s">
        <v>140</v>
      </c>
      <c r="X14" s="29" t="s">
        <v>139</v>
      </c>
      <c r="Y14" s="29" t="s">
        <v>140</v>
      </c>
      <c r="Z14" s="29" t="s">
        <v>139</v>
      </c>
      <c r="AA14" s="29" t="s">
        <v>140</v>
      </c>
      <c r="AB14" s="29" t="s">
        <v>139</v>
      </c>
      <c r="AC14" s="29" t="s">
        <v>140</v>
      </c>
      <c r="AD14" s="29" t="s">
        <v>139</v>
      </c>
      <c r="AE14" s="29" t="s">
        <v>140</v>
      </c>
      <c r="AF14" s="29" t="s">
        <v>139</v>
      </c>
      <c r="AG14" s="29" t="s">
        <v>140</v>
      </c>
      <c r="AH14" s="106"/>
      <c r="AI14" s="106"/>
      <c r="AJ14" s="118"/>
      <c r="AK14" s="112"/>
      <c r="AL14" s="106"/>
      <c r="AM14" s="133"/>
      <c r="AN14" s="118"/>
      <c r="AO14" s="152"/>
      <c r="AP14" s="149"/>
      <c r="AQ14" s="164"/>
      <c r="AR14" s="118"/>
      <c r="AS14" s="118"/>
      <c r="AT14" s="130"/>
      <c r="AU14" s="124"/>
      <c r="AV14" s="166"/>
      <c r="AW14" s="166"/>
    </row>
    <row r="15" spans="3:49" ht="60" customHeight="1" thickBot="1" x14ac:dyDescent="0.3">
      <c r="D15" s="104"/>
      <c r="E15" s="174"/>
      <c r="F15" s="174"/>
      <c r="G15" s="174"/>
      <c r="H15" s="179"/>
      <c r="I15" s="171"/>
      <c r="J15" s="171"/>
      <c r="K15" s="171"/>
      <c r="L15" s="183"/>
      <c r="M15" s="107"/>
      <c r="N15" s="158"/>
      <c r="O15" s="119"/>
      <c r="P15" s="38" t="s">
        <v>11</v>
      </c>
      <c r="Q15" s="30" t="s">
        <v>11</v>
      </c>
      <c r="R15" s="38" t="s">
        <v>12</v>
      </c>
      <c r="S15" s="30" t="s">
        <v>12</v>
      </c>
      <c r="T15" s="38" t="s">
        <v>11</v>
      </c>
      <c r="U15" s="30" t="s">
        <v>11</v>
      </c>
      <c r="V15" s="38" t="s">
        <v>12</v>
      </c>
      <c r="W15" s="30" t="s">
        <v>12</v>
      </c>
      <c r="X15" s="38" t="s">
        <v>11</v>
      </c>
      <c r="Y15" s="30" t="s">
        <v>11</v>
      </c>
      <c r="Z15" s="38" t="s">
        <v>12</v>
      </c>
      <c r="AA15" s="30" t="s">
        <v>12</v>
      </c>
      <c r="AB15" s="38" t="s">
        <v>10</v>
      </c>
      <c r="AC15" s="30" t="s">
        <v>10</v>
      </c>
      <c r="AD15" s="38" t="s">
        <v>12</v>
      </c>
      <c r="AE15" s="30" t="s">
        <v>12</v>
      </c>
      <c r="AF15" s="38" t="s">
        <v>12</v>
      </c>
      <c r="AG15" s="30" t="s">
        <v>12</v>
      </c>
      <c r="AH15" s="107"/>
      <c r="AI15" s="107"/>
      <c r="AJ15" s="119"/>
      <c r="AK15" s="113"/>
      <c r="AL15" s="107"/>
      <c r="AM15" s="134"/>
      <c r="AN15" s="119"/>
      <c r="AO15" s="153"/>
      <c r="AP15" s="150"/>
      <c r="AQ15" s="165"/>
      <c r="AR15" s="119"/>
      <c r="AS15" s="119"/>
      <c r="AT15" s="131"/>
      <c r="AU15" s="125"/>
      <c r="AV15" s="167"/>
      <c r="AW15" s="167"/>
    </row>
    <row r="16" spans="3:49" x14ac:dyDescent="0.25">
      <c r="C16" t="s">
        <v>130</v>
      </c>
      <c r="D16" s="75" t="s">
        <v>130</v>
      </c>
      <c r="E16" s="76" t="s">
        <v>131</v>
      </c>
      <c r="F16" s="60" t="str">
        <f>IF($E16&gt;"",VLOOKUP($E:$E,'Zásobník PD aktivní'!$C:$AD,27,0),"")</f>
        <v>ANO</v>
      </c>
      <c r="G16" s="74"/>
      <c r="H16" s="61" t="str">
        <f>IF($E16&gt;"",VLOOKUP($E:$E,'Zásobník PD aktivní'!$C:$H,2,0),"")</f>
        <v>Liberecký</v>
      </c>
      <c r="I16" s="61" t="str">
        <f>IF($E16&gt;"",VLOOKUP($E:$E,'Zásobník PD aktivní'!$C:$H,3,0),"")</f>
        <v>Česká Lípa</v>
      </c>
      <c r="J16" s="61" t="str">
        <f>IF($E16&gt;"",VLOOKUP($E:$E,'Zásobník PD aktivní'!$C:$H,4,0),"")</f>
        <v>Hořiněves, Vrchovnice</v>
      </c>
      <c r="K16" s="61">
        <f>IF($E16&gt;"",VLOOKUP($E:$E,'Zásobník PD aktivní'!$C:$H,5,0),"")</f>
        <v>0</v>
      </c>
      <c r="L16" s="62" t="str">
        <f>IF($E16&gt;"",VLOOKUP($E:$E,'Zásobník PD aktivní'!$C:$H,6,0),"")</f>
        <v>MVN, MVN2, PC1 uhřiněves</v>
      </c>
      <c r="M16" s="63" t="str">
        <f t="shared" ref="M16:M78" si="0">IF(AND($G16="",$E16&gt;""),L16,"")</f>
        <v>MVN, MVN2, PC1 uhřiněves</v>
      </c>
      <c r="N16" s="63" t="str">
        <f>IF($E16&gt;"",VLOOKUP($E:$E,'Zásobník PD aktivní'!$C:$I,7,0),"")</f>
        <v>NÁDRŽ</v>
      </c>
      <c r="O16" s="63" t="str">
        <f t="shared" ref="O16:O78" si="1">IF(AND($G16="",$E16&gt;""),N16,"")</f>
        <v>NÁDRŽ</v>
      </c>
      <c r="P16" s="67">
        <f>IF($E16&gt;"",VLOOKUP($E:$E,'Zásobník PD aktivní'!$C:$R,8,0),"")</f>
        <v>0</v>
      </c>
      <c r="Q16" s="64">
        <f t="shared" ref="Q16:Q78" si="2">IF(AND($G16="",$E16&gt;""),P16,"")</f>
        <v>0</v>
      </c>
      <c r="R16" s="65">
        <f>IF($E16&gt;"",VLOOKUP($E:$E,'Zásobník PD aktivní'!$C:$R,9,0),"")</f>
        <v>0</v>
      </c>
      <c r="S16" s="66">
        <f t="shared" ref="S16:S78" si="3">IF(AND($G16="",$E16&gt;""),R16,"")</f>
        <v>0</v>
      </c>
      <c r="T16" s="67">
        <f>IF($E16&gt;"",VLOOKUP($E:$E,'Zásobník PD aktivní'!$C:$R,10,0),"")</f>
        <v>4</v>
      </c>
      <c r="U16" s="64">
        <f t="shared" ref="U16:U78" si="4">IF(AND($G16="",$E16&gt;""),T16,"")</f>
        <v>4</v>
      </c>
      <c r="V16" s="65">
        <f>IF($E16&gt;"",VLOOKUP($E:$E,'Zásobník PD aktivní'!$C:$R,11,0),"")</f>
        <v>2</v>
      </c>
      <c r="W16" s="66">
        <f t="shared" ref="W16:W78" si="5">IF(AND($G16="",$E16&gt;""),V16,"")</f>
        <v>2</v>
      </c>
      <c r="X16" s="67">
        <f>IF($E16&gt;"",VLOOKUP($E:$E,'Zásobník PD aktivní'!$C:$R,12,0),"")</f>
        <v>0</v>
      </c>
      <c r="Y16" s="64">
        <f t="shared" ref="Y16:Y78" si="6">IF(AND($G16="",$E16&gt;""),X16,"")</f>
        <v>0</v>
      </c>
      <c r="Z16" s="68">
        <f>IF($E16&gt;"",VLOOKUP($E:$E,'Zásobník PD aktivní'!$C:$R,13,0),"")</f>
        <v>0</v>
      </c>
      <c r="AA16" s="69">
        <f t="shared" ref="AA16:AA78" si="7">IF(AND($G16="",$E16&gt;""),Z16,"")</f>
        <v>0</v>
      </c>
      <c r="AB16" s="67">
        <f>IF($E16&gt;"",VLOOKUP($E:$E,'Zásobník PD aktivní'!$C:$R,14,0),"")</f>
        <v>1.2911999999999999</v>
      </c>
      <c r="AC16" s="64">
        <f t="shared" ref="AC16:AC78" si="8">IF(AND($G16="",$E16&gt;""),AB16,"")</f>
        <v>1.2911999999999999</v>
      </c>
      <c r="AD16" s="67">
        <f>IF($E16&gt;"",VLOOKUP($E:$E,'Zásobník PD aktivní'!$C:$R,15,0),"")</f>
        <v>1</v>
      </c>
      <c r="AE16" s="64">
        <f t="shared" ref="AE16:AE78" si="9">IF(AND($G16="",$E16&gt;""),AD16,"")</f>
        <v>1</v>
      </c>
      <c r="AF16" s="67">
        <v>0</v>
      </c>
      <c r="AG16" s="64">
        <v>0</v>
      </c>
      <c r="AH16" s="64" t="s">
        <v>457</v>
      </c>
      <c r="AI16" s="70">
        <v>10542811.9</v>
      </c>
      <c r="AJ16" s="70">
        <v>8786400</v>
      </c>
      <c r="AK16" s="64" t="s">
        <v>115</v>
      </c>
      <c r="AL16" s="71">
        <v>43640</v>
      </c>
      <c r="AM16" s="71">
        <v>43946</v>
      </c>
      <c r="AN16" s="71">
        <v>43640</v>
      </c>
      <c r="AO16" s="71"/>
      <c r="AP16" s="71"/>
      <c r="AQ16" s="71"/>
      <c r="AR16" s="70"/>
      <c r="AS16" s="71"/>
      <c r="AT16" s="71"/>
      <c r="AU16" s="5" t="s">
        <v>446</v>
      </c>
      <c r="AV16" t="s">
        <v>130</v>
      </c>
      <c r="AW16" t="s">
        <v>194</v>
      </c>
    </row>
    <row r="17" spans="3:49" x14ac:dyDescent="0.25">
      <c r="C17" t="s">
        <v>205</v>
      </c>
      <c r="D17" s="75" t="s">
        <v>205</v>
      </c>
      <c r="E17" s="76" t="s">
        <v>133</v>
      </c>
      <c r="F17" s="60" t="str">
        <f>IF($E17&gt;"",VLOOKUP($E:$E,'Zásobník PD aktivní'!$C:$AD,27,0),"")</f>
        <v>ANO</v>
      </c>
      <c r="G17" s="74"/>
      <c r="H17" s="61" t="str">
        <f>IF($E17&gt;"",VLOOKUP($E:$E,'Zásobník PD aktivní'!$C:$H,2,0),"")</f>
        <v>Jihomoravský</v>
      </c>
      <c r="I17" s="61" t="str">
        <f>IF($E17&gt;"",VLOOKUP($E:$E,'Zásobník PD aktivní'!$C:$H,3,0),"")</f>
        <v>Znojmo</v>
      </c>
      <c r="J17" s="61" t="str">
        <f>IF($E17&gt;"",VLOOKUP($E:$E,'Zásobník PD aktivní'!$C:$H,4,0),"")</f>
        <v>Obědovice</v>
      </c>
      <c r="K17" s="61">
        <f>IF($E17&gt;"",VLOOKUP($E:$E,'Zásobník PD aktivní'!$C:$H,5,0),"")</f>
        <v>0</v>
      </c>
      <c r="L17" s="62" t="str">
        <f>IF($E17&gt;"",VLOOKUP($E:$E,'Zásobník PD aktivní'!$C:$H,6,0),"")</f>
        <v>Cesty HC6, HC7 a LBC12 v k.ú. Obědovice</v>
      </c>
      <c r="M17" s="63" t="str">
        <f t="shared" si="0"/>
        <v>Cesty HC6, HC7 a LBC12 v k.ú. Obědovice</v>
      </c>
      <c r="N17" s="63" t="str">
        <f>IF($E17&gt;"",VLOOKUP($E:$E,'Zásobník PD aktivní'!$C:$I,7,0),"")</f>
        <v>Nic z uvedeného</v>
      </c>
      <c r="O17" s="63" t="str">
        <f t="shared" si="1"/>
        <v>Nic z uvedeného</v>
      </c>
      <c r="P17" s="67">
        <f>IF($E17&gt;"",VLOOKUP($E:$E,'Zásobník PD aktivní'!$C:$R,8,0),"")</f>
        <v>0.8</v>
      </c>
      <c r="Q17" s="64">
        <f t="shared" si="2"/>
        <v>0.8</v>
      </c>
      <c r="R17" s="65">
        <f>IF($E17&gt;"",VLOOKUP($E:$E,'Zásobník PD aktivní'!$C:$R,9,0),"")</f>
        <v>2</v>
      </c>
      <c r="S17" s="66">
        <f t="shared" si="3"/>
        <v>2</v>
      </c>
      <c r="T17" s="67">
        <f>IF($E17&gt;"",VLOOKUP($E:$E,'Zásobník PD aktivní'!$C:$R,10,0),"")</f>
        <v>0</v>
      </c>
      <c r="U17" s="64">
        <f t="shared" si="4"/>
        <v>0</v>
      </c>
      <c r="V17" s="65">
        <f>IF($E17&gt;"",VLOOKUP($E:$E,'Zásobník PD aktivní'!$C:$R,11,0),"")</f>
        <v>0</v>
      </c>
      <c r="W17" s="66">
        <f t="shared" si="5"/>
        <v>0</v>
      </c>
      <c r="X17" s="67">
        <f>IF($E17&gt;"",VLOOKUP($E:$E,'Zásobník PD aktivní'!$C:$R,12,0),"")</f>
        <v>0</v>
      </c>
      <c r="Y17" s="64">
        <f t="shared" si="6"/>
        <v>0</v>
      </c>
      <c r="Z17" s="68">
        <f>IF($E17&gt;"",VLOOKUP($E:$E,'Zásobník PD aktivní'!$C:$R,13,0),"")</f>
        <v>0</v>
      </c>
      <c r="AA17" s="69">
        <f t="shared" si="7"/>
        <v>0</v>
      </c>
      <c r="AB17" s="67">
        <f>IF($E17&gt;"",VLOOKUP($E:$E,'Zásobník PD aktivní'!$C:$R,14,0),"")</f>
        <v>1.9610000000000001</v>
      </c>
      <c r="AC17" s="64">
        <f t="shared" si="8"/>
        <v>1.9610000000000001</v>
      </c>
      <c r="AD17" s="67">
        <f>IF($E17&gt;"",VLOOKUP($E:$E,'Zásobník PD aktivní'!$C:$R,15,0),"")</f>
        <v>2</v>
      </c>
      <c r="AE17" s="64">
        <f t="shared" si="9"/>
        <v>2</v>
      </c>
      <c r="AF17" s="67">
        <v>0</v>
      </c>
      <c r="AG17" s="64">
        <v>0</v>
      </c>
      <c r="AH17" s="64" t="s">
        <v>458</v>
      </c>
      <c r="AI17" s="70">
        <v>11856143</v>
      </c>
      <c r="AJ17" s="70">
        <v>7911000</v>
      </c>
      <c r="AK17" s="64" t="s">
        <v>116</v>
      </c>
      <c r="AL17" s="71">
        <v>43240</v>
      </c>
      <c r="AM17" s="71">
        <v>43405</v>
      </c>
      <c r="AN17" s="71">
        <v>43245</v>
      </c>
      <c r="AO17" s="71">
        <v>43385</v>
      </c>
      <c r="AP17" s="71">
        <v>43388</v>
      </c>
      <c r="AQ17" s="71">
        <v>43393</v>
      </c>
      <c r="AR17" s="70">
        <v>8715000</v>
      </c>
      <c r="AS17" s="71">
        <v>43495</v>
      </c>
      <c r="AT17" s="71"/>
      <c r="AU17" s="5" t="s">
        <v>428</v>
      </c>
      <c r="AV17" t="s">
        <v>205</v>
      </c>
      <c r="AW17" t="s">
        <v>195</v>
      </c>
    </row>
    <row r="18" spans="3:49" x14ac:dyDescent="0.25">
      <c r="C18" t="s">
        <v>206</v>
      </c>
      <c r="D18" s="75" t="s">
        <v>206</v>
      </c>
      <c r="E18" s="76" t="s">
        <v>132</v>
      </c>
      <c r="F18" s="60" t="str">
        <f>IF($E18&gt;"",VLOOKUP($E:$E,'Zásobník PD aktivní'!$C:$AD,27,0),"")</f>
        <v>ANO</v>
      </c>
      <c r="G18" s="74"/>
      <c r="H18" s="61" t="str">
        <f>IF($E18&gt;"",VLOOKUP($E:$E,'Zásobník PD aktivní'!$C:$H,2,0),"")</f>
        <v>Jihočeský</v>
      </c>
      <c r="I18" s="61" t="str">
        <f>IF($E18&gt;"",VLOOKUP($E:$E,'Zásobník PD aktivní'!$C:$H,3,0),"")</f>
        <v>Tábor</v>
      </c>
      <c r="J18" s="61" t="str">
        <f>IF($E18&gt;"",VLOOKUP($E:$E,'Zásobník PD aktivní'!$C:$H,4,0),"")</f>
        <v>Nepasice</v>
      </c>
      <c r="K18" s="61">
        <f>IF($E18&gt;"",VLOOKUP($E:$E,'Zásobník PD aktivní'!$C:$H,5,0),"")</f>
        <v>0</v>
      </c>
      <c r="L18" s="62" t="str">
        <f>IF($E18&gt;"",VLOOKUP($E:$E,'Zásobník PD aktivní'!$C:$H,6,0),"")</f>
        <v xml:space="preserve">Cesta VPC 2 a PEO 3 v k.ú. Nepasice </v>
      </c>
      <c r="M18" s="63" t="str">
        <f t="shared" si="0"/>
        <v xml:space="preserve">Cesta VPC 2 a PEO 3 v k.ú. Nepasice </v>
      </c>
      <c r="N18" s="63" t="str">
        <f>IF($E18&gt;"",VLOOKUP($E:$E,'Zásobník PD aktivní'!$C:$I,7,0),"")</f>
        <v>Nic z uvedeného</v>
      </c>
      <c r="O18" s="63" t="str">
        <f t="shared" si="1"/>
        <v>Nic z uvedeného</v>
      </c>
      <c r="P18" s="67">
        <f>IF($E18&gt;"",VLOOKUP($E:$E,'Zásobník PD aktivní'!$C:$R,8,0),"")</f>
        <v>0</v>
      </c>
      <c r="Q18" s="64">
        <f t="shared" si="2"/>
        <v>0</v>
      </c>
      <c r="R18" s="65">
        <f>IF($E18&gt;"",VLOOKUP($E:$E,'Zásobník PD aktivní'!$C:$R,9,0),"")</f>
        <v>0</v>
      </c>
      <c r="S18" s="66">
        <f t="shared" si="3"/>
        <v>0</v>
      </c>
      <c r="T18" s="67">
        <f>IF($E18&gt;"",VLOOKUP($E:$E,'Zásobník PD aktivní'!$C:$R,10,0),"")</f>
        <v>0</v>
      </c>
      <c r="U18" s="64">
        <f t="shared" si="4"/>
        <v>0</v>
      </c>
      <c r="V18" s="65">
        <f>IF($E18&gt;"",VLOOKUP($E:$E,'Zásobník PD aktivní'!$C:$R,11,0),"")</f>
        <v>0</v>
      </c>
      <c r="W18" s="66">
        <f t="shared" si="5"/>
        <v>0</v>
      </c>
      <c r="X18" s="67">
        <f>IF($E18&gt;"",VLOOKUP($E:$E,'Zásobník PD aktivní'!$C:$R,12,0),"")</f>
        <v>0.5</v>
      </c>
      <c r="Y18" s="64">
        <f t="shared" si="6"/>
        <v>0.5</v>
      </c>
      <c r="Z18" s="68">
        <f>IF($E18&gt;"",VLOOKUP($E:$E,'Zásobník PD aktivní'!$C:$R,13,0),"")</f>
        <v>1</v>
      </c>
      <c r="AA18" s="69">
        <f t="shared" si="7"/>
        <v>1</v>
      </c>
      <c r="AB18" s="67">
        <f>IF($E18&gt;"",VLOOKUP($E:$E,'Zásobník PD aktivní'!$C:$R,14,0),"")</f>
        <v>1.8</v>
      </c>
      <c r="AC18" s="64">
        <f t="shared" si="8"/>
        <v>1.8</v>
      </c>
      <c r="AD18" s="67">
        <f>IF($E18&gt;"",VLOOKUP($E:$E,'Zásobník PD aktivní'!$C:$R,15,0),"")</f>
        <v>1</v>
      </c>
      <c r="AE18" s="64">
        <f t="shared" si="9"/>
        <v>1</v>
      </c>
      <c r="AF18" s="67">
        <v>0</v>
      </c>
      <c r="AG18" s="64">
        <v>0</v>
      </c>
      <c r="AH18" s="64" t="s">
        <v>459</v>
      </c>
      <c r="AI18" s="70">
        <v>8256879</v>
      </c>
      <c r="AJ18" s="70">
        <v>6820000.54</v>
      </c>
      <c r="AK18" s="64" t="s">
        <v>116</v>
      </c>
      <c r="AL18" s="71">
        <v>43605</v>
      </c>
      <c r="AM18" s="71">
        <v>43845</v>
      </c>
      <c r="AN18" s="71">
        <v>43608</v>
      </c>
      <c r="AO18" s="71"/>
      <c r="AP18" s="71"/>
      <c r="AQ18" s="71"/>
      <c r="AR18" s="70"/>
      <c r="AS18" s="71"/>
      <c r="AT18" s="71"/>
      <c r="AU18" s="5"/>
      <c r="AV18" t="s">
        <v>206</v>
      </c>
      <c r="AW18" t="s">
        <v>192</v>
      </c>
    </row>
    <row r="19" spans="3:49" x14ac:dyDescent="0.25">
      <c r="C19" t="s">
        <v>207</v>
      </c>
      <c r="D19" s="75" t="s">
        <v>207</v>
      </c>
      <c r="E19" s="76" t="s">
        <v>137</v>
      </c>
      <c r="F19" s="60" t="str">
        <f>IF($E19&gt;"",VLOOKUP($E:$E,'Zásobník PD aktivní'!$C:$AD,27,0),"")</f>
        <v>Z_části</v>
      </c>
      <c r="G19" s="74">
        <v>1</v>
      </c>
      <c r="H19" s="61" t="str">
        <f>IF($E19&gt;"",VLOOKUP($E:$E,'Zásobník PD aktivní'!$C:$H,2,0),"")</f>
        <v>Středočeský</v>
      </c>
      <c r="I19" s="61" t="str">
        <f>IF($E19&gt;"",VLOOKUP($E:$E,'Zásobník PD aktivní'!$C:$H,3,0),"")</f>
        <v>Benešov</v>
      </c>
      <c r="J19" s="61" t="str">
        <f>IF($E19&gt;"",VLOOKUP($E:$E,'Zásobník PD aktivní'!$C:$H,4,0),"")</f>
        <v>Sendražice</v>
      </c>
      <c r="K19" s="61">
        <f>IF($E19&gt;"",VLOOKUP($E:$E,'Zásobník PD aktivní'!$C:$H,5,0),"")</f>
        <v>0</v>
      </c>
      <c r="L19" s="62" t="str">
        <f>IF($E19&gt;"",VLOOKUP($E:$E,'Zásobník PD aktivní'!$C:$H,6,0),"")</f>
        <v>Společná zařízení Sendražice</v>
      </c>
      <c r="M19" s="63" t="s">
        <v>454</v>
      </c>
      <c r="N19" s="63" t="str">
        <f>IF($E19&gt;"",VLOOKUP($E:$E,'Zásobník PD aktivní'!$C:$I,7,0),"")</f>
        <v>NÁDRŽ</v>
      </c>
      <c r="O19" s="63" t="s">
        <v>299</v>
      </c>
      <c r="P19" s="67">
        <f>IF($E19&gt;"",VLOOKUP($E:$E,'Zásobník PD aktivní'!$C:$R,8,0),"")</f>
        <v>2</v>
      </c>
      <c r="Q19" s="64">
        <v>0</v>
      </c>
      <c r="R19" s="65">
        <f>IF($E19&gt;"",VLOOKUP($E:$E,'Zásobník PD aktivní'!$C:$R,9,0),"")</f>
        <v>3</v>
      </c>
      <c r="S19" s="66">
        <v>0</v>
      </c>
      <c r="T19" s="67">
        <f>IF($E19&gt;"",VLOOKUP($E:$E,'Zásobník PD aktivní'!$C:$R,10,0),"")</f>
        <v>2.5</v>
      </c>
      <c r="U19" s="66">
        <v>2.5</v>
      </c>
      <c r="V19" s="66">
        <f>IF($E19&gt;"",VLOOKUP($E:$E,'Zásobník PD aktivní'!$C:$R,11,0),"")</f>
        <v>1</v>
      </c>
      <c r="W19" s="66">
        <v>1</v>
      </c>
      <c r="X19" s="67">
        <f>IF($E19&gt;"",VLOOKUP($E:$E,'Zásobník PD aktivní'!$C:$R,12,0),"")</f>
        <v>1.2</v>
      </c>
      <c r="Y19" s="64">
        <v>0</v>
      </c>
      <c r="Z19" s="68">
        <f>IF($E19&gt;"",VLOOKUP($E:$E,'Zásobník PD aktivní'!$C:$R,13,0),"")</f>
        <v>3</v>
      </c>
      <c r="AA19" s="69">
        <v>0</v>
      </c>
      <c r="AB19" s="67">
        <f>IF($E19&gt;"",VLOOKUP($E:$E,'Zásobník PD aktivní'!$C:$R,14,0),"")</f>
        <v>1.194</v>
      </c>
      <c r="AC19" s="64">
        <v>0</v>
      </c>
      <c r="AD19" s="67">
        <f>IF($E19&gt;"",VLOOKUP($E:$E,'Zásobník PD aktivní'!$C:$R,15,0),"")</f>
        <v>2</v>
      </c>
      <c r="AE19" s="64">
        <v>0</v>
      </c>
      <c r="AF19" s="67">
        <v>0</v>
      </c>
      <c r="AG19" s="64">
        <v>0</v>
      </c>
      <c r="AH19" s="64" t="s">
        <v>460</v>
      </c>
      <c r="AI19" s="70">
        <v>15520000</v>
      </c>
      <c r="AJ19" s="70">
        <v>14256800</v>
      </c>
      <c r="AK19" s="64" t="s">
        <v>116</v>
      </c>
      <c r="AL19" s="71">
        <v>43734</v>
      </c>
      <c r="AM19" s="71">
        <v>43988</v>
      </c>
      <c r="AN19" s="71"/>
      <c r="AO19" s="71"/>
      <c r="AP19" s="71"/>
      <c r="AQ19" s="71"/>
      <c r="AR19" s="70"/>
      <c r="AS19" s="71"/>
      <c r="AT19" s="71"/>
      <c r="AU19" s="5"/>
      <c r="AV19" t="s">
        <v>207</v>
      </c>
      <c r="AW19" t="s">
        <v>193</v>
      </c>
    </row>
    <row r="20" spans="3:49" x14ac:dyDescent="0.25">
      <c r="C20" t="s">
        <v>208</v>
      </c>
      <c r="D20" s="75" t="s">
        <v>208</v>
      </c>
      <c r="E20" s="76" t="s">
        <v>135</v>
      </c>
      <c r="F20" s="60" t="str">
        <f>IF($E20&gt;"",VLOOKUP($E:$E,'Zásobník PD aktivní'!$C:$AD,27,0),"")</f>
        <v>ANO</v>
      </c>
      <c r="G20" s="74"/>
      <c r="H20" s="61" t="str">
        <f>IF($E20&gt;"",VLOOKUP($E:$E,'Zásobník PD aktivní'!$C:$H,2,0),"")</f>
        <v>Karlovarský</v>
      </c>
      <c r="I20" s="61" t="str">
        <f>IF($E20&gt;"",VLOOKUP($E:$E,'Zásobník PD aktivní'!$C:$H,3,0),"")</f>
        <v>Karlovy Vary (+Sokolov)</v>
      </c>
      <c r="J20" s="61" t="str">
        <f>IF($E20&gt;"",VLOOKUP($E:$E,'Zásobník PD aktivní'!$C:$H,4,0),"")</f>
        <v>Hořiněves</v>
      </c>
      <c r="K20" s="61">
        <f>IF($E20&gt;"",VLOOKUP($E:$E,'Zásobník PD aktivní'!$C:$H,5,0),"")</f>
        <v>0</v>
      </c>
      <c r="L20" s="62" t="str">
        <f>IF($E20&gt;"",VLOOKUP($E:$E,'Zásobník PD aktivní'!$C:$H,6,0),"")</f>
        <v>Cesty C1, C2, IP 21v k.ú. Hořiněves</v>
      </c>
      <c r="M20" s="63" t="str">
        <f t="shared" si="0"/>
        <v>Cesty C1, C2, IP 21v k.ú. Hořiněves</v>
      </c>
      <c r="N20" s="63" t="str">
        <f>IF($E20&gt;"",VLOOKUP($E:$E,'Zásobník PD aktivní'!$C:$I,7,0),"")</f>
        <v>Nic z uvedeného</v>
      </c>
      <c r="O20" s="63" t="str">
        <f t="shared" si="1"/>
        <v>Nic z uvedeného</v>
      </c>
      <c r="P20" s="67">
        <f>IF($E20&gt;"",VLOOKUP($E:$E,'Zásobník PD aktivní'!$C:$R,8,0),"")</f>
        <v>0.6</v>
      </c>
      <c r="Q20" s="64">
        <f t="shared" si="2"/>
        <v>0.6</v>
      </c>
      <c r="R20" s="65">
        <f>IF($E20&gt;"",VLOOKUP($E:$E,'Zásobník PD aktivní'!$C:$R,9,0),"")</f>
        <v>1</v>
      </c>
      <c r="S20" s="66">
        <f t="shared" si="3"/>
        <v>1</v>
      </c>
      <c r="T20" s="67">
        <f>IF($E20&gt;"",VLOOKUP($E:$E,'Zásobník PD aktivní'!$C:$R,10,0),"")</f>
        <v>0</v>
      </c>
      <c r="U20" s="64">
        <f t="shared" si="4"/>
        <v>0</v>
      </c>
      <c r="V20" s="65">
        <f>IF($E20&gt;"",VLOOKUP($E:$E,'Zásobník PD aktivní'!$C:$R,11,0),"")</f>
        <v>0</v>
      </c>
      <c r="W20" s="66">
        <f t="shared" si="5"/>
        <v>0</v>
      </c>
      <c r="X20" s="67">
        <f>IF($E20&gt;"",VLOOKUP($E:$E,'Zásobník PD aktivní'!$C:$R,12,0),"")</f>
        <v>0</v>
      </c>
      <c r="Y20" s="64">
        <f t="shared" si="6"/>
        <v>0</v>
      </c>
      <c r="Z20" s="68">
        <f>IF($E20&gt;"",VLOOKUP($E:$E,'Zásobník PD aktivní'!$C:$R,13,0),"")</f>
        <v>0</v>
      </c>
      <c r="AA20" s="69">
        <f t="shared" si="7"/>
        <v>0</v>
      </c>
      <c r="AB20" s="67">
        <f>IF($E20&gt;"",VLOOKUP($E:$E,'Zásobník PD aktivní'!$C:$R,14,0),"")</f>
        <v>1.6419999999999999</v>
      </c>
      <c r="AC20" s="64">
        <f t="shared" si="8"/>
        <v>1.6419999999999999</v>
      </c>
      <c r="AD20" s="67">
        <f>IF($E20&gt;"",VLOOKUP($E:$E,'Zásobník PD aktivní'!$C:$R,15,0),"")</f>
        <v>2</v>
      </c>
      <c r="AE20" s="64">
        <f t="shared" si="9"/>
        <v>2</v>
      </c>
      <c r="AF20" s="67">
        <v>0</v>
      </c>
      <c r="AG20" s="64">
        <v>0</v>
      </c>
      <c r="AH20" s="64" t="s">
        <v>461</v>
      </c>
      <c r="AI20" s="70">
        <v>11436482</v>
      </c>
      <c r="AJ20" s="70">
        <v>6970970</v>
      </c>
      <c r="AK20" s="64" t="s">
        <v>117</v>
      </c>
      <c r="AL20" s="71">
        <v>43514</v>
      </c>
      <c r="AM20" s="71">
        <v>43707</v>
      </c>
      <c r="AN20" s="71">
        <v>43514</v>
      </c>
      <c r="AO20" s="71">
        <v>43671</v>
      </c>
      <c r="AP20" s="71"/>
      <c r="AQ20" s="71"/>
      <c r="AR20" s="70">
        <v>6911000</v>
      </c>
      <c r="AS20" s="71"/>
      <c r="AT20" s="71"/>
      <c r="AU20" s="5" t="s">
        <v>462</v>
      </c>
      <c r="AV20" t="s">
        <v>208</v>
      </c>
      <c r="AW20" t="s">
        <v>220</v>
      </c>
    </row>
    <row r="21" spans="3:49" x14ac:dyDescent="0.25">
      <c r="C21" t="s">
        <v>209</v>
      </c>
      <c r="D21" s="75" t="s">
        <v>209</v>
      </c>
      <c r="E21" s="76" t="s">
        <v>137</v>
      </c>
      <c r="F21" s="60" t="s">
        <v>453</v>
      </c>
      <c r="G21" s="74">
        <v>2</v>
      </c>
      <c r="H21" s="61" t="s">
        <v>42</v>
      </c>
      <c r="I21" s="61" t="str">
        <f>IF($E21&gt;"",VLOOKUP($E:$E,'Zásobník PD aktivní'!$C:$H,3,0),"")</f>
        <v>Benešov</v>
      </c>
      <c r="J21" s="61" t="str">
        <f>IF($E21&gt;"",VLOOKUP($E:$E,'Zásobník PD aktivní'!$C:$H,4,0),"")</f>
        <v>Sendražice</v>
      </c>
      <c r="K21" s="61"/>
      <c r="L21" s="62"/>
      <c r="M21" s="63" t="s">
        <v>455</v>
      </c>
      <c r="N21" s="63"/>
      <c r="O21" s="63" t="s">
        <v>303</v>
      </c>
      <c r="P21" s="67"/>
      <c r="Q21" s="64">
        <v>0</v>
      </c>
      <c r="R21" s="65"/>
      <c r="S21" s="66">
        <v>0</v>
      </c>
      <c r="T21" s="67"/>
      <c r="U21" s="64">
        <v>0</v>
      </c>
      <c r="V21" s="65"/>
      <c r="W21" s="66">
        <v>0</v>
      </c>
      <c r="X21" s="67"/>
      <c r="Y21" s="64">
        <v>0</v>
      </c>
      <c r="Z21" s="68"/>
      <c r="AA21" s="69">
        <v>0</v>
      </c>
      <c r="AB21" s="67"/>
      <c r="AC21" s="90">
        <v>1.194</v>
      </c>
      <c r="AD21" s="89">
        <v>2</v>
      </c>
      <c r="AE21" s="64">
        <v>2</v>
      </c>
      <c r="AF21" s="67"/>
      <c r="AG21" s="64">
        <v>0</v>
      </c>
      <c r="AH21" s="64" t="s">
        <v>456</v>
      </c>
      <c r="AI21" s="70">
        <v>10256871</v>
      </c>
      <c r="AJ21" s="70">
        <v>9258840</v>
      </c>
      <c r="AK21" s="64" t="s">
        <v>115</v>
      </c>
      <c r="AL21" s="71">
        <v>43669</v>
      </c>
      <c r="AM21" s="71">
        <v>43976</v>
      </c>
      <c r="AN21" s="71">
        <v>43669</v>
      </c>
      <c r="AO21" s="71"/>
      <c r="AP21" s="71"/>
      <c r="AQ21" s="71"/>
      <c r="AR21" s="70"/>
      <c r="AS21" s="71"/>
      <c r="AT21" s="71"/>
      <c r="AU21" s="5"/>
      <c r="AV21" t="s">
        <v>209</v>
      </c>
      <c r="AW21" t="s">
        <v>227</v>
      </c>
    </row>
    <row r="22" spans="3:49" x14ac:dyDescent="0.25">
      <c r="C22" t="s">
        <v>210</v>
      </c>
      <c r="D22" s="75" t="s">
        <v>210</v>
      </c>
      <c r="E22" s="76"/>
      <c r="F22" s="60" t="str">
        <f>IF($E22&gt;"",VLOOKUP($E:$E,'Zásobník PD aktivní'!$C:$AD,27,0),"")</f>
        <v/>
      </c>
      <c r="G22" s="74"/>
      <c r="H22" s="61" t="str">
        <f>IF($E22&gt;"",VLOOKUP($E:$E,'Zásobník PD aktivní'!$C:$H,2,0),"")</f>
        <v/>
      </c>
      <c r="I22" s="61" t="str">
        <f>IF($E22&gt;"",VLOOKUP($E:$E,'Zásobník PD aktivní'!$C:$H,3,0),"")</f>
        <v/>
      </c>
      <c r="J22" s="61" t="str">
        <f>IF($E22&gt;"",VLOOKUP($E:$E,'Zásobník PD aktivní'!$C:$H,4,0),"")</f>
        <v/>
      </c>
      <c r="K22" s="61" t="str">
        <f>IF($E22&gt;"",VLOOKUP($E:$E,'Zásobník PD aktivní'!$C:$H,5,0),"")</f>
        <v/>
      </c>
      <c r="L22" s="62" t="str">
        <f>IF($E22&gt;"",VLOOKUP($E:$E,'Zásobník PD aktivní'!$C:$H,6,0),"")</f>
        <v/>
      </c>
      <c r="M22" s="63" t="str">
        <f t="shared" si="0"/>
        <v/>
      </c>
      <c r="N22" s="63" t="str">
        <f>IF($E22&gt;"",VLOOKUP($E:$E,'Zásobník PD aktivní'!$C:$I,7,0),"")</f>
        <v/>
      </c>
      <c r="O22" s="63" t="str">
        <f t="shared" si="1"/>
        <v/>
      </c>
      <c r="P22" s="67" t="str">
        <f>IF($E22&gt;"",VLOOKUP($E:$E,'Zásobník PD aktivní'!$C:$R,8,0),"")</f>
        <v/>
      </c>
      <c r="Q22" s="64" t="str">
        <f t="shared" si="2"/>
        <v/>
      </c>
      <c r="R22" s="65" t="str">
        <f>IF($E22&gt;"",VLOOKUP($E:$E,'Zásobník PD aktivní'!$C:$R,9,0),"")</f>
        <v/>
      </c>
      <c r="S22" s="66" t="str">
        <f t="shared" si="3"/>
        <v/>
      </c>
      <c r="T22" s="67" t="str">
        <f>IF($E22&gt;"",VLOOKUP($E:$E,'Zásobník PD aktivní'!$C:$R,10,0),"")</f>
        <v/>
      </c>
      <c r="U22" s="64" t="str">
        <f t="shared" si="4"/>
        <v/>
      </c>
      <c r="V22" s="65" t="str">
        <f>IF($E22&gt;"",VLOOKUP($E:$E,'Zásobník PD aktivní'!$C:$R,11,0),"")</f>
        <v/>
      </c>
      <c r="W22" s="66" t="str">
        <f t="shared" si="5"/>
        <v/>
      </c>
      <c r="X22" s="67" t="str">
        <f>IF($E22&gt;"",VLOOKUP($E:$E,'Zásobník PD aktivní'!$C:$R,12,0),"")</f>
        <v/>
      </c>
      <c r="Y22" s="64" t="str">
        <f t="shared" si="6"/>
        <v/>
      </c>
      <c r="Z22" s="68" t="str">
        <f>IF($E22&gt;"",VLOOKUP($E:$E,'Zásobník PD aktivní'!$C:$R,13,0),"")</f>
        <v/>
      </c>
      <c r="AA22" s="69" t="str">
        <f t="shared" si="7"/>
        <v/>
      </c>
      <c r="AB22" s="67" t="str">
        <f>IF($E22&gt;"",VLOOKUP($E:$E,'Zásobník PD aktivní'!$C:$R,14,0),"")</f>
        <v/>
      </c>
      <c r="AC22" s="64" t="str">
        <f t="shared" si="8"/>
        <v/>
      </c>
      <c r="AD22" s="67" t="str">
        <f>IF($E22&gt;"",VLOOKUP($E:$E,'Zásobník PD aktivní'!$C:$R,15,0),"")</f>
        <v/>
      </c>
      <c r="AE22" s="64" t="str">
        <f t="shared" si="9"/>
        <v/>
      </c>
      <c r="AF22" s="67">
        <v>0</v>
      </c>
      <c r="AG22" s="64"/>
      <c r="AH22" s="64"/>
      <c r="AI22" s="70"/>
      <c r="AJ22" s="70"/>
      <c r="AK22" s="64"/>
      <c r="AL22" s="71"/>
      <c r="AM22" s="71"/>
      <c r="AN22" s="71"/>
      <c r="AO22" s="71"/>
      <c r="AP22" s="71"/>
      <c r="AQ22" s="71"/>
      <c r="AR22" s="70"/>
      <c r="AS22" s="71"/>
      <c r="AT22" s="71"/>
      <c r="AU22" s="5"/>
      <c r="AV22" t="s">
        <v>210</v>
      </c>
      <c r="AW22" t="s">
        <v>228</v>
      </c>
    </row>
    <row r="23" spans="3:49" x14ac:dyDescent="0.25">
      <c r="C23" t="s">
        <v>211</v>
      </c>
      <c r="D23" s="75" t="s">
        <v>211</v>
      </c>
      <c r="E23" s="76"/>
      <c r="F23" s="60" t="str">
        <f>IF($E23&gt;"",VLOOKUP($E:$E,'Zásobník PD aktivní'!$C:$AD,27,0),"")</f>
        <v/>
      </c>
      <c r="G23" s="74"/>
      <c r="H23" s="61" t="str">
        <f>IF($E23&gt;"",VLOOKUP($E:$E,'Zásobník PD aktivní'!$C:$H,2,0),"")</f>
        <v/>
      </c>
      <c r="I23" s="61" t="str">
        <f>IF($E23&gt;"",VLOOKUP($E:$E,'Zásobník PD aktivní'!$C:$H,3,0),"")</f>
        <v/>
      </c>
      <c r="J23" s="61" t="str">
        <f>IF($E23&gt;"",VLOOKUP($E:$E,'Zásobník PD aktivní'!$C:$H,4,0),"")</f>
        <v/>
      </c>
      <c r="K23" s="61" t="str">
        <f>IF($E23&gt;"",VLOOKUP($E:$E,'Zásobník PD aktivní'!$C:$H,5,0),"")</f>
        <v/>
      </c>
      <c r="L23" s="62" t="str">
        <f>IF($E23&gt;"",VLOOKUP($E:$E,'Zásobník PD aktivní'!$C:$H,6,0),"")</f>
        <v/>
      </c>
      <c r="M23" s="63" t="str">
        <f t="shared" si="0"/>
        <v/>
      </c>
      <c r="N23" s="63" t="str">
        <f>IF($E23&gt;"",VLOOKUP($E:$E,'Zásobník PD aktivní'!$C:$I,7,0),"")</f>
        <v/>
      </c>
      <c r="O23" s="63" t="str">
        <f t="shared" si="1"/>
        <v/>
      </c>
      <c r="P23" s="67" t="str">
        <f>IF($E23&gt;"",VLOOKUP($E:$E,'Zásobník PD aktivní'!$C:$R,8,0),"")</f>
        <v/>
      </c>
      <c r="Q23" s="64" t="str">
        <f t="shared" si="2"/>
        <v/>
      </c>
      <c r="R23" s="65" t="str">
        <f>IF($E23&gt;"",VLOOKUP($E:$E,'Zásobník PD aktivní'!$C:$R,9,0),"")</f>
        <v/>
      </c>
      <c r="S23" s="66" t="str">
        <f t="shared" si="3"/>
        <v/>
      </c>
      <c r="T23" s="67" t="str">
        <f>IF($E23&gt;"",VLOOKUP($E:$E,'Zásobník PD aktivní'!$C:$R,10,0),"")</f>
        <v/>
      </c>
      <c r="U23" s="64" t="str">
        <f t="shared" si="4"/>
        <v/>
      </c>
      <c r="V23" s="65" t="str">
        <f>IF($E23&gt;"",VLOOKUP($E:$E,'Zásobník PD aktivní'!$C:$R,11,0),"")</f>
        <v/>
      </c>
      <c r="W23" s="66" t="str">
        <f t="shared" si="5"/>
        <v/>
      </c>
      <c r="X23" s="67" t="str">
        <f>IF($E23&gt;"",VLOOKUP($E:$E,'Zásobník PD aktivní'!$C:$R,12,0),"")</f>
        <v/>
      </c>
      <c r="Y23" s="64" t="str">
        <f t="shared" si="6"/>
        <v/>
      </c>
      <c r="Z23" s="68" t="str">
        <f>IF($E23&gt;"",VLOOKUP($E:$E,'Zásobník PD aktivní'!$C:$R,13,0),"")</f>
        <v/>
      </c>
      <c r="AA23" s="69" t="str">
        <f t="shared" si="7"/>
        <v/>
      </c>
      <c r="AB23" s="67" t="str">
        <f>IF($E23&gt;"",VLOOKUP($E:$E,'Zásobník PD aktivní'!$C:$R,14,0),"")</f>
        <v/>
      </c>
      <c r="AC23" s="64" t="str">
        <f t="shared" si="8"/>
        <v/>
      </c>
      <c r="AD23" s="67" t="str">
        <f>IF($E23&gt;"",VLOOKUP($E:$E,'Zásobník PD aktivní'!$C:$R,15,0),"")</f>
        <v/>
      </c>
      <c r="AE23" s="64" t="str">
        <f t="shared" si="9"/>
        <v/>
      </c>
      <c r="AF23" s="67">
        <v>0</v>
      </c>
      <c r="AG23" s="64"/>
      <c r="AH23" s="64"/>
      <c r="AI23" s="70"/>
      <c r="AJ23" s="70"/>
      <c r="AK23" s="64"/>
      <c r="AL23" s="71"/>
      <c r="AM23" s="71"/>
      <c r="AN23" s="71"/>
      <c r="AO23" s="71"/>
      <c r="AP23" s="71"/>
      <c r="AQ23" s="71"/>
      <c r="AR23" s="70"/>
      <c r="AS23" s="71"/>
      <c r="AT23" s="71"/>
      <c r="AU23" s="5"/>
      <c r="AV23" t="s">
        <v>212</v>
      </c>
      <c r="AW23" t="s">
        <v>230</v>
      </c>
    </row>
    <row r="24" spans="3:49" x14ac:dyDescent="0.25">
      <c r="C24" t="s">
        <v>212</v>
      </c>
      <c r="D24" s="75" t="s">
        <v>212</v>
      </c>
      <c r="E24" s="76"/>
      <c r="F24" s="60" t="str">
        <f>IF($E24&gt;"",VLOOKUP($E:$E,'Zásobník PD aktivní'!$C:$AD,27,0),"")</f>
        <v/>
      </c>
      <c r="G24" s="74"/>
      <c r="H24" s="61" t="str">
        <f>IF($E24&gt;"",VLOOKUP($E:$E,'Zásobník PD aktivní'!$C:$H,2,0),"")</f>
        <v/>
      </c>
      <c r="I24" s="61" t="str">
        <f>IF($E24&gt;"",VLOOKUP($E:$E,'Zásobník PD aktivní'!$C:$H,3,0),"")</f>
        <v/>
      </c>
      <c r="J24" s="61" t="str">
        <f>IF($E24&gt;"",VLOOKUP($E:$E,'Zásobník PD aktivní'!$C:$H,4,0),"")</f>
        <v/>
      </c>
      <c r="K24" s="61" t="str">
        <f>IF($E24&gt;"",VLOOKUP($E:$E,'Zásobník PD aktivní'!$C:$H,5,0),"")</f>
        <v/>
      </c>
      <c r="L24" s="62" t="str">
        <f>IF($E24&gt;"",VLOOKUP($E:$E,'Zásobník PD aktivní'!$C:$H,6,0),"")</f>
        <v/>
      </c>
      <c r="M24" s="63" t="str">
        <f t="shared" si="0"/>
        <v/>
      </c>
      <c r="N24" s="63" t="str">
        <f>IF($E24&gt;"",VLOOKUP($E:$E,'Zásobník PD aktivní'!$C:$I,7,0),"")</f>
        <v/>
      </c>
      <c r="O24" s="63" t="str">
        <f t="shared" si="1"/>
        <v/>
      </c>
      <c r="P24" s="67" t="str">
        <f>IF($E24&gt;"",VLOOKUP($E:$E,'Zásobník PD aktivní'!$C:$R,8,0),"")</f>
        <v/>
      </c>
      <c r="Q24" s="64" t="str">
        <f t="shared" si="2"/>
        <v/>
      </c>
      <c r="R24" s="65" t="str">
        <f>IF($E24&gt;"",VLOOKUP($E:$E,'Zásobník PD aktivní'!$C:$R,9,0),"")</f>
        <v/>
      </c>
      <c r="S24" s="66" t="str">
        <f t="shared" si="3"/>
        <v/>
      </c>
      <c r="T24" s="67" t="str">
        <f>IF($E24&gt;"",VLOOKUP($E:$E,'Zásobník PD aktivní'!$C:$R,10,0),"")</f>
        <v/>
      </c>
      <c r="U24" s="64" t="str">
        <f t="shared" si="4"/>
        <v/>
      </c>
      <c r="V24" s="65" t="str">
        <f>IF($E24&gt;"",VLOOKUP($E:$E,'Zásobník PD aktivní'!$C:$R,11,0),"")</f>
        <v/>
      </c>
      <c r="W24" s="66" t="str">
        <f t="shared" si="5"/>
        <v/>
      </c>
      <c r="X24" s="67" t="str">
        <f>IF($E24&gt;"",VLOOKUP($E:$E,'Zásobník PD aktivní'!$C:$R,12,0),"")</f>
        <v/>
      </c>
      <c r="Y24" s="64" t="str">
        <f t="shared" si="6"/>
        <v/>
      </c>
      <c r="Z24" s="68" t="str">
        <f>IF($E24&gt;"",VLOOKUP($E:$E,'Zásobník PD aktivní'!$C:$R,13,0),"")</f>
        <v/>
      </c>
      <c r="AA24" s="69" t="str">
        <f t="shared" si="7"/>
        <v/>
      </c>
      <c r="AB24" s="67" t="str">
        <f>IF($E24&gt;"",VLOOKUP($E:$E,'Zásobník PD aktivní'!$C:$R,14,0),"")</f>
        <v/>
      </c>
      <c r="AC24" s="64" t="str">
        <f t="shared" si="8"/>
        <v/>
      </c>
      <c r="AD24" s="67" t="str">
        <f>IF($E24&gt;"",VLOOKUP($E:$E,'Zásobník PD aktivní'!$C:$R,15,0),"")</f>
        <v/>
      </c>
      <c r="AE24" s="64" t="str">
        <f t="shared" si="9"/>
        <v/>
      </c>
      <c r="AF24" s="67">
        <v>0</v>
      </c>
      <c r="AG24" s="64"/>
      <c r="AH24" s="64"/>
      <c r="AI24" s="70"/>
      <c r="AJ24" s="70"/>
      <c r="AK24" s="64"/>
      <c r="AL24" s="71"/>
      <c r="AM24" s="71"/>
      <c r="AN24" s="71"/>
      <c r="AO24" s="71"/>
      <c r="AP24" s="71"/>
      <c r="AQ24" s="71"/>
      <c r="AR24" s="70"/>
      <c r="AS24" s="71"/>
      <c r="AT24" s="71"/>
      <c r="AU24" s="5"/>
      <c r="AV24" t="s">
        <v>287</v>
      </c>
      <c r="AW24" t="s">
        <v>231</v>
      </c>
    </row>
    <row r="25" spans="3:49" x14ac:dyDescent="0.25">
      <c r="C25" t="s">
        <v>287</v>
      </c>
      <c r="D25" s="75" t="s">
        <v>287</v>
      </c>
      <c r="E25" s="76"/>
      <c r="F25" s="60" t="str">
        <f>IF($E25&gt;"",VLOOKUP($E:$E,'Zásobník PD aktivní'!$C:$AD,27,0),"")</f>
        <v/>
      </c>
      <c r="G25" s="74"/>
      <c r="H25" s="61" t="str">
        <f>IF($E25&gt;"",VLOOKUP($E:$E,'Zásobník PD aktivní'!$C:$H,2,0),"")</f>
        <v/>
      </c>
      <c r="I25" s="61" t="str">
        <f>IF($E25&gt;"",VLOOKUP($E:$E,'Zásobník PD aktivní'!$C:$H,3,0),"")</f>
        <v/>
      </c>
      <c r="J25" s="61" t="str">
        <f>IF($E25&gt;"",VLOOKUP($E:$E,'Zásobník PD aktivní'!$C:$H,4,0),"")</f>
        <v/>
      </c>
      <c r="K25" s="61" t="str">
        <f>IF($E25&gt;"",VLOOKUP($E:$E,'Zásobník PD aktivní'!$C:$H,5,0),"")</f>
        <v/>
      </c>
      <c r="L25" s="62" t="str">
        <f>IF($E25&gt;"",VLOOKUP($E:$E,'Zásobník PD aktivní'!$C:$H,6,0),"")</f>
        <v/>
      </c>
      <c r="M25" s="63" t="str">
        <f t="shared" si="0"/>
        <v/>
      </c>
      <c r="N25" s="63" t="str">
        <f>IF($E25&gt;"",VLOOKUP($E:$E,'Zásobník PD aktivní'!$C:$I,7,0),"")</f>
        <v/>
      </c>
      <c r="O25" s="63" t="str">
        <f t="shared" si="1"/>
        <v/>
      </c>
      <c r="P25" s="67" t="str">
        <f>IF($E25&gt;"",VLOOKUP($E:$E,'Zásobník PD aktivní'!$C:$R,8,0),"")</f>
        <v/>
      </c>
      <c r="Q25" s="64" t="str">
        <f t="shared" si="2"/>
        <v/>
      </c>
      <c r="R25" s="65" t="str">
        <f>IF($E25&gt;"",VLOOKUP($E:$E,'Zásobník PD aktivní'!$C:$R,9,0),"")</f>
        <v/>
      </c>
      <c r="S25" s="66" t="str">
        <f t="shared" si="3"/>
        <v/>
      </c>
      <c r="T25" s="67" t="str">
        <f>IF($E25&gt;"",VLOOKUP($E:$E,'Zásobník PD aktivní'!$C:$R,10,0),"")</f>
        <v/>
      </c>
      <c r="U25" s="64" t="str">
        <f t="shared" si="4"/>
        <v/>
      </c>
      <c r="V25" s="65" t="str">
        <f>IF($E25&gt;"",VLOOKUP($E:$E,'Zásobník PD aktivní'!$C:$R,11,0),"")</f>
        <v/>
      </c>
      <c r="W25" s="66" t="str">
        <f t="shared" si="5"/>
        <v/>
      </c>
      <c r="X25" s="67" t="str">
        <f>IF($E25&gt;"",VLOOKUP($E:$E,'Zásobník PD aktivní'!$C:$R,12,0),"")</f>
        <v/>
      </c>
      <c r="Y25" s="64" t="str">
        <f t="shared" si="6"/>
        <v/>
      </c>
      <c r="Z25" s="68" t="str">
        <f>IF($E25&gt;"",VLOOKUP($E:$E,'Zásobník PD aktivní'!$C:$R,13,0),"")</f>
        <v/>
      </c>
      <c r="AA25" s="69" t="str">
        <f t="shared" si="7"/>
        <v/>
      </c>
      <c r="AB25" s="67" t="str">
        <f>IF($E25&gt;"",VLOOKUP($E:$E,'Zásobník PD aktivní'!$C:$R,14,0),"")</f>
        <v/>
      </c>
      <c r="AC25" s="64" t="str">
        <f t="shared" si="8"/>
        <v/>
      </c>
      <c r="AD25" s="67" t="str">
        <f>IF($E25&gt;"",VLOOKUP($E:$E,'Zásobník PD aktivní'!$C:$R,15,0),"")</f>
        <v/>
      </c>
      <c r="AE25" s="64" t="str">
        <f t="shared" si="9"/>
        <v/>
      </c>
      <c r="AF25" s="67">
        <v>0</v>
      </c>
      <c r="AG25" s="64"/>
      <c r="AH25" s="64"/>
      <c r="AI25" s="70"/>
      <c r="AJ25" s="70"/>
      <c r="AK25" s="64"/>
      <c r="AL25" s="71"/>
      <c r="AM25" s="71"/>
      <c r="AN25" s="71"/>
      <c r="AO25" s="71"/>
      <c r="AP25" s="71"/>
      <c r="AQ25" s="71"/>
      <c r="AR25" s="70"/>
      <c r="AS25" s="71"/>
      <c r="AT25" s="71"/>
      <c r="AU25" s="5"/>
      <c r="AV25" t="s">
        <v>288</v>
      </c>
      <c r="AW25" t="s">
        <v>238</v>
      </c>
    </row>
    <row r="26" spans="3:49" x14ac:dyDescent="0.25">
      <c r="C26" t="s">
        <v>288</v>
      </c>
      <c r="D26" s="75" t="s">
        <v>288</v>
      </c>
      <c r="E26" s="76"/>
      <c r="F26" s="60" t="str">
        <f>IF($E26&gt;"",VLOOKUP($E:$E,'Zásobník PD aktivní'!$C:$AD,27,0),"")</f>
        <v/>
      </c>
      <c r="G26" s="74"/>
      <c r="H26" s="61" t="str">
        <f>IF($E26&gt;"",VLOOKUP($E:$E,'Zásobník PD aktivní'!$C:$H,2,0),"")</f>
        <v/>
      </c>
      <c r="I26" s="61" t="str">
        <f>IF($E26&gt;"",VLOOKUP($E:$E,'Zásobník PD aktivní'!$C:$H,3,0),"")</f>
        <v/>
      </c>
      <c r="J26" s="61" t="str">
        <f>IF($E26&gt;"",VLOOKUP($E:$E,'Zásobník PD aktivní'!$C:$H,4,0),"")</f>
        <v/>
      </c>
      <c r="K26" s="61" t="str">
        <f>IF($E26&gt;"",VLOOKUP($E:$E,'Zásobník PD aktivní'!$C:$H,5,0),"")</f>
        <v/>
      </c>
      <c r="L26" s="62" t="str">
        <f>IF($E26&gt;"",VLOOKUP($E:$E,'Zásobník PD aktivní'!$C:$H,6,0),"")</f>
        <v/>
      </c>
      <c r="M26" s="63" t="str">
        <f t="shared" si="0"/>
        <v/>
      </c>
      <c r="N26" s="63" t="str">
        <f>IF($E26&gt;"",VLOOKUP($E:$E,'Zásobník PD aktivní'!$C:$I,7,0),"")</f>
        <v/>
      </c>
      <c r="O26" s="63" t="str">
        <f t="shared" si="1"/>
        <v/>
      </c>
      <c r="P26" s="67" t="str">
        <f>IF($E26&gt;"",VLOOKUP($E:$E,'Zásobník PD aktivní'!$C:$R,8,0),"")</f>
        <v/>
      </c>
      <c r="Q26" s="64" t="str">
        <f t="shared" si="2"/>
        <v/>
      </c>
      <c r="R26" s="65" t="str">
        <f>IF($E26&gt;"",VLOOKUP($E:$E,'Zásobník PD aktivní'!$C:$R,9,0),"")</f>
        <v/>
      </c>
      <c r="S26" s="66" t="str">
        <f t="shared" si="3"/>
        <v/>
      </c>
      <c r="T26" s="67" t="str">
        <f>IF($E26&gt;"",VLOOKUP($E:$E,'Zásobník PD aktivní'!$C:$R,10,0),"")</f>
        <v/>
      </c>
      <c r="U26" s="64" t="str">
        <f t="shared" si="4"/>
        <v/>
      </c>
      <c r="V26" s="65" t="str">
        <f>IF($E26&gt;"",VLOOKUP($E:$E,'Zásobník PD aktivní'!$C:$R,11,0),"")</f>
        <v/>
      </c>
      <c r="W26" s="66" t="str">
        <f t="shared" si="5"/>
        <v/>
      </c>
      <c r="X26" s="67" t="str">
        <f>IF($E26&gt;"",VLOOKUP($E:$E,'Zásobník PD aktivní'!$C:$R,12,0),"")</f>
        <v/>
      </c>
      <c r="Y26" s="64" t="str">
        <f t="shared" si="6"/>
        <v/>
      </c>
      <c r="Z26" s="68" t="str">
        <f>IF($E26&gt;"",VLOOKUP($E:$E,'Zásobník PD aktivní'!$C:$R,13,0),"")</f>
        <v/>
      </c>
      <c r="AA26" s="69" t="str">
        <f t="shared" si="7"/>
        <v/>
      </c>
      <c r="AB26" s="67" t="str">
        <f>IF($E26&gt;"",VLOOKUP($E:$E,'Zásobník PD aktivní'!$C:$R,14,0),"")</f>
        <v/>
      </c>
      <c r="AC26" s="64" t="str">
        <f t="shared" si="8"/>
        <v/>
      </c>
      <c r="AD26" s="67" t="str">
        <f>IF($E26&gt;"",VLOOKUP($E:$E,'Zásobník PD aktivní'!$C:$R,15,0),"")</f>
        <v/>
      </c>
      <c r="AE26" s="64" t="str">
        <f t="shared" si="9"/>
        <v/>
      </c>
      <c r="AF26" s="67">
        <v>0</v>
      </c>
      <c r="AG26" s="64"/>
      <c r="AH26" s="64"/>
      <c r="AI26" s="70"/>
      <c r="AJ26" s="70"/>
      <c r="AK26" s="64"/>
      <c r="AL26" s="71"/>
      <c r="AM26" s="71"/>
      <c r="AN26" s="71"/>
      <c r="AO26" s="71"/>
      <c r="AP26" s="71"/>
      <c r="AQ26" s="71"/>
      <c r="AR26" s="70"/>
      <c r="AS26" s="71"/>
      <c r="AT26" s="71"/>
      <c r="AU26" s="5"/>
      <c r="AV26" t="s">
        <v>289</v>
      </c>
      <c r="AW26" t="s">
        <v>239</v>
      </c>
    </row>
    <row r="27" spans="3:49" x14ac:dyDescent="0.25">
      <c r="C27" t="s">
        <v>289</v>
      </c>
      <c r="D27" s="75" t="s">
        <v>289</v>
      </c>
      <c r="E27" s="76"/>
      <c r="F27" s="60" t="str">
        <f>IF($E27&gt;"",VLOOKUP($E:$E,'Zásobník PD aktivní'!$C:$AD,27,0),"")</f>
        <v/>
      </c>
      <c r="G27" s="74"/>
      <c r="H27" s="61" t="str">
        <f>IF($E27&gt;"",VLOOKUP($E:$E,'Zásobník PD aktivní'!$C:$H,2,0),"")</f>
        <v/>
      </c>
      <c r="I27" s="61" t="str">
        <f>IF($E27&gt;"",VLOOKUP($E:$E,'Zásobník PD aktivní'!$C:$H,3,0),"")</f>
        <v/>
      </c>
      <c r="J27" s="61" t="str">
        <f>IF($E27&gt;"",VLOOKUP($E:$E,'Zásobník PD aktivní'!$C:$H,4,0),"")</f>
        <v/>
      </c>
      <c r="K27" s="61" t="str">
        <f>IF($E27&gt;"",VLOOKUP($E:$E,'Zásobník PD aktivní'!$C:$H,5,0),"")</f>
        <v/>
      </c>
      <c r="L27" s="62" t="str">
        <f>IF($E27&gt;"",VLOOKUP($E:$E,'Zásobník PD aktivní'!$C:$H,6,0),"")</f>
        <v/>
      </c>
      <c r="M27" s="63" t="str">
        <f t="shared" si="0"/>
        <v/>
      </c>
      <c r="N27" s="63" t="str">
        <f>IF($E27&gt;"",VLOOKUP($E:$E,'Zásobník PD aktivní'!$C:$I,7,0),"")</f>
        <v/>
      </c>
      <c r="O27" s="63" t="str">
        <f t="shared" si="1"/>
        <v/>
      </c>
      <c r="P27" s="67" t="str">
        <f>IF($E27&gt;"",VLOOKUP($E:$E,'Zásobník PD aktivní'!$C:$R,8,0),"")</f>
        <v/>
      </c>
      <c r="Q27" s="64" t="str">
        <f t="shared" si="2"/>
        <v/>
      </c>
      <c r="R27" s="65" t="str">
        <f>IF($E27&gt;"",VLOOKUP($E:$E,'Zásobník PD aktivní'!$C:$R,9,0),"")</f>
        <v/>
      </c>
      <c r="S27" s="66" t="str">
        <f t="shared" si="3"/>
        <v/>
      </c>
      <c r="T27" s="67" t="str">
        <f>IF($E27&gt;"",VLOOKUP($E:$E,'Zásobník PD aktivní'!$C:$R,10,0),"")</f>
        <v/>
      </c>
      <c r="U27" s="64" t="str">
        <f t="shared" si="4"/>
        <v/>
      </c>
      <c r="V27" s="65" t="str">
        <f>IF($E27&gt;"",VLOOKUP($E:$E,'Zásobník PD aktivní'!$C:$R,11,0),"")</f>
        <v/>
      </c>
      <c r="W27" s="66" t="str">
        <f t="shared" si="5"/>
        <v/>
      </c>
      <c r="X27" s="67" t="str">
        <f>IF($E27&gt;"",VLOOKUP($E:$E,'Zásobník PD aktivní'!$C:$R,12,0),"")</f>
        <v/>
      </c>
      <c r="Y27" s="64" t="str">
        <f t="shared" si="6"/>
        <v/>
      </c>
      <c r="Z27" s="68" t="str">
        <f>IF($E27&gt;"",VLOOKUP($E:$E,'Zásobník PD aktivní'!$C:$R,13,0),"")</f>
        <v/>
      </c>
      <c r="AA27" s="69" t="str">
        <f t="shared" si="7"/>
        <v/>
      </c>
      <c r="AB27" s="67" t="str">
        <f>IF($E27&gt;"",VLOOKUP($E:$E,'Zásobník PD aktivní'!$C:$R,14,0),"")</f>
        <v/>
      </c>
      <c r="AC27" s="64" t="str">
        <f t="shared" si="8"/>
        <v/>
      </c>
      <c r="AD27" s="67" t="str">
        <f>IF($E27&gt;"",VLOOKUP($E:$E,'Zásobník PD aktivní'!$C:$R,15,0),"")</f>
        <v/>
      </c>
      <c r="AE27" s="64" t="str">
        <f t="shared" si="9"/>
        <v/>
      </c>
      <c r="AF27" s="67">
        <v>0</v>
      </c>
      <c r="AG27" s="64"/>
      <c r="AH27" s="64"/>
      <c r="AI27" s="70"/>
      <c r="AJ27" s="70"/>
      <c r="AK27" s="64"/>
      <c r="AL27" s="71"/>
      <c r="AM27" s="71"/>
      <c r="AN27" s="71"/>
      <c r="AO27" s="71"/>
      <c r="AP27" s="71"/>
      <c r="AQ27" s="71"/>
      <c r="AR27" s="70"/>
      <c r="AS27" s="71"/>
      <c r="AT27" s="71"/>
      <c r="AU27" s="5"/>
      <c r="AV27" t="s">
        <v>290</v>
      </c>
      <c r="AW27" t="s">
        <v>246</v>
      </c>
    </row>
    <row r="28" spans="3:49" x14ac:dyDescent="0.25">
      <c r="C28" t="s">
        <v>290</v>
      </c>
      <c r="D28" s="75" t="s">
        <v>290</v>
      </c>
      <c r="E28" s="76"/>
      <c r="F28" s="60" t="str">
        <f>IF($E28&gt;"",VLOOKUP($E:$E,'Zásobník PD aktivní'!$C:$AD,27,0),"")</f>
        <v/>
      </c>
      <c r="G28" s="74"/>
      <c r="H28" s="61" t="str">
        <f>IF($E28&gt;"",VLOOKUP($E:$E,'Zásobník PD aktivní'!$C:$H,2,0),"")</f>
        <v/>
      </c>
      <c r="I28" s="61" t="str">
        <f>IF($E28&gt;"",VLOOKUP($E:$E,'Zásobník PD aktivní'!$C:$H,3,0),"")</f>
        <v/>
      </c>
      <c r="J28" s="61" t="str">
        <f>IF($E28&gt;"",VLOOKUP($E:$E,'Zásobník PD aktivní'!$C:$H,4,0),"")</f>
        <v/>
      </c>
      <c r="K28" s="61" t="str">
        <f>IF($E28&gt;"",VLOOKUP($E:$E,'Zásobník PD aktivní'!$C:$H,5,0),"")</f>
        <v/>
      </c>
      <c r="L28" s="62" t="str">
        <f>IF($E28&gt;"",VLOOKUP($E:$E,'Zásobník PD aktivní'!$C:$H,6,0),"")</f>
        <v/>
      </c>
      <c r="M28" s="63" t="str">
        <f t="shared" si="0"/>
        <v/>
      </c>
      <c r="N28" s="63" t="str">
        <f>IF($E28&gt;"",VLOOKUP($E:$E,'Zásobník PD aktivní'!$C:$I,7,0),"")</f>
        <v/>
      </c>
      <c r="O28" s="63" t="str">
        <f t="shared" si="1"/>
        <v/>
      </c>
      <c r="P28" s="67" t="str">
        <f>IF($E28&gt;"",VLOOKUP($E:$E,'Zásobník PD aktivní'!$C:$R,8,0),"")</f>
        <v/>
      </c>
      <c r="Q28" s="64" t="str">
        <f t="shared" si="2"/>
        <v/>
      </c>
      <c r="R28" s="65" t="str">
        <f>IF($E28&gt;"",VLOOKUP($E:$E,'Zásobník PD aktivní'!$C:$R,9,0),"")</f>
        <v/>
      </c>
      <c r="S28" s="66" t="str">
        <f t="shared" si="3"/>
        <v/>
      </c>
      <c r="T28" s="67" t="str">
        <f>IF($E28&gt;"",VLOOKUP($E:$E,'Zásobník PD aktivní'!$C:$R,10,0),"")</f>
        <v/>
      </c>
      <c r="U28" s="64" t="str">
        <f t="shared" si="4"/>
        <v/>
      </c>
      <c r="V28" s="65" t="str">
        <f>IF($E28&gt;"",VLOOKUP($E:$E,'Zásobník PD aktivní'!$C:$R,11,0),"")</f>
        <v/>
      </c>
      <c r="W28" s="66" t="str">
        <f t="shared" si="5"/>
        <v/>
      </c>
      <c r="X28" s="67" t="str">
        <f>IF($E28&gt;"",VLOOKUP($E:$E,'Zásobník PD aktivní'!$C:$R,12,0),"")</f>
        <v/>
      </c>
      <c r="Y28" s="64" t="str">
        <f t="shared" si="6"/>
        <v/>
      </c>
      <c r="Z28" s="68" t="str">
        <f>IF($E28&gt;"",VLOOKUP($E:$E,'Zásobník PD aktivní'!$C:$R,13,0),"")</f>
        <v/>
      </c>
      <c r="AA28" s="69" t="str">
        <f t="shared" si="7"/>
        <v/>
      </c>
      <c r="AB28" s="67" t="str">
        <f>IF($E28&gt;"",VLOOKUP($E:$E,'Zásobník PD aktivní'!$C:$R,14,0),"")</f>
        <v/>
      </c>
      <c r="AC28" s="64" t="str">
        <f t="shared" si="8"/>
        <v/>
      </c>
      <c r="AD28" s="67" t="str">
        <f>IF($E28&gt;"",VLOOKUP($E:$E,'Zásobník PD aktivní'!$C:$R,15,0),"")</f>
        <v/>
      </c>
      <c r="AE28" s="64" t="str">
        <f t="shared" si="9"/>
        <v/>
      </c>
      <c r="AF28" s="67">
        <v>0</v>
      </c>
      <c r="AG28" s="64"/>
      <c r="AH28" s="64"/>
      <c r="AI28" s="70"/>
      <c r="AJ28" s="70"/>
      <c r="AK28" s="64"/>
      <c r="AL28" s="71"/>
      <c r="AM28" s="71"/>
      <c r="AN28" s="71"/>
      <c r="AO28" s="71"/>
      <c r="AP28" s="71"/>
      <c r="AQ28" s="71"/>
      <c r="AR28" s="70"/>
      <c r="AS28" s="71"/>
      <c r="AT28" s="71"/>
      <c r="AU28" s="5"/>
      <c r="AV28" t="s">
        <v>291</v>
      </c>
      <c r="AW28" t="s">
        <v>247</v>
      </c>
    </row>
    <row r="29" spans="3:49" x14ac:dyDescent="0.25">
      <c r="C29" t="s">
        <v>291</v>
      </c>
      <c r="D29" s="75" t="s">
        <v>291</v>
      </c>
      <c r="E29" s="76"/>
      <c r="F29" s="60" t="str">
        <f>IF($E29&gt;"",VLOOKUP($E:$E,'Zásobník PD aktivní'!$C:$AD,27,0),"")</f>
        <v/>
      </c>
      <c r="G29" s="74"/>
      <c r="H29" s="61" t="str">
        <f>IF($E29&gt;"",VLOOKUP($E:$E,'Zásobník PD aktivní'!$C:$H,2,0),"")</f>
        <v/>
      </c>
      <c r="I29" s="61" t="str">
        <f>IF($E29&gt;"",VLOOKUP($E:$E,'Zásobník PD aktivní'!$C:$H,3,0),"")</f>
        <v/>
      </c>
      <c r="J29" s="61" t="str">
        <f>IF($E29&gt;"",VLOOKUP($E:$E,'Zásobník PD aktivní'!$C:$H,4,0),"")</f>
        <v/>
      </c>
      <c r="K29" s="61" t="str">
        <f>IF($E29&gt;"",VLOOKUP($E:$E,'Zásobník PD aktivní'!$C:$H,5,0),"")</f>
        <v/>
      </c>
      <c r="L29" s="62" t="str">
        <f>IF($E29&gt;"",VLOOKUP($E:$E,'Zásobník PD aktivní'!$C:$H,6,0),"")</f>
        <v/>
      </c>
      <c r="M29" s="63" t="str">
        <f t="shared" si="0"/>
        <v/>
      </c>
      <c r="N29" s="63" t="str">
        <f>IF($E29&gt;"",VLOOKUP($E:$E,'Zásobník PD aktivní'!$C:$I,7,0),"")</f>
        <v/>
      </c>
      <c r="O29" s="63" t="str">
        <f t="shared" si="1"/>
        <v/>
      </c>
      <c r="P29" s="67" t="str">
        <f>IF($E29&gt;"",VLOOKUP($E:$E,'Zásobník PD aktivní'!$C:$R,8,0),"")</f>
        <v/>
      </c>
      <c r="Q29" s="64" t="str">
        <f t="shared" si="2"/>
        <v/>
      </c>
      <c r="R29" s="65" t="str">
        <f>IF($E29&gt;"",VLOOKUP($E:$E,'Zásobník PD aktivní'!$C:$R,9,0),"")</f>
        <v/>
      </c>
      <c r="S29" s="66" t="str">
        <f t="shared" si="3"/>
        <v/>
      </c>
      <c r="T29" s="67" t="str">
        <f>IF($E29&gt;"",VLOOKUP($E:$E,'Zásobník PD aktivní'!$C:$R,10,0),"")</f>
        <v/>
      </c>
      <c r="U29" s="64" t="str">
        <f t="shared" si="4"/>
        <v/>
      </c>
      <c r="V29" s="65" t="str">
        <f>IF($E29&gt;"",VLOOKUP($E:$E,'Zásobník PD aktivní'!$C:$R,11,0),"")</f>
        <v/>
      </c>
      <c r="W29" s="66" t="str">
        <f t="shared" si="5"/>
        <v/>
      </c>
      <c r="X29" s="67" t="str">
        <f>IF($E29&gt;"",VLOOKUP($E:$E,'Zásobník PD aktivní'!$C:$R,12,0),"")</f>
        <v/>
      </c>
      <c r="Y29" s="64" t="str">
        <f t="shared" si="6"/>
        <v/>
      </c>
      <c r="Z29" s="68" t="str">
        <f>IF($E29&gt;"",VLOOKUP($E:$E,'Zásobník PD aktivní'!$C:$R,13,0),"")</f>
        <v/>
      </c>
      <c r="AA29" s="69" t="str">
        <f t="shared" si="7"/>
        <v/>
      </c>
      <c r="AB29" s="67" t="str">
        <f>IF($E29&gt;"",VLOOKUP($E:$E,'Zásobník PD aktivní'!$C:$R,14,0),"")</f>
        <v/>
      </c>
      <c r="AC29" s="64" t="str">
        <f t="shared" si="8"/>
        <v/>
      </c>
      <c r="AD29" s="67" t="str">
        <f>IF($E29&gt;"",VLOOKUP($E:$E,'Zásobník PD aktivní'!$C:$R,15,0),"")</f>
        <v/>
      </c>
      <c r="AE29" s="64" t="str">
        <f t="shared" si="9"/>
        <v/>
      </c>
      <c r="AF29" s="67">
        <v>0</v>
      </c>
      <c r="AG29" s="64"/>
      <c r="AH29" s="64"/>
      <c r="AI29" s="70"/>
      <c r="AJ29" s="70"/>
      <c r="AK29" s="64"/>
      <c r="AL29" s="71"/>
      <c r="AM29" s="71"/>
      <c r="AN29" s="71"/>
      <c r="AO29" s="71"/>
      <c r="AP29" s="71"/>
      <c r="AQ29" s="71"/>
      <c r="AR29" s="70"/>
      <c r="AS29" s="71"/>
      <c r="AT29" s="71"/>
      <c r="AU29" s="5"/>
      <c r="AV29" t="s">
        <v>292</v>
      </c>
      <c r="AW29" t="s">
        <v>248</v>
      </c>
    </row>
    <row r="30" spans="3:49" x14ac:dyDescent="0.25">
      <c r="C30" t="s">
        <v>292</v>
      </c>
      <c r="D30" s="75" t="s">
        <v>292</v>
      </c>
      <c r="E30" s="76"/>
      <c r="F30" s="60" t="str">
        <f>IF($E30&gt;"",VLOOKUP($E:$E,'Zásobník PD aktivní'!$C:$AD,27,0),"")</f>
        <v/>
      </c>
      <c r="G30" s="74"/>
      <c r="H30" s="61" t="str">
        <f>IF($E30&gt;"",VLOOKUP($E:$E,'Zásobník PD aktivní'!$C:$H,2,0),"")</f>
        <v/>
      </c>
      <c r="I30" s="61" t="str">
        <f>IF($E30&gt;"",VLOOKUP($E:$E,'Zásobník PD aktivní'!$C:$H,3,0),"")</f>
        <v/>
      </c>
      <c r="J30" s="61" t="str">
        <f>IF($E30&gt;"",VLOOKUP($E:$E,'Zásobník PD aktivní'!$C:$H,4,0),"")</f>
        <v/>
      </c>
      <c r="K30" s="61" t="str">
        <f>IF($E30&gt;"",VLOOKUP($E:$E,'Zásobník PD aktivní'!$C:$H,5,0),"")</f>
        <v/>
      </c>
      <c r="L30" s="62" t="str">
        <f>IF($E30&gt;"",VLOOKUP($E:$E,'Zásobník PD aktivní'!$C:$H,6,0),"")</f>
        <v/>
      </c>
      <c r="M30" s="63" t="str">
        <f t="shared" si="0"/>
        <v/>
      </c>
      <c r="N30" s="63" t="str">
        <f>IF($E30&gt;"",VLOOKUP($E:$E,'Zásobník PD aktivní'!$C:$I,7,0),"")</f>
        <v/>
      </c>
      <c r="O30" s="63" t="str">
        <f t="shared" si="1"/>
        <v/>
      </c>
      <c r="P30" s="67" t="str">
        <f>IF($E30&gt;"",VLOOKUP($E:$E,'Zásobník PD aktivní'!$C:$R,8,0),"")</f>
        <v/>
      </c>
      <c r="Q30" s="64" t="str">
        <f t="shared" si="2"/>
        <v/>
      </c>
      <c r="R30" s="65" t="str">
        <f>IF($E30&gt;"",VLOOKUP($E:$E,'Zásobník PD aktivní'!$C:$R,9,0),"")</f>
        <v/>
      </c>
      <c r="S30" s="66" t="str">
        <f t="shared" si="3"/>
        <v/>
      </c>
      <c r="T30" s="67" t="str">
        <f>IF($E30&gt;"",VLOOKUP($E:$E,'Zásobník PD aktivní'!$C:$R,10,0),"")</f>
        <v/>
      </c>
      <c r="U30" s="64" t="str">
        <f t="shared" si="4"/>
        <v/>
      </c>
      <c r="V30" s="65" t="str">
        <f>IF($E30&gt;"",VLOOKUP($E:$E,'Zásobník PD aktivní'!$C:$R,11,0),"")</f>
        <v/>
      </c>
      <c r="W30" s="66" t="str">
        <f t="shared" si="5"/>
        <v/>
      </c>
      <c r="X30" s="67" t="str">
        <f>IF($E30&gt;"",VLOOKUP($E:$E,'Zásobník PD aktivní'!$C:$R,12,0),"")</f>
        <v/>
      </c>
      <c r="Y30" s="64" t="str">
        <f t="shared" si="6"/>
        <v/>
      </c>
      <c r="Z30" s="68" t="str">
        <f>IF($E30&gt;"",VLOOKUP($E:$E,'Zásobník PD aktivní'!$C:$R,13,0),"")</f>
        <v/>
      </c>
      <c r="AA30" s="69" t="str">
        <f t="shared" si="7"/>
        <v/>
      </c>
      <c r="AB30" s="67" t="str">
        <f>IF($E30&gt;"",VLOOKUP($E:$E,'Zásobník PD aktivní'!$C:$R,14,0),"")</f>
        <v/>
      </c>
      <c r="AC30" s="64" t="str">
        <f t="shared" si="8"/>
        <v/>
      </c>
      <c r="AD30" s="67" t="str">
        <f>IF($E30&gt;"",VLOOKUP($E:$E,'Zásobník PD aktivní'!$C:$R,15,0),"")</f>
        <v/>
      </c>
      <c r="AE30" s="64" t="str">
        <f t="shared" si="9"/>
        <v/>
      </c>
      <c r="AF30" s="67">
        <v>0</v>
      </c>
      <c r="AG30" s="64"/>
      <c r="AH30" s="64"/>
      <c r="AI30" s="70"/>
      <c r="AJ30" s="70"/>
      <c r="AK30" s="64"/>
      <c r="AL30" s="71"/>
      <c r="AM30" s="71"/>
      <c r="AN30" s="71"/>
      <c r="AO30" s="71"/>
      <c r="AP30" s="71"/>
      <c r="AQ30" s="71"/>
      <c r="AR30" s="70"/>
      <c r="AS30" s="71"/>
      <c r="AT30" s="71"/>
      <c r="AU30" s="5"/>
      <c r="AV30" t="s">
        <v>293</v>
      </c>
      <c r="AW30" t="s">
        <v>250</v>
      </c>
    </row>
    <row r="31" spans="3:49" x14ac:dyDescent="0.25">
      <c r="C31" t="s">
        <v>293</v>
      </c>
      <c r="D31" s="75" t="s">
        <v>293</v>
      </c>
      <c r="E31" s="76"/>
      <c r="F31" s="60" t="str">
        <f>IF($E31&gt;"",VLOOKUP($E:$E,'Zásobník PD aktivní'!$C:$AD,27,0),"")</f>
        <v/>
      </c>
      <c r="G31" s="74"/>
      <c r="H31" s="61" t="str">
        <f>IF($E31&gt;"",VLOOKUP($E:$E,'Zásobník PD aktivní'!$C:$H,2,0),"")</f>
        <v/>
      </c>
      <c r="I31" s="61" t="str">
        <f>IF($E31&gt;"",VLOOKUP($E:$E,'Zásobník PD aktivní'!$C:$H,3,0),"")</f>
        <v/>
      </c>
      <c r="J31" s="61" t="str">
        <f>IF($E31&gt;"",VLOOKUP($E:$E,'Zásobník PD aktivní'!$C:$H,4,0),"")</f>
        <v/>
      </c>
      <c r="K31" s="61" t="str">
        <f>IF($E31&gt;"",VLOOKUP($E:$E,'Zásobník PD aktivní'!$C:$H,5,0),"")</f>
        <v/>
      </c>
      <c r="L31" s="62" t="str">
        <f>IF($E31&gt;"",VLOOKUP($E:$E,'Zásobník PD aktivní'!$C:$H,6,0),"")</f>
        <v/>
      </c>
      <c r="M31" s="63" t="str">
        <f t="shared" si="0"/>
        <v/>
      </c>
      <c r="N31" s="63" t="str">
        <f>IF($E31&gt;"",VLOOKUP($E:$E,'Zásobník PD aktivní'!$C:$I,7,0),"")</f>
        <v/>
      </c>
      <c r="O31" s="63" t="str">
        <f t="shared" si="1"/>
        <v/>
      </c>
      <c r="P31" s="67" t="str">
        <f>IF($E31&gt;"",VLOOKUP($E:$E,'Zásobník PD aktivní'!$C:$R,8,0),"")</f>
        <v/>
      </c>
      <c r="Q31" s="64" t="str">
        <f t="shared" si="2"/>
        <v/>
      </c>
      <c r="R31" s="65" t="str">
        <f>IF($E31&gt;"",VLOOKUP($E:$E,'Zásobník PD aktivní'!$C:$R,9,0),"")</f>
        <v/>
      </c>
      <c r="S31" s="66" t="str">
        <f t="shared" si="3"/>
        <v/>
      </c>
      <c r="T31" s="67" t="str">
        <f>IF($E31&gt;"",VLOOKUP($E:$E,'Zásobník PD aktivní'!$C:$R,10,0),"")</f>
        <v/>
      </c>
      <c r="U31" s="64" t="str">
        <f t="shared" si="4"/>
        <v/>
      </c>
      <c r="V31" s="65" t="str">
        <f>IF($E31&gt;"",VLOOKUP($E:$E,'Zásobník PD aktivní'!$C:$R,11,0),"")</f>
        <v/>
      </c>
      <c r="W31" s="66" t="str">
        <f t="shared" si="5"/>
        <v/>
      </c>
      <c r="X31" s="67" t="str">
        <f>IF($E31&gt;"",VLOOKUP($E:$E,'Zásobník PD aktivní'!$C:$R,12,0),"")</f>
        <v/>
      </c>
      <c r="Y31" s="64" t="str">
        <f t="shared" si="6"/>
        <v/>
      </c>
      <c r="Z31" s="68" t="str">
        <f>IF($E31&gt;"",VLOOKUP($E:$E,'Zásobník PD aktivní'!$C:$R,13,0),"")</f>
        <v/>
      </c>
      <c r="AA31" s="69" t="str">
        <f t="shared" si="7"/>
        <v/>
      </c>
      <c r="AB31" s="67" t="str">
        <f>IF($E31&gt;"",VLOOKUP($E:$E,'Zásobník PD aktivní'!$C:$R,14,0),"")</f>
        <v/>
      </c>
      <c r="AC31" s="64" t="str">
        <f t="shared" si="8"/>
        <v/>
      </c>
      <c r="AD31" s="67" t="str">
        <f>IF($E31&gt;"",VLOOKUP($E:$E,'Zásobník PD aktivní'!$C:$R,15,0),"")</f>
        <v/>
      </c>
      <c r="AE31" s="64" t="str">
        <f t="shared" si="9"/>
        <v/>
      </c>
      <c r="AF31" s="67">
        <v>0</v>
      </c>
      <c r="AG31" s="64"/>
      <c r="AH31" s="64"/>
      <c r="AI31" s="70"/>
      <c r="AJ31" s="70"/>
      <c r="AK31" s="64"/>
      <c r="AL31" s="71"/>
      <c r="AM31" s="71"/>
      <c r="AN31" s="71"/>
      <c r="AO31" s="71"/>
      <c r="AP31" s="71"/>
      <c r="AQ31" s="71"/>
      <c r="AR31" s="70"/>
      <c r="AS31" s="71"/>
      <c r="AT31" s="71"/>
      <c r="AU31" s="5"/>
      <c r="AV31" t="s">
        <v>294</v>
      </c>
      <c r="AW31" t="s">
        <v>251</v>
      </c>
    </row>
    <row r="32" spans="3:49" x14ac:dyDescent="0.25">
      <c r="C32" t="s">
        <v>294</v>
      </c>
      <c r="D32" s="75" t="s">
        <v>294</v>
      </c>
      <c r="E32" s="76"/>
      <c r="F32" s="60" t="str">
        <f>IF($E32&gt;"",VLOOKUP($E:$E,'Zásobník PD aktivní'!$C:$AD,27,0),"")</f>
        <v/>
      </c>
      <c r="G32" s="74"/>
      <c r="H32" s="61" t="str">
        <f>IF($E32&gt;"",VLOOKUP($E:$E,'Zásobník PD aktivní'!$C:$H,2,0),"")</f>
        <v/>
      </c>
      <c r="I32" s="61" t="str">
        <f>IF($E32&gt;"",VLOOKUP($E:$E,'Zásobník PD aktivní'!$C:$H,3,0),"")</f>
        <v/>
      </c>
      <c r="J32" s="61" t="str">
        <f>IF($E32&gt;"",VLOOKUP($E:$E,'Zásobník PD aktivní'!$C:$H,4,0),"")</f>
        <v/>
      </c>
      <c r="K32" s="61" t="str">
        <f>IF($E32&gt;"",VLOOKUP($E:$E,'Zásobník PD aktivní'!$C:$H,5,0),"")</f>
        <v/>
      </c>
      <c r="L32" s="62" t="str">
        <f>IF($E32&gt;"",VLOOKUP($E:$E,'Zásobník PD aktivní'!$C:$H,6,0),"")</f>
        <v/>
      </c>
      <c r="M32" s="63" t="str">
        <f t="shared" si="0"/>
        <v/>
      </c>
      <c r="N32" s="63" t="str">
        <f>IF($E32&gt;"",VLOOKUP($E:$E,'Zásobník PD aktivní'!$C:$I,7,0),"")</f>
        <v/>
      </c>
      <c r="O32" s="63" t="str">
        <f t="shared" si="1"/>
        <v/>
      </c>
      <c r="P32" s="67" t="str">
        <f>IF($E32&gt;"",VLOOKUP($E:$E,'Zásobník PD aktivní'!$C:$R,8,0),"")</f>
        <v/>
      </c>
      <c r="Q32" s="64" t="str">
        <f t="shared" si="2"/>
        <v/>
      </c>
      <c r="R32" s="65" t="str">
        <f>IF($E32&gt;"",VLOOKUP($E:$E,'Zásobník PD aktivní'!$C:$R,9,0),"")</f>
        <v/>
      </c>
      <c r="S32" s="66" t="str">
        <f t="shared" si="3"/>
        <v/>
      </c>
      <c r="T32" s="67" t="str">
        <f>IF($E32&gt;"",VLOOKUP($E:$E,'Zásobník PD aktivní'!$C:$R,10,0),"")</f>
        <v/>
      </c>
      <c r="U32" s="64" t="str">
        <f t="shared" si="4"/>
        <v/>
      </c>
      <c r="V32" s="65" t="str">
        <f>IF($E32&gt;"",VLOOKUP($E:$E,'Zásobník PD aktivní'!$C:$R,11,0),"")</f>
        <v/>
      </c>
      <c r="W32" s="66" t="str">
        <f t="shared" si="5"/>
        <v/>
      </c>
      <c r="X32" s="67" t="str">
        <f>IF($E32&gt;"",VLOOKUP($E:$E,'Zásobník PD aktivní'!$C:$R,12,0),"")</f>
        <v/>
      </c>
      <c r="Y32" s="64" t="str">
        <f t="shared" si="6"/>
        <v/>
      </c>
      <c r="Z32" s="68" t="str">
        <f>IF($E32&gt;"",VLOOKUP($E:$E,'Zásobník PD aktivní'!$C:$R,13,0),"")</f>
        <v/>
      </c>
      <c r="AA32" s="69" t="str">
        <f t="shared" si="7"/>
        <v/>
      </c>
      <c r="AB32" s="67" t="str">
        <f>IF($E32&gt;"",VLOOKUP($E:$E,'Zásobník PD aktivní'!$C:$R,14,0),"")</f>
        <v/>
      </c>
      <c r="AC32" s="64" t="str">
        <f t="shared" si="8"/>
        <v/>
      </c>
      <c r="AD32" s="67" t="str">
        <f>IF($E32&gt;"",VLOOKUP($E:$E,'Zásobník PD aktivní'!$C:$R,15,0),"")</f>
        <v/>
      </c>
      <c r="AE32" s="64" t="str">
        <f t="shared" si="9"/>
        <v/>
      </c>
      <c r="AF32" s="67">
        <v>0</v>
      </c>
      <c r="AG32" s="64"/>
      <c r="AH32" s="64"/>
      <c r="AI32" s="70"/>
      <c r="AJ32" s="70"/>
      <c r="AK32" s="64"/>
      <c r="AL32" s="71"/>
      <c r="AM32" s="71"/>
      <c r="AN32" s="71"/>
      <c r="AO32" s="71"/>
      <c r="AP32" s="71"/>
      <c r="AQ32" s="71"/>
      <c r="AR32" s="70"/>
      <c r="AS32" s="71"/>
      <c r="AT32" s="71"/>
      <c r="AU32" s="5"/>
      <c r="AV32" t="s">
        <v>295</v>
      </c>
      <c r="AW32" t="s">
        <v>252</v>
      </c>
    </row>
    <row r="33" spans="3:49" x14ac:dyDescent="0.25">
      <c r="C33" t="s">
        <v>295</v>
      </c>
      <c r="D33" s="75" t="s">
        <v>295</v>
      </c>
      <c r="E33" s="76"/>
      <c r="F33" s="60" t="str">
        <f>IF($E33&gt;"",VLOOKUP($E:$E,'Zásobník PD aktivní'!$C:$AD,27,0),"")</f>
        <v/>
      </c>
      <c r="G33" s="74"/>
      <c r="H33" s="61" t="str">
        <f>IF($E33&gt;"",VLOOKUP($E:$E,'Zásobník PD aktivní'!$C:$H,2,0),"")</f>
        <v/>
      </c>
      <c r="I33" s="61" t="str">
        <f>IF($E33&gt;"",VLOOKUP($E:$E,'Zásobník PD aktivní'!$C:$H,3,0),"")</f>
        <v/>
      </c>
      <c r="J33" s="61" t="str">
        <f>IF($E33&gt;"",VLOOKUP($E:$E,'Zásobník PD aktivní'!$C:$H,4,0),"")</f>
        <v/>
      </c>
      <c r="K33" s="61" t="str">
        <f>IF($E33&gt;"",VLOOKUP($E:$E,'Zásobník PD aktivní'!$C:$H,5,0),"")</f>
        <v/>
      </c>
      <c r="L33" s="62" t="str">
        <f>IF($E33&gt;"",VLOOKUP($E:$E,'Zásobník PD aktivní'!$C:$H,6,0),"")</f>
        <v/>
      </c>
      <c r="M33" s="63" t="str">
        <f t="shared" si="0"/>
        <v/>
      </c>
      <c r="N33" s="63" t="str">
        <f>IF($E33&gt;"",VLOOKUP($E:$E,'Zásobník PD aktivní'!$C:$I,7,0),"")</f>
        <v/>
      </c>
      <c r="O33" s="63" t="str">
        <f t="shared" si="1"/>
        <v/>
      </c>
      <c r="P33" s="67" t="str">
        <f>IF($E33&gt;"",VLOOKUP($E:$E,'Zásobník PD aktivní'!$C:$R,8,0),"")</f>
        <v/>
      </c>
      <c r="Q33" s="64" t="str">
        <f t="shared" si="2"/>
        <v/>
      </c>
      <c r="R33" s="65" t="str">
        <f>IF($E33&gt;"",VLOOKUP($E:$E,'Zásobník PD aktivní'!$C:$R,9,0),"")</f>
        <v/>
      </c>
      <c r="S33" s="66" t="str">
        <f t="shared" si="3"/>
        <v/>
      </c>
      <c r="T33" s="67" t="str">
        <f>IF($E33&gt;"",VLOOKUP($E:$E,'Zásobník PD aktivní'!$C:$R,10,0),"")</f>
        <v/>
      </c>
      <c r="U33" s="64" t="str">
        <f t="shared" si="4"/>
        <v/>
      </c>
      <c r="V33" s="65" t="str">
        <f>IF($E33&gt;"",VLOOKUP($E:$E,'Zásobník PD aktivní'!$C:$R,11,0),"")</f>
        <v/>
      </c>
      <c r="W33" s="66" t="str">
        <f t="shared" si="5"/>
        <v/>
      </c>
      <c r="X33" s="67" t="str">
        <f>IF($E33&gt;"",VLOOKUP($E:$E,'Zásobník PD aktivní'!$C:$R,12,0),"")</f>
        <v/>
      </c>
      <c r="Y33" s="64" t="str">
        <f t="shared" si="6"/>
        <v/>
      </c>
      <c r="Z33" s="68" t="str">
        <f>IF($E33&gt;"",VLOOKUP($E:$E,'Zásobník PD aktivní'!$C:$R,13,0),"")</f>
        <v/>
      </c>
      <c r="AA33" s="69" t="str">
        <f t="shared" si="7"/>
        <v/>
      </c>
      <c r="AB33" s="67" t="str">
        <f>IF($E33&gt;"",VLOOKUP($E:$E,'Zásobník PD aktivní'!$C:$R,14,0),"")</f>
        <v/>
      </c>
      <c r="AC33" s="64" t="str">
        <f t="shared" si="8"/>
        <v/>
      </c>
      <c r="AD33" s="67" t="str">
        <f>IF($E33&gt;"",VLOOKUP($E:$E,'Zásobník PD aktivní'!$C:$R,15,0),"")</f>
        <v/>
      </c>
      <c r="AE33" s="64" t="str">
        <f t="shared" si="9"/>
        <v/>
      </c>
      <c r="AF33" s="67">
        <v>0</v>
      </c>
      <c r="AG33" s="64"/>
      <c r="AH33" s="64"/>
      <c r="AI33" s="70"/>
      <c r="AJ33" s="70"/>
      <c r="AK33" s="64"/>
      <c r="AL33" s="71"/>
      <c r="AM33" s="71"/>
      <c r="AN33" s="71"/>
      <c r="AO33" s="71"/>
      <c r="AP33" s="71"/>
      <c r="AQ33" s="71"/>
      <c r="AR33" s="70"/>
      <c r="AS33" s="71"/>
      <c r="AT33" s="71"/>
      <c r="AU33" s="5"/>
      <c r="AV33" t="s">
        <v>296</v>
      </c>
      <c r="AW33" t="s">
        <v>253</v>
      </c>
    </row>
    <row r="34" spans="3:49" x14ac:dyDescent="0.25">
      <c r="C34" t="s">
        <v>296</v>
      </c>
      <c r="D34" s="75" t="s">
        <v>296</v>
      </c>
      <c r="E34" s="76"/>
      <c r="F34" s="60" t="str">
        <f>IF($E34&gt;"",VLOOKUP($E:$E,'Zásobník PD aktivní'!$C:$AD,27,0),"")</f>
        <v/>
      </c>
      <c r="G34" s="74"/>
      <c r="H34" s="61" t="str">
        <f>IF($E34&gt;"",VLOOKUP($E:$E,'Zásobník PD aktivní'!$C:$H,2,0),"")</f>
        <v/>
      </c>
      <c r="I34" s="61" t="str">
        <f>IF($E34&gt;"",VLOOKUP($E:$E,'Zásobník PD aktivní'!$C:$H,3,0),"")</f>
        <v/>
      </c>
      <c r="J34" s="61" t="str">
        <f>IF($E34&gt;"",VLOOKUP($E:$E,'Zásobník PD aktivní'!$C:$H,4,0),"")</f>
        <v/>
      </c>
      <c r="K34" s="61" t="str">
        <f>IF($E34&gt;"",VLOOKUP($E:$E,'Zásobník PD aktivní'!$C:$H,5,0),"")</f>
        <v/>
      </c>
      <c r="L34" s="62" t="str">
        <f>IF($E34&gt;"",VLOOKUP($E:$E,'Zásobník PD aktivní'!$C:$H,6,0),"")</f>
        <v/>
      </c>
      <c r="M34" s="63" t="str">
        <f t="shared" si="0"/>
        <v/>
      </c>
      <c r="N34" s="63" t="str">
        <f>IF($E34&gt;"",VLOOKUP($E:$E,'Zásobník PD aktivní'!$C:$I,7,0),"")</f>
        <v/>
      </c>
      <c r="O34" s="63" t="str">
        <f t="shared" si="1"/>
        <v/>
      </c>
      <c r="P34" s="67" t="str">
        <f>IF($E34&gt;"",VLOOKUP($E:$E,'Zásobník PD aktivní'!$C:$R,8,0),"")</f>
        <v/>
      </c>
      <c r="Q34" s="64" t="str">
        <f t="shared" si="2"/>
        <v/>
      </c>
      <c r="R34" s="65" t="str">
        <f>IF($E34&gt;"",VLOOKUP($E:$E,'Zásobník PD aktivní'!$C:$R,9,0),"")</f>
        <v/>
      </c>
      <c r="S34" s="66" t="str">
        <f t="shared" si="3"/>
        <v/>
      </c>
      <c r="T34" s="67" t="str">
        <f>IF($E34&gt;"",VLOOKUP($E:$E,'Zásobník PD aktivní'!$C:$R,10,0),"")</f>
        <v/>
      </c>
      <c r="U34" s="64" t="str">
        <f t="shared" si="4"/>
        <v/>
      </c>
      <c r="V34" s="65" t="str">
        <f>IF($E34&gt;"",VLOOKUP($E:$E,'Zásobník PD aktivní'!$C:$R,11,0),"")</f>
        <v/>
      </c>
      <c r="W34" s="66" t="str">
        <f t="shared" si="5"/>
        <v/>
      </c>
      <c r="X34" s="67" t="str">
        <f>IF($E34&gt;"",VLOOKUP($E:$E,'Zásobník PD aktivní'!$C:$R,12,0),"")</f>
        <v/>
      </c>
      <c r="Y34" s="64" t="str">
        <f t="shared" si="6"/>
        <v/>
      </c>
      <c r="Z34" s="68" t="str">
        <f>IF($E34&gt;"",VLOOKUP($E:$E,'Zásobník PD aktivní'!$C:$R,13,0),"")</f>
        <v/>
      </c>
      <c r="AA34" s="69" t="str">
        <f t="shared" si="7"/>
        <v/>
      </c>
      <c r="AB34" s="67" t="str">
        <f>IF($E34&gt;"",VLOOKUP($E:$E,'Zásobník PD aktivní'!$C:$R,14,0),"")</f>
        <v/>
      </c>
      <c r="AC34" s="64" t="str">
        <f t="shared" si="8"/>
        <v/>
      </c>
      <c r="AD34" s="67" t="str">
        <f>IF($E34&gt;"",VLOOKUP($E:$E,'Zásobník PD aktivní'!$C:$R,15,0),"")</f>
        <v/>
      </c>
      <c r="AE34" s="64" t="str">
        <f t="shared" si="9"/>
        <v/>
      </c>
      <c r="AF34" s="67">
        <v>0</v>
      </c>
      <c r="AG34" s="64"/>
      <c r="AH34" s="64"/>
      <c r="AI34" s="70"/>
      <c r="AJ34" s="70"/>
      <c r="AK34" s="64"/>
      <c r="AL34" s="71"/>
      <c r="AM34" s="71"/>
      <c r="AN34" s="71"/>
      <c r="AO34" s="71"/>
      <c r="AP34" s="71"/>
      <c r="AQ34" s="71"/>
      <c r="AR34" s="70"/>
      <c r="AS34" s="71"/>
      <c r="AT34" s="71"/>
      <c r="AU34" s="5"/>
      <c r="AV34" t="s">
        <v>297</v>
      </c>
      <c r="AW34" t="s">
        <v>254</v>
      </c>
    </row>
    <row r="35" spans="3:49" x14ac:dyDescent="0.25">
      <c r="C35" t="s">
        <v>297</v>
      </c>
      <c r="D35" s="75" t="s">
        <v>297</v>
      </c>
      <c r="E35" s="76"/>
      <c r="F35" s="60" t="str">
        <f>IF($E35&gt;"",VLOOKUP($E:$E,'Zásobník PD aktivní'!$C:$AD,27,0),"")</f>
        <v/>
      </c>
      <c r="G35" s="74"/>
      <c r="H35" s="61" t="str">
        <f>IF($E35&gt;"",VLOOKUP($E:$E,'Zásobník PD aktivní'!$C:$H,2,0),"")</f>
        <v/>
      </c>
      <c r="I35" s="61" t="str">
        <f>IF($E35&gt;"",VLOOKUP($E:$E,'Zásobník PD aktivní'!$C:$H,3,0),"")</f>
        <v/>
      </c>
      <c r="J35" s="61" t="str">
        <f>IF($E35&gt;"",VLOOKUP($E:$E,'Zásobník PD aktivní'!$C:$H,4,0),"")</f>
        <v/>
      </c>
      <c r="K35" s="61" t="str">
        <f>IF($E35&gt;"",VLOOKUP($E:$E,'Zásobník PD aktivní'!$C:$H,5,0),"")</f>
        <v/>
      </c>
      <c r="L35" s="62" t="str">
        <f>IF($E35&gt;"",VLOOKUP($E:$E,'Zásobník PD aktivní'!$C:$H,6,0),"")</f>
        <v/>
      </c>
      <c r="M35" s="63" t="str">
        <f t="shared" si="0"/>
        <v/>
      </c>
      <c r="N35" s="63" t="str">
        <f>IF($E35&gt;"",VLOOKUP($E:$E,'Zásobník PD aktivní'!$C:$I,7,0),"")</f>
        <v/>
      </c>
      <c r="O35" s="63" t="str">
        <f t="shared" si="1"/>
        <v/>
      </c>
      <c r="P35" s="67" t="str">
        <f>IF($E35&gt;"",VLOOKUP($E:$E,'Zásobník PD aktivní'!$C:$R,8,0),"")</f>
        <v/>
      </c>
      <c r="Q35" s="64" t="str">
        <f t="shared" si="2"/>
        <v/>
      </c>
      <c r="R35" s="65" t="str">
        <f>IF($E35&gt;"",VLOOKUP($E:$E,'Zásobník PD aktivní'!$C:$R,9,0),"")</f>
        <v/>
      </c>
      <c r="S35" s="66" t="str">
        <f t="shared" si="3"/>
        <v/>
      </c>
      <c r="T35" s="67" t="str">
        <f>IF($E35&gt;"",VLOOKUP($E:$E,'Zásobník PD aktivní'!$C:$R,10,0),"")</f>
        <v/>
      </c>
      <c r="U35" s="64" t="str">
        <f t="shared" si="4"/>
        <v/>
      </c>
      <c r="V35" s="65" t="str">
        <f>IF($E35&gt;"",VLOOKUP($E:$E,'Zásobník PD aktivní'!$C:$R,11,0),"")</f>
        <v/>
      </c>
      <c r="W35" s="66" t="str">
        <f t="shared" si="5"/>
        <v/>
      </c>
      <c r="X35" s="67" t="str">
        <f>IF($E35&gt;"",VLOOKUP($E:$E,'Zásobník PD aktivní'!$C:$R,12,0),"")</f>
        <v/>
      </c>
      <c r="Y35" s="64" t="str">
        <f t="shared" si="6"/>
        <v/>
      </c>
      <c r="Z35" s="68" t="str">
        <f>IF($E35&gt;"",VLOOKUP($E:$E,'Zásobník PD aktivní'!$C:$R,13,0),"")</f>
        <v/>
      </c>
      <c r="AA35" s="69" t="str">
        <f t="shared" si="7"/>
        <v/>
      </c>
      <c r="AB35" s="67" t="str">
        <f>IF($E35&gt;"",VLOOKUP($E:$E,'Zásobník PD aktivní'!$C:$R,14,0),"")</f>
        <v/>
      </c>
      <c r="AC35" s="64" t="str">
        <f t="shared" si="8"/>
        <v/>
      </c>
      <c r="AD35" s="67" t="str">
        <f>IF($E35&gt;"",VLOOKUP($E:$E,'Zásobník PD aktivní'!$C:$R,15,0),"")</f>
        <v/>
      </c>
      <c r="AE35" s="64" t="str">
        <f t="shared" si="9"/>
        <v/>
      </c>
      <c r="AF35" s="67">
        <v>0</v>
      </c>
      <c r="AG35" s="64"/>
      <c r="AH35" s="64"/>
      <c r="AI35" s="70"/>
      <c r="AJ35" s="70"/>
      <c r="AK35" s="64"/>
      <c r="AL35" s="71"/>
      <c r="AM35" s="71"/>
      <c r="AN35" s="71"/>
      <c r="AO35" s="71"/>
      <c r="AP35" s="71"/>
      <c r="AQ35" s="71"/>
      <c r="AR35" s="70"/>
      <c r="AS35" s="71"/>
      <c r="AT35" s="71"/>
      <c r="AU35" s="5"/>
      <c r="AV35" t="s">
        <v>130</v>
      </c>
      <c r="AW35" t="s">
        <v>259</v>
      </c>
    </row>
    <row r="36" spans="3:49" x14ac:dyDescent="0.25">
      <c r="C36" t="s">
        <v>366</v>
      </c>
      <c r="D36" s="75" t="s">
        <v>366</v>
      </c>
      <c r="E36" s="76"/>
      <c r="F36" s="60" t="str">
        <f>IF($E36&gt;"",VLOOKUP($E:$E,'Zásobník PD aktivní'!$C:$AD,27,0),"")</f>
        <v/>
      </c>
      <c r="G36" s="74"/>
      <c r="H36" s="61" t="str">
        <f>IF($E36&gt;"",VLOOKUP($E:$E,'Zásobník PD aktivní'!$C:$H,2,0),"")</f>
        <v/>
      </c>
      <c r="I36" s="61" t="str">
        <f>IF($E36&gt;"",VLOOKUP($E:$E,'Zásobník PD aktivní'!$C:$H,3,0),"")</f>
        <v/>
      </c>
      <c r="J36" s="61" t="str">
        <f>IF($E36&gt;"",VLOOKUP($E:$E,'Zásobník PD aktivní'!$C:$H,4,0),"")</f>
        <v/>
      </c>
      <c r="K36" s="61" t="str">
        <f>IF($E36&gt;"",VLOOKUP($E:$E,'Zásobník PD aktivní'!$C:$H,5,0),"")</f>
        <v/>
      </c>
      <c r="L36" s="62" t="str">
        <f>IF($E36&gt;"",VLOOKUP($E:$E,'Zásobník PD aktivní'!$C:$H,6,0),"")</f>
        <v/>
      </c>
      <c r="M36" s="63" t="str">
        <f t="shared" si="0"/>
        <v/>
      </c>
      <c r="N36" s="63" t="str">
        <f>IF($E36&gt;"",VLOOKUP($E:$E,'Zásobník PD aktivní'!$C:$I,7,0),"")</f>
        <v/>
      </c>
      <c r="O36" s="63" t="str">
        <f t="shared" si="1"/>
        <v/>
      </c>
      <c r="P36" s="67" t="str">
        <f>IF($E36&gt;"",VLOOKUP($E:$E,'Zásobník PD aktivní'!$C:$R,8,0),"")</f>
        <v/>
      </c>
      <c r="Q36" s="64" t="str">
        <f t="shared" si="2"/>
        <v/>
      </c>
      <c r="R36" s="65" t="str">
        <f>IF($E36&gt;"",VLOOKUP($E:$E,'Zásobník PD aktivní'!$C:$R,9,0),"")</f>
        <v/>
      </c>
      <c r="S36" s="66" t="str">
        <f t="shared" si="3"/>
        <v/>
      </c>
      <c r="T36" s="67" t="str">
        <f>IF($E36&gt;"",VLOOKUP($E:$E,'Zásobník PD aktivní'!$C:$R,10,0),"")</f>
        <v/>
      </c>
      <c r="U36" s="64" t="str">
        <f t="shared" si="4"/>
        <v/>
      </c>
      <c r="V36" s="65" t="str">
        <f>IF($E36&gt;"",VLOOKUP($E:$E,'Zásobník PD aktivní'!$C:$R,11,0),"")</f>
        <v/>
      </c>
      <c r="W36" s="66" t="str">
        <f t="shared" si="5"/>
        <v/>
      </c>
      <c r="X36" s="67" t="str">
        <f>IF($E36&gt;"",VLOOKUP($E:$E,'Zásobník PD aktivní'!$C:$R,12,0),"")</f>
        <v/>
      </c>
      <c r="Y36" s="64" t="str">
        <f t="shared" si="6"/>
        <v/>
      </c>
      <c r="Z36" s="68" t="str">
        <f>IF($E36&gt;"",VLOOKUP($E:$E,'Zásobník PD aktivní'!$C:$R,13,0),"")</f>
        <v/>
      </c>
      <c r="AA36" s="69" t="str">
        <f t="shared" si="7"/>
        <v/>
      </c>
      <c r="AB36" s="67" t="str">
        <f>IF($E36&gt;"",VLOOKUP($E:$E,'Zásobník PD aktivní'!$C:$R,14,0),"")</f>
        <v/>
      </c>
      <c r="AC36" s="64" t="str">
        <f t="shared" si="8"/>
        <v/>
      </c>
      <c r="AD36" s="67" t="str">
        <f>IF($E36&gt;"",VLOOKUP($E:$E,'Zásobník PD aktivní'!$C:$R,15,0),"")</f>
        <v/>
      </c>
      <c r="AE36" s="64" t="str">
        <f t="shared" si="9"/>
        <v/>
      </c>
      <c r="AF36" s="67">
        <v>0</v>
      </c>
      <c r="AG36" s="64"/>
      <c r="AH36" s="64"/>
      <c r="AI36" s="70"/>
      <c r="AJ36" s="70"/>
      <c r="AK36" s="64"/>
      <c r="AL36" s="71"/>
      <c r="AM36" s="71"/>
      <c r="AN36" s="71"/>
      <c r="AO36" s="71"/>
      <c r="AP36" s="71"/>
      <c r="AQ36" s="71"/>
      <c r="AR36" s="70"/>
      <c r="AS36" s="71"/>
      <c r="AT36" s="71"/>
      <c r="AU36" s="5"/>
      <c r="AV36" t="s">
        <v>205</v>
      </c>
      <c r="AW36" t="s">
        <v>260</v>
      </c>
    </row>
    <row r="37" spans="3:49" x14ac:dyDescent="0.25">
      <c r="C37" t="s">
        <v>367</v>
      </c>
      <c r="D37" s="75" t="s">
        <v>367</v>
      </c>
      <c r="E37" s="76"/>
      <c r="F37" s="60" t="str">
        <f>IF($E37&gt;"",VLOOKUP($E:$E,'Zásobník PD aktivní'!$C:$AD,27,0),"")</f>
        <v/>
      </c>
      <c r="G37" s="74"/>
      <c r="H37" s="61" t="str">
        <f>IF($E37&gt;"",VLOOKUP($E:$E,'Zásobník PD aktivní'!$C:$H,2,0),"")</f>
        <v/>
      </c>
      <c r="I37" s="61" t="str">
        <f>IF($E37&gt;"",VLOOKUP($E:$E,'Zásobník PD aktivní'!$C:$H,3,0),"")</f>
        <v/>
      </c>
      <c r="J37" s="61" t="str">
        <f>IF($E37&gt;"",VLOOKUP($E:$E,'Zásobník PD aktivní'!$C:$H,4,0),"")</f>
        <v/>
      </c>
      <c r="K37" s="61" t="str">
        <f>IF($E37&gt;"",VLOOKUP($E:$E,'Zásobník PD aktivní'!$C:$H,5,0),"")</f>
        <v/>
      </c>
      <c r="L37" s="62" t="str">
        <f>IF($E37&gt;"",VLOOKUP($E:$E,'Zásobník PD aktivní'!$C:$H,6,0),"")</f>
        <v/>
      </c>
      <c r="M37" s="63" t="str">
        <f t="shared" si="0"/>
        <v/>
      </c>
      <c r="N37" s="63" t="str">
        <f>IF($E37&gt;"",VLOOKUP($E:$E,'Zásobník PD aktivní'!$C:$I,7,0),"")</f>
        <v/>
      </c>
      <c r="O37" s="63" t="str">
        <f t="shared" si="1"/>
        <v/>
      </c>
      <c r="P37" s="67" t="str">
        <f>IF($E37&gt;"",VLOOKUP($E:$E,'Zásobník PD aktivní'!$C:$R,8,0),"")</f>
        <v/>
      </c>
      <c r="Q37" s="64" t="str">
        <f t="shared" si="2"/>
        <v/>
      </c>
      <c r="R37" s="65" t="str">
        <f>IF($E37&gt;"",VLOOKUP($E:$E,'Zásobník PD aktivní'!$C:$R,9,0),"")</f>
        <v/>
      </c>
      <c r="S37" s="66" t="str">
        <f t="shared" si="3"/>
        <v/>
      </c>
      <c r="T37" s="67" t="str">
        <f>IF($E37&gt;"",VLOOKUP($E:$E,'Zásobník PD aktivní'!$C:$R,10,0),"")</f>
        <v/>
      </c>
      <c r="U37" s="64" t="str">
        <f t="shared" si="4"/>
        <v/>
      </c>
      <c r="V37" s="65" t="str">
        <f>IF($E37&gt;"",VLOOKUP($E:$E,'Zásobník PD aktivní'!$C:$R,11,0),"")</f>
        <v/>
      </c>
      <c r="W37" s="66" t="str">
        <f t="shared" si="5"/>
        <v/>
      </c>
      <c r="X37" s="67" t="str">
        <f>IF($E37&gt;"",VLOOKUP($E:$E,'Zásobník PD aktivní'!$C:$R,12,0),"")</f>
        <v/>
      </c>
      <c r="Y37" s="64" t="str">
        <f t="shared" si="6"/>
        <v/>
      </c>
      <c r="Z37" s="68" t="str">
        <f>IF($E37&gt;"",VLOOKUP($E:$E,'Zásobník PD aktivní'!$C:$R,13,0),"")</f>
        <v/>
      </c>
      <c r="AA37" s="69" t="str">
        <f t="shared" si="7"/>
        <v/>
      </c>
      <c r="AB37" s="67" t="str">
        <f>IF($E37&gt;"",VLOOKUP($E:$E,'Zásobník PD aktivní'!$C:$R,14,0),"")</f>
        <v/>
      </c>
      <c r="AC37" s="64" t="str">
        <f t="shared" si="8"/>
        <v/>
      </c>
      <c r="AD37" s="67" t="str">
        <f>IF($E37&gt;"",VLOOKUP($E:$E,'Zásobník PD aktivní'!$C:$R,15,0),"")</f>
        <v/>
      </c>
      <c r="AE37" s="64" t="str">
        <f t="shared" si="9"/>
        <v/>
      </c>
      <c r="AF37" s="67">
        <v>0</v>
      </c>
      <c r="AG37" s="64"/>
      <c r="AH37" s="64"/>
      <c r="AI37" s="70"/>
      <c r="AJ37" s="70"/>
      <c r="AK37" s="64"/>
      <c r="AL37" s="71"/>
      <c r="AM37" s="71"/>
      <c r="AN37" s="71"/>
      <c r="AO37" s="71"/>
      <c r="AP37" s="71"/>
      <c r="AQ37" s="71"/>
      <c r="AR37" s="70"/>
      <c r="AS37" s="71"/>
      <c r="AT37" s="71"/>
      <c r="AU37" s="5"/>
      <c r="AV37" t="s">
        <v>206</v>
      </c>
      <c r="AW37" t="s">
        <v>261</v>
      </c>
    </row>
    <row r="38" spans="3:49" x14ac:dyDescent="0.25">
      <c r="C38" t="s">
        <v>368</v>
      </c>
      <c r="D38" s="75" t="s">
        <v>368</v>
      </c>
      <c r="E38" s="76"/>
      <c r="F38" s="60" t="str">
        <f>IF($E38&gt;"",VLOOKUP($E:$E,'Zásobník PD aktivní'!$C:$AD,27,0),"")</f>
        <v/>
      </c>
      <c r="G38" s="74"/>
      <c r="H38" s="61" t="str">
        <f>IF($E38&gt;"",VLOOKUP($E:$E,'Zásobník PD aktivní'!$C:$H,2,0),"")</f>
        <v/>
      </c>
      <c r="I38" s="61" t="str">
        <f>IF($E38&gt;"",VLOOKUP($E:$E,'Zásobník PD aktivní'!$C:$H,3,0),"")</f>
        <v/>
      </c>
      <c r="J38" s="61" t="str">
        <f>IF($E38&gt;"",VLOOKUP($E:$E,'Zásobník PD aktivní'!$C:$H,4,0),"")</f>
        <v/>
      </c>
      <c r="K38" s="61" t="str">
        <f>IF($E38&gt;"",VLOOKUP($E:$E,'Zásobník PD aktivní'!$C:$H,5,0),"")</f>
        <v/>
      </c>
      <c r="L38" s="62" t="str">
        <f>IF($E38&gt;"",VLOOKUP($E:$E,'Zásobník PD aktivní'!$C:$H,6,0),"")</f>
        <v/>
      </c>
      <c r="M38" s="63" t="str">
        <f t="shared" si="0"/>
        <v/>
      </c>
      <c r="N38" s="63" t="str">
        <f>IF($E38&gt;"",VLOOKUP($E:$E,'Zásobník PD aktivní'!$C:$I,7,0),"")</f>
        <v/>
      </c>
      <c r="O38" s="63" t="str">
        <f t="shared" si="1"/>
        <v/>
      </c>
      <c r="P38" s="67" t="str">
        <f>IF($E38&gt;"",VLOOKUP($E:$E,'Zásobník PD aktivní'!$C:$R,8,0),"")</f>
        <v/>
      </c>
      <c r="Q38" s="64" t="str">
        <f t="shared" si="2"/>
        <v/>
      </c>
      <c r="R38" s="65" t="str">
        <f>IF($E38&gt;"",VLOOKUP($E:$E,'Zásobník PD aktivní'!$C:$R,9,0),"")</f>
        <v/>
      </c>
      <c r="S38" s="66" t="str">
        <f t="shared" si="3"/>
        <v/>
      </c>
      <c r="T38" s="67" t="str">
        <f>IF($E38&gt;"",VLOOKUP($E:$E,'Zásobník PD aktivní'!$C:$R,10,0),"")</f>
        <v/>
      </c>
      <c r="U38" s="64" t="str">
        <f t="shared" si="4"/>
        <v/>
      </c>
      <c r="V38" s="65" t="str">
        <f>IF($E38&gt;"",VLOOKUP($E:$E,'Zásobník PD aktivní'!$C:$R,11,0),"")</f>
        <v/>
      </c>
      <c r="W38" s="66" t="str">
        <f t="shared" si="5"/>
        <v/>
      </c>
      <c r="X38" s="67" t="str">
        <f>IF($E38&gt;"",VLOOKUP($E:$E,'Zásobník PD aktivní'!$C:$R,12,0),"")</f>
        <v/>
      </c>
      <c r="Y38" s="64" t="str">
        <f t="shared" si="6"/>
        <v/>
      </c>
      <c r="Z38" s="68" t="str">
        <f>IF($E38&gt;"",VLOOKUP($E:$E,'Zásobník PD aktivní'!$C:$R,13,0),"")</f>
        <v/>
      </c>
      <c r="AA38" s="69" t="str">
        <f t="shared" si="7"/>
        <v/>
      </c>
      <c r="AB38" s="67" t="str">
        <f>IF($E38&gt;"",VLOOKUP($E:$E,'Zásobník PD aktivní'!$C:$R,14,0),"")</f>
        <v/>
      </c>
      <c r="AC38" s="64" t="str">
        <f t="shared" si="8"/>
        <v/>
      </c>
      <c r="AD38" s="67" t="str">
        <f>IF($E38&gt;"",VLOOKUP($E:$E,'Zásobník PD aktivní'!$C:$R,15,0),"")</f>
        <v/>
      </c>
      <c r="AE38" s="64" t="str">
        <f t="shared" si="9"/>
        <v/>
      </c>
      <c r="AF38" s="67">
        <v>0</v>
      </c>
      <c r="AG38" s="64"/>
      <c r="AH38" s="64"/>
      <c r="AI38" s="70"/>
      <c r="AJ38" s="70"/>
      <c r="AK38" s="64"/>
      <c r="AL38" s="71"/>
      <c r="AM38" s="71"/>
      <c r="AN38" s="71"/>
      <c r="AO38" s="71"/>
      <c r="AP38" s="71"/>
      <c r="AQ38" s="71"/>
      <c r="AR38" s="70"/>
      <c r="AS38" s="71"/>
      <c r="AT38" s="71"/>
      <c r="AU38" s="5"/>
      <c r="AV38" t="s">
        <v>130</v>
      </c>
      <c r="AW38" t="s">
        <v>262</v>
      </c>
    </row>
    <row r="39" spans="3:49" x14ac:dyDescent="0.25">
      <c r="C39" t="s">
        <v>369</v>
      </c>
      <c r="D39" s="75" t="s">
        <v>369</v>
      </c>
      <c r="E39" s="76"/>
      <c r="F39" s="60" t="str">
        <f>IF($E39&gt;"",VLOOKUP($E:$E,'Zásobník PD aktivní'!$C:$AD,27,0),"")</f>
        <v/>
      </c>
      <c r="G39" s="74"/>
      <c r="H39" s="61" t="str">
        <f>IF($E39&gt;"",VLOOKUP($E:$E,'Zásobník PD aktivní'!$C:$H,2,0),"")</f>
        <v/>
      </c>
      <c r="I39" s="61" t="str">
        <f>IF($E39&gt;"",VLOOKUP($E:$E,'Zásobník PD aktivní'!$C:$H,3,0),"")</f>
        <v/>
      </c>
      <c r="J39" s="61" t="str">
        <f>IF($E39&gt;"",VLOOKUP($E:$E,'Zásobník PD aktivní'!$C:$H,4,0),"")</f>
        <v/>
      </c>
      <c r="K39" s="61" t="str">
        <f>IF($E39&gt;"",VLOOKUP($E:$E,'Zásobník PD aktivní'!$C:$H,5,0),"")</f>
        <v/>
      </c>
      <c r="L39" s="62" t="str">
        <f>IF($E39&gt;"",VLOOKUP($E:$E,'Zásobník PD aktivní'!$C:$H,6,0),"")</f>
        <v/>
      </c>
      <c r="M39" s="63" t="str">
        <f t="shared" si="0"/>
        <v/>
      </c>
      <c r="N39" s="63" t="str">
        <f>IF($E39&gt;"",VLOOKUP($E:$E,'Zásobník PD aktivní'!$C:$I,7,0),"")</f>
        <v/>
      </c>
      <c r="O39" s="63" t="str">
        <f t="shared" si="1"/>
        <v/>
      </c>
      <c r="P39" s="67" t="str">
        <f>IF($E39&gt;"",VLOOKUP($E:$E,'Zásobník PD aktivní'!$C:$R,8,0),"")</f>
        <v/>
      </c>
      <c r="Q39" s="64" t="str">
        <f t="shared" si="2"/>
        <v/>
      </c>
      <c r="R39" s="65" t="str">
        <f>IF($E39&gt;"",VLOOKUP($E:$E,'Zásobník PD aktivní'!$C:$R,9,0),"")</f>
        <v/>
      </c>
      <c r="S39" s="66" t="str">
        <f t="shared" si="3"/>
        <v/>
      </c>
      <c r="T39" s="67" t="str">
        <f>IF($E39&gt;"",VLOOKUP($E:$E,'Zásobník PD aktivní'!$C:$R,10,0),"")</f>
        <v/>
      </c>
      <c r="U39" s="64" t="str">
        <f t="shared" si="4"/>
        <v/>
      </c>
      <c r="V39" s="65" t="str">
        <f>IF($E39&gt;"",VLOOKUP($E:$E,'Zásobník PD aktivní'!$C:$R,11,0),"")</f>
        <v/>
      </c>
      <c r="W39" s="66" t="str">
        <f t="shared" si="5"/>
        <v/>
      </c>
      <c r="X39" s="67" t="str">
        <f>IF($E39&gt;"",VLOOKUP($E:$E,'Zásobník PD aktivní'!$C:$R,12,0),"")</f>
        <v/>
      </c>
      <c r="Y39" s="64" t="str">
        <f t="shared" si="6"/>
        <v/>
      </c>
      <c r="Z39" s="68" t="str">
        <f>IF($E39&gt;"",VLOOKUP($E:$E,'Zásobník PD aktivní'!$C:$R,13,0),"")</f>
        <v/>
      </c>
      <c r="AA39" s="69" t="str">
        <f t="shared" si="7"/>
        <v/>
      </c>
      <c r="AB39" s="67" t="str">
        <f>IF($E39&gt;"",VLOOKUP($E:$E,'Zásobník PD aktivní'!$C:$R,14,0),"")</f>
        <v/>
      </c>
      <c r="AC39" s="64" t="str">
        <f t="shared" si="8"/>
        <v/>
      </c>
      <c r="AD39" s="67" t="str">
        <f>IF($E39&gt;"",VLOOKUP($E:$E,'Zásobník PD aktivní'!$C:$R,15,0),"")</f>
        <v/>
      </c>
      <c r="AE39" s="64" t="str">
        <f t="shared" si="9"/>
        <v/>
      </c>
      <c r="AF39" s="67">
        <v>0</v>
      </c>
      <c r="AG39" s="64"/>
      <c r="AH39" s="64"/>
      <c r="AI39" s="70"/>
      <c r="AJ39" s="70"/>
      <c r="AK39" s="64"/>
      <c r="AL39" s="71"/>
      <c r="AM39" s="71"/>
      <c r="AN39" s="71"/>
      <c r="AO39" s="71"/>
      <c r="AP39" s="71"/>
      <c r="AQ39" s="71"/>
      <c r="AR39" s="70"/>
      <c r="AS39" s="71"/>
      <c r="AT39" s="71"/>
      <c r="AU39" s="5"/>
      <c r="AV39" t="s">
        <v>130</v>
      </c>
      <c r="AW39" t="s">
        <v>263</v>
      </c>
    </row>
    <row r="40" spans="3:49" x14ac:dyDescent="0.25">
      <c r="C40" t="s">
        <v>370</v>
      </c>
      <c r="D40" s="75" t="s">
        <v>370</v>
      </c>
      <c r="E40" s="76"/>
      <c r="F40" s="60" t="str">
        <f>IF($E40&gt;"",VLOOKUP($E:$E,'Zásobník PD aktivní'!$C:$AD,27,0),"")</f>
        <v/>
      </c>
      <c r="G40" s="74"/>
      <c r="H40" s="61" t="str">
        <f>IF($E40&gt;"",VLOOKUP($E:$E,'Zásobník PD aktivní'!$C:$H,2,0),"")</f>
        <v/>
      </c>
      <c r="I40" s="61" t="str">
        <f>IF($E40&gt;"",VLOOKUP($E:$E,'Zásobník PD aktivní'!$C:$H,3,0),"")</f>
        <v/>
      </c>
      <c r="J40" s="61" t="str">
        <f>IF($E40&gt;"",VLOOKUP($E:$E,'Zásobník PD aktivní'!$C:$H,4,0),"")</f>
        <v/>
      </c>
      <c r="K40" s="61" t="str">
        <f>IF($E40&gt;"",VLOOKUP($E:$E,'Zásobník PD aktivní'!$C:$H,5,0),"")</f>
        <v/>
      </c>
      <c r="L40" s="62" t="str">
        <f>IF($E40&gt;"",VLOOKUP($E:$E,'Zásobník PD aktivní'!$C:$H,6,0),"")</f>
        <v/>
      </c>
      <c r="M40" s="63" t="str">
        <f t="shared" si="0"/>
        <v/>
      </c>
      <c r="N40" s="63" t="str">
        <f>IF($E40&gt;"",VLOOKUP($E:$E,'Zásobník PD aktivní'!$C:$I,7,0),"")</f>
        <v/>
      </c>
      <c r="O40" s="63" t="str">
        <f t="shared" si="1"/>
        <v/>
      </c>
      <c r="P40" s="67" t="str">
        <f>IF($E40&gt;"",VLOOKUP($E:$E,'Zásobník PD aktivní'!$C:$R,8,0),"")</f>
        <v/>
      </c>
      <c r="Q40" s="64" t="str">
        <f t="shared" si="2"/>
        <v/>
      </c>
      <c r="R40" s="65" t="str">
        <f>IF($E40&gt;"",VLOOKUP($E:$E,'Zásobník PD aktivní'!$C:$R,9,0),"")</f>
        <v/>
      </c>
      <c r="S40" s="66" t="str">
        <f t="shared" si="3"/>
        <v/>
      </c>
      <c r="T40" s="67" t="str">
        <f>IF($E40&gt;"",VLOOKUP($E:$E,'Zásobník PD aktivní'!$C:$R,10,0),"")</f>
        <v/>
      </c>
      <c r="U40" s="64" t="str">
        <f t="shared" si="4"/>
        <v/>
      </c>
      <c r="V40" s="65" t="str">
        <f>IF($E40&gt;"",VLOOKUP($E:$E,'Zásobník PD aktivní'!$C:$R,11,0),"")</f>
        <v/>
      </c>
      <c r="W40" s="66" t="str">
        <f t="shared" si="5"/>
        <v/>
      </c>
      <c r="X40" s="67" t="str">
        <f>IF($E40&gt;"",VLOOKUP($E:$E,'Zásobník PD aktivní'!$C:$R,12,0),"")</f>
        <v/>
      </c>
      <c r="Y40" s="64" t="str">
        <f t="shared" si="6"/>
        <v/>
      </c>
      <c r="Z40" s="68" t="str">
        <f>IF($E40&gt;"",VLOOKUP($E:$E,'Zásobník PD aktivní'!$C:$R,13,0),"")</f>
        <v/>
      </c>
      <c r="AA40" s="69" t="str">
        <f t="shared" si="7"/>
        <v/>
      </c>
      <c r="AB40" s="67" t="str">
        <f>IF($E40&gt;"",VLOOKUP($E:$E,'Zásobník PD aktivní'!$C:$R,14,0),"")</f>
        <v/>
      </c>
      <c r="AC40" s="64" t="str">
        <f t="shared" si="8"/>
        <v/>
      </c>
      <c r="AD40" s="67" t="str">
        <f>IF($E40&gt;"",VLOOKUP($E:$E,'Zásobník PD aktivní'!$C:$R,15,0),"")</f>
        <v/>
      </c>
      <c r="AE40" s="64" t="str">
        <f t="shared" si="9"/>
        <v/>
      </c>
      <c r="AF40" s="67">
        <v>0</v>
      </c>
      <c r="AG40" s="64"/>
      <c r="AH40" s="64"/>
      <c r="AI40" s="70"/>
      <c r="AJ40" s="70"/>
      <c r="AK40" s="64"/>
      <c r="AL40" s="71"/>
      <c r="AM40" s="71"/>
      <c r="AN40" s="71"/>
      <c r="AO40" s="71"/>
      <c r="AP40" s="71"/>
      <c r="AQ40" s="71"/>
      <c r="AR40" s="70"/>
      <c r="AS40" s="71"/>
      <c r="AT40" s="71"/>
      <c r="AU40" s="5"/>
      <c r="AV40" t="s">
        <v>205</v>
      </c>
      <c r="AW40" t="s">
        <v>264</v>
      </c>
    </row>
    <row r="41" spans="3:49" x14ac:dyDescent="0.25">
      <c r="C41" t="s">
        <v>371</v>
      </c>
      <c r="D41" s="75" t="s">
        <v>371</v>
      </c>
      <c r="E41" s="76"/>
      <c r="F41" s="60" t="str">
        <f>IF($E41&gt;"",VLOOKUP($E:$E,'Zásobník PD aktivní'!$C:$AD,27,0),"")</f>
        <v/>
      </c>
      <c r="G41" s="74"/>
      <c r="H41" s="61" t="str">
        <f>IF($E41&gt;"",VLOOKUP($E:$E,'Zásobník PD aktivní'!$C:$H,2,0),"")</f>
        <v/>
      </c>
      <c r="I41" s="61" t="str">
        <f>IF($E41&gt;"",VLOOKUP($E:$E,'Zásobník PD aktivní'!$C:$H,3,0),"")</f>
        <v/>
      </c>
      <c r="J41" s="61" t="str">
        <f>IF($E41&gt;"",VLOOKUP($E:$E,'Zásobník PD aktivní'!$C:$H,4,0),"")</f>
        <v/>
      </c>
      <c r="K41" s="61" t="str">
        <f>IF($E41&gt;"",VLOOKUP($E:$E,'Zásobník PD aktivní'!$C:$H,5,0),"")</f>
        <v/>
      </c>
      <c r="L41" s="62" t="str">
        <f>IF($E41&gt;"",VLOOKUP($E:$E,'Zásobník PD aktivní'!$C:$H,6,0),"")</f>
        <v/>
      </c>
      <c r="M41" s="63" t="str">
        <f t="shared" si="0"/>
        <v/>
      </c>
      <c r="N41" s="63" t="str">
        <f>IF($E41&gt;"",VLOOKUP($E:$E,'Zásobník PD aktivní'!$C:$I,7,0),"")</f>
        <v/>
      </c>
      <c r="O41" s="63" t="str">
        <f t="shared" si="1"/>
        <v/>
      </c>
      <c r="P41" s="67" t="str">
        <f>IF($E41&gt;"",VLOOKUP($E:$E,'Zásobník PD aktivní'!$C:$R,8,0),"")</f>
        <v/>
      </c>
      <c r="Q41" s="64" t="str">
        <f t="shared" si="2"/>
        <v/>
      </c>
      <c r="R41" s="65" t="str">
        <f>IF($E41&gt;"",VLOOKUP($E:$E,'Zásobník PD aktivní'!$C:$R,9,0),"")</f>
        <v/>
      </c>
      <c r="S41" s="66" t="str">
        <f t="shared" si="3"/>
        <v/>
      </c>
      <c r="T41" s="67" t="str">
        <f>IF($E41&gt;"",VLOOKUP($E:$E,'Zásobník PD aktivní'!$C:$R,10,0),"")</f>
        <v/>
      </c>
      <c r="U41" s="64" t="str">
        <f t="shared" si="4"/>
        <v/>
      </c>
      <c r="V41" s="65" t="str">
        <f>IF($E41&gt;"",VLOOKUP($E:$E,'Zásobník PD aktivní'!$C:$R,11,0),"")</f>
        <v/>
      </c>
      <c r="W41" s="66" t="str">
        <f t="shared" si="5"/>
        <v/>
      </c>
      <c r="X41" s="67" t="str">
        <f>IF($E41&gt;"",VLOOKUP($E:$E,'Zásobník PD aktivní'!$C:$R,12,0),"")</f>
        <v/>
      </c>
      <c r="Y41" s="64" t="str">
        <f t="shared" si="6"/>
        <v/>
      </c>
      <c r="Z41" s="68" t="str">
        <f>IF($E41&gt;"",VLOOKUP($E:$E,'Zásobník PD aktivní'!$C:$R,13,0),"")</f>
        <v/>
      </c>
      <c r="AA41" s="69" t="str">
        <f t="shared" si="7"/>
        <v/>
      </c>
      <c r="AB41" s="67" t="str">
        <f>IF($E41&gt;"",VLOOKUP($E:$E,'Zásobník PD aktivní'!$C:$R,14,0),"")</f>
        <v/>
      </c>
      <c r="AC41" s="64" t="str">
        <f t="shared" si="8"/>
        <v/>
      </c>
      <c r="AD41" s="67" t="str">
        <f>IF($E41&gt;"",VLOOKUP($E:$E,'Zásobník PD aktivní'!$C:$R,15,0),"")</f>
        <v/>
      </c>
      <c r="AE41" s="64" t="str">
        <f t="shared" si="9"/>
        <v/>
      </c>
      <c r="AF41" s="67">
        <v>0</v>
      </c>
      <c r="AG41" s="64"/>
      <c r="AH41" s="64"/>
      <c r="AI41" s="70"/>
      <c r="AJ41" s="70"/>
      <c r="AK41" s="64"/>
      <c r="AL41" s="71"/>
      <c r="AM41" s="71"/>
      <c r="AN41" s="71"/>
      <c r="AO41" s="71"/>
      <c r="AP41" s="71"/>
      <c r="AQ41" s="71"/>
      <c r="AR41" s="70"/>
      <c r="AS41" s="71"/>
      <c r="AT41" s="71"/>
      <c r="AU41" s="5"/>
      <c r="AV41" t="s">
        <v>206</v>
      </c>
      <c r="AW41" t="s">
        <v>265</v>
      </c>
    </row>
    <row r="42" spans="3:49" x14ac:dyDescent="0.25">
      <c r="C42" t="s">
        <v>372</v>
      </c>
      <c r="D42" s="75" t="s">
        <v>372</v>
      </c>
      <c r="E42" s="73"/>
      <c r="F42" s="60" t="str">
        <f>IF($E42&gt;"",VLOOKUP($E:$E,'Zásobník PD aktivní'!$C:$AD,27,0),"")</f>
        <v/>
      </c>
      <c r="G42" s="74"/>
      <c r="H42" s="61" t="str">
        <f>IF($E42&gt;"",VLOOKUP($E:$E,'Zásobník PD aktivní'!$C:$H,2,0),"")</f>
        <v/>
      </c>
      <c r="I42" s="61" t="str">
        <f>IF($E42&gt;"",VLOOKUP($E:$E,'Zásobník PD aktivní'!$C:$H,3,0),"")</f>
        <v/>
      </c>
      <c r="J42" s="61" t="str">
        <f>IF($E42&gt;"",VLOOKUP($E:$E,'Zásobník PD aktivní'!$C:$H,4,0),"")</f>
        <v/>
      </c>
      <c r="K42" s="61" t="str">
        <f>IF($E42&gt;"",VLOOKUP($E:$E,'Zásobník PD aktivní'!$C:$H,5,0),"")</f>
        <v/>
      </c>
      <c r="L42" s="62" t="str">
        <f>IF($E42&gt;"",VLOOKUP($E:$E,'Zásobník PD aktivní'!$C:$H,6,0),"")</f>
        <v/>
      </c>
      <c r="M42" s="63" t="str">
        <f t="shared" si="0"/>
        <v/>
      </c>
      <c r="N42" s="63" t="str">
        <f>IF($E42&gt;"",VLOOKUP($E:$E,'Zásobník PD aktivní'!$C:$I,7,0),"")</f>
        <v/>
      </c>
      <c r="O42" s="63" t="str">
        <f t="shared" si="1"/>
        <v/>
      </c>
      <c r="P42" s="67" t="str">
        <f>IF($E42&gt;"",VLOOKUP($E:$E,'Zásobník PD aktivní'!$C:$R,8,0),"")</f>
        <v/>
      </c>
      <c r="Q42" s="64" t="str">
        <f t="shared" si="2"/>
        <v/>
      </c>
      <c r="R42" s="65" t="str">
        <f>IF($E42&gt;"",VLOOKUP($E:$E,'Zásobník PD aktivní'!$C:$R,9,0),"")</f>
        <v/>
      </c>
      <c r="S42" s="66" t="str">
        <f t="shared" si="3"/>
        <v/>
      </c>
      <c r="T42" s="67" t="str">
        <f>IF($E42&gt;"",VLOOKUP($E:$E,'Zásobník PD aktivní'!$C:$R,10,0),"")</f>
        <v/>
      </c>
      <c r="U42" s="64" t="str">
        <f t="shared" si="4"/>
        <v/>
      </c>
      <c r="V42" s="65" t="str">
        <f>IF($E42&gt;"",VLOOKUP($E:$E,'Zásobník PD aktivní'!$C:$R,11,0),"")</f>
        <v/>
      </c>
      <c r="W42" s="66" t="str">
        <f t="shared" si="5"/>
        <v/>
      </c>
      <c r="X42" s="67" t="str">
        <f>IF($E42&gt;"",VLOOKUP($E:$E,'Zásobník PD aktivní'!$C:$R,12,0),"")</f>
        <v/>
      </c>
      <c r="Y42" s="64" t="str">
        <f t="shared" si="6"/>
        <v/>
      </c>
      <c r="Z42" s="68" t="str">
        <f>IF($E42&gt;"",VLOOKUP($E:$E,'Zásobník PD aktivní'!$C:$R,13,0),"")</f>
        <v/>
      </c>
      <c r="AA42" s="69" t="str">
        <f t="shared" si="7"/>
        <v/>
      </c>
      <c r="AB42" s="67" t="str">
        <f>IF($E42&gt;"",VLOOKUP($E:$E,'Zásobník PD aktivní'!$C:$R,14,0),"")</f>
        <v/>
      </c>
      <c r="AC42" s="64" t="str">
        <f t="shared" si="8"/>
        <v/>
      </c>
      <c r="AD42" s="67" t="str">
        <f>IF($E42&gt;"",VLOOKUP($E:$E,'Zásobník PD aktivní'!$C:$R,15,0),"")</f>
        <v/>
      </c>
      <c r="AE42" s="64" t="str">
        <f t="shared" si="9"/>
        <v/>
      </c>
      <c r="AF42" s="67">
        <v>0</v>
      </c>
      <c r="AG42" s="64"/>
      <c r="AH42" s="64"/>
      <c r="AI42" s="70"/>
      <c r="AJ42" s="70"/>
      <c r="AK42" s="64"/>
      <c r="AL42" s="71"/>
      <c r="AM42" s="71"/>
      <c r="AN42" s="71"/>
      <c r="AO42" s="71"/>
      <c r="AP42" s="79"/>
      <c r="AQ42" s="71"/>
      <c r="AR42" s="70"/>
      <c r="AS42" s="71"/>
      <c r="AT42" s="71"/>
      <c r="AU42" s="72"/>
      <c r="AV42" t="s">
        <v>130</v>
      </c>
      <c r="AW42" t="s">
        <v>266</v>
      </c>
    </row>
    <row r="43" spans="3:49" x14ac:dyDescent="0.25">
      <c r="C43" t="s">
        <v>373</v>
      </c>
      <c r="D43" s="75" t="s">
        <v>373</v>
      </c>
      <c r="E43" s="76"/>
      <c r="F43" s="60" t="str">
        <f>IF($E43&gt;"",VLOOKUP($E:$E,'Zásobník PD aktivní'!$C:$AD,27,0),"")</f>
        <v/>
      </c>
      <c r="G43" s="74"/>
      <c r="H43" s="61" t="str">
        <f>IF($E43&gt;"",VLOOKUP($E:$E,'Zásobník PD aktivní'!$C:$H,2,0),"")</f>
        <v/>
      </c>
      <c r="I43" s="61" t="str">
        <f>IF($E43&gt;"",VLOOKUP($E:$E,'Zásobník PD aktivní'!$C:$H,3,0),"")</f>
        <v/>
      </c>
      <c r="J43" s="61" t="str">
        <f>IF($E43&gt;"",VLOOKUP($E:$E,'Zásobník PD aktivní'!$C:$H,4,0),"")</f>
        <v/>
      </c>
      <c r="K43" s="61" t="str">
        <f>IF($E43&gt;"",VLOOKUP($E:$E,'Zásobník PD aktivní'!$C:$H,5,0),"")</f>
        <v/>
      </c>
      <c r="L43" s="62" t="str">
        <f>IF($E43&gt;"",VLOOKUP($E:$E,'Zásobník PD aktivní'!$C:$H,6,0),"")</f>
        <v/>
      </c>
      <c r="M43" s="63" t="str">
        <f t="shared" si="0"/>
        <v/>
      </c>
      <c r="N43" s="63" t="str">
        <f>IF($E43&gt;"",VLOOKUP($E:$E,'Zásobník PD aktivní'!$C:$I,7,0),"")</f>
        <v/>
      </c>
      <c r="O43" s="63" t="str">
        <f t="shared" si="1"/>
        <v/>
      </c>
      <c r="P43" s="67" t="str">
        <f>IF($E43&gt;"",VLOOKUP($E:$E,'Zásobník PD aktivní'!$C:$R,8,0),"")</f>
        <v/>
      </c>
      <c r="Q43" s="64" t="str">
        <f t="shared" si="2"/>
        <v/>
      </c>
      <c r="R43" s="65" t="str">
        <f>IF($E43&gt;"",VLOOKUP($E:$E,'Zásobník PD aktivní'!$C:$R,9,0),"")</f>
        <v/>
      </c>
      <c r="S43" s="66" t="str">
        <f t="shared" si="3"/>
        <v/>
      </c>
      <c r="T43" s="67" t="str">
        <f>IF($E43&gt;"",VLOOKUP($E:$E,'Zásobník PD aktivní'!$C:$R,10,0),"")</f>
        <v/>
      </c>
      <c r="U43" s="64" t="str">
        <f t="shared" si="4"/>
        <v/>
      </c>
      <c r="V43" s="65" t="str">
        <f>IF($E43&gt;"",VLOOKUP($E:$E,'Zásobník PD aktivní'!$C:$R,11,0),"")</f>
        <v/>
      </c>
      <c r="W43" s="66" t="str">
        <f t="shared" si="5"/>
        <v/>
      </c>
      <c r="X43" s="67" t="str">
        <f>IF($E43&gt;"",VLOOKUP($E:$E,'Zásobník PD aktivní'!$C:$R,12,0),"")</f>
        <v/>
      </c>
      <c r="Y43" s="64" t="str">
        <f t="shared" si="6"/>
        <v/>
      </c>
      <c r="Z43" s="68" t="str">
        <f>IF($E43&gt;"",VLOOKUP($E:$E,'Zásobník PD aktivní'!$C:$R,13,0),"")</f>
        <v/>
      </c>
      <c r="AA43" s="69" t="str">
        <f t="shared" si="7"/>
        <v/>
      </c>
      <c r="AB43" s="67" t="str">
        <f>IF($E43&gt;"",VLOOKUP($E:$E,'Zásobník PD aktivní'!$C:$R,14,0),"")</f>
        <v/>
      </c>
      <c r="AC43" s="64" t="str">
        <f t="shared" si="8"/>
        <v/>
      </c>
      <c r="AD43" s="67" t="str">
        <f>IF($E43&gt;"",VLOOKUP($E:$E,'Zásobník PD aktivní'!$C:$R,15,0),"")</f>
        <v/>
      </c>
      <c r="AE43" s="64" t="str">
        <f t="shared" si="9"/>
        <v/>
      </c>
      <c r="AF43" s="67">
        <v>0</v>
      </c>
      <c r="AG43" s="64"/>
      <c r="AH43" s="64"/>
      <c r="AI43" s="70"/>
      <c r="AJ43" s="70"/>
      <c r="AK43" s="64"/>
      <c r="AL43" s="71"/>
      <c r="AM43" s="71"/>
      <c r="AN43" s="71"/>
      <c r="AO43" s="71"/>
      <c r="AP43" s="71"/>
      <c r="AQ43" s="71"/>
      <c r="AR43" s="70"/>
      <c r="AS43" s="71"/>
      <c r="AT43" s="71"/>
      <c r="AU43" s="5"/>
      <c r="AV43" t="s">
        <v>205</v>
      </c>
      <c r="AW43" t="s">
        <v>267</v>
      </c>
    </row>
    <row r="44" spans="3:49" x14ac:dyDescent="0.25">
      <c r="C44" t="s">
        <v>374</v>
      </c>
      <c r="D44" s="75" t="s">
        <v>374</v>
      </c>
      <c r="E44" s="76"/>
      <c r="F44" s="60" t="str">
        <f>IF($E44&gt;"",VLOOKUP($E:$E,'Zásobník PD aktivní'!$C:$AD,27,0),"")</f>
        <v/>
      </c>
      <c r="G44" s="74"/>
      <c r="H44" s="61" t="str">
        <f>IF($E44&gt;"",VLOOKUP($E:$E,'Zásobník PD aktivní'!$C:$H,2,0),"")</f>
        <v/>
      </c>
      <c r="I44" s="61" t="str">
        <f>IF($E44&gt;"",VLOOKUP($E:$E,'Zásobník PD aktivní'!$C:$H,3,0),"")</f>
        <v/>
      </c>
      <c r="J44" s="61" t="str">
        <f>IF($E44&gt;"",VLOOKUP($E:$E,'Zásobník PD aktivní'!$C:$H,4,0),"")</f>
        <v/>
      </c>
      <c r="K44" s="61" t="str">
        <f>IF($E44&gt;"",VLOOKUP($E:$E,'Zásobník PD aktivní'!$C:$H,5,0),"")</f>
        <v/>
      </c>
      <c r="L44" s="62" t="str">
        <f>IF($E44&gt;"",VLOOKUP($E:$E,'Zásobník PD aktivní'!$C:$H,6,0),"")</f>
        <v/>
      </c>
      <c r="M44" s="63" t="str">
        <f t="shared" si="0"/>
        <v/>
      </c>
      <c r="N44" s="63" t="str">
        <f>IF($E44&gt;"",VLOOKUP($E:$E,'Zásobník PD aktivní'!$C:$I,7,0),"")</f>
        <v/>
      </c>
      <c r="O44" s="63" t="str">
        <f t="shared" si="1"/>
        <v/>
      </c>
      <c r="P44" s="67" t="str">
        <f>IF($E44&gt;"",VLOOKUP($E:$E,'Zásobník PD aktivní'!$C:$R,8,0),"")</f>
        <v/>
      </c>
      <c r="Q44" s="64" t="str">
        <f t="shared" si="2"/>
        <v/>
      </c>
      <c r="R44" s="65" t="str">
        <f>IF($E44&gt;"",VLOOKUP($E:$E,'Zásobník PD aktivní'!$C:$R,9,0),"")</f>
        <v/>
      </c>
      <c r="S44" s="66" t="str">
        <f t="shared" si="3"/>
        <v/>
      </c>
      <c r="T44" s="67" t="str">
        <f>IF($E44&gt;"",VLOOKUP($E:$E,'Zásobník PD aktivní'!$C:$R,10,0),"")</f>
        <v/>
      </c>
      <c r="U44" s="64" t="str">
        <f t="shared" si="4"/>
        <v/>
      </c>
      <c r="V44" s="65" t="str">
        <f>IF($E44&gt;"",VLOOKUP($E:$E,'Zásobník PD aktivní'!$C:$R,11,0),"")</f>
        <v/>
      </c>
      <c r="W44" s="66" t="str">
        <f t="shared" si="5"/>
        <v/>
      </c>
      <c r="X44" s="67" t="str">
        <f>IF($E44&gt;"",VLOOKUP($E:$E,'Zásobník PD aktivní'!$C:$R,12,0),"")</f>
        <v/>
      </c>
      <c r="Y44" s="64" t="str">
        <f t="shared" si="6"/>
        <v/>
      </c>
      <c r="Z44" s="68" t="str">
        <f>IF($E44&gt;"",VLOOKUP($E:$E,'Zásobník PD aktivní'!$C:$R,13,0),"")</f>
        <v/>
      </c>
      <c r="AA44" s="69" t="str">
        <f t="shared" si="7"/>
        <v/>
      </c>
      <c r="AB44" s="67" t="str">
        <f>IF($E44&gt;"",VLOOKUP($E:$E,'Zásobník PD aktivní'!$C:$R,14,0),"")</f>
        <v/>
      </c>
      <c r="AC44" s="64" t="str">
        <f t="shared" si="8"/>
        <v/>
      </c>
      <c r="AD44" s="67" t="str">
        <f>IF($E44&gt;"",VLOOKUP($E:$E,'Zásobník PD aktivní'!$C:$R,15,0),"")</f>
        <v/>
      </c>
      <c r="AE44" s="64" t="str">
        <f t="shared" si="9"/>
        <v/>
      </c>
      <c r="AF44" s="67">
        <v>0</v>
      </c>
      <c r="AG44" s="64"/>
      <c r="AH44" s="64"/>
      <c r="AI44" s="70"/>
      <c r="AJ44" s="70"/>
      <c r="AK44" s="64"/>
      <c r="AL44" s="71"/>
      <c r="AM44" s="71"/>
      <c r="AN44" s="71"/>
      <c r="AO44" s="71"/>
      <c r="AP44" s="71"/>
      <c r="AQ44" s="71"/>
      <c r="AR44" s="70"/>
      <c r="AS44" s="71"/>
      <c r="AT44" s="71"/>
      <c r="AU44" s="5"/>
      <c r="AV44" t="s">
        <v>206</v>
      </c>
      <c r="AW44" t="s">
        <v>268</v>
      </c>
    </row>
    <row r="45" spans="3:49" x14ac:dyDescent="0.25">
      <c r="C45" t="s">
        <v>375</v>
      </c>
      <c r="D45" s="75" t="s">
        <v>375</v>
      </c>
      <c r="E45" s="76"/>
      <c r="F45" s="60" t="str">
        <f>IF($E45&gt;"",VLOOKUP($E:$E,'Zásobník PD aktivní'!$C:$AD,27,0),"")</f>
        <v/>
      </c>
      <c r="G45" s="74"/>
      <c r="H45" s="61" t="str">
        <f>IF($E45&gt;"",VLOOKUP($E:$E,'Zásobník PD aktivní'!$C:$H,2,0),"")</f>
        <v/>
      </c>
      <c r="I45" s="61" t="str">
        <f>IF($E45&gt;"",VLOOKUP($E:$E,'Zásobník PD aktivní'!$C:$H,3,0),"")</f>
        <v/>
      </c>
      <c r="J45" s="61" t="str">
        <f>IF($E45&gt;"",VLOOKUP($E:$E,'Zásobník PD aktivní'!$C:$H,4,0),"")</f>
        <v/>
      </c>
      <c r="K45" s="61" t="str">
        <f>IF($E45&gt;"",VLOOKUP($E:$E,'Zásobník PD aktivní'!$C:$H,5,0),"")</f>
        <v/>
      </c>
      <c r="L45" s="62" t="str">
        <f>IF($E45&gt;"",VLOOKUP($E:$E,'Zásobník PD aktivní'!$C:$H,6,0),"")</f>
        <v/>
      </c>
      <c r="M45" s="63" t="str">
        <f t="shared" si="0"/>
        <v/>
      </c>
      <c r="N45" s="63" t="str">
        <f>IF($E45&gt;"",VLOOKUP($E:$E,'Zásobník PD aktivní'!$C:$I,7,0),"")</f>
        <v/>
      </c>
      <c r="O45" s="63" t="str">
        <f t="shared" si="1"/>
        <v/>
      </c>
      <c r="P45" s="67" t="str">
        <f>IF($E45&gt;"",VLOOKUP($E:$E,'Zásobník PD aktivní'!$C:$R,8,0),"")</f>
        <v/>
      </c>
      <c r="Q45" s="64" t="str">
        <f t="shared" si="2"/>
        <v/>
      </c>
      <c r="R45" s="65" t="str">
        <f>IF($E45&gt;"",VLOOKUP($E:$E,'Zásobník PD aktivní'!$C:$R,9,0),"")</f>
        <v/>
      </c>
      <c r="S45" s="66" t="str">
        <f t="shared" si="3"/>
        <v/>
      </c>
      <c r="T45" s="67" t="str">
        <f>IF($E45&gt;"",VLOOKUP($E:$E,'Zásobník PD aktivní'!$C:$R,10,0),"")</f>
        <v/>
      </c>
      <c r="U45" s="64" t="str">
        <f t="shared" si="4"/>
        <v/>
      </c>
      <c r="V45" s="65" t="str">
        <f>IF($E45&gt;"",VLOOKUP($E:$E,'Zásobník PD aktivní'!$C:$R,11,0),"")</f>
        <v/>
      </c>
      <c r="W45" s="66" t="str">
        <f t="shared" si="5"/>
        <v/>
      </c>
      <c r="X45" s="67" t="str">
        <f>IF($E45&gt;"",VLOOKUP($E:$E,'Zásobník PD aktivní'!$C:$R,12,0),"")</f>
        <v/>
      </c>
      <c r="Y45" s="64" t="str">
        <f t="shared" si="6"/>
        <v/>
      </c>
      <c r="Z45" s="68" t="str">
        <f>IF($E45&gt;"",VLOOKUP($E:$E,'Zásobník PD aktivní'!$C:$R,13,0),"")</f>
        <v/>
      </c>
      <c r="AA45" s="69" t="str">
        <f t="shared" si="7"/>
        <v/>
      </c>
      <c r="AB45" s="67" t="str">
        <f>IF($E45&gt;"",VLOOKUP($E:$E,'Zásobník PD aktivní'!$C:$R,14,0),"")</f>
        <v/>
      </c>
      <c r="AC45" s="64" t="str">
        <f t="shared" si="8"/>
        <v/>
      </c>
      <c r="AD45" s="67" t="str">
        <f>IF($E45&gt;"",VLOOKUP($E:$E,'Zásobník PD aktivní'!$C:$R,15,0),"")</f>
        <v/>
      </c>
      <c r="AE45" s="64" t="str">
        <f t="shared" si="9"/>
        <v/>
      </c>
      <c r="AF45" s="67">
        <v>0</v>
      </c>
      <c r="AG45" s="64"/>
      <c r="AH45" s="64"/>
      <c r="AI45" s="70"/>
      <c r="AJ45" s="70"/>
      <c r="AK45" s="64"/>
      <c r="AL45" s="71"/>
      <c r="AM45" s="71"/>
      <c r="AN45" s="71"/>
      <c r="AO45" s="71"/>
      <c r="AP45" s="71"/>
      <c r="AQ45" s="71"/>
      <c r="AR45" s="70"/>
      <c r="AS45" s="71"/>
      <c r="AT45" s="71"/>
      <c r="AU45" s="5"/>
      <c r="AV45" t="s">
        <v>207</v>
      </c>
      <c r="AW45" t="s">
        <v>268</v>
      </c>
    </row>
    <row r="46" spans="3:49" x14ac:dyDescent="0.25">
      <c r="C46" t="s">
        <v>376</v>
      </c>
      <c r="D46" s="75" t="s">
        <v>376</v>
      </c>
      <c r="E46" s="76"/>
      <c r="F46" s="60" t="str">
        <f>IF($E46&gt;"",VLOOKUP($E:$E,'Zásobník PD aktivní'!$C:$AD,27,0),"")</f>
        <v/>
      </c>
      <c r="G46" s="74"/>
      <c r="H46" s="61" t="str">
        <f>IF($E46&gt;"",VLOOKUP($E:$E,'Zásobník PD aktivní'!$C:$H,2,0),"")</f>
        <v/>
      </c>
      <c r="I46" s="61" t="str">
        <f>IF($E46&gt;"",VLOOKUP($E:$E,'Zásobník PD aktivní'!$C:$H,3,0),"")</f>
        <v/>
      </c>
      <c r="J46" s="61" t="str">
        <f>IF($E46&gt;"",VLOOKUP($E:$E,'Zásobník PD aktivní'!$C:$H,4,0),"")</f>
        <v/>
      </c>
      <c r="K46" s="61" t="str">
        <f>IF($E46&gt;"",VLOOKUP($E:$E,'Zásobník PD aktivní'!$C:$H,5,0),"")</f>
        <v/>
      </c>
      <c r="L46" s="62" t="str">
        <f>IF($E46&gt;"",VLOOKUP($E:$E,'Zásobník PD aktivní'!$C:$H,6,0),"")</f>
        <v/>
      </c>
      <c r="M46" s="63" t="str">
        <f t="shared" si="0"/>
        <v/>
      </c>
      <c r="N46" s="63" t="str">
        <f>IF($E46&gt;"",VLOOKUP($E:$E,'Zásobník PD aktivní'!$C:$I,7,0),"")</f>
        <v/>
      </c>
      <c r="O46" s="63" t="str">
        <f t="shared" si="1"/>
        <v/>
      </c>
      <c r="P46" s="67" t="str">
        <f>IF($E46&gt;"",VLOOKUP($E:$E,'Zásobník PD aktivní'!$C:$R,8,0),"")</f>
        <v/>
      </c>
      <c r="Q46" s="64" t="str">
        <f t="shared" si="2"/>
        <v/>
      </c>
      <c r="R46" s="65" t="str">
        <f>IF($E46&gt;"",VLOOKUP($E:$E,'Zásobník PD aktivní'!$C:$R,9,0),"")</f>
        <v/>
      </c>
      <c r="S46" s="66" t="str">
        <f t="shared" si="3"/>
        <v/>
      </c>
      <c r="T46" s="67" t="str">
        <f>IF($E46&gt;"",VLOOKUP($E:$E,'Zásobník PD aktivní'!$C:$R,10,0),"")</f>
        <v/>
      </c>
      <c r="U46" s="64" t="str">
        <f t="shared" si="4"/>
        <v/>
      </c>
      <c r="V46" s="65" t="str">
        <f>IF($E46&gt;"",VLOOKUP($E:$E,'Zásobník PD aktivní'!$C:$R,11,0),"")</f>
        <v/>
      </c>
      <c r="W46" s="66" t="str">
        <f t="shared" si="5"/>
        <v/>
      </c>
      <c r="X46" s="67" t="str">
        <f>IF($E46&gt;"",VLOOKUP($E:$E,'Zásobník PD aktivní'!$C:$R,12,0),"")</f>
        <v/>
      </c>
      <c r="Y46" s="64" t="str">
        <f t="shared" si="6"/>
        <v/>
      </c>
      <c r="Z46" s="68" t="str">
        <f>IF($E46&gt;"",VLOOKUP($E:$E,'Zásobník PD aktivní'!$C:$R,13,0),"")</f>
        <v/>
      </c>
      <c r="AA46" s="69" t="str">
        <f t="shared" si="7"/>
        <v/>
      </c>
      <c r="AB46" s="67" t="str">
        <f>IF($E46&gt;"",VLOOKUP($E:$E,'Zásobník PD aktivní'!$C:$R,14,0),"")</f>
        <v/>
      </c>
      <c r="AC46" s="64" t="str">
        <f t="shared" si="8"/>
        <v/>
      </c>
      <c r="AD46" s="67" t="str">
        <f>IF($E46&gt;"",VLOOKUP($E:$E,'Zásobník PD aktivní'!$C:$R,15,0),"")</f>
        <v/>
      </c>
      <c r="AE46" s="64" t="str">
        <f t="shared" si="9"/>
        <v/>
      </c>
      <c r="AF46" s="67">
        <v>0</v>
      </c>
      <c r="AG46" s="64"/>
      <c r="AH46" s="64"/>
      <c r="AI46" s="70"/>
      <c r="AJ46" s="70"/>
      <c r="AK46" s="64"/>
      <c r="AL46" s="71"/>
      <c r="AM46" s="71"/>
      <c r="AN46" s="71"/>
      <c r="AO46" s="71"/>
      <c r="AP46" s="71"/>
      <c r="AQ46" s="71"/>
      <c r="AR46" s="70"/>
      <c r="AS46" s="71"/>
      <c r="AT46" s="71"/>
      <c r="AU46" s="5"/>
      <c r="AV46" t="s">
        <v>208</v>
      </c>
      <c r="AW46" t="s">
        <v>269</v>
      </c>
    </row>
    <row r="47" spans="3:49" x14ac:dyDescent="0.25">
      <c r="C47" t="s">
        <v>377</v>
      </c>
      <c r="D47" s="75" t="s">
        <v>377</v>
      </c>
      <c r="E47" s="76"/>
      <c r="F47" s="60" t="str">
        <f>IF($E47&gt;"",VLOOKUP($E:$E,'Zásobník PD aktivní'!$C:$AD,27,0),"")</f>
        <v/>
      </c>
      <c r="G47" s="74"/>
      <c r="H47" s="61" t="str">
        <f>IF($E47&gt;"",VLOOKUP($E:$E,'Zásobník PD aktivní'!$C:$H,2,0),"")</f>
        <v/>
      </c>
      <c r="I47" s="61" t="str">
        <f>IF($E47&gt;"",VLOOKUP($E:$E,'Zásobník PD aktivní'!$C:$H,3,0),"")</f>
        <v/>
      </c>
      <c r="J47" s="61" t="str">
        <f>IF($E47&gt;"",VLOOKUP($E:$E,'Zásobník PD aktivní'!$C:$H,4,0),"")</f>
        <v/>
      </c>
      <c r="K47" s="61" t="str">
        <f>IF($E47&gt;"",VLOOKUP($E:$E,'Zásobník PD aktivní'!$C:$H,5,0),"")</f>
        <v/>
      </c>
      <c r="L47" s="62" t="str">
        <f>IF($E47&gt;"",VLOOKUP($E:$E,'Zásobník PD aktivní'!$C:$H,6,0),"")</f>
        <v/>
      </c>
      <c r="M47" s="63" t="str">
        <f t="shared" si="0"/>
        <v/>
      </c>
      <c r="N47" s="63" t="str">
        <f>IF($E47&gt;"",VLOOKUP($E:$E,'Zásobník PD aktivní'!$C:$I,7,0),"")</f>
        <v/>
      </c>
      <c r="O47" s="63" t="str">
        <f t="shared" si="1"/>
        <v/>
      </c>
      <c r="P47" s="67" t="str">
        <f>IF($E47&gt;"",VLOOKUP($E:$E,'Zásobník PD aktivní'!$C:$R,8,0),"")</f>
        <v/>
      </c>
      <c r="Q47" s="64" t="str">
        <f t="shared" si="2"/>
        <v/>
      </c>
      <c r="R47" s="65" t="str">
        <f>IF($E47&gt;"",VLOOKUP($E:$E,'Zásobník PD aktivní'!$C:$R,9,0),"")</f>
        <v/>
      </c>
      <c r="S47" s="66" t="str">
        <f t="shared" si="3"/>
        <v/>
      </c>
      <c r="T47" s="67" t="str">
        <f>IF($E47&gt;"",VLOOKUP($E:$E,'Zásobník PD aktivní'!$C:$R,10,0),"")</f>
        <v/>
      </c>
      <c r="U47" s="64" t="str">
        <f t="shared" si="4"/>
        <v/>
      </c>
      <c r="V47" s="65" t="str">
        <f>IF($E47&gt;"",VLOOKUP($E:$E,'Zásobník PD aktivní'!$C:$R,11,0),"")</f>
        <v/>
      </c>
      <c r="W47" s="66" t="str">
        <f t="shared" si="5"/>
        <v/>
      </c>
      <c r="X47" s="67" t="str">
        <f>IF($E47&gt;"",VLOOKUP($E:$E,'Zásobník PD aktivní'!$C:$R,12,0),"")</f>
        <v/>
      </c>
      <c r="Y47" s="64" t="str">
        <f t="shared" si="6"/>
        <v/>
      </c>
      <c r="Z47" s="68" t="str">
        <f>IF($E47&gt;"",VLOOKUP($E:$E,'Zásobník PD aktivní'!$C:$R,13,0),"")</f>
        <v/>
      </c>
      <c r="AA47" s="69" t="str">
        <f t="shared" si="7"/>
        <v/>
      </c>
      <c r="AB47" s="67" t="str">
        <f>IF($E47&gt;"",VLOOKUP($E:$E,'Zásobník PD aktivní'!$C:$R,14,0),"")</f>
        <v/>
      </c>
      <c r="AC47" s="64" t="str">
        <f t="shared" si="8"/>
        <v/>
      </c>
      <c r="AD47" s="67" t="str">
        <f>IF($E47&gt;"",VLOOKUP($E:$E,'Zásobník PD aktivní'!$C:$R,15,0),"")</f>
        <v/>
      </c>
      <c r="AE47" s="64" t="str">
        <f t="shared" si="9"/>
        <v/>
      </c>
      <c r="AF47" s="67">
        <v>0</v>
      </c>
      <c r="AG47" s="64"/>
      <c r="AH47" s="64"/>
      <c r="AI47" s="70"/>
      <c r="AJ47" s="70"/>
      <c r="AK47" s="64"/>
      <c r="AL47" s="71"/>
      <c r="AM47" s="71"/>
      <c r="AN47" s="71"/>
      <c r="AO47" s="71"/>
      <c r="AP47" s="71"/>
      <c r="AQ47" s="71"/>
      <c r="AR47" s="70"/>
      <c r="AS47" s="71"/>
      <c r="AT47" s="71"/>
      <c r="AU47" s="5"/>
      <c r="AV47" t="s">
        <v>209</v>
      </c>
      <c r="AW47" t="s">
        <v>270</v>
      </c>
    </row>
    <row r="48" spans="3:49" x14ac:dyDescent="0.25">
      <c r="C48" t="s">
        <v>378</v>
      </c>
      <c r="D48" s="75" t="s">
        <v>378</v>
      </c>
      <c r="E48" s="76"/>
      <c r="F48" s="60" t="str">
        <f>IF($E48&gt;"",VLOOKUP($E:$E,'Zásobník PD aktivní'!$C:$AD,27,0),"")</f>
        <v/>
      </c>
      <c r="G48" s="74"/>
      <c r="H48" s="61" t="str">
        <f>IF($E48&gt;"",VLOOKUP($E:$E,'Zásobník PD aktivní'!$C:$H,2,0),"")</f>
        <v/>
      </c>
      <c r="I48" s="61" t="str">
        <f>IF($E48&gt;"",VLOOKUP($E:$E,'Zásobník PD aktivní'!$C:$H,3,0),"")</f>
        <v/>
      </c>
      <c r="J48" s="61" t="str">
        <f>IF($E48&gt;"",VLOOKUP($E:$E,'Zásobník PD aktivní'!$C:$H,4,0),"")</f>
        <v/>
      </c>
      <c r="K48" s="61" t="str">
        <f>IF($E48&gt;"",VLOOKUP($E:$E,'Zásobník PD aktivní'!$C:$H,5,0),"")</f>
        <v/>
      </c>
      <c r="L48" s="62" t="str">
        <f>IF($E48&gt;"",VLOOKUP($E:$E,'Zásobník PD aktivní'!$C:$H,6,0),"")</f>
        <v/>
      </c>
      <c r="M48" s="63" t="str">
        <f t="shared" si="0"/>
        <v/>
      </c>
      <c r="N48" s="63" t="str">
        <f>IF($E48&gt;"",VLOOKUP($E:$E,'Zásobník PD aktivní'!$C:$I,7,0),"")</f>
        <v/>
      </c>
      <c r="O48" s="63" t="str">
        <f t="shared" si="1"/>
        <v/>
      </c>
      <c r="P48" s="67" t="str">
        <f>IF($E48&gt;"",VLOOKUP($E:$E,'Zásobník PD aktivní'!$C:$R,8,0),"")</f>
        <v/>
      </c>
      <c r="Q48" s="64" t="str">
        <f t="shared" si="2"/>
        <v/>
      </c>
      <c r="R48" s="65" t="str">
        <f>IF($E48&gt;"",VLOOKUP($E:$E,'Zásobník PD aktivní'!$C:$R,9,0),"")</f>
        <v/>
      </c>
      <c r="S48" s="66" t="str">
        <f t="shared" si="3"/>
        <v/>
      </c>
      <c r="T48" s="67" t="str">
        <f>IF($E48&gt;"",VLOOKUP($E:$E,'Zásobník PD aktivní'!$C:$R,10,0),"")</f>
        <v/>
      </c>
      <c r="U48" s="64" t="str">
        <f t="shared" si="4"/>
        <v/>
      </c>
      <c r="V48" s="65" t="str">
        <f>IF($E48&gt;"",VLOOKUP($E:$E,'Zásobník PD aktivní'!$C:$R,11,0),"")</f>
        <v/>
      </c>
      <c r="W48" s="66" t="str">
        <f t="shared" si="5"/>
        <v/>
      </c>
      <c r="X48" s="67" t="str">
        <f>IF($E48&gt;"",VLOOKUP($E:$E,'Zásobník PD aktivní'!$C:$R,12,0),"")</f>
        <v/>
      </c>
      <c r="Y48" s="64" t="str">
        <f t="shared" si="6"/>
        <v/>
      </c>
      <c r="Z48" s="68" t="str">
        <f>IF($E48&gt;"",VLOOKUP($E:$E,'Zásobník PD aktivní'!$C:$R,13,0),"")</f>
        <v/>
      </c>
      <c r="AA48" s="69" t="str">
        <f t="shared" si="7"/>
        <v/>
      </c>
      <c r="AB48" s="67" t="str">
        <f>IF($E48&gt;"",VLOOKUP($E:$E,'Zásobník PD aktivní'!$C:$R,14,0),"")</f>
        <v/>
      </c>
      <c r="AC48" s="64" t="str">
        <f t="shared" si="8"/>
        <v/>
      </c>
      <c r="AD48" s="67" t="str">
        <f>IF($E48&gt;"",VLOOKUP($E:$E,'Zásobník PD aktivní'!$C:$R,15,0),"")</f>
        <v/>
      </c>
      <c r="AE48" s="64" t="str">
        <f t="shared" si="9"/>
        <v/>
      </c>
      <c r="AF48" s="67">
        <v>0</v>
      </c>
      <c r="AG48" s="64"/>
      <c r="AH48" s="64"/>
      <c r="AI48" s="91"/>
      <c r="AJ48" s="70"/>
      <c r="AK48" s="64"/>
      <c r="AL48" s="71"/>
      <c r="AM48" s="71"/>
      <c r="AN48" s="71"/>
      <c r="AO48" s="71"/>
      <c r="AP48" s="71"/>
      <c r="AQ48" s="71"/>
      <c r="AR48" s="70"/>
      <c r="AS48" s="71"/>
      <c r="AT48" s="71"/>
      <c r="AU48" s="5"/>
      <c r="AV48" t="s">
        <v>210</v>
      </c>
      <c r="AW48" t="s">
        <v>271</v>
      </c>
    </row>
    <row r="49" spans="3:49" x14ac:dyDescent="0.25">
      <c r="C49" t="s">
        <v>379</v>
      </c>
      <c r="D49" s="75" t="s">
        <v>379</v>
      </c>
      <c r="E49" s="76"/>
      <c r="F49" s="60" t="str">
        <f>IF($E49&gt;"",VLOOKUP($E:$E,'Zásobník PD aktivní'!$C:$AD,27,0),"")</f>
        <v/>
      </c>
      <c r="G49" s="74"/>
      <c r="H49" s="61" t="str">
        <f>IF($E49&gt;"",VLOOKUP($E:$E,'Zásobník PD aktivní'!$C:$H,2,0),"")</f>
        <v/>
      </c>
      <c r="I49" s="61" t="str">
        <f>IF($E49&gt;"",VLOOKUP($E:$E,'Zásobník PD aktivní'!$C:$H,3,0),"")</f>
        <v/>
      </c>
      <c r="J49" s="61" t="str">
        <f>IF($E49&gt;"",VLOOKUP($E:$E,'Zásobník PD aktivní'!$C:$H,4,0),"")</f>
        <v/>
      </c>
      <c r="K49" s="61" t="str">
        <f>IF($E49&gt;"",VLOOKUP($E:$E,'Zásobník PD aktivní'!$C:$H,5,0),"")</f>
        <v/>
      </c>
      <c r="L49" s="62" t="str">
        <f>IF($E49&gt;"",VLOOKUP($E:$E,'Zásobník PD aktivní'!$C:$H,6,0),"")</f>
        <v/>
      </c>
      <c r="M49" s="63" t="str">
        <f t="shared" si="0"/>
        <v/>
      </c>
      <c r="N49" s="63" t="str">
        <f>IF($E49&gt;"",VLOOKUP($E:$E,'Zásobník PD aktivní'!$C:$I,7,0),"")</f>
        <v/>
      </c>
      <c r="O49" s="63" t="str">
        <f t="shared" si="1"/>
        <v/>
      </c>
      <c r="P49" s="67" t="str">
        <f>IF($E49&gt;"",VLOOKUP($E:$E,'Zásobník PD aktivní'!$C:$R,8,0),"")</f>
        <v/>
      </c>
      <c r="Q49" s="64" t="str">
        <f t="shared" si="2"/>
        <v/>
      </c>
      <c r="R49" s="65" t="str">
        <f>IF($E49&gt;"",VLOOKUP($E:$E,'Zásobník PD aktivní'!$C:$R,9,0),"")</f>
        <v/>
      </c>
      <c r="S49" s="66" t="str">
        <f t="shared" si="3"/>
        <v/>
      </c>
      <c r="T49" s="67" t="str">
        <f>IF($E49&gt;"",VLOOKUP($E:$E,'Zásobník PD aktivní'!$C:$R,10,0),"")</f>
        <v/>
      </c>
      <c r="U49" s="64" t="str">
        <f t="shared" si="4"/>
        <v/>
      </c>
      <c r="V49" s="65" t="str">
        <f>IF($E49&gt;"",VLOOKUP($E:$E,'Zásobník PD aktivní'!$C:$R,11,0),"")</f>
        <v/>
      </c>
      <c r="W49" s="66" t="str">
        <f t="shared" si="5"/>
        <v/>
      </c>
      <c r="X49" s="67" t="str">
        <f>IF($E49&gt;"",VLOOKUP($E:$E,'Zásobník PD aktivní'!$C:$R,12,0),"")</f>
        <v/>
      </c>
      <c r="Y49" s="64" t="str">
        <f t="shared" si="6"/>
        <v/>
      </c>
      <c r="Z49" s="68" t="str">
        <f>IF($E49&gt;"",VLOOKUP($E:$E,'Zásobník PD aktivní'!$C:$R,13,0),"")</f>
        <v/>
      </c>
      <c r="AA49" s="69" t="str">
        <f t="shared" si="7"/>
        <v/>
      </c>
      <c r="AB49" s="67" t="str">
        <f>IF($E49&gt;"",VLOOKUP($E:$E,'Zásobník PD aktivní'!$C:$R,14,0),"")</f>
        <v/>
      </c>
      <c r="AC49" s="64" t="str">
        <f t="shared" si="8"/>
        <v/>
      </c>
      <c r="AD49" s="67" t="str">
        <f>IF($E49&gt;"",VLOOKUP($E:$E,'Zásobník PD aktivní'!$C:$R,15,0),"")</f>
        <v/>
      </c>
      <c r="AE49" s="64" t="str">
        <f t="shared" si="9"/>
        <v/>
      </c>
      <c r="AF49" s="67">
        <v>0</v>
      </c>
      <c r="AG49" s="64"/>
      <c r="AH49" s="64"/>
      <c r="AI49" s="70"/>
      <c r="AJ49" s="70"/>
      <c r="AK49" s="64"/>
      <c r="AL49" s="71"/>
      <c r="AM49" s="71"/>
      <c r="AN49" s="71"/>
      <c r="AO49" s="71"/>
      <c r="AP49" s="71"/>
      <c r="AQ49" s="71"/>
      <c r="AR49" s="70"/>
      <c r="AS49" s="71"/>
      <c r="AT49" s="71"/>
      <c r="AU49" s="5"/>
      <c r="AV49" t="s">
        <v>211</v>
      </c>
      <c r="AW49" t="s">
        <v>272</v>
      </c>
    </row>
    <row r="50" spans="3:49" x14ac:dyDescent="0.25">
      <c r="C50" t="s">
        <v>380</v>
      </c>
      <c r="D50" s="75" t="s">
        <v>380</v>
      </c>
      <c r="E50" s="76"/>
      <c r="F50" s="60" t="str">
        <f>IF($E50&gt;"",VLOOKUP($E:$E,'Zásobník PD aktivní'!$C:$AD,27,0),"")</f>
        <v/>
      </c>
      <c r="G50" s="74"/>
      <c r="H50" s="61" t="str">
        <f>IF($E50&gt;"",VLOOKUP($E:$E,'Zásobník PD aktivní'!$C:$H,2,0),"")</f>
        <v/>
      </c>
      <c r="I50" s="61" t="str">
        <f>IF($E50&gt;"",VLOOKUP($E:$E,'Zásobník PD aktivní'!$C:$H,3,0),"")</f>
        <v/>
      </c>
      <c r="J50" s="61" t="str">
        <f>IF($E50&gt;"",VLOOKUP($E:$E,'Zásobník PD aktivní'!$C:$H,4,0),"")</f>
        <v/>
      </c>
      <c r="K50" s="61" t="str">
        <f>IF($E50&gt;"",VLOOKUP($E:$E,'Zásobník PD aktivní'!$C:$H,5,0),"")</f>
        <v/>
      </c>
      <c r="L50" s="62" t="str">
        <f>IF($E50&gt;"",VLOOKUP($E:$E,'Zásobník PD aktivní'!$C:$H,6,0),"")</f>
        <v/>
      </c>
      <c r="M50" s="63" t="str">
        <f t="shared" si="0"/>
        <v/>
      </c>
      <c r="N50" s="63" t="str">
        <f>IF($E50&gt;"",VLOOKUP($E:$E,'Zásobník PD aktivní'!$C:$I,7,0),"")</f>
        <v/>
      </c>
      <c r="O50" s="63" t="str">
        <f t="shared" si="1"/>
        <v/>
      </c>
      <c r="P50" s="67" t="str">
        <f>IF($E50&gt;"",VLOOKUP($E:$E,'Zásobník PD aktivní'!$C:$R,8,0),"")</f>
        <v/>
      </c>
      <c r="Q50" s="64" t="str">
        <f t="shared" si="2"/>
        <v/>
      </c>
      <c r="R50" s="65" t="str">
        <f>IF($E50&gt;"",VLOOKUP($E:$E,'Zásobník PD aktivní'!$C:$R,9,0),"")</f>
        <v/>
      </c>
      <c r="S50" s="66" t="str">
        <f t="shared" si="3"/>
        <v/>
      </c>
      <c r="T50" s="67" t="str">
        <f>IF($E50&gt;"",VLOOKUP($E:$E,'Zásobník PD aktivní'!$C:$R,10,0),"")</f>
        <v/>
      </c>
      <c r="U50" s="64" t="str">
        <f t="shared" si="4"/>
        <v/>
      </c>
      <c r="V50" s="65" t="str">
        <f>IF($E50&gt;"",VLOOKUP($E:$E,'Zásobník PD aktivní'!$C:$R,11,0),"")</f>
        <v/>
      </c>
      <c r="W50" s="66" t="str">
        <f t="shared" si="5"/>
        <v/>
      </c>
      <c r="X50" s="67" t="str">
        <f>IF($E50&gt;"",VLOOKUP($E:$E,'Zásobník PD aktivní'!$C:$R,12,0),"")</f>
        <v/>
      </c>
      <c r="Y50" s="64" t="str">
        <f t="shared" si="6"/>
        <v/>
      </c>
      <c r="Z50" s="68" t="str">
        <f>IF($E50&gt;"",VLOOKUP($E:$E,'Zásobník PD aktivní'!$C:$R,13,0),"")</f>
        <v/>
      </c>
      <c r="AA50" s="69" t="str">
        <f t="shared" si="7"/>
        <v/>
      </c>
      <c r="AB50" s="67" t="str">
        <f>IF($E50&gt;"",VLOOKUP($E:$E,'Zásobník PD aktivní'!$C:$R,14,0),"")</f>
        <v/>
      </c>
      <c r="AC50" s="64" t="str">
        <f t="shared" si="8"/>
        <v/>
      </c>
      <c r="AD50" s="67" t="str">
        <f>IF($E50&gt;"",VLOOKUP($E:$E,'Zásobník PD aktivní'!$C:$R,15,0),"")</f>
        <v/>
      </c>
      <c r="AE50" s="64" t="str">
        <f t="shared" si="9"/>
        <v/>
      </c>
      <c r="AF50" s="67">
        <v>0</v>
      </c>
      <c r="AG50" s="64"/>
      <c r="AH50" s="64"/>
      <c r="AI50" s="70"/>
      <c r="AJ50" s="70"/>
      <c r="AK50" s="64"/>
      <c r="AL50" s="71"/>
      <c r="AM50" s="71"/>
      <c r="AN50" s="71"/>
      <c r="AO50" s="71"/>
      <c r="AP50" s="71"/>
      <c r="AQ50" s="71"/>
      <c r="AR50" s="70"/>
      <c r="AS50" s="71"/>
      <c r="AT50" s="71"/>
      <c r="AU50" s="5"/>
      <c r="AV50" t="s">
        <v>130</v>
      </c>
      <c r="AW50" t="s">
        <v>273</v>
      </c>
    </row>
    <row r="51" spans="3:49" x14ac:dyDescent="0.25">
      <c r="C51" t="s">
        <v>381</v>
      </c>
      <c r="D51" s="75" t="s">
        <v>381</v>
      </c>
      <c r="E51" s="76"/>
      <c r="F51" s="60" t="str">
        <f>IF($E51&gt;"",VLOOKUP($E:$E,'Zásobník PD aktivní'!$C:$AD,27,0),"")</f>
        <v/>
      </c>
      <c r="G51" s="74"/>
      <c r="H51" s="61" t="str">
        <f>IF($E51&gt;"",VLOOKUP($E:$E,'Zásobník PD aktivní'!$C:$H,2,0),"")</f>
        <v/>
      </c>
      <c r="I51" s="61" t="str">
        <f>IF($E51&gt;"",VLOOKUP($E:$E,'Zásobník PD aktivní'!$C:$H,3,0),"")</f>
        <v/>
      </c>
      <c r="J51" s="61" t="str">
        <f>IF($E51&gt;"",VLOOKUP($E:$E,'Zásobník PD aktivní'!$C:$H,4,0),"")</f>
        <v/>
      </c>
      <c r="K51" s="61" t="str">
        <f>IF($E51&gt;"",VLOOKUP($E:$E,'Zásobník PD aktivní'!$C:$H,5,0),"")</f>
        <v/>
      </c>
      <c r="L51" s="62" t="str">
        <f>IF($E51&gt;"",VLOOKUP($E:$E,'Zásobník PD aktivní'!$C:$H,6,0),"")</f>
        <v/>
      </c>
      <c r="M51" s="63" t="str">
        <f t="shared" si="0"/>
        <v/>
      </c>
      <c r="N51" s="63" t="str">
        <f>IF($E51&gt;"",VLOOKUP($E:$E,'Zásobník PD aktivní'!$C:$I,7,0),"")</f>
        <v/>
      </c>
      <c r="O51" s="63" t="str">
        <f t="shared" si="1"/>
        <v/>
      </c>
      <c r="P51" s="67" t="str">
        <f>IF($E51&gt;"",VLOOKUP($E:$E,'Zásobník PD aktivní'!$C:$R,8,0),"")</f>
        <v/>
      </c>
      <c r="Q51" s="64" t="str">
        <f t="shared" si="2"/>
        <v/>
      </c>
      <c r="R51" s="65" t="str">
        <f>IF($E51&gt;"",VLOOKUP($E:$E,'Zásobník PD aktivní'!$C:$R,9,0),"")</f>
        <v/>
      </c>
      <c r="S51" s="66" t="str">
        <f t="shared" si="3"/>
        <v/>
      </c>
      <c r="T51" s="67" t="str">
        <f>IF($E51&gt;"",VLOOKUP($E:$E,'Zásobník PD aktivní'!$C:$R,10,0),"")</f>
        <v/>
      </c>
      <c r="U51" s="64" t="str">
        <f t="shared" si="4"/>
        <v/>
      </c>
      <c r="V51" s="65" t="str">
        <f>IF($E51&gt;"",VLOOKUP($E:$E,'Zásobník PD aktivní'!$C:$R,11,0),"")</f>
        <v/>
      </c>
      <c r="W51" s="66" t="str">
        <f t="shared" si="5"/>
        <v/>
      </c>
      <c r="X51" s="67" t="str">
        <f>IF($E51&gt;"",VLOOKUP($E:$E,'Zásobník PD aktivní'!$C:$R,12,0),"")</f>
        <v/>
      </c>
      <c r="Y51" s="64" t="str">
        <f t="shared" si="6"/>
        <v/>
      </c>
      <c r="Z51" s="68" t="str">
        <f>IF($E51&gt;"",VLOOKUP($E:$E,'Zásobník PD aktivní'!$C:$R,13,0),"")</f>
        <v/>
      </c>
      <c r="AA51" s="69" t="str">
        <f t="shared" si="7"/>
        <v/>
      </c>
      <c r="AB51" s="67" t="str">
        <f>IF($E51&gt;"",VLOOKUP($E:$E,'Zásobník PD aktivní'!$C:$R,14,0),"")</f>
        <v/>
      </c>
      <c r="AC51" s="64" t="str">
        <f t="shared" si="8"/>
        <v/>
      </c>
      <c r="AD51" s="67" t="str">
        <f>IF($E51&gt;"",VLOOKUP($E:$E,'Zásobník PD aktivní'!$C:$R,15,0),"")</f>
        <v/>
      </c>
      <c r="AE51" s="64" t="str">
        <f t="shared" si="9"/>
        <v/>
      </c>
      <c r="AF51" s="67">
        <v>0</v>
      </c>
      <c r="AG51" s="64"/>
      <c r="AH51" s="64"/>
      <c r="AI51" s="70"/>
      <c r="AJ51" s="70"/>
      <c r="AK51" s="64"/>
      <c r="AL51" s="71"/>
      <c r="AM51" s="71"/>
      <c r="AN51" s="71"/>
      <c r="AO51" s="71"/>
      <c r="AP51" s="71"/>
      <c r="AQ51" s="71"/>
      <c r="AR51" s="70"/>
      <c r="AS51" s="71"/>
      <c r="AT51" s="71"/>
      <c r="AU51" s="101"/>
      <c r="AV51" t="s">
        <v>205</v>
      </c>
      <c r="AW51" t="s">
        <v>274</v>
      </c>
    </row>
    <row r="52" spans="3:49" x14ac:dyDescent="0.25">
      <c r="C52" t="s">
        <v>382</v>
      </c>
      <c r="D52" s="75" t="s">
        <v>382</v>
      </c>
      <c r="E52" s="76"/>
      <c r="F52" s="60" t="str">
        <f>IF($E52&gt;"",VLOOKUP($E:$E,'Zásobník PD aktivní'!$C:$AD,27,0),"")</f>
        <v/>
      </c>
      <c r="G52" s="74"/>
      <c r="H52" s="61" t="str">
        <f>IF($E52&gt;"",VLOOKUP($E:$E,'Zásobník PD aktivní'!$C:$H,2,0),"")</f>
        <v/>
      </c>
      <c r="I52" s="61" t="str">
        <f>IF($E52&gt;"",VLOOKUP($E:$E,'Zásobník PD aktivní'!$C:$H,3,0),"")</f>
        <v/>
      </c>
      <c r="J52" s="61" t="str">
        <f>IF($E52&gt;"",VLOOKUP($E:$E,'Zásobník PD aktivní'!$C:$H,4,0),"")</f>
        <v/>
      </c>
      <c r="K52" s="61" t="str">
        <f>IF($E52&gt;"",VLOOKUP($E:$E,'Zásobník PD aktivní'!$C:$H,5,0),"")</f>
        <v/>
      </c>
      <c r="L52" s="62" t="str">
        <f>IF($E52&gt;"",VLOOKUP($E:$E,'Zásobník PD aktivní'!$C:$H,6,0),"")</f>
        <v/>
      </c>
      <c r="M52" s="63" t="str">
        <f t="shared" si="0"/>
        <v/>
      </c>
      <c r="N52" s="63" t="str">
        <f>IF($E52&gt;"",VLOOKUP($E:$E,'Zásobník PD aktivní'!$C:$I,7,0),"")</f>
        <v/>
      </c>
      <c r="O52" s="63" t="str">
        <f t="shared" si="1"/>
        <v/>
      </c>
      <c r="P52" s="67" t="str">
        <f>IF($E52&gt;"",VLOOKUP($E:$E,'Zásobník PD aktivní'!$C:$R,8,0),"")</f>
        <v/>
      </c>
      <c r="Q52" s="64" t="str">
        <f t="shared" si="2"/>
        <v/>
      </c>
      <c r="R52" s="65" t="str">
        <f>IF($E52&gt;"",VLOOKUP($E:$E,'Zásobník PD aktivní'!$C:$R,9,0),"")</f>
        <v/>
      </c>
      <c r="S52" s="66" t="str">
        <f t="shared" si="3"/>
        <v/>
      </c>
      <c r="T52" s="67" t="str">
        <f>IF($E52&gt;"",VLOOKUP($E:$E,'Zásobník PD aktivní'!$C:$R,10,0),"")</f>
        <v/>
      </c>
      <c r="U52" s="64" t="str">
        <f t="shared" si="4"/>
        <v/>
      </c>
      <c r="V52" s="65" t="str">
        <f>IF($E52&gt;"",VLOOKUP($E:$E,'Zásobník PD aktivní'!$C:$R,11,0),"")</f>
        <v/>
      </c>
      <c r="W52" s="66" t="str">
        <f t="shared" si="5"/>
        <v/>
      </c>
      <c r="X52" s="67" t="str">
        <f>IF($E52&gt;"",VLOOKUP($E:$E,'Zásobník PD aktivní'!$C:$R,12,0),"")</f>
        <v/>
      </c>
      <c r="Y52" s="64" t="str">
        <f t="shared" si="6"/>
        <v/>
      </c>
      <c r="Z52" s="68" t="str">
        <f>IF($E52&gt;"",VLOOKUP($E:$E,'Zásobník PD aktivní'!$C:$R,13,0),"")</f>
        <v/>
      </c>
      <c r="AA52" s="69" t="str">
        <f t="shared" si="7"/>
        <v/>
      </c>
      <c r="AB52" s="67" t="str">
        <f>IF($E52&gt;"",VLOOKUP($E:$E,'Zásobník PD aktivní'!$C:$R,14,0),"")</f>
        <v/>
      </c>
      <c r="AC52" s="64" t="str">
        <f t="shared" si="8"/>
        <v/>
      </c>
      <c r="AD52" s="67" t="str">
        <f>IF($E52&gt;"",VLOOKUP($E:$E,'Zásobník PD aktivní'!$C:$R,15,0),"")</f>
        <v/>
      </c>
      <c r="AE52" s="64" t="str">
        <f t="shared" si="9"/>
        <v/>
      </c>
      <c r="AF52" s="67">
        <v>0</v>
      </c>
      <c r="AG52" s="64"/>
      <c r="AH52" s="64"/>
      <c r="AI52" s="70"/>
      <c r="AJ52" s="70"/>
      <c r="AK52" s="64"/>
      <c r="AL52" s="71"/>
      <c r="AM52" s="71"/>
      <c r="AN52" s="71"/>
      <c r="AO52" s="71"/>
      <c r="AP52" s="71"/>
      <c r="AQ52" s="71"/>
      <c r="AR52" s="70"/>
      <c r="AS52" s="71"/>
      <c r="AT52" s="71"/>
      <c r="AU52" s="5"/>
      <c r="AV52" t="s">
        <v>206</v>
      </c>
      <c r="AW52" t="s">
        <v>275</v>
      </c>
    </row>
    <row r="53" spans="3:49" x14ac:dyDescent="0.25">
      <c r="C53" t="s">
        <v>383</v>
      </c>
      <c r="D53" s="75" t="s">
        <v>383</v>
      </c>
      <c r="E53" s="76"/>
      <c r="F53" s="60" t="str">
        <f>IF($E53&gt;"",VLOOKUP($E:$E,'Zásobník PD aktivní'!$C:$AD,27,0),"")</f>
        <v/>
      </c>
      <c r="G53" s="74"/>
      <c r="H53" s="61" t="str">
        <f>IF($E53&gt;"",VLOOKUP($E:$E,'Zásobník PD aktivní'!$C:$H,2,0),"")</f>
        <v/>
      </c>
      <c r="I53" s="61" t="str">
        <f>IF($E53&gt;"",VLOOKUP($E:$E,'Zásobník PD aktivní'!$C:$H,3,0),"")</f>
        <v/>
      </c>
      <c r="J53" s="61" t="str">
        <f>IF($E53&gt;"",VLOOKUP($E:$E,'Zásobník PD aktivní'!$C:$H,4,0),"")</f>
        <v/>
      </c>
      <c r="K53" s="61" t="str">
        <f>IF($E53&gt;"",VLOOKUP($E:$E,'Zásobník PD aktivní'!$C:$H,5,0),"")</f>
        <v/>
      </c>
      <c r="L53" s="62" t="str">
        <f>IF($E53&gt;"",VLOOKUP($E:$E,'Zásobník PD aktivní'!$C:$H,6,0),"")</f>
        <v/>
      </c>
      <c r="M53" s="63" t="str">
        <f t="shared" si="0"/>
        <v/>
      </c>
      <c r="N53" s="63" t="str">
        <f>IF($E53&gt;"",VLOOKUP($E:$E,'Zásobník PD aktivní'!$C:$I,7,0),"")</f>
        <v/>
      </c>
      <c r="O53" s="63" t="str">
        <f t="shared" si="1"/>
        <v/>
      </c>
      <c r="P53" s="67" t="str">
        <f>IF($E53&gt;"",VLOOKUP($E:$E,'Zásobník PD aktivní'!$C:$R,8,0),"")</f>
        <v/>
      </c>
      <c r="Q53" s="64" t="str">
        <f t="shared" si="2"/>
        <v/>
      </c>
      <c r="R53" s="65" t="str">
        <f>IF($E53&gt;"",VLOOKUP($E:$E,'Zásobník PD aktivní'!$C:$R,9,0),"")</f>
        <v/>
      </c>
      <c r="S53" s="66" t="str">
        <f t="shared" si="3"/>
        <v/>
      </c>
      <c r="T53" s="67" t="str">
        <f>IF($E53&gt;"",VLOOKUP($E:$E,'Zásobník PD aktivní'!$C:$R,10,0),"")</f>
        <v/>
      </c>
      <c r="U53" s="64" t="str">
        <f t="shared" si="4"/>
        <v/>
      </c>
      <c r="V53" s="65" t="str">
        <f>IF($E53&gt;"",VLOOKUP($E:$E,'Zásobník PD aktivní'!$C:$R,11,0),"")</f>
        <v/>
      </c>
      <c r="W53" s="66" t="str">
        <f t="shared" si="5"/>
        <v/>
      </c>
      <c r="X53" s="67" t="str">
        <f>IF($E53&gt;"",VLOOKUP($E:$E,'Zásobník PD aktivní'!$C:$R,12,0),"")</f>
        <v/>
      </c>
      <c r="Y53" s="64" t="str">
        <f t="shared" si="6"/>
        <v/>
      </c>
      <c r="Z53" s="68" t="str">
        <f>IF($E53&gt;"",VLOOKUP($E:$E,'Zásobník PD aktivní'!$C:$R,13,0),"")</f>
        <v/>
      </c>
      <c r="AA53" s="69" t="str">
        <f t="shared" si="7"/>
        <v/>
      </c>
      <c r="AB53" s="67" t="str">
        <f>IF($E53&gt;"",VLOOKUP($E:$E,'Zásobník PD aktivní'!$C:$R,14,0),"")</f>
        <v/>
      </c>
      <c r="AC53" s="64" t="str">
        <f t="shared" si="8"/>
        <v/>
      </c>
      <c r="AD53" s="67" t="str">
        <f>IF($E53&gt;"",VLOOKUP($E:$E,'Zásobník PD aktivní'!$C:$R,15,0),"")</f>
        <v/>
      </c>
      <c r="AE53" s="64" t="str">
        <f t="shared" si="9"/>
        <v/>
      </c>
      <c r="AF53" s="67">
        <v>0</v>
      </c>
      <c r="AG53" s="64"/>
      <c r="AH53" s="64"/>
      <c r="AI53" s="70"/>
      <c r="AJ53" s="70"/>
      <c r="AK53" s="64"/>
      <c r="AL53" s="71"/>
      <c r="AM53" s="71"/>
      <c r="AN53" s="71"/>
      <c r="AO53" s="71"/>
      <c r="AP53" s="71"/>
      <c r="AQ53" s="71"/>
      <c r="AR53" s="70"/>
      <c r="AS53" s="71"/>
      <c r="AT53" s="71"/>
      <c r="AU53" s="5"/>
      <c r="AV53" t="s">
        <v>207</v>
      </c>
      <c r="AW53" t="s">
        <v>276</v>
      </c>
    </row>
    <row r="54" spans="3:49" x14ac:dyDescent="0.25">
      <c r="C54" t="s">
        <v>384</v>
      </c>
      <c r="D54" s="75" t="s">
        <v>384</v>
      </c>
      <c r="E54" s="73"/>
      <c r="F54" s="60" t="str">
        <f>IF($E54&gt;"",VLOOKUP($E:$E,'Zásobník PD aktivní'!$C:$AD,27,0),"")</f>
        <v/>
      </c>
      <c r="G54" s="74"/>
      <c r="H54" s="61" t="str">
        <f>IF($E54&gt;"",VLOOKUP($E:$E,'Zásobník PD aktivní'!$C:$H,2,0),"")</f>
        <v/>
      </c>
      <c r="I54" s="61" t="str">
        <f>IF($E54&gt;"",VLOOKUP($E:$E,'Zásobník PD aktivní'!$C:$H,3,0),"")</f>
        <v/>
      </c>
      <c r="J54" s="61" t="str">
        <f>IF($E54&gt;"",VLOOKUP($E:$E,'Zásobník PD aktivní'!$C:$H,4,0),"")</f>
        <v/>
      </c>
      <c r="K54" s="61" t="str">
        <f>IF($E54&gt;"",VLOOKUP($E:$E,'Zásobník PD aktivní'!$C:$H,5,0),"")</f>
        <v/>
      </c>
      <c r="L54" s="62" t="str">
        <f>IF($E54&gt;"",VLOOKUP($E:$E,'Zásobník PD aktivní'!$C:$H,6,0),"")</f>
        <v/>
      </c>
      <c r="M54" s="63" t="str">
        <f t="shared" si="0"/>
        <v/>
      </c>
      <c r="N54" s="63" t="str">
        <f>IF($E54&gt;"",VLOOKUP($E:$E,'Zásobník PD aktivní'!$C:$I,7,0),"")</f>
        <v/>
      </c>
      <c r="O54" s="63" t="str">
        <f t="shared" si="1"/>
        <v/>
      </c>
      <c r="P54" s="67" t="str">
        <f>IF($E54&gt;"",VLOOKUP($E:$E,'Zásobník PD aktivní'!$C:$R,8,0),"")</f>
        <v/>
      </c>
      <c r="Q54" s="64" t="str">
        <f t="shared" si="2"/>
        <v/>
      </c>
      <c r="R54" s="65" t="str">
        <f>IF($E54&gt;"",VLOOKUP($E:$E,'Zásobník PD aktivní'!$C:$R,9,0),"")</f>
        <v/>
      </c>
      <c r="S54" s="66" t="str">
        <f t="shared" si="3"/>
        <v/>
      </c>
      <c r="T54" s="67" t="str">
        <f>IF($E54&gt;"",VLOOKUP($E:$E,'Zásobník PD aktivní'!$C:$R,10,0),"")</f>
        <v/>
      </c>
      <c r="U54" s="64" t="str">
        <f t="shared" si="4"/>
        <v/>
      </c>
      <c r="V54" s="65" t="str">
        <f>IF($E54&gt;"",VLOOKUP($E:$E,'Zásobník PD aktivní'!$C:$R,11,0),"")</f>
        <v/>
      </c>
      <c r="W54" s="66" t="str">
        <f t="shared" si="5"/>
        <v/>
      </c>
      <c r="X54" s="67" t="str">
        <f>IF($E54&gt;"",VLOOKUP($E:$E,'Zásobník PD aktivní'!$C:$R,12,0),"")</f>
        <v/>
      </c>
      <c r="Y54" s="64" t="str">
        <f t="shared" si="6"/>
        <v/>
      </c>
      <c r="Z54" s="68" t="str">
        <f>IF($E54&gt;"",VLOOKUP($E:$E,'Zásobník PD aktivní'!$C:$R,13,0),"")</f>
        <v/>
      </c>
      <c r="AA54" s="69" t="str">
        <f t="shared" si="7"/>
        <v/>
      </c>
      <c r="AB54" s="67" t="str">
        <f>IF($E54&gt;"",VLOOKUP($E:$E,'Zásobník PD aktivní'!$C:$R,14,0),"")</f>
        <v/>
      </c>
      <c r="AC54" s="64" t="str">
        <f t="shared" si="8"/>
        <v/>
      </c>
      <c r="AD54" s="67" t="str">
        <f>IF($E54&gt;"",VLOOKUP($E:$E,'Zásobník PD aktivní'!$C:$R,15,0),"")</f>
        <v/>
      </c>
      <c r="AE54" s="64" t="str">
        <f t="shared" si="9"/>
        <v/>
      </c>
      <c r="AF54" s="67">
        <v>0</v>
      </c>
      <c r="AG54" s="64"/>
      <c r="AH54" s="64"/>
      <c r="AI54" s="91"/>
      <c r="AJ54" s="70"/>
      <c r="AK54" s="64"/>
      <c r="AL54" s="71"/>
      <c r="AM54" s="71"/>
      <c r="AN54" s="71"/>
      <c r="AO54" s="71"/>
      <c r="AP54" s="79"/>
      <c r="AQ54" s="71"/>
      <c r="AR54" s="70"/>
      <c r="AS54" s="71"/>
      <c r="AT54" s="71"/>
      <c r="AU54" s="72"/>
      <c r="AV54" t="s">
        <v>130</v>
      </c>
      <c r="AW54" t="s">
        <v>281</v>
      </c>
    </row>
    <row r="55" spans="3:49" x14ac:dyDescent="0.25">
      <c r="C55" t="s">
        <v>385</v>
      </c>
      <c r="D55" s="75" t="s">
        <v>385</v>
      </c>
      <c r="E55" s="76"/>
      <c r="F55" s="60" t="str">
        <f>IF($E55&gt;"",VLOOKUP($E:$E,'Zásobník PD aktivní'!$C:$AD,27,0),"")</f>
        <v/>
      </c>
      <c r="G55" s="74"/>
      <c r="H55" s="61" t="str">
        <f>IF($E55&gt;"",VLOOKUP($E:$E,'Zásobník PD aktivní'!$C:$H,2,0),"")</f>
        <v/>
      </c>
      <c r="I55" s="61" t="str">
        <f>IF($E55&gt;"",VLOOKUP($E:$E,'Zásobník PD aktivní'!$C:$H,3,0),"")</f>
        <v/>
      </c>
      <c r="J55" s="61" t="str">
        <f>IF($E55&gt;"",VLOOKUP($E:$E,'Zásobník PD aktivní'!$C:$H,4,0),"")</f>
        <v/>
      </c>
      <c r="K55" s="61" t="str">
        <f>IF($E55&gt;"",VLOOKUP($E:$E,'Zásobník PD aktivní'!$C:$H,5,0),"")</f>
        <v/>
      </c>
      <c r="L55" s="62" t="str">
        <f>IF($E55&gt;"",VLOOKUP($E:$E,'Zásobník PD aktivní'!$C:$H,6,0),"")</f>
        <v/>
      </c>
      <c r="M55" s="63" t="str">
        <f t="shared" si="0"/>
        <v/>
      </c>
      <c r="N55" s="63" t="str">
        <f>IF($E55&gt;"",VLOOKUP($E:$E,'Zásobník PD aktivní'!$C:$I,7,0),"")</f>
        <v/>
      </c>
      <c r="O55" s="63" t="str">
        <f t="shared" si="1"/>
        <v/>
      </c>
      <c r="P55" s="67" t="str">
        <f>IF($E55&gt;"",VLOOKUP($E:$E,'Zásobník PD aktivní'!$C:$R,8,0),"")</f>
        <v/>
      </c>
      <c r="Q55" s="64" t="str">
        <f t="shared" si="2"/>
        <v/>
      </c>
      <c r="R55" s="65" t="str">
        <f>IF($E55&gt;"",VLOOKUP($E:$E,'Zásobník PD aktivní'!$C:$R,9,0),"")</f>
        <v/>
      </c>
      <c r="S55" s="66" t="str">
        <f t="shared" si="3"/>
        <v/>
      </c>
      <c r="T55" s="67" t="str">
        <f>IF($E55&gt;"",VLOOKUP($E:$E,'Zásobník PD aktivní'!$C:$R,10,0),"")</f>
        <v/>
      </c>
      <c r="U55" s="64" t="str">
        <f t="shared" si="4"/>
        <v/>
      </c>
      <c r="V55" s="65" t="str">
        <f>IF($E55&gt;"",VLOOKUP($E:$E,'Zásobník PD aktivní'!$C:$R,11,0),"")</f>
        <v/>
      </c>
      <c r="W55" s="66" t="str">
        <f t="shared" si="5"/>
        <v/>
      </c>
      <c r="X55" s="67" t="str">
        <f>IF($E55&gt;"",VLOOKUP($E:$E,'Zásobník PD aktivní'!$C:$R,12,0),"")</f>
        <v/>
      </c>
      <c r="Y55" s="64" t="str">
        <f t="shared" si="6"/>
        <v/>
      </c>
      <c r="Z55" s="68" t="str">
        <f>IF($E55&gt;"",VLOOKUP($E:$E,'Zásobník PD aktivní'!$C:$R,13,0),"")</f>
        <v/>
      </c>
      <c r="AA55" s="69" t="str">
        <f t="shared" si="7"/>
        <v/>
      </c>
      <c r="AB55" s="67" t="str">
        <f>IF($E55&gt;"",VLOOKUP($E:$E,'Zásobník PD aktivní'!$C:$R,14,0),"")</f>
        <v/>
      </c>
      <c r="AC55" s="64" t="str">
        <f t="shared" si="8"/>
        <v/>
      </c>
      <c r="AD55" s="67" t="str">
        <f>IF($E55&gt;"",VLOOKUP($E:$E,'Zásobník PD aktivní'!$C:$R,15,0),"")</f>
        <v/>
      </c>
      <c r="AE55" s="64" t="str">
        <f t="shared" si="9"/>
        <v/>
      </c>
      <c r="AF55" s="67">
        <v>0</v>
      </c>
      <c r="AG55" s="64"/>
      <c r="AH55" s="64"/>
      <c r="AI55" s="91"/>
      <c r="AJ55" s="70"/>
      <c r="AK55" s="64"/>
      <c r="AL55" s="71"/>
      <c r="AM55" s="71"/>
      <c r="AN55" s="71"/>
      <c r="AO55" s="71"/>
      <c r="AP55" s="71"/>
      <c r="AQ55" s="71"/>
      <c r="AR55" s="70"/>
      <c r="AS55" s="71"/>
      <c r="AT55" s="71"/>
      <c r="AU55" s="5"/>
      <c r="AV55" t="s">
        <v>205</v>
      </c>
      <c r="AW55" t="s">
        <v>277</v>
      </c>
    </row>
    <row r="56" spans="3:49" x14ac:dyDescent="0.25">
      <c r="C56" t="s">
        <v>386</v>
      </c>
      <c r="D56" s="75" t="s">
        <v>386</v>
      </c>
      <c r="E56" s="76"/>
      <c r="F56" s="60" t="str">
        <f>IF($E56&gt;"",VLOOKUP($E:$E,'Zásobník PD aktivní'!$C:$AD,27,0),"")</f>
        <v/>
      </c>
      <c r="G56" s="74"/>
      <c r="H56" s="61" t="str">
        <f>IF($E56&gt;"",VLOOKUP($E:$E,'Zásobník PD aktivní'!$C:$H,2,0),"")</f>
        <v/>
      </c>
      <c r="I56" s="61" t="str">
        <f>IF($E56&gt;"",VLOOKUP($E:$E,'Zásobník PD aktivní'!$C:$H,3,0),"")</f>
        <v/>
      </c>
      <c r="J56" s="61" t="str">
        <f>IF($E56&gt;"",VLOOKUP($E:$E,'Zásobník PD aktivní'!$C:$H,4,0),"")</f>
        <v/>
      </c>
      <c r="K56" s="61" t="str">
        <f>IF($E56&gt;"",VLOOKUP($E:$E,'Zásobník PD aktivní'!$C:$H,5,0),"")</f>
        <v/>
      </c>
      <c r="L56" s="62" t="str">
        <f>IF($E56&gt;"",VLOOKUP($E:$E,'Zásobník PD aktivní'!$C:$H,6,0),"")</f>
        <v/>
      </c>
      <c r="M56" s="63" t="str">
        <f t="shared" si="0"/>
        <v/>
      </c>
      <c r="N56" s="63" t="str">
        <f>IF($E56&gt;"",VLOOKUP($E:$E,'Zásobník PD aktivní'!$C:$I,7,0),"")</f>
        <v/>
      </c>
      <c r="O56" s="63" t="str">
        <f t="shared" si="1"/>
        <v/>
      </c>
      <c r="P56" s="67" t="str">
        <f>IF($E56&gt;"",VLOOKUP($E:$E,'Zásobník PD aktivní'!$C:$R,8,0),"")</f>
        <v/>
      </c>
      <c r="Q56" s="64" t="str">
        <f t="shared" si="2"/>
        <v/>
      </c>
      <c r="R56" s="65" t="str">
        <f>IF($E56&gt;"",VLOOKUP($E:$E,'Zásobník PD aktivní'!$C:$R,9,0),"")</f>
        <v/>
      </c>
      <c r="S56" s="66" t="str">
        <f t="shared" si="3"/>
        <v/>
      </c>
      <c r="T56" s="67" t="str">
        <f>IF($E56&gt;"",VLOOKUP($E:$E,'Zásobník PD aktivní'!$C:$R,10,0),"")</f>
        <v/>
      </c>
      <c r="U56" s="64" t="str">
        <f t="shared" si="4"/>
        <v/>
      </c>
      <c r="V56" s="65" t="str">
        <f>IF($E56&gt;"",VLOOKUP($E:$E,'Zásobník PD aktivní'!$C:$R,11,0),"")</f>
        <v/>
      </c>
      <c r="W56" s="66" t="str">
        <f t="shared" si="5"/>
        <v/>
      </c>
      <c r="X56" s="67" t="str">
        <f>IF($E56&gt;"",VLOOKUP($E:$E,'Zásobník PD aktivní'!$C:$R,12,0),"")</f>
        <v/>
      </c>
      <c r="Y56" s="64" t="str">
        <f t="shared" si="6"/>
        <v/>
      </c>
      <c r="Z56" s="68" t="str">
        <f>IF($E56&gt;"",VLOOKUP($E:$E,'Zásobník PD aktivní'!$C:$R,13,0),"")</f>
        <v/>
      </c>
      <c r="AA56" s="69" t="str">
        <f t="shared" si="7"/>
        <v/>
      </c>
      <c r="AB56" s="67" t="str">
        <f>IF($E56&gt;"",VLOOKUP($E:$E,'Zásobník PD aktivní'!$C:$R,14,0),"")</f>
        <v/>
      </c>
      <c r="AC56" s="64" t="str">
        <f t="shared" si="8"/>
        <v/>
      </c>
      <c r="AD56" s="67" t="str">
        <f>IF($E56&gt;"",VLOOKUP($E:$E,'Zásobník PD aktivní'!$C:$R,15,0),"")</f>
        <v/>
      </c>
      <c r="AE56" s="64" t="str">
        <f t="shared" si="9"/>
        <v/>
      </c>
      <c r="AF56" s="67">
        <v>0</v>
      </c>
      <c r="AG56" s="64"/>
      <c r="AH56" s="64"/>
      <c r="AI56" s="91"/>
      <c r="AJ56" s="70"/>
      <c r="AK56" s="64"/>
      <c r="AL56" s="71"/>
      <c r="AM56" s="71"/>
      <c r="AN56" s="71"/>
      <c r="AO56" s="71"/>
      <c r="AP56" s="71"/>
      <c r="AQ56" s="71"/>
      <c r="AR56" s="70"/>
      <c r="AS56" s="71"/>
      <c r="AT56" s="71"/>
      <c r="AU56" s="5"/>
      <c r="AV56" t="s">
        <v>206</v>
      </c>
      <c r="AW56" t="s">
        <v>278</v>
      </c>
    </row>
    <row r="57" spans="3:49" x14ac:dyDescent="0.25">
      <c r="C57" t="s">
        <v>387</v>
      </c>
      <c r="D57" s="75" t="s">
        <v>387</v>
      </c>
      <c r="E57" s="76"/>
      <c r="F57" s="60" t="str">
        <f>IF($E57&gt;"",VLOOKUP($E:$E,'Zásobník PD aktivní'!$C:$AD,27,0),"")</f>
        <v/>
      </c>
      <c r="G57" s="74"/>
      <c r="H57" s="61" t="str">
        <f>IF($E57&gt;"",VLOOKUP($E:$E,'Zásobník PD aktivní'!$C:$H,2,0),"")</f>
        <v/>
      </c>
      <c r="I57" s="61" t="str">
        <f>IF($E57&gt;"",VLOOKUP($E:$E,'Zásobník PD aktivní'!$C:$H,3,0),"")</f>
        <v/>
      </c>
      <c r="J57" s="61" t="str">
        <f>IF($E57&gt;"",VLOOKUP($E:$E,'Zásobník PD aktivní'!$C:$H,4,0),"")</f>
        <v/>
      </c>
      <c r="K57" s="61" t="str">
        <f>IF($E57&gt;"",VLOOKUP($E:$E,'Zásobník PD aktivní'!$C:$H,5,0),"")</f>
        <v/>
      </c>
      <c r="L57" s="62" t="str">
        <f>IF($E57&gt;"",VLOOKUP($E:$E,'Zásobník PD aktivní'!$C:$H,6,0),"")</f>
        <v/>
      </c>
      <c r="M57" s="63" t="str">
        <f t="shared" si="0"/>
        <v/>
      </c>
      <c r="N57" s="63" t="str">
        <f>IF($E57&gt;"",VLOOKUP($E:$E,'Zásobník PD aktivní'!$C:$I,7,0),"")</f>
        <v/>
      </c>
      <c r="O57" s="63" t="str">
        <f t="shared" si="1"/>
        <v/>
      </c>
      <c r="P57" s="67" t="str">
        <f>IF($E57&gt;"",VLOOKUP($E:$E,'Zásobník PD aktivní'!$C:$R,8,0),"")</f>
        <v/>
      </c>
      <c r="Q57" s="64" t="str">
        <f t="shared" si="2"/>
        <v/>
      </c>
      <c r="R57" s="65" t="str">
        <f>IF($E57&gt;"",VLOOKUP($E:$E,'Zásobník PD aktivní'!$C:$R,9,0),"")</f>
        <v/>
      </c>
      <c r="S57" s="66" t="str">
        <f t="shared" si="3"/>
        <v/>
      </c>
      <c r="T57" s="67" t="str">
        <f>IF($E57&gt;"",VLOOKUP($E:$E,'Zásobník PD aktivní'!$C:$R,10,0),"")</f>
        <v/>
      </c>
      <c r="U57" s="64" t="str">
        <f t="shared" si="4"/>
        <v/>
      </c>
      <c r="V57" s="65" t="str">
        <f>IF($E57&gt;"",VLOOKUP($E:$E,'Zásobník PD aktivní'!$C:$R,11,0),"")</f>
        <v/>
      </c>
      <c r="W57" s="66" t="str">
        <f t="shared" si="5"/>
        <v/>
      </c>
      <c r="X57" s="67" t="str">
        <f>IF($E57&gt;"",VLOOKUP($E:$E,'Zásobník PD aktivní'!$C:$R,12,0),"")</f>
        <v/>
      </c>
      <c r="Y57" s="64" t="str">
        <f t="shared" si="6"/>
        <v/>
      </c>
      <c r="Z57" s="68" t="str">
        <f>IF($E57&gt;"",VLOOKUP($E:$E,'Zásobník PD aktivní'!$C:$R,13,0),"")</f>
        <v/>
      </c>
      <c r="AA57" s="69" t="str">
        <f t="shared" si="7"/>
        <v/>
      </c>
      <c r="AB57" s="67" t="str">
        <f>IF($E57&gt;"",VLOOKUP($E:$E,'Zásobník PD aktivní'!$C:$R,14,0),"")</f>
        <v/>
      </c>
      <c r="AC57" s="64" t="str">
        <f t="shared" si="8"/>
        <v/>
      </c>
      <c r="AD57" s="67" t="str">
        <f>IF($E57&gt;"",VLOOKUP($E:$E,'Zásobník PD aktivní'!$C:$R,15,0),"")</f>
        <v/>
      </c>
      <c r="AE57" s="64" t="str">
        <f t="shared" si="9"/>
        <v/>
      </c>
      <c r="AF57" s="67">
        <v>0</v>
      </c>
      <c r="AG57" s="64"/>
      <c r="AH57" s="64"/>
      <c r="AI57" s="91"/>
      <c r="AJ57" s="70"/>
      <c r="AK57" s="64"/>
      <c r="AL57" s="71"/>
      <c r="AM57" s="71"/>
      <c r="AN57" s="71"/>
      <c r="AO57" s="71"/>
      <c r="AP57" s="71"/>
      <c r="AQ57" s="71"/>
      <c r="AR57" s="70"/>
      <c r="AS57" s="71"/>
      <c r="AT57" s="71"/>
      <c r="AU57" s="5"/>
      <c r="AV57" t="s">
        <v>207</v>
      </c>
      <c r="AW57" t="s">
        <v>280</v>
      </c>
    </row>
    <row r="58" spans="3:49" x14ac:dyDescent="0.25">
      <c r="C58" t="s">
        <v>388</v>
      </c>
      <c r="D58" s="75" t="s">
        <v>388</v>
      </c>
      <c r="E58" s="76"/>
      <c r="F58" s="60" t="str">
        <f>IF($E58&gt;"",VLOOKUP($E:$E,'Zásobník PD aktivní'!$C:$AD,27,0),"")</f>
        <v/>
      </c>
      <c r="G58" s="74"/>
      <c r="H58" s="61" t="str">
        <f>IF($E58&gt;"",VLOOKUP($E:$E,'Zásobník PD aktivní'!$C:$H,2,0),"")</f>
        <v/>
      </c>
      <c r="I58" s="61" t="str">
        <f>IF($E58&gt;"",VLOOKUP($E:$E,'Zásobník PD aktivní'!$C:$H,3,0),"")</f>
        <v/>
      </c>
      <c r="J58" s="61" t="str">
        <f>IF($E58&gt;"",VLOOKUP($E:$E,'Zásobník PD aktivní'!$C:$H,4,0),"")</f>
        <v/>
      </c>
      <c r="K58" s="61" t="str">
        <f>IF($E58&gt;"",VLOOKUP($E:$E,'Zásobník PD aktivní'!$C:$H,5,0),"")</f>
        <v/>
      </c>
      <c r="L58" s="62" t="str">
        <f>IF($E58&gt;"",VLOOKUP($E:$E,'Zásobník PD aktivní'!$C:$H,6,0),"")</f>
        <v/>
      </c>
      <c r="M58" s="63" t="str">
        <f t="shared" si="0"/>
        <v/>
      </c>
      <c r="N58" s="63" t="str">
        <f>IF($E58&gt;"",VLOOKUP($E:$E,'Zásobník PD aktivní'!$C:$I,7,0),"")</f>
        <v/>
      </c>
      <c r="O58" s="63" t="str">
        <f t="shared" si="1"/>
        <v/>
      </c>
      <c r="P58" s="67" t="str">
        <f>IF($E58&gt;"",VLOOKUP($E:$E,'Zásobník PD aktivní'!$C:$R,8,0),"")</f>
        <v/>
      </c>
      <c r="Q58" s="64" t="str">
        <f t="shared" si="2"/>
        <v/>
      </c>
      <c r="R58" s="65" t="str">
        <f>IF($E58&gt;"",VLOOKUP($E:$E,'Zásobník PD aktivní'!$C:$R,9,0),"")</f>
        <v/>
      </c>
      <c r="S58" s="66" t="str">
        <f t="shared" si="3"/>
        <v/>
      </c>
      <c r="T58" s="67" t="str">
        <f>IF($E58&gt;"",VLOOKUP($E:$E,'Zásobník PD aktivní'!$C:$R,10,0),"")</f>
        <v/>
      </c>
      <c r="U58" s="64" t="str">
        <f t="shared" si="4"/>
        <v/>
      </c>
      <c r="V58" s="65" t="str">
        <f>IF($E58&gt;"",VLOOKUP($E:$E,'Zásobník PD aktivní'!$C:$R,11,0),"")</f>
        <v/>
      </c>
      <c r="W58" s="66" t="str">
        <f t="shared" si="5"/>
        <v/>
      </c>
      <c r="X58" s="67" t="str">
        <f>IF($E58&gt;"",VLOOKUP($E:$E,'Zásobník PD aktivní'!$C:$R,12,0),"")</f>
        <v/>
      </c>
      <c r="Y58" s="64" t="str">
        <f t="shared" si="6"/>
        <v/>
      </c>
      <c r="Z58" s="68" t="str">
        <f>IF($E58&gt;"",VLOOKUP($E:$E,'Zásobník PD aktivní'!$C:$R,13,0),"")</f>
        <v/>
      </c>
      <c r="AA58" s="69" t="str">
        <f t="shared" si="7"/>
        <v/>
      </c>
      <c r="AB58" s="67" t="str">
        <f>IF($E58&gt;"",VLOOKUP($E:$E,'Zásobník PD aktivní'!$C:$R,14,0),"")</f>
        <v/>
      </c>
      <c r="AC58" s="64" t="str">
        <f t="shared" si="8"/>
        <v/>
      </c>
      <c r="AD58" s="67" t="str">
        <f>IF($E58&gt;"",VLOOKUP($E:$E,'Zásobník PD aktivní'!$C:$R,15,0),"")</f>
        <v/>
      </c>
      <c r="AE58" s="64" t="str">
        <f t="shared" si="9"/>
        <v/>
      </c>
      <c r="AF58" s="67">
        <v>0</v>
      </c>
      <c r="AG58" s="64"/>
      <c r="AH58" s="64"/>
      <c r="AI58" s="91"/>
      <c r="AJ58" s="70"/>
      <c r="AK58" s="64"/>
      <c r="AL58" s="71"/>
      <c r="AM58" s="71"/>
      <c r="AN58" s="71"/>
      <c r="AO58" s="71"/>
      <c r="AP58" s="71"/>
      <c r="AQ58" s="71"/>
      <c r="AR58" s="70"/>
      <c r="AS58" s="71"/>
      <c r="AT58" s="71"/>
      <c r="AU58" s="5"/>
      <c r="AV58" t="s">
        <v>208</v>
      </c>
      <c r="AW58" t="s">
        <v>279</v>
      </c>
    </row>
    <row r="59" spans="3:49" x14ac:dyDescent="0.25">
      <c r="C59" t="s">
        <v>389</v>
      </c>
      <c r="D59" s="75" t="s">
        <v>389</v>
      </c>
      <c r="E59" s="73"/>
      <c r="F59" s="60" t="str">
        <f>IF($E59&gt;"",VLOOKUP($E:$E,'Zásobník PD aktivní'!$C:$AD,27,0),"")</f>
        <v/>
      </c>
      <c r="G59" s="74"/>
      <c r="H59" s="61" t="str">
        <f>IF($E59&gt;"",VLOOKUP($E:$E,'Zásobník PD aktivní'!$C:$H,2,0),"")</f>
        <v/>
      </c>
      <c r="I59" s="61" t="str">
        <f>IF($E59&gt;"",VLOOKUP($E:$E,'Zásobník PD aktivní'!$C:$H,3,0),"")</f>
        <v/>
      </c>
      <c r="J59" s="61" t="str">
        <f>IF($E59&gt;"",VLOOKUP($E:$E,'Zásobník PD aktivní'!$C:$H,4,0),"")</f>
        <v/>
      </c>
      <c r="K59" s="61" t="str">
        <f>IF($E59&gt;"",VLOOKUP($E:$E,'Zásobník PD aktivní'!$C:$H,5,0),"")</f>
        <v/>
      </c>
      <c r="L59" s="62" t="str">
        <f>IF($E59&gt;"",VLOOKUP($E:$E,'Zásobník PD aktivní'!$C:$H,6,0),"")</f>
        <v/>
      </c>
      <c r="M59" s="63" t="str">
        <f t="shared" si="0"/>
        <v/>
      </c>
      <c r="N59" s="63" t="str">
        <f>IF($E59&gt;"",VLOOKUP($E:$E,'Zásobník PD aktivní'!$C:$I,7,0),"")</f>
        <v/>
      </c>
      <c r="O59" s="63" t="str">
        <f t="shared" si="1"/>
        <v/>
      </c>
      <c r="P59" s="67" t="str">
        <f>IF($E59&gt;"",VLOOKUP($E:$E,'Zásobník PD aktivní'!$C:$R,8,0),"")</f>
        <v/>
      </c>
      <c r="Q59" s="64" t="str">
        <f t="shared" si="2"/>
        <v/>
      </c>
      <c r="R59" s="65" t="str">
        <f>IF($E59&gt;"",VLOOKUP($E:$E,'Zásobník PD aktivní'!$C:$R,9,0),"")</f>
        <v/>
      </c>
      <c r="S59" s="66" t="str">
        <f t="shared" si="3"/>
        <v/>
      </c>
      <c r="T59" s="67" t="str">
        <f>IF($E59&gt;"",VLOOKUP($E:$E,'Zásobník PD aktivní'!$C:$R,10,0),"")</f>
        <v/>
      </c>
      <c r="U59" s="64" t="str">
        <f t="shared" si="4"/>
        <v/>
      </c>
      <c r="V59" s="65" t="str">
        <f>IF($E59&gt;"",VLOOKUP($E:$E,'Zásobník PD aktivní'!$C:$R,11,0),"")</f>
        <v/>
      </c>
      <c r="W59" s="66" t="str">
        <f t="shared" si="5"/>
        <v/>
      </c>
      <c r="X59" s="67" t="str">
        <f>IF($E59&gt;"",VLOOKUP($E:$E,'Zásobník PD aktivní'!$C:$R,12,0),"")</f>
        <v/>
      </c>
      <c r="Y59" s="64" t="str">
        <f t="shared" si="6"/>
        <v/>
      </c>
      <c r="Z59" s="68" t="str">
        <f>IF($E59&gt;"",VLOOKUP($E:$E,'Zásobník PD aktivní'!$C:$R,13,0),"")</f>
        <v/>
      </c>
      <c r="AA59" s="69" t="str">
        <f t="shared" si="7"/>
        <v/>
      </c>
      <c r="AB59" s="67" t="str">
        <f>IF($E59&gt;"",VLOOKUP($E:$E,'Zásobník PD aktivní'!$C:$R,14,0),"")</f>
        <v/>
      </c>
      <c r="AC59" s="64" t="str">
        <f t="shared" si="8"/>
        <v/>
      </c>
      <c r="AD59" s="67" t="str">
        <f>IF($E59&gt;"",VLOOKUP($E:$E,'Zásobník PD aktivní'!$C:$R,15,0),"")</f>
        <v/>
      </c>
      <c r="AE59" s="64" t="str">
        <f t="shared" si="9"/>
        <v/>
      </c>
      <c r="AF59" s="67">
        <v>0</v>
      </c>
      <c r="AG59" s="64"/>
      <c r="AH59" s="64"/>
      <c r="AI59" s="70"/>
      <c r="AJ59" s="70"/>
      <c r="AK59" s="64"/>
      <c r="AL59" s="71"/>
      <c r="AM59" s="71"/>
      <c r="AN59" s="71"/>
      <c r="AO59" s="71"/>
      <c r="AP59" s="79"/>
      <c r="AQ59" s="71"/>
      <c r="AR59" s="70"/>
      <c r="AS59" s="71"/>
      <c r="AT59" s="71"/>
      <c r="AU59" s="72"/>
      <c r="AV59" t="s">
        <v>130</v>
      </c>
      <c r="AW59" t="s">
        <v>282</v>
      </c>
    </row>
    <row r="60" spans="3:49" x14ac:dyDescent="0.25">
      <c r="C60" t="s">
        <v>390</v>
      </c>
      <c r="D60" s="75" t="s">
        <v>390</v>
      </c>
      <c r="E60" s="76"/>
      <c r="F60" s="60" t="str">
        <f>IF($E60&gt;"",VLOOKUP($E:$E,'Zásobník PD aktivní'!$C:$AD,27,0),"")</f>
        <v/>
      </c>
      <c r="G60" s="74"/>
      <c r="H60" s="61" t="str">
        <f>IF($E60&gt;"",VLOOKUP($E:$E,'Zásobník PD aktivní'!$C:$H,2,0),"")</f>
        <v/>
      </c>
      <c r="I60" s="61" t="str">
        <f>IF($E60&gt;"",VLOOKUP($E:$E,'Zásobník PD aktivní'!$C:$H,3,0),"")</f>
        <v/>
      </c>
      <c r="J60" s="61" t="str">
        <f>IF($E60&gt;"",VLOOKUP($E:$E,'Zásobník PD aktivní'!$C:$H,4,0),"")</f>
        <v/>
      </c>
      <c r="K60" s="61" t="str">
        <f>IF($E60&gt;"",VLOOKUP($E:$E,'Zásobník PD aktivní'!$C:$H,5,0),"")</f>
        <v/>
      </c>
      <c r="L60" s="62" t="str">
        <f>IF($E60&gt;"",VLOOKUP($E:$E,'Zásobník PD aktivní'!$C:$H,6,0),"")</f>
        <v/>
      </c>
      <c r="M60" s="63" t="str">
        <f t="shared" si="0"/>
        <v/>
      </c>
      <c r="N60" s="63" t="str">
        <f>IF($E60&gt;"",VLOOKUP($E:$E,'Zásobník PD aktivní'!$C:$I,7,0),"")</f>
        <v/>
      </c>
      <c r="O60" s="63" t="str">
        <f t="shared" si="1"/>
        <v/>
      </c>
      <c r="P60" s="67" t="str">
        <f>IF($E60&gt;"",VLOOKUP($E:$E,'Zásobník PD aktivní'!$C:$R,8,0),"")</f>
        <v/>
      </c>
      <c r="Q60" s="64" t="str">
        <f t="shared" si="2"/>
        <v/>
      </c>
      <c r="R60" s="65" t="str">
        <f>IF($E60&gt;"",VLOOKUP($E:$E,'Zásobník PD aktivní'!$C:$R,9,0),"")</f>
        <v/>
      </c>
      <c r="S60" s="66" t="str">
        <f t="shared" si="3"/>
        <v/>
      </c>
      <c r="T60" s="67" t="str">
        <f>IF($E60&gt;"",VLOOKUP($E:$E,'Zásobník PD aktivní'!$C:$R,10,0),"")</f>
        <v/>
      </c>
      <c r="U60" s="64" t="str">
        <f t="shared" si="4"/>
        <v/>
      </c>
      <c r="V60" s="65" t="str">
        <f>IF($E60&gt;"",VLOOKUP($E:$E,'Zásobník PD aktivní'!$C:$R,11,0),"")</f>
        <v/>
      </c>
      <c r="W60" s="66" t="str">
        <f t="shared" si="5"/>
        <v/>
      </c>
      <c r="X60" s="67" t="str">
        <f>IF($E60&gt;"",VLOOKUP($E:$E,'Zásobník PD aktivní'!$C:$R,12,0),"")</f>
        <v/>
      </c>
      <c r="Y60" s="64" t="str">
        <f t="shared" si="6"/>
        <v/>
      </c>
      <c r="Z60" s="68" t="str">
        <f>IF($E60&gt;"",VLOOKUP($E:$E,'Zásobník PD aktivní'!$C:$R,13,0),"")</f>
        <v/>
      </c>
      <c r="AA60" s="69" t="str">
        <f t="shared" si="7"/>
        <v/>
      </c>
      <c r="AB60" s="67" t="str">
        <f>IF($E60&gt;"",VLOOKUP($E:$E,'Zásobník PD aktivní'!$C:$R,14,0),"")</f>
        <v/>
      </c>
      <c r="AC60" s="64" t="str">
        <f t="shared" si="8"/>
        <v/>
      </c>
      <c r="AD60" s="67" t="str">
        <f>IF($E60&gt;"",VLOOKUP($E:$E,'Zásobník PD aktivní'!$C:$R,15,0),"")</f>
        <v/>
      </c>
      <c r="AE60" s="64" t="str">
        <f t="shared" si="9"/>
        <v/>
      </c>
      <c r="AF60" s="67">
        <v>0</v>
      </c>
      <c r="AG60" s="64"/>
      <c r="AH60" s="64"/>
      <c r="AI60" s="70"/>
      <c r="AJ60" s="70"/>
      <c r="AK60" s="64"/>
      <c r="AL60" s="71"/>
      <c r="AM60" s="71"/>
      <c r="AN60" s="71"/>
      <c r="AO60" s="71"/>
      <c r="AP60" s="71"/>
      <c r="AQ60" s="71"/>
      <c r="AR60" s="70"/>
      <c r="AS60" s="71"/>
      <c r="AT60" s="71"/>
      <c r="AU60" s="5"/>
      <c r="AV60" t="s">
        <v>205</v>
      </c>
      <c r="AW60" t="s">
        <v>283</v>
      </c>
    </row>
    <row r="61" spans="3:49" x14ac:dyDescent="0.25">
      <c r="C61" t="s">
        <v>391</v>
      </c>
      <c r="D61" s="75" t="s">
        <v>391</v>
      </c>
      <c r="E61" s="76"/>
      <c r="F61" s="60" t="str">
        <f>IF($E61&gt;"",VLOOKUP($E:$E,'Zásobník PD aktivní'!$C:$AD,27,0),"")</f>
        <v/>
      </c>
      <c r="G61" s="74"/>
      <c r="H61" s="61" t="str">
        <f>IF($E61&gt;"",VLOOKUP($E:$E,'Zásobník PD aktivní'!$C:$H,2,0),"")</f>
        <v/>
      </c>
      <c r="I61" s="61" t="str">
        <f>IF($E61&gt;"",VLOOKUP($E:$E,'Zásobník PD aktivní'!$C:$H,3,0),"")</f>
        <v/>
      </c>
      <c r="J61" s="61" t="str">
        <f>IF($E61&gt;"",VLOOKUP($E:$E,'Zásobník PD aktivní'!$C:$H,4,0),"")</f>
        <v/>
      </c>
      <c r="K61" s="61" t="str">
        <f>IF($E61&gt;"",VLOOKUP($E:$E,'Zásobník PD aktivní'!$C:$H,5,0),"")</f>
        <v/>
      </c>
      <c r="L61" s="62" t="str">
        <f>IF($E61&gt;"",VLOOKUP($E:$E,'Zásobník PD aktivní'!$C:$H,6,0),"")</f>
        <v/>
      </c>
      <c r="M61" s="63" t="str">
        <f t="shared" si="0"/>
        <v/>
      </c>
      <c r="N61" s="63" t="str">
        <f>IF($E61&gt;"",VLOOKUP($E:$E,'Zásobník PD aktivní'!$C:$I,7,0),"")</f>
        <v/>
      </c>
      <c r="O61" s="63" t="str">
        <f t="shared" si="1"/>
        <v/>
      </c>
      <c r="P61" s="67" t="str">
        <f>IF($E61&gt;"",VLOOKUP($E:$E,'Zásobník PD aktivní'!$C:$R,8,0),"")</f>
        <v/>
      </c>
      <c r="Q61" s="64" t="str">
        <f t="shared" si="2"/>
        <v/>
      </c>
      <c r="R61" s="65" t="str">
        <f>IF($E61&gt;"",VLOOKUP($E:$E,'Zásobník PD aktivní'!$C:$R,9,0),"")</f>
        <v/>
      </c>
      <c r="S61" s="66" t="str">
        <f t="shared" si="3"/>
        <v/>
      </c>
      <c r="T61" s="67" t="str">
        <f>IF($E61&gt;"",VLOOKUP($E:$E,'Zásobník PD aktivní'!$C:$R,10,0),"")</f>
        <v/>
      </c>
      <c r="U61" s="64" t="str">
        <f t="shared" si="4"/>
        <v/>
      </c>
      <c r="V61" s="65" t="str">
        <f>IF($E61&gt;"",VLOOKUP($E:$E,'Zásobník PD aktivní'!$C:$R,11,0),"")</f>
        <v/>
      </c>
      <c r="W61" s="66" t="str">
        <f t="shared" si="5"/>
        <v/>
      </c>
      <c r="X61" s="67" t="str">
        <f>IF($E61&gt;"",VLOOKUP($E:$E,'Zásobník PD aktivní'!$C:$R,12,0),"")</f>
        <v/>
      </c>
      <c r="Y61" s="64" t="str">
        <f t="shared" si="6"/>
        <v/>
      </c>
      <c r="Z61" s="68" t="str">
        <f>IF($E61&gt;"",VLOOKUP($E:$E,'Zásobník PD aktivní'!$C:$R,13,0),"")</f>
        <v/>
      </c>
      <c r="AA61" s="69" t="str">
        <f t="shared" si="7"/>
        <v/>
      </c>
      <c r="AB61" s="67" t="str">
        <f>IF($E61&gt;"",VLOOKUP($E:$E,'Zásobník PD aktivní'!$C:$R,14,0),"")</f>
        <v/>
      </c>
      <c r="AC61" s="64" t="str">
        <f t="shared" si="8"/>
        <v/>
      </c>
      <c r="AD61" s="67" t="str">
        <f>IF($E61&gt;"",VLOOKUP($E:$E,'Zásobník PD aktivní'!$C:$R,15,0),"")</f>
        <v/>
      </c>
      <c r="AE61" s="64" t="str">
        <f t="shared" si="9"/>
        <v/>
      </c>
      <c r="AF61" s="67">
        <v>0</v>
      </c>
      <c r="AG61" s="64"/>
      <c r="AH61" s="64"/>
      <c r="AI61" s="70"/>
      <c r="AJ61" s="70"/>
      <c r="AK61" s="64"/>
      <c r="AL61" s="71"/>
      <c r="AM61" s="71"/>
      <c r="AN61" s="71"/>
      <c r="AO61" s="71"/>
      <c r="AP61" s="71"/>
      <c r="AQ61" s="71"/>
      <c r="AR61" s="70"/>
      <c r="AS61" s="71"/>
      <c r="AT61" s="71"/>
      <c r="AU61" s="5"/>
      <c r="AV61" t="s">
        <v>206</v>
      </c>
      <c r="AW61" t="s">
        <v>284</v>
      </c>
    </row>
    <row r="62" spans="3:49" x14ac:dyDescent="0.25">
      <c r="C62" t="s">
        <v>392</v>
      </c>
      <c r="D62" s="75" t="s">
        <v>392</v>
      </c>
      <c r="E62" s="76"/>
      <c r="F62" s="60" t="str">
        <f>IF($E62&gt;"",VLOOKUP($E:$E,'Zásobník PD aktivní'!$C:$AD,27,0),"")</f>
        <v/>
      </c>
      <c r="G62" s="74"/>
      <c r="H62" s="61" t="str">
        <f>IF($E62&gt;"",VLOOKUP($E:$E,'Zásobník PD aktivní'!$C:$H,2,0),"")</f>
        <v/>
      </c>
      <c r="I62" s="61" t="str">
        <f>IF($E62&gt;"",VLOOKUP($E:$E,'Zásobník PD aktivní'!$C:$H,3,0),"")</f>
        <v/>
      </c>
      <c r="J62" s="61" t="str">
        <f>IF($E62&gt;"",VLOOKUP($E:$E,'Zásobník PD aktivní'!$C:$H,4,0),"")</f>
        <v/>
      </c>
      <c r="K62" s="61" t="str">
        <f>IF($E62&gt;"",VLOOKUP($E:$E,'Zásobník PD aktivní'!$C:$H,5,0),"")</f>
        <v/>
      </c>
      <c r="L62" s="62" t="str">
        <f>IF($E62&gt;"",VLOOKUP($E:$E,'Zásobník PD aktivní'!$C:$H,6,0),"")</f>
        <v/>
      </c>
      <c r="M62" s="63" t="str">
        <f t="shared" si="0"/>
        <v/>
      </c>
      <c r="N62" s="63" t="str">
        <f>IF($E62&gt;"",VLOOKUP($E:$E,'Zásobník PD aktivní'!$C:$I,7,0),"")</f>
        <v/>
      </c>
      <c r="O62" s="63" t="str">
        <f t="shared" si="1"/>
        <v/>
      </c>
      <c r="P62" s="67" t="str">
        <f>IF($E62&gt;"",VLOOKUP($E:$E,'Zásobník PD aktivní'!$C:$R,8,0),"")</f>
        <v/>
      </c>
      <c r="Q62" s="64" t="str">
        <f t="shared" si="2"/>
        <v/>
      </c>
      <c r="R62" s="65" t="str">
        <f>IF($E62&gt;"",VLOOKUP($E:$E,'Zásobník PD aktivní'!$C:$R,9,0),"")</f>
        <v/>
      </c>
      <c r="S62" s="66" t="str">
        <f t="shared" si="3"/>
        <v/>
      </c>
      <c r="T62" s="67" t="str">
        <f>IF($E62&gt;"",VLOOKUP($E:$E,'Zásobník PD aktivní'!$C:$R,10,0),"")</f>
        <v/>
      </c>
      <c r="U62" s="64" t="str">
        <f t="shared" si="4"/>
        <v/>
      </c>
      <c r="V62" s="65" t="str">
        <f>IF($E62&gt;"",VLOOKUP($E:$E,'Zásobník PD aktivní'!$C:$R,11,0),"")</f>
        <v/>
      </c>
      <c r="W62" s="66" t="str">
        <f t="shared" si="5"/>
        <v/>
      </c>
      <c r="X62" s="67" t="str">
        <f>IF($E62&gt;"",VLOOKUP($E:$E,'Zásobník PD aktivní'!$C:$R,12,0),"")</f>
        <v/>
      </c>
      <c r="Y62" s="64" t="str">
        <f t="shared" si="6"/>
        <v/>
      </c>
      <c r="Z62" s="68" t="str">
        <f>IF($E62&gt;"",VLOOKUP($E:$E,'Zásobník PD aktivní'!$C:$R,13,0),"")</f>
        <v/>
      </c>
      <c r="AA62" s="69" t="str">
        <f t="shared" si="7"/>
        <v/>
      </c>
      <c r="AB62" s="67" t="str">
        <f>IF($E62&gt;"",VLOOKUP($E:$E,'Zásobník PD aktivní'!$C:$R,14,0),"")</f>
        <v/>
      </c>
      <c r="AC62" s="64" t="str">
        <f t="shared" si="8"/>
        <v/>
      </c>
      <c r="AD62" s="67" t="str">
        <f>IF($E62&gt;"",VLOOKUP($E:$E,'Zásobník PD aktivní'!$C:$R,15,0),"")</f>
        <v/>
      </c>
      <c r="AE62" s="64" t="str">
        <f t="shared" si="9"/>
        <v/>
      </c>
      <c r="AF62" s="67">
        <v>0</v>
      </c>
      <c r="AG62" s="64"/>
      <c r="AH62" s="64"/>
      <c r="AI62" s="70"/>
      <c r="AJ62" s="70"/>
      <c r="AK62" s="64"/>
      <c r="AL62" s="71"/>
      <c r="AM62" s="71"/>
      <c r="AN62" s="71"/>
      <c r="AO62" s="71"/>
      <c r="AP62" s="71"/>
      <c r="AQ62" s="71"/>
      <c r="AR62" s="70"/>
      <c r="AS62" s="71"/>
      <c r="AT62" s="71"/>
      <c r="AU62" s="5"/>
      <c r="AV62" t="s">
        <v>207</v>
      </c>
      <c r="AW62" t="s">
        <v>285</v>
      </c>
    </row>
    <row r="63" spans="3:49" x14ac:dyDescent="0.25">
      <c r="C63" t="s">
        <v>393</v>
      </c>
      <c r="D63" s="75" t="s">
        <v>393</v>
      </c>
      <c r="E63" s="76"/>
      <c r="F63" s="60" t="str">
        <f>IF($E63&gt;"",VLOOKUP($E:$E,'Zásobník PD aktivní'!$C:$AD,27,0),"")</f>
        <v/>
      </c>
      <c r="G63" s="74"/>
      <c r="H63" s="61" t="str">
        <f>IF($E63&gt;"",VLOOKUP($E:$E,'Zásobník PD aktivní'!$C:$H,2,0),"")</f>
        <v/>
      </c>
      <c r="I63" s="61" t="str">
        <f>IF($E63&gt;"",VLOOKUP($E:$E,'Zásobník PD aktivní'!$C:$H,3,0),"")</f>
        <v/>
      </c>
      <c r="J63" s="61" t="str">
        <f>IF($E63&gt;"",VLOOKUP($E:$E,'Zásobník PD aktivní'!$C:$H,4,0),"")</f>
        <v/>
      </c>
      <c r="K63" s="61" t="str">
        <f>IF($E63&gt;"",VLOOKUP($E:$E,'Zásobník PD aktivní'!$C:$H,5,0),"")</f>
        <v/>
      </c>
      <c r="L63" s="62" t="str">
        <f>IF($E63&gt;"",VLOOKUP($E:$E,'Zásobník PD aktivní'!$C:$H,6,0),"")</f>
        <v/>
      </c>
      <c r="M63" s="63" t="str">
        <f t="shared" si="0"/>
        <v/>
      </c>
      <c r="N63" s="63" t="str">
        <f>IF($E63&gt;"",VLOOKUP($E:$E,'Zásobník PD aktivní'!$C:$I,7,0),"")</f>
        <v/>
      </c>
      <c r="O63" s="63" t="str">
        <f t="shared" si="1"/>
        <v/>
      </c>
      <c r="P63" s="67" t="str">
        <f>IF($E63&gt;"",VLOOKUP($E:$E,'Zásobník PD aktivní'!$C:$R,8,0),"")</f>
        <v/>
      </c>
      <c r="Q63" s="64" t="str">
        <f t="shared" si="2"/>
        <v/>
      </c>
      <c r="R63" s="65" t="str">
        <f>IF($E63&gt;"",VLOOKUP($E:$E,'Zásobník PD aktivní'!$C:$R,9,0),"")</f>
        <v/>
      </c>
      <c r="S63" s="66" t="str">
        <f t="shared" si="3"/>
        <v/>
      </c>
      <c r="T63" s="67" t="str">
        <f>IF($E63&gt;"",VLOOKUP($E:$E,'Zásobník PD aktivní'!$C:$R,10,0),"")</f>
        <v/>
      </c>
      <c r="U63" s="64" t="str">
        <f t="shared" si="4"/>
        <v/>
      </c>
      <c r="V63" s="65" t="str">
        <f>IF($E63&gt;"",VLOOKUP($E:$E,'Zásobník PD aktivní'!$C:$R,11,0),"")</f>
        <v/>
      </c>
      <c r="W63" s="66" t="str">
        <f t="shared" si="5"/>
        <v/>
      </c>
      <c r="X63" s="67" t="str">
        <f>IF($E63&gt;"",VLOOKUP($E:$E,'Zásobník PD aktivní'!$C:$R,12,0),"")</f>
        <v/>
      </c>
      <c r="Y63" s="64" t="str">
        <f t="shared" si="6"/>
        <v/>
      </c>
      <c r="Z63" s="68" t="str">
        <f>IF($E63&gt;"",VLOOKUP($E:$E,'Zásobník PD aktivní'!$C:$R,13,0),"")</f>
        <v/>
      </c>
      <c r="AA63" s="69" t="str">
        <f t="shared" si="7"/>
        <v/>
      </c>
      <c r="AB63" s="67" t="str">
        <f>IF($E63&gt;"",VLOOKUP($E:$E,'Zásobník PD aktivní'!$C:$R,14,0),"")</f>
        <v/>
      </c>
      <c r="AC63" s="64" t="str">
        <f t="shared" si="8"/>
        <v/>
      </c>
      <c r="AD63" s="67" t="str">
        <f>IF($E63&gt;"",VLOOKUP($E:$E,'Zásobník PD aktivní'!$C:$R,15,0),"")</f>
        <v/>
      </c>
      <c r="AE63" s="64" t="str">
        <f t="shared" si="9"/>
        <v/>
      </c>
      <c r="AF63" s="67">
        <v>0</v>
      </c>
      <c r="AG63" s="64"/>
      <c r="AH63" s="64"/>
      <c r="AI63" s="70"/>
      <c r="AJ63" s="70"/>
      <c r="AK63" s="64"/>
      <c r="AL63" s="71"/>
      <c r="AM63" s="71"/>
      <c r="AN63" s="71"/>
      <c r="AO63" s="71"/>
      <c r="AP63" s="71"/>
      <c r="AQ63" s="71"/>
      <c r="AR63" s="70"/>
      <c r="AS63" s="71"/>
      <c r="AT63" s="71"/>
      <c r="AU63" s="5"/>
      <c r="AV63" t="s">
        <v>208</v>
      </c>
      <c r="AW63" t="s">
        <v>286</v>
      </c>
    </row>
    <row r="64" spans="3:49" x14ac:dyDescent="0.25">
      <c r="C64" t="s">
        <v>394</v>
      </c>
      <c r="D64" s="75" t="s">
        <v>394</v>
      </c>
      <c r="E64" s="73"/>
      <c r="F64" s="60" t="str">
        <f>IF($E64&gt;"",VLOOKUP($E:$E,'Zásobník PD aktivní'!$C:$AD,27,0),"")</f>
        <v/>
      </c>
      <c r="G64" s="74"/>
      <c r="H64" s="61" t="str">
        <f>IF($E64&gt;"",VLOOKUP($E:$E,'Zásobník PD aktivní'!$C:$H,2,0),"")</f>
        <v/>
      </c>
      <c r="I64" s="61" t="str">
        <f>IF($E64&gt;"",VLOOKUP($E:$E,'Zásobník PD aktivní'!$C:$H,3,0),"")</f>
        <v/>
      </c>
      <c r="J64" s="61" t="str">
        <f>IF($E64&gt;"",VLOOKUP($E:$E,'Zásobník PD aktivní'!$C:$H,4,0),"")</f>
        <v/>
      </c>
      <c r="K64" s="61" t="str">
        <f>IF($E64&gt;"",VLOOKUP($E:$E,'Zásobník PD aktivní'!$C:$H,5,0),"")</f>
        <v/>
      </c>
      <c r="L64" s="62" t="str">
        <f>IF($E64&gt;"",VLOOKUP($E:$E,'Zásobník PD aktivní'!$C:$H,6,0),"")</f>
        <v/>
      </c>
      <c r="M64" s="63" t="str">
        <f t="shared" si="0"/>
        <v/>
      </c>
      <c r="N64" s="63" t="str">
        <f>IF($E64&gt;"",VLOOKUP($E:$E,'Zásobník PD aktivní'!$C:$I,7,0),"")</f>
        <v/>
      </c>
      <c r="O64" s="63" t="str">
        <f t="shared" si="1"/>
        <v/>
      </c>
      <c r="P64" s="67" t="str">
        <f>IF($E64&gt;"",VLOOKUP($E:$E,'Zásobník PD aktivní'!$C:$R,8,0),"")</f>
        <v/>
      </c>
      <c r="Q64" s="64" t="str">
        <f t="shared" si="2"/>
        <v/>
      </c>
      <c r="R64" s="65" t="str">
        <f>IF($E64&gt;"",VLOOKUP($E:$E,'Zásobník PD aktivní'!$C:$R,9,0),"")</f>
        <v/>
      </c>
      <c r="S64" s="66" t="str">
        <f t="shared" si="3"/>
        <v/>
      </c>
      <c r="T64" s="67" t="str">
        <f>IF($E64&gt;"",VLOOKUP($E:$E,'Zásobník PD aktivní'!$C:$R,10,0),"")</f>
        <v/>
      </c>
      <c r="U64" s="64" t="str">
        <f t="shared" si="4"/>
        <v/>
      </c>
      <c r="V64" s="65" t="str">
        <f>IF($E64&gt;"",VLOOKUP($E:$E,'Zásobník PD aktivní'!$C:$R,11,0),"")</f>
        <v/>
      </c>
      <c r="W64" s="66" t="str">
        <f t="shared" si="5"/>
        <v/>
      </c>
      <c r="X64" s="67" t="str">
        <f>IF($E64&gt;"",VLOOKUP($E:$E,'Zásobník PD aktivní'!$C:$R,12,0),"")</f>
        <v/>
      </c>
      <c r="Y64" s="64" t="str">
        <f t="shared" si="6"/>
        <v/>
      </c>
      <c r="Z64" s="68" t="str">
        <f>IF($E64&gt;"",VLOOKUP($E:$E,'Zásobník PD aktivní'!$C:$R,13,0),"")</f>
        <v/>
      </c>
      <c r="AA64" s="69" t="str">
        <f t="shared" si="7"/>
        <v/>
      </c>
      <c r="AB64" s="67" t="str">
        <f>IF($E64&gt;"",VLOOKUP($E:$E,'Zásobník PD aktivní'!$C:$R,14,0),"")</f>
        <v/>
      </c>
      <c r="AC64" s="64" t="str">
        <f t="shared" si="8"/>
        <v/>
      </c>
      <c r="AD64" s="67" t="str">
        <f>IF($E64&gt;"",VLOOKUP($E:$E,'Zásobník PD aktivní'!$C:$R,15,0),"")</f>
        <v/>
      </c>
      <c r="AE64" s="64" t="str">
        <f t="shared" si="9"/>
        <v/>
      </c>
      <c r="AF64" s="67">
        <v>0</v>
      </c>
      <c r="AG64" s="64"/>
      <c r="AH64" s="64"/>
      <c r="AI64" s="70"/>
      <c r="AJ64" s="70"/>
      <c r="AK64" s="64"/>
      <c r="AL64" s="71"/>
      <c r="AM64" s="71"/>
      <c r="AN64" s="71"/>
      <c r="AO64" s="71"/>
      <c r="AP64" s="79"/>
      <c r="AQ64" s="71"/>
      <c r="AR64" s="70"/>
      <c r="AS64" s="71"/>
      <c r="AT64" s="71"/>
      <c r="AU64" s="72"/>
      <c r="AV64" t="s">
        <v>130</v>
      </c>
      <c r="AW64" t="s">
        <v>331</v>
      </c>
    </row>
    <row r="65" spans="3:49" x14ac:dyDescent="0.25">
      <c r="C65" t="s">
        <v>395</v>
      </c>
      <c r="D65" s="75" t="s">
        <v>395</v>
      </c>
      <c r="E65" s="76"/>
      <c r="F65" s="60" t="str">
        <f>IF($E65&gt;"",VLOOKUP($E:$E,'Zásobník PD aktivní'!$C:$AD,27,0),"")</f>
        <v/>
      </c>
      <c r="G65" s="74"/>
      <c r="H65" s="61" t="str">
        <f>IF($E65&gt;"",VLOOKUP($E:$E,'Zásobník PD aktivní'!$C:$H,2,0),"")</f>
        <v/>
      </c>
      <c r="I65" s="61" t="str">
        <f>IF($E65&gt;"",VLOOKUP($E:$E,'Zásobník PD aktivní'!$C:$H,3,0),"")</f>
        <v/>
      </c>
      <c r="J65" s="61" t="str">
        <f>IF($E65&gt;"",VLOOKUP($E:$E,'Zásobník PD aktivní'!$C:$H,4,0),"")</f>
        <v/>
      </c>
      <c r="K65" s="61" t="str">
        <f>IF($E65&gt;"",VLOOKUP($E:$E,'Zásobník PD aktivní'!$C:$H,5,0),"")</f>
        <v/>
      </c>
      <c r="L65" s="62" t="str">
        <f>IF($E65&gt;"",VLOOKUP($E:$E,'Zásobník PD aktivní'!$C:$H,6,0),"")</f>
        <v/>
      </c>
      <c r="M65" s="63" t="str">
        <f t="shared" si="0"/>
        <v/>
      </c>
      <c r="N65" s="63" t="str">
        <f>IF($E65&gt;"",VLOOKUP($E:$E,'Zásobník PD aktivní'!$C:$I,7,0),"")</f>
        <v/>
      </c>
      <c r="O65" s="63" t="str">
        <f t="shared" si="1"/>
        <v/>
      </c>
      <c r="P65" s="67" t="str">
        <f>IF($E65&gt;"",VLOOKUP($E:$E,'Zásobník PD aktivní'!$C:$R,8,0),"")</f>
        <v/>
      </c>
      <c r="Q65" s="64" t="str">
        <f t="shared" si="2"/>
        <v/>
      </c>
      <c r="R65" s="65" t="str">
        <f>IF($E65&gt;"",VLOOKUP($E:$E,'Zásobník PD aktivní'!$C:$R,9,0),"")</f>
        <v/>
      </c>
      <c r="S65" s="66" t="str">
        <f t="shared" si="3"/>
        <v/>
      </c>
      <c r="T65" s="67" t="str">
        <f>IF($E65&gt;"",VLOOKUP($E:$E,'Zásobník PD aktivní'!$C:$R,10,0),"")</f>
        <v/>
      </c>
      <c r="U65" s="64" t="str">
        <f t="shared" si="4"/>
        <v/>
      </c>
      <c r="V65" s="65" t="str">
        <f>IF($E65&gt;"",VLOOKUP($E:$E,'Zásobník PD aktivní'!$C:$R,11,0),"")</f>
        <v/>
      </c>
      <c r="W65" s="66" t="str">
        <f t="shared" si="5"/>
        <v/>
      </c>
      <c r="X65" s="67" t="str">
        <f>IF($E65&gt;"",VLOOKUP($E:$E,'Zásobník PD aktivní'!$C:$R,12,0),"")</f>
        <v/>
      </c>
      <c r="Y65" s="64" t="str">
        <f t="shared" si="6"/>
        <v/>
      </c>
      <c r="Z65" s="68" t="str">
        <f>IF($E65&gt;"",VLOOKUP($E:$E,'Zásobník PD aktivní'!$C:$R,13,0),"")</f>
        <v/>
      </c>
      <c r="AA65" s="69" t="str">
        <f t="shared" si="7"/>
        <v/>
      </c>
      <c r="AB65" s="67" t="str">
        <f>IF($E65&gt;"",VLOOKUP($E:$E,'Zásobník PD aktivní'!$C:$R,14,0),"")</f>
        <v/>
      </c>
      <c r="AC65" s="64" t="str">
        <f t="shared" si="8"/>
        <v/>
      </c>
      <c r="AD65" s="67" t="str">
        <f>IF($E65&gt;"",VLOOKUP($E:$E,'Zásobník PD aktivní'!$C:$R,15,0),"")</f>
        <v/>
      </c>
      <c r="AE65" s="64" t="str">
        <f t="shared" si="9"/>
        <v/>
      </c>
      <c r="AF65" s="67">
        <v>0</v>
      </c>
      <c r="AG65" s="64"/>
      <c r="AH65" s="64"/>
      <c r="AI65" s="70"/>
      <c r="AJ65" s="70"/>
      <c r="AK65" s="64"/>
      <c r="AL65" s="71"/>
      <c r="AM65" s="71"/>
      <c r="AN65" s="71"/>
      <c r="AO65" s="71"/>
      <c r="AP65" s="71"/>
      <c r="AQ65" s="71"/>
      <c r="AR65" s="70"/>
      <c r="AS65" s="71"/>
      <c r="AT65" s="71"/>
      <c r="AU65" s="5"/>
      <c r="AV65" t="s">
        <v>205</v>
      </c>
      <c r="AW65" t="s">
        <v>332</v>
      </c>
    </row>
    <row r="66" spans="3:49" x14ac:dyDescent="0.25">
      <c r="C66" t="s">
        <v>396</v>
      </c>
      <c r="D66" s="75" t="s">
        <v>396</v>
      </c>
      <c r="E66" s="73"/>
      <c r="F66" s="60" t="str">
        <f>IF($E66&gt;"",VLOOKUP($E:$E,'Zásobník PD aktivní'!$C:$AD,27,0),"")</f>
        <v/>
      </c>
      <c r="G66" s="74"/>
      <c r="H66" s="61" t="str">
        <f>IF($E66&gt;"",VLOOKUP($E:$E,'Zásobník PD aktivní'!$C:$H,2,0),"")</f>
        <v/>
      </c>
      <c r="I66" s="61" t="str">
        <f>IF($E66&gt;"",VLOOKUP($E:$E,'Zásobník PD aktivní'!$C:$H,3,0),"")</f>
        <v/>
      </c>
      <c r="J66" s="61" t="str">
        <f>IF($E66&gt;"",VLOOKUP($E:$E,'Zásobník PD aktivní'!$C:$H,4,0),"")</f>
        <v/>
      </c>
      <c r="K66" s="61" t="str">
        <f>IF($E66&gt;"",VLOOKUP($E:$E,'Zásobník PD aktivní'!$C:$H,5,0),"")</f>
        <v/>
      </c>
      <c r="L66" s="62" t="str">
        <f>IF($E66&gt;"",VLOOKUP($E:$E,'Zásobník PD aktivní'!$C:$H,6,0),"")</f>
        <v/>
      </c>
      <c r="M66" s="63" t="str">
        <f t="shared" si="0"/>
        <v/>
      </c>
      <c r="N66" s="63" t="str">
        <f>IF($E66&gt;"",VLOOKUP($E:$E,'Zásobník PD aktivní'!$C:$I,7,0),"")</f>
        <v/>
      </c>
      <c r="O66" s="63" t="str">
        <f t="shared" si="1"/>
        <v/>
      </c>
      <c r="P66" s="67" t="str">
        <f>IF($E66&gt;"",VLOOKUP($E:$E,'Zásobník PD aktivní'!$C:$R,8,0),"")</f>
        <v/>
      </c>
      <c r="Q66" s="64" t="str">
        <f t="shared" si="2"/>
        <v/>
      </c>
      <c r="R66" s="65" t="str">
        <f>IF($E66&gt;"",VLOOKUP($E:$E,'Zásobník PD aktivní'!$C:$R,9,0),"")</f>
        <v/>
      </c>
      <c r="S66" s="66" t="str">
        <f t="shared" si="3"/>
        <v/>
      </c>
      <c r="T66" s="67" t="str">
        <f>IF($E66&gt;"",VLOOKUP($E:$E,'Zásobník PD aktivní'!$C:$R,10,0),"")</f>
        <v/>
      </c>
      <c r="U66" s="64" t="str">
        <f t="shared" si="4"/>
        <v/>
      </c>
      <c r="V66" s="65" t="str">
        <f>IF($E66&gt;"",VLOOKUP($E:$E,'Zásobník PD aktivní'!$C:$R,11,0),"")</f>
        <v/>
      </c>
      <c r="W66" s="66" t="str">
        <f t="shared" si="5"/>
        <v/>
      </c>
      <c r="X66" s="67" t="str">
        <f>IF($E66&gt;"",VLOOKUP($E:$E,'Zásobník PD aktivní'!$C:$R,12,0),"")</f>
        <v/>
      </c>
      <c r="Y66" s="64" t="str">
        <f t="shared" si="6"/>
        <v/>
      </c>
      <c r="Z66" s="68" t="str">
        <f>IF($E66&gt;"",VLOOKUP($E:$E,'Zásobník PD aktivní'!$C:$R,13,0),"")</f>
        <v/>
      </c>
      <c r="AA66" s="69" t="str">
        <f t="shared" si="7"/>
        <v/>
      </c>
      <c r="AB66" s="67" t="str">
        <f>IF($E66&gt;"",VLOOKUP($E:$E,'Zásobník PD aktivní'!$C:$R,14,0),"")</f>
        <v/>
      </c>
      <c r="AC66" s="64" t="str">
        <f t="shared" si="8"/>
        <v/>
      </c>
      <c r="AD66" s="67" t="str">
        <f>IF($E66&gt;"",VLOOKUP($E:$E,'Zásobník PD aktivní'!$C:$R,15,0),"")</f>
        <v/>
      </c>
      <c r="AE66" s="64" t="str">
        <f t="shared" si="9"/>
        <v/>
      </c>
      <c r="AF66" s="67">
        <v>0</v>
      </c>
      <c r="AG66" s="64"/>
      <c r="AH66" s="64"/>
      <c r="AI66" s="70"/>
      <c r="AJ66" s="70"/>
      <c r="AK66" s="64"/>
      <c r="AL66" s="71"/>
      <c r="AM66" s="71"/>
      <c r="AN66" s="71"/>
      <c r="AO66" s="71"/>
      <c r="AP66" s="79"/>
      <c r="AQ66" s="71"/>
      <c r="AR66" s="70"/>
      <c r="AS66" s="71"/>
      <c r="AT66" s="71"/>
      <c r="AU66" s="72"/>
      <c r="AV66" t="s">
        <v>130</v>
      </c>
      <c r="AW66" t="s">
        <v>333</v>
      </c>
    </row>
    <row r="67" spans="3:49" x14ac:dyDescent="0.25">
      <c r="C67" t="s">
        <v>397</v>
      </c>
      <c r="D67" s="75" t="s">
        <v>397</v>
      </c>
      <c r="E67" s="76"/>
      <c r="F67" s="60" t="str">
        <f>IF($E67&gt;"",VLOOKUP($E:$E,'Zásobník PD aktivní'!$C:$AD,27,0),"")</f>
        <v/>
      </c>
      <c r="G67" s="74"/>
      <c r="H67" s="61" t="str">
        <f>IF($E67&gt;"",VLOOKUP($E:$E,'Zásobník PD aktivní'!$C:$H,2,0),"")</f>
        <v/>
      </c>
      <c r="I67" s="61" t="str">
        <f>IF($E67&gt;"",VLOOKUP($E:$E,'Zásobník PD aktivní'!$C:$H,3,0),"")</f>
        <v/>
      </c>
      <c r="J67" s="61" t="str">
        <f>IF($E67&gt;"",VLOOKUP($E:$E,'Zásobník PD aktivní'!$C:$H,4,0),"")</f>
        <v/>
      </c>
      <c r="K67" s="61" t="str">
        <f>IF($E67&gt;"",VLOOKUP($E:$E,'Zásobník PD aktivní'!$C:$H,5,0),"")</f>
        <v/>
      </c>
      <c r="L67" s="62" t="str">
        <f>IF($E67&gt;"",VLOOKUP($E:$E,'Zásobník PD aktivní'!$C:$H,6,0),"")</f>
        <v/>
      </c>
      <c r="M67" s="63" t="str">
        <f t="shared" si="0"/>
        <v/>
      </c>
      <c r="N67" s="63" t="str">
        <f>IF($E67&gt;"",VLOOKUP($E:$E,'Zásobník PD aktivní'!$C:$I,7,0),"")</f>
        <v/>
      </c>
      <c r="O67" s="63" t="str">
        <f t="shared" si="1"/>
        <v/>
      </c>
      <c r="P67" s="67" t="str">
        <f>IF($E67&gt;"",VLOOKUP($E:$E,'Zásobník PD aktivní'!$C:$R,8,0),"")</f>
        <v/>
      </c>
      <c r="Q67" s="64" t="str">
        <f t="shared" si="2"/>
        <v/>
      </c>
      <c r="R67" s="65" t="str">
        <f>IF($E67&gt;"",VLOOKUP($E:$E,'Zásobník PD aktivní'!$C:$R,9,0),"")</f>
        <v/>
      </c>
      <c r="S67" s="66" t="str">
        <f t="shared" si="3"/>
        <v/>
      </c>
      <c r="T67" s="67" t="str">
        <f>IF($E67&gt;"",VLOOKUP($E:$E,'Zásobník PD aktivní'!$C:$R,10,0),"")</f>
        <v/>
      </c>
      <c r="U67" s="64" t="str">
        <f t="shared" si="4"/>
        <v/>
      </c>
      <c r="V67" s="65" t="str">
        <f>IF($E67&gt;"",VLOOKUP($E:$E,'Zásobník PD aktivní'!$C:$R,11,0),"")</f>
        <v/>
      </c>
      <c r="W67" s="66" t="str">
        <f t="shared" si="5"/>
        <v/>
      </c>
      <c r="X67" s="67" t="str">
        <f>IF($E67&gt;"",VLOOKUP($E:$E,'Zásobník PD aktivní'!$C:$R,12,0),"")</f>
        <v/>
      </c>
      <c r="Y67" s="64" t="str">
        <f t="shared" si="6"/>
        <v/>
      </c>
      <c r="Z67" s="68" t="str">
        <f>IF($E67&gt;"",VLOOKUP($E:$E,'Zásobník PD aktivní'!$C:$R,13,0),"")</f>
        <v/>
      </c>
      <c r="AA67" s="69" t="str">
        <f t="shared" si="7"/>
        <v/>
      </c>
      <c r="AB67" s="67" t="str">
        <f>IF($E67&gt;"",VLOOKUP($E:$E,'Zásobník PD aktivní'!$C:$R,14,0),"")</f>
        <v/>
      </c>
      <c r="AC67" s="64" t="str">
        <f t="shared" si="8"/>
        <v/>
      </c>
      <c r="AD67" s="67" t="str">
        <f>IF($E67&gt;"",VLOOKUP($E:$E,'Zásobník PD aktivní'!$C:$R,15,0),"")</f>
        <v/>
      </c>
      <c r="AE67" s="64" t="str">
        <f t="shared" si="9"/>
        <v/>
      </c>
      <c r="AF67" s="67">
        <v>0</v>
      </c>
      <c r="AG67" s="64"/>
      <c r="AH67" s="64"/>
      <c r="AI67" s="70"/>
      <c r="AJ67" s="70"/>
      <c r="AK67" s="64"/>
      <c r="AL67" s="71"/>
      <c r="AM67" s="71"/>
      <c r="AN67" s="71"/>
      <c r="AO67" s="71"/>
      <c r="AP67" s="71"/>
      <c r="AQ67" s="71"/>
      <c r="AR67" s="70"/>
      <c r="AS67" s="71"/>
      <c r="AT67" s="71"/>
      <c r="AU67" s="5"/>
      <c r="AV67" t="s">
        <v>205</v>
      </c>
      <c r="AW67" t="s">
        <v>334</v>
      </c>
    </row>
    <row r="68" spans="3:49" x14ac:dyDescent="0.25">
      <c r="C68" t="s">
        <v>398</v>
      </c>
      <c r="D68" s="75" t="s">
        <v>398</v>
      </c>
      <c r="E68" s="76"/>
      <c r="F68" s="60" t="str">
        <f>IF($E68&gt;"",VLOOKUP($E:$E,'Zásobník PD aktivní'!$C:$AD,27,0),"")</f>
        <v/>
      </c>
      <c r="G68" s="74"/>
      <c r="H68" s="61" t="str">
        <f>IF($E68&gt;"",VLOOKUP($E:$E,'Zásobník PD aktivní'!$C:$H,2,0),"")</f>
        <v/>
      </c>
      <c r="I68" s="61" t="str">
        <f>IF($E68&gt;"",VLOOKUP($E:$E,'Zásobník PD aktivní'!$C:$H,3,0),"")</f>
        <v/>
      </c>
      <c r="J68" s="61" t="str">
        <f>IF($E68&gt;"",VLOOKUP($E:$E,'Zásobník PD aktivní'!$C:$H,4,0),"")</f>
        <v/>
      </c>
      <c r="K68" s="61" t="str">
        <f>IF($E68&gt;"",VLOOKUP($E:$E,'Zásobník PD aktivní'!$C:$H,5,0),"")</f>
        <v/>
      </c>
      <c r="L68" s="62" t="str">
        <f>IF($E68&gt;"",VLOOKUP($E:$E,'Zásobník PD aktivní'!$C:$H,6,0),"")</f>
        <v/>
      </c>
      <c r="M68" s="63" t="str">
        <f t="shared" si="0"/>
        <v/>
      </c>
      <c r="N68" s="63" t="str">
        <f>IF($E68&gt;"",VLOOKUP($E:$E,'Zásobník PD aktivní'!$C:$I,7,0),"")</f>
        <v/>
      </c>
      <c r="O68" s="63" t="str">
        <f t="shared" si="1"/>
        <v/>
      </c>
      <c r="P68" s="67" t="str">
        <f>IF($E68&gt;"",VLOOKUP($E:$E,'Zásobník PD aktivní'!$C:$R,8,0),"")</f>
        <v/>
      </c>
      <c r="Q68" s="64" t="str">
        <f t="shared" si="2"/>
        <v/>
      </c>
      <c r="R68" s="65" t="str">
        <f>IF($E68&gt;"",VLOOKUP($E:$E,'Zásobník PD aktivní'!$C:$R,9,0),"")</f>
        <v/>
      </c>
      <c r="S68" s="66" t="str">
        <f t="shared" si="3"/>
        <v/>
      </c>
      <c r="T68" s="67" t="str">
        <f>IF($E68&gt;"",VLOOKUP($E:$E,'Zásobník PD aktivní'!$C:$R,10,0),"")</f>
        <v/>
      </c>
      <c r="U68" s="64" t="str">
        <f t="shared" si="4"/>
        <v/>
      </c>
      <c r="V68" s="65" t="str">
        <f>IF($E68&gt;"",VLOOKUP($E:$E,'Zásobník PD aktivní'!$C:$R,11,0),"")</f>
        <v/>
      </c>
      <c r="W68" s="66" t="str">
        <f t="shared" si="5"/>
        <v/>
      </c>
      <c r="X68" s="67" t="str">
        <f>IF($E68&gt;"",VLOOKUP($E:$E,'Zásobník PD aktivní'!$C:$R,12,0),"")</f>
        <v/>
      </c>
      <c r="Y68" s="64" t="str">
        <f t="shared" si="6"/>
        <v/>
      </c>
      <c r="Z68" s="68" t="str">
        <f>IF($E68&gt;"",VLOOKUP($E:$E,'Zásobník PD aktivní'!$C:$R,13,0),"")</f>
        <v/>
      </c>
      <c r="AA68" s="69" t="str">
        <f t="shared" si="7"/>
        <v/>
      </c>
      <c r="AB68" s="67" t="str">
        <f>IF($E68&gt;"",VLOOKUP($E:$E,'Zásobník PD aktivní'!$C:$R,14,0),"")</f>
        <v/>
      </c>
      <c r="AC68" s="64" t="str">
        <f t="shared" si="8"/>
        <v/>
      </c>
      <c r="AD68" s="67" t="str">
        <f>IF($E68&gt;"",VLOOKUP($E:$E,'Zásobník PD aktivní'!$C:$R,15,0),"")</f>
        <v/>
      </c>
      <c r="AE68" s="64" t="str">
        <f t="shared" si="9"/>
        <v/>
      </c>
      <c r="AF68" s="67">
        <v>0</v>
      </c>
      <c r="AG68" s="64"/>
      <c r="AH68" s="64"/>
      <c r="AI68" s="70"/>
      <c r="AJ68" s="70"/>
      <c r="AK68" s="64"/>
      <c r="AL68" s="71"/>
      <c r="AM68" s="71"/>
      <c r="AN68" s="71"/>
      <c r="AO68" s="71"/>
      <c r="AP68" s="71"/>
      <c r="AQ68" s="71"/>
      <c r="AR68" s="70"/>
      <c r="AS68" s="71"/>
      <c r="AT68" s="71"/>
      <c r="AU68" s="5"/>
      <c r="AV68" t="s">
        <v>206</v>
      </c>
      <c r="AW68" t="s">
        <v>336</v>
      </c>
    </row>
    <row r="69" spans="3:49" x14ac:dyDescent="0.25">
      <c r="C69" t="s">
        <v>399</v>
      </c>
      <c r="D69" s="75" t="s">
        <v>399</v>
      </c>
      <c r="E69" s="76"/>
      <c r="F69" s="60" t="str">
        <f>IF($E69&gt;"",VLOOKUP($E:$E,'Zásobník PD aktivní'!$C:$AD,27,0),"")</f>
        <v/>
      </c>
      <c r="G69" s="74"/>
      <c r="H69" s="61" t="str">
        <f>IF($E69&gt;"",VLOOKUP($E:$E,'Zásobník PD aktivní'!$C:$H,2,0),"")</f>
        <v/>
      </c>
      <c r="I69" s="61" t="str">
        <f>IF($E69&gt;"",VLOOKUP($E:$E,'Zásobník PD aktivní'!$C:$H,3,0),"")</f>
        <v/>
      </c>
      <c r="J69" s="61" t="str">
        <f>IF($E69&gt;"",VLOOKUP($E:$E,'Zásobník PD aktivní'!$C:$H,4,0),"")</f>
        <v/>
      </c>
      <c r="K69" s="61" t="str">
        <f>IF($E69&gt;"",VLOOKUP($E:$E,'Zásobník PD aktivní'!$C:$H,5,0),"")</f>
        <v/>
      </c>
      <c r="L69" s="62" t="str">
        <f>IF($E69&gt;"",VLOOKUP($E:$E,'Zásobník PD aktivní'!$C:$H,6,0),"")</f>
        <v/>
      </c>
      <c r="M69" s="63" t="str">
        <f t="shared" si="0"/>
        <v/>
      </c>
      <c r="N69" s="63" t="str">
        <f>IF($E69&gt;"",VLOOKUP($E:$E,'Zásobník PD aktivní'!$C:$I,7,0),"")</f>
        <v/>
      </c>
      <c r="O69" s="63" t="str">
        <f t="shared" si="1"/>
        <v/>
      </c>
      <c r="P69" s="67" t="str">
        <f>IF($E69&gt;"",VLOOKUP($E:$E,'Zásobník PD aktivní'!$C:$R,8,0),"")</f>
        <v/>
      </c>
      <c r="Q69" s="64" t="str">
        <f t="shared" si="2"/>
        <v/>
      </c>
      <c r="R69" s="65" t="str">
        <f>IF($E69&gt;"",VLOOKUP($E:$E,'Zásobník PD aktivní'!$C:$R,9,0),"")</f>
        <v/>
      </c>
      <c r="S69" s="66" t="str">
        <f t="shared" si="3"/>
        <v/>
      </c>
      <c r="T69" s="67" t="str">
        <f>IF($E69&gt;"",VLOOKUP($E:$E,'Zásobník PD aktivní'!$C:$R,10,0),"")</f>
        <v/>
      </c>
      <c r="U69" s="64" t="str">
        <f t="shared" si="4"/>
        <v/>
      </c>
      <c r="V69" s="65" t="str">
        <f>IF($E69&gt;"",VLOOKUP($E:$E,'Zásobník PD aktivní'!$C:$R,11,0),"")</f>
        <v/>
      </c>
      <c r="W69" s="66" t="str">
        <f t="shared" si="5"/>
        <v/>
      </c>
      <c r="X69" s="67" t="str">
        <f>IF($E69&gt;"",VLOOKUP($E:$E,'Zásobník PD aktivní'!$C:$R,12,0),"")</f>
        <v/>
      </c>
      <c r="Y69" s="64" t="str">
        <f t="shared" si="6"/>
        <v/>
      </c>
      <c r="Z69" s="68" t="str">
        <f>IF($E69&gt;"",VLOOKUP($E:$E,'Zásobník PD aktivní'!$C:$R,13,0),"")</f>
        <v/>
      </c>
      <c r="AA69" s="69" t="str">
        <f t="shared" si="7"/>
        <v/>
      </c>
      <c r="AB69" s="67" t="str">
        <f>IF($E69&gt;"",VLOOKUP($E:$E,'Zásobník PD aktivní'!$C:$R,14,0),"")</f>
        <v/>
      </c>
      <c r="AC69" s="64" t="str">
        <f t="shared" si="8"/>
        <v/>
      </c>
      <c r="AD69" s="67" t="str">
        <f>IF($E69&gt;"",VLOOKUP($E:$E,'Zásobník PD aktivní'!$C:$R,15,0),"")</f>
        <v/>
      </c>
      <c r="AE69" s="64" t="str">
        <f t="shared" si="9"/>
        <v/>
      </c>
      <c r="AF69" s="67">
        <v>0</v>
      </c>
      <c r="AG69" s="64"/>
      <c r="AH69" s="64"/>
      <c r="AI69" s="70"/>
      <c r="AJ69" s="70"/>
      <c r="AK69" s="64"/>
      <c r="AL69" s="71"/>
      <c r="AM69" s="71"/>
      <c r="AN69" s="71"/>
      <c r="AO69" s="71"/>
      <c r="AP69" s="71"/>
      <c r="AQ69" s="71"/>
      <c r="AR69" s="70"/>
      <c r="AS69" s="71"/>
      <c r="AT69" s="71"/>
      <c r="AU69" s="5"/>
      <c r="AV69" t="s">
        <v>207</v>
      </c>
      <c r="AW69" t="s">
        <v>335</v>
      </c>
    </row>
    <row r="70" spans="3:49" x14ac:dyDescent="0.25">
      <c r="C70" t="s">
        <v>400</v>
      </c>
      <c r="D70" s="75" t="s">
        <v>400</v>
      </c>
      <c r="E70" s="73"/>
      <c r="F70" s="60" t="str">
        <f>IF($E70&gt;"",VLOOKUP($E:$E,'Zásobník PD aktivní'!$C:$AD,27,0),"")</f>
        <v/>
      </c>
      <c r="G70" s="74"/>
      <c r="H70" s="61" t="str">
        <f>IF($E70&gt;"",VLOOKUP($E:$E,'Zásobník PD aktivní'!$C:$H,2,0),"")</f>
        <v/>
      </c>
      <c r="I70" s="61" t="str">
        <f>IF($E70&gt;"",VLOOKUP($E:$E,'Zásobník PD aktivní'!$C:$H,3,0),"")</f>
        <v/>
      </c>
      <c r="J70" s="61" t="str">
        <f>IF($E70&gt;"",VLOOKUP($E:$E,'Zásobník PD aktivní'!$C:$H,4,0),"")</f>
        <v/>
      </c>
      <c r="K70" s="61" t="str">
        <f>IF($E70&gt;"",VLOOKUP($E:$E,'Zásobník PD aktivní'!$C:$H,5,0),"")</f>
        <v/>
      </c>
      <c r="L70" s="62" t="str">
        <f>IF($E70&gt;"",VLOOKUP($E:$E,'Zásobník PD aktivní'!$C:$H,6,0),"")</f>
        <v/>
      </c>
      <c r="M70" s="63" t="str">
        <f t="shared" si="0"/>
        <v/>
      </c>
      <c r="N70" s="63" t="str">
        <f>IF($E70&gt;"",VLOOKUP($E:$E,'Zásobník PD aktivní'!$C:$I,7,0),"")</f>
        <v/>
      </c>
      <c r="O70" s="63" t="str">
        <f t="shared" si="1"/>
        <v/>
      </c>
      <c r="P70" s="67" t="str">
        <f>IF($E70&gt;"",VLOOKUP($E:$E,'Zásobník PD aktivní'!$C:$R,8,0),"")</f>
        <v/>
      </c>
      <c r="Q70" s="64" t="str">
        <f t="shared" si="2"/>
        <v/>
      </c>
      <c r="R70" s="65" t="str">
        <f>IF($E70&gt;"",VLOOKUP($E:$E,'Zásobník PD aktivní'!$C:$R,9,0),"")</f>
        <v/>
      </c>
      <c r="S70" s="66" t="str">
        <f t="shared" si="3"/>
        <v/>
      </c>
      <c r="T70" s="67" t="str">
        <f>IF($E70&gt;"",VLOOKUP($E:$E,'Zásobník PD aktivní'!$C:$R,10,0),"")</f>
        <v/>
      </c>
      <c r="U70" s="64" t="str">
        <f t="shared" si="4"/>
        <v/>
      </c>
      <c r="V70" s="65" t="str">
        <f>IF($E70&gt;"",VLOOKUP($E:$E,'Zásobník PD aktivní'!$C:$R,11,0),"")</f>
        <v/>
      </c>
      <c r="W70" s="66" t="str">
        <f t="shared" si="5"/>
        <v/>
      </c>
      <c r="X70" s="67" t="str">
        <f>IF($E70&gt;"",VLOOKUP($E:$E,'Zásobník PD aktivní'!$C:$R,12,0),"")</f>
        <v/>
      </c>
      <c r="Y70" s="64" t="str">
        <f t="shared" si="6"/>
        <v/>
      </c>
      <c r="Z70" s="68" t="str">
        <f>IF($E70&gt;"",VLOOKUP($E:$E,'Zásobník PD aktivní'!$C:$R,13,0),"")</f>
        <v/>
      </c>
      <c r="AA70" s="69" t="str">
        <f t="shared" si="7"/>
        <v/>
      </c>
      <c r="AB70" s="67" t="str">
        <f>IF($E70&gt;"",VLOOKUP($E:$E,'Zásobník PD aktivní'!$C:$R,14,0),"")</f>
        <v/>
      </c>
      <c r="AC70" s="64" t="str">
        <f t="shared" si="8"/>
        <v/>
      </c>
      <c r="AD70" s="67" t="str">
        <f>IF($E70&gt;"",VLOOKUP($E:$E,'Zásobník PD aktivní'!$C:$R,15,0),"")</f>
        <v/>
      </c>
      <c r="AE70" s="64" t="str">
        <f t="shared" si="9"/>
        <v/>
      </c>
      <c r="AF70" s="67">
        <v>0</v>
      </c>
      <c r="AG70" s="64"/>
      <c r="AH70" s="64"/>
      <c r="AI70" s="70"/>
      <c r="AJ70" s="70"/>
      <c r="AK70" s="64"/>
      <c r="AL70" s="71"/>
      <c r="AM70" s="71"/>
      <c r="AN70" s="71"/>
      <c r="AO70" s="71"/>
      <c r="AP70" s="79"/>
      <c r="AQ70" s="71"/>
      <c r="AR70" s="70"/>
      <c r="AS70" s="71"/>
      <c r="AT70" s="71"/>
      <c r="AU70" s="72"/>
      <c r="AV70" t="s">
        <v>130</v>
      </c>
      <c r="AW70" t="s">
        <v>337</v>
      </c>
    </row>
    <row r="71" spans="3:49" x14ac:dyDescent="0.25">
      <c r="C71" t="s">
        <v>401</v>
      </c>
      <c r="D71" s="75" t="s">
        <v>401</v>
      </c>
      <c r="E71" s="76"/>
      <c r="F71" s="60" t="str">
        <f>IF($E71&gt;"",VLOOKUP($E:$E,'Zásobník PD aktivní'!$C:$AD,27,0),"")</f>
        <v/>
      </c>
      <c r="G71" s="74"/>
      <c r="H71" s="61" t="str">
        <f>IF($E71&gt;"",VLOOKUP($E:$E,'Zásobník PD aktivní'!$C:$H,2,0),"")</f>
        <v/>
      </c>
      <c r="I71" s="61" t="str">
        <f>IF($E71&gt;"",VLOOKUP($E:$E,'Zásobník PD aktivní'!$C:$H,3,0),"")</f>
        <v/>
      </c>
      <c r="J71" s="61" t="str">
        <f>IF($E71&gt;"",VLOOKUP($E:$E,'Zásobník PD aktivní'!$C:$H,4,0),"")</f>
        <v/>
      </c>
      <c r="K71" s="61" t="str">
        <f>IF($E71&gt;"",VLOOKUP($E:$E,'Zásobník PD aktivní'!$C:$H,5,0),"")</f>
        <v/>
      </c>
      <c r="L71" s="62" t="str">
        <f>IF($E71&gt;"",VLOOKUP($E:$E,'Zásobník PD aktivní'!$C:$H,6,0),"")</f>
        <v/>
      </c>
      <c r="M71" s="63" t="str">
        <f t="shared" si="0"/>
        <v/>
      </c>
      <c r="N71" s="63" t="str">
        <f>IF($E71&gt;"",VLOOKUP($E:$E,'Zásobník PD aktivní'!$C:$I,7,0),"")</f>
        <v/>
      </c>
      <c r="O71" s="63" t="str">
        <f t="shared" si="1"/>
        <v/>
      </c>
      <c r="P71" s="67" t="str">
        <f>IF($E71&gt;"",VLOOKUP($E:$E,'Zásobník PD aktivní'!$C:$R,8,0),"")</f>
        <v/>
      </c>
      <c r="Q71" s="64" t="str">
        <f t="shared" si="2"/>
        <v/>
      </c>
      <c r="R71" s="65" t="str">
        <f>IF($E71&gt;"",VLOOKUP($E:$E,'Zásobník PD aktivní'!$C:$R,9,0),"")</f>
        <v/>
      </c>
      <c r="S71" s="66" t="str">
        <f t="shared" si="3"/>
        <v/>
      </c>
      <c r="T71" s="67" t="str">
        <f>IF($E71&gt;"",VLOOKUP($E:$E,'Zásobník PD aktivní'!$C:$R,10,0),"")</f>
        <v/>
      </c>
      <c r="U71" s="64" t="str">
        <f t="shared" si="4"/>
        <v/>
      </c>
      <c r="V71" s="65" t="str">
        <f>IF($E71&gt;"",VLOOKUP($E:$E,'Zásobník PD aktivní'!$C:$R,11,0),"")</f>
        <v/>
      </c>
      <c r="W71" s="66" t="str">
        <f t="shared" si="5"/>
        <v/>
      </c>
      <c r="X71" s="67" t="str">
        <f>IF($E71&gt;"",VLOOKUP($E:$E,'Zásobník PD aktivní'!$C:$R,12,0),"")</f>
        <v/>
      </c>
      <c r="Y71" s="64" t="str">
        <f t="shared" si="6"/>
        <v/>
      </c>
      <c r="Z71" s="68" t="str">
        <f>IF($E71&gt;"",VLOOKUP($E:$E,'Zásobník PD aktivní'!$C:$R,13,0),"")</f>
        <v/>
      </c>
      <c r="AA71" s="69" t="str">
        <f t="shared" si="7"/>
        <v/>
      </c>
      <c r="AB71" s="67" t="str">
        <f>IF($E71&gt;"",VLOOKUP($E:$E,'Zásobník PD aktivní'!$C:$R,14,0),"")</f>
        <v/>
      </c>
      <c r="AC71" s="64" t="str">
        <f t="shared" si="8"/>
        <v/>
      </c>
      <c r="AD71" s="67" t="str">
        <f>IF($E71&gt;"",VLOOKUP($E:$E,'Zásobník PD aktivní'!$C:$R,15,0),"")</f>
        <v/>
      </c>
      <c r="AE71" s="64" t="str">
        <f t="shared" si="9"/>
        <v/>
      </c>
      <c r="AF71" s="67">
        <v>0</v>
      </c>
      <c r="AG71" s="64"/>
      <c r="AH71" s="64"/>
      <c r="AI71" s="70"/>
      <c r="AJ71" s="70"/>
      <c r="AK71" s="64"/>
      <c r="AL71" s="71"/>
      <c r="AM71" s="71"/>
      <c r="AN71" s="71"/>
      <c r="AO71" s="71"/>
      <c r="AP71" s="71"/>
      <c r="AQ71" s="71"/>
      <c r="AR71" s="70"/>
      <c r="AS71" s="71"/>
      <c r="AT71" s="71"/>
      <c r="AU71" s="5"/>
      <c r="AV71" t="s">
        <v>205</v>
      </c>
      <c r="AW71" t="s">
        <v>338</v>
      </c>
    </row>
    <row r="72" spans="3:49" x14ac:dyDescent="0.25">
      <c r="C72" t="s">
        <v>402</v>
      </c>
      <c r="D72" s="75" t="s">
        <v>402</v>
      </c>
      <c r="E72" s="76"/>
      <c r="F72" s="60" t="str">
        <f>IF($E72&gt;"",VLOOKUP($E:$E,'Zásobník PD aktivní'!$C:$AD,27,0),"")</f>
        <v/>
      </c>
      <c r="G72" s="74"/>
      <c r="H72" s="61" t="str">
        <f>IF($E72&gt;"",VLOOKUP($E:$E,'Zásobník PD aktivní'!$C:$H,2,0),"")</f>
        <v/>
      </c>
      <c r="I72" s="61" t="str">
        <f>IF($E72&gt;"",VLOOKUP($E:$E,'Zásobník PD aktivní'!$C:$H,3,0),"")</f>
        <v/>
      </c>
      <c r="J72" s="61" t="str">
        <f>IF($E72&gt;"",VLOOKUP($E:$E,'Zásobník PD aktivní'!$C:$H,4,0),"")</f>
        <v/>
      </c>
      <c r="K72" s="61" t="str">
        <f>IF($E72&gt;"",VLOOKUP($E:$E,'Zásobník PD aktivní'!$C:$H,5,0),"")</f>
        <v/>
      </c>
      <c r="L72" s="62" t="str">
        <f>IF($E72&gt;"",VLOOKUP($E:$E,'Zásobník PD aktivní'!$C:$H,6,0),"")</f>
        <v/>
      </c>
      <c r="M72" s="63" t="str">
        <f t="shared" si="0"/>
        <v/>
      </c>
      <c r="N72" s="63" t="str">
        <f>IF($E72&gt;"",VLOOKUP($E:$E,'Zásobník PD aktivní'!$C:$I,7,0),"")</f>
        <v/>
      </c>
      <c r="O72" s="63" t="str">
        <f t="shared" si="1"/>
        <v/>
      </c>
      <c r="P72" s="67" t="str">
        <f>IF($E72&gt;"",VLOOKUP($E:$E,'Zásobník PD aktivní'!$C:$R,8,0),"")</f>
        <v/>
      </c>
      <c r="Q72" s="64" t="str">
        <f t="shared" si="2"/>
        <v/>
      </c>
      <c r="R72" s="65" t="str">
        <f>IF($E72&gt;"",VLOOKUP($E:$E,'Zásobník PD aktivní'!$C:$R,9,0),"")</f>
        <v/>
      </c>
      <c r="S72" s="66" t="str">
        <f t="shared" si="3"/>
        <v/>
      </c>
      <c r="T72" s="67" t="str">
        <f>IF($E72&gt;"",VLOOKUP($E:$E,'Zásobník PD aktivní'!$C:$R,10,0),"")</f>
        <v/>
      </c>
      <c r="U72" s="64" t="str">
        <f t="shared" si="4"/>
        <v/>
      </c>
      <c r="V72" s="65" t="str">
        <f>IF($E72&gt;"",VLOOKUP($E:$E,'Zásobník PD aktivní'!$C:$R,11,0),"")</f>
        <v/>
      </c>
      <c r="W72" s="66" t="str">
        <f t="shared" si="5"/>
        <v/>
      </c>
      <c r="X72" s="67" t="str">
        <f>IF($E72&gt;"",VLOOKUP($E:$E,'Zásobník PD aktivní'!$C:$R,12,0),"")</f>
        <v/>
      </c>
      <c r="Y72" s="64" t="str">
        <f t="shared" si="6"/>
        <v/>
      </c>
      <c r="Z72" s="68" t="str">
        <f>IF($E72&gt;"",VLOOKUP($E:$E,'Zásobník PD aktivní'!$C:$R,13,0),"")</f>
        <v/>
      </c>
      <c r="AA72" s="69" t="str">
        <f t="shared" si="7"/>
        <v/>
      </c>
      <c r="AB72" s="67" t="str">
        <f>IF($E72&gt;"",VLOOKUP($E:$E,'Zásobník PD aktivní'!$C:$R,14,0),"")</f>
        <v/>
      </c>
      <c r="AC72" s="64" t="str">
        <f t="shared" si="8"/>
        <v/>
      </c>
      <c r="AD72" s="67" t="str">
        <f>IF($E72&gt;"",VLOOKUP($E:$E,'Zásobník PD aktivní'!$C:$R,15,0),"")</f>
        <v/>
      </c>
      <c r="AE72" s="64" t="str">
        <f t="shared" si="9"/>
        <v/>
      </c>
      <c r="AF72" s="67">
        <v>0</v>
      </c>
      <c r="AG72" s="64"/>
      <c r="AH72" s="64"/>
      <c r="AI72" s="70"/>
      <c r="AJ72" s="70"/>
      <c r="AK72" s="64"/>
      <c r="AL72" s="71"/>
      <c r="AM72" s="71"/>
      <c r="AN72" s="71"/>
      <c r="AO72" s="71"/>
      <c r="AP72" s="71"/>
      <c r="AQ72" s="71"/>
      <c r="AR72" s="70"/>
      <c r="AS72" s="71"/>
      <c r="AT72" s="71"/>
      <c r="AU72" s="5"/>
      <c r="AV72" t="s">
        <v>206</v>
      </c>
      <c r="AW72" t="s">
        <v>339</v>
      </c>
    </row>
    <row r="73" spans="3:49" x14ac:dyDescent="0.25">
      <c r="C73" t="s">
        <v>403</v>
      </c>
      <c r="D73" s="75" t="s">
        <v>403</v>
      </c>
      <c r="E73" s="76"/>
      <c r="F73" s="60" t="str">
        <f>IF($E73&gt;"",VLOOKUP($E:$E,'Zásobník PD aktivní'!$C:$AD,27,0),"")</f>
        <v/>
      </c>
      <c r="G73" s="74"/>
      <c r="H73" s="61" t="str">
        <f>IF($E73&gt;"",VLOOKUP($E:$E,'Zásobník PD aktivní'!$C:$H,2,0),"")</f>
        <v/>
      </c>
      <c r="I73" s="61" t="str">
        <f>IF($E73&gt;"",VLOOKUP($E:$E,'Zásobník PD aktivní'!$C:$H,3,0),"")</f>
        <v/>
      </c>
      <c r="J73" s="61" t="str">
        <f>IF($E73&gt;"",VLOOKUP($E:$E,'Zásobník PD aktivní'!$C:$H,4,0),"")</f>
        <v/>
      </c>
      <c r="K73" s="61" t="str">
        <f>IF($E73&gt;"",VLOOKUP($E:$E,'Zásobník PD aktivní'!$C:$H,5,0),"")</f>
        <v/>
      </c>
      <c r="L73" s="62" t="str">
        <f>IF($E73&gt;"",VLOOKUP($E:$E,'Zásobník PD aktivní'!$C:$H,6,0),"")</f>
        <v/>
      </c>
      <c r="M73" s="63" t="str">
        <f t="shared" si="0"/>
        <v/>
      </c>
      <c r="N73" s="63" t="str">
        <f>IF($E73&gt;"",VLOOKUP($E:$E,'Zásobník PD aktivní'!$C:$I,7,0),"")</f>
        <v/>
      </c>
      <c r="O73" s="63" t="str">
        <f t="shared" si="1"/>
        <v/>
      </c>
      <c r="P73" s="67" t="str">
        <f>IF($E73&gt;"",VLOOKUP($E:$E,'Zásobník PD aktivní'!$C:$R,8,0),"")</f>
        <v/>
      </c>
      <c r="Q73" s="64" t="str">
        <f t="shared" si="2"/>
        <v/>
      </c>
      <c r="R73" s="65" t="str">
        <f>IF($E73&gt;"",VLOOKUP($E:$E,'Zásobník PD aktivní'!$C:$R,9,0),"")</f>
        <v/>
      </c>
      <c r="S73" s="66" t="str">
        <f t="shared" si="3"/>
        <v/>
      </c>
      <c r="T73" s="67" t="str">
        <f>IF($E73&gt;"",VLOOKUP($E:$E,'Zásobník PD aktivní'!$C:$R,10,0),"")</f>
        <v/>
      </c>
      <c r="U73" s="64" t="str">
        <f t="shared" si="4"/>
        <v/>
      </c>
      <c r="V73" s="65" t="str">
        <f>IF($E73&gt;"",VLOOKUP($E:$E,'Zásobník PD aktivní'!$C:$R,11,0),"")</f>
        <v/>
      </c>
      <c r="W73" s="66" t="str">
        <f t="shared" si="5"/>
        <v/>
      </c>
      <c r="X73" s="67" t="str">
        <f>IF($E73&gt;"",VLOOKUP($E:$E,'Zásobník PD aktivní'!$C:$R,12,0),"")</f>
        <v/>
      </c>
      <c r="Y73" s="64" t="str">
        <f t="shared" si="6"/>
        <v/>
      </c>
      <c r="Z73" s="68" t="str">
        <f>IF($E73&gt;"",VLOOKUP($E:$E,'Zásobník PD aktivní'!$C:$R,13,0),"")</f>
        <v/>
      </c>
      <c r="AA73" s="69" t="str">
        <f t="shared" si="7"/>
        <v/>
      </c>
      <c r="AB73" s="67" t="str">
        <f>IF($E73&gt;"",VLOOKUP($E:$E,'Zásobník PD aktivní'!$C:$R,14,0),"")</f>
        <v/>
      </c>
      <c r="AC73" s="64" t="str">
        <f t="shared" si="8"/>
        <v/>
      </c>
      <c r="AD73" s="67" t="str">
        <f>IF($E73&gt;"",VLOOKUP($E:$E,'Zásobník PD aktivní'!$C:$R,15,0),"")</f>
        <v/>
      </c>
      <c r="AE73" s="64" t="str">
        <f t="shared" si="9"/>
        <v/>
      </c>
      <c r="AF73" s="67">
        <v>0</v>
      </c>
      <c r="AG73" s="64"/>
      <c r="AH73" s="64"/>
      <c r="AI73" s="70"/>
      <c r="AJ73" s="70"/>
      <c r="AK73" s="64"/>
      <c r="AL73" s="71"/>
      <c r="AM73" s="71"/>
      <c r="AN73" s="71"/>
      <c r="AO73" s="71"/>
      <c r="AP73" s="71"/>
      <c r="AQ73" s="71"/>
      <c r="AR73" s="70"/>
      <c r="AS73" s="71"/>
      <c r="AT73" s="71"/>
      <c r="AU73" s="5"/>
      <c r="AV73" t="s">
        <v>207</v>
      </c>
      <c r="AW73" t="s">
        <v>340</v>
      </c>
    </row>
    <row r="74" spans="3:49" x14ac:dyDescent="0.25">
      <c r="C74" t="s">
        <v>404</v>
      </c>
      <c r="D74" s="75" t="s">
        <v>404</v>
      </c>
      <c r="E74" s="73"/>
      <c r="F74" s="60" t="str">
        <f>IF($E74&gt;"",VLOOKUP($E:$E,'Zásobník PD aktivní'!$C:$AD,27,0),"")</f>
        <v/>
      </c>
      <c r="G74" s="74"/>
      <c r="H74" s="61" t="str">
        <f>IF($E74&gt;"",VLOOKUP($E:$E,'Zásobník PD aktivní'!$C:$H,2,0),"")</f>
        <v/>
      </c>
      <c r="I74" s="61" t="str">
        <f>IF($E74&gt;"",VLOOKUP($E:$E,'Zásobník PD aktivní'!$C:$H,3,0),"")</f>
        <v/>
      </c>
      <c r="J74" s="61" t="str">
        <f>IF($E74&gt;"",VLOOKUP($E:$E,'Zásobník PD aktivní'!$C:$H,4,0),"")</f>
        <v/>
      </c>
      <c r="K74" s="61" t="str">
        <f>IF($E74&gt;"",VLOOKUP($E:$E,'Zásobník PD aktivní'!$C:$H,5,0),"")</f>
        <v/>
      </c>
      <c r="L74" s="62" t="str">
        <f>IF($E74&gt;"",VLOOKUP($E:$E,'Zásobník PD aktivní'!$C:$H,6,0),"")</f>
        <v/>
      </c>
      <c r="M74" s="63" t="str">
        <f t="shared" si="0"/>
        <v/>
      </c>
      <c r="N74" s="63" t="str">
        <f>IF($E74&gt;"",VLOOKUP($E:$E,'Zásobník PD aktivní'!$C:$I,7,0),"")</f>
        <v/>
      </c>
      <c r="O74" s="63" t="str">
        <f t="shared" si="1"/>
        <v/>
      </c>
      <c r="P74" s="67" t="str">
        <f>IF($E74&gt;"",VLOOKUP($E:$E,'Zásobník PD aktivní'!$C:$R,8,0),"")</f>
        <v/>
      </c>
      <c r="Q74" s="64" t="str">
        <f t="shared" si="2"/>
        <v/>
      </c>
      <c r="R74" s="65" t="str">
        <f>IF($E74&gt;"",VLOOKUP($E:$E,'Zásobník PD aktivní'!$C:$R,9,0),"")</f>
        <v/>
      </c>
      <c r="S74" s="66" t="str">
        <f t="shared" si="3"/>
        <v/>
      </c>
      <c r="T74" s="67" t="str">
        <f>IF($E74&gt;"",VLOOKUP($E:$E,'Zásobník PD aktivní'!$C:$R,10,0),"")</f>
        <v/>
      </c>
      <c r="U74" s="64" t="str">
        <f t="shared" si="4"/>
        <v/>
      </c>
      <c r="V74" s="65" t="str">
        <f>IF($E74&gt;"",VLOOKUP($E:$E,'Zásobník PD aktivní'!$C:$R,11,0),"")</f>
        <v/>
      </c>
      <c r="W74" s="66" t="str">
        <f t="shared" si="5"/>
        <v/>
      </c>
      <c r="X74" s="67" t="str">
        <f>IF($E74&gt;"",VLOOKUP($E:$E,'Zásobník PD aktivní'!$C:$R,12,0),"")</f>
        <v/>
      </c>
      <c r="Y74" s="64" t="str">
        <f t="shared" si="6"/>
        <v/>
      </c>
      <c r="Z74" s="68" t="str">
        <f>IF($E74&gt;"",VLOOKUP($E:$E,'Zásobník PD aktivní'!$C:$R,13,0),"")</f>
        <v/>
      </c>
      <c r="AA74" s="69" t="str">
        <f t="shared" si="7"/>
        <v/>
      </c>
      <c r="AB74" s="67" t="str">
        <f>IF($E74&gt;"",VLOOKUP($E:$E,'Zásobník PD aktivní'!$C:$R,14,0),"")</f>
        <v/>
      </c>
      <c r="AC74" s="64" t="str">
        <f t="shared" si="8"/>
        <v/>
      </c>
      <c r="AD74" s="67" t="str">
        <f>IF($E74&gt;"",VLOOKUP($E:$E,'Zásobník PD aktivní'!$C:$R,15,0),"")</f>
        <v/>
      </c>
      <c r="AE74" s="64" t="str">
        <f t="shared" si="9"/>
        <v/>
      </c>
      <c r="AF74" s="67">
        <v>0</v>
      </c>
      <c r="AG74" s="64"/>
      <c r="AH74" s="64"/>
      <c r="AI74" s="70"/>
      <c r="AJ74" s="70"/>
      <c r="AK74" s="64"/>
      <c r="AL74" s="71"/>
      <c r="AM74" s="71"/>
      <c r="AN74" s="71"/>
      <c r="AO74" s="71"/>
      <c r="AP74" s="79"/>
      <c r="AQ74" s="71"/>
      <c r="AR74" s="70"/>
      <c r="AS74" s="71"/>
      <c r="AT74" s="71"/>
      <c r="AU74" s="72"/>
      <c r="AV74" t="s">
        <v>130</v>
      </c>
      <c r="AW74" t="s">
        <v>341</v>
      </c>
    </row>
    <row r="75" spans="3:49" x14ac:dyDescent="0.25">
      <c r="C75" t="s">
        <v>405</v>
      </c>
      <c r="D75" s="75" t="s">
        <v>405</v>
      </c>
      <c r="E75" s="76"/>
      <c r="F75" s="60" t="str">
        <f>IF($E75&gt;"",VLOOKUP($E:$E,'Zásobník PD aktivní'!$C:$AD,27,0),"")</f>
        <v/>
      </c>
      <c r="G75" s="74"/>
      <c r="H75" s="61" t="str">
        <f>IF($E75&gt;"",VLOOKUP($E:$E,'Zásobník PD aktivní'!$C:$H,2,0),"")</f>
        <v/>
      </c>
      <c r="I75" s="61" t="str">
        <f>IF($E75&gt;"",VLOOKUP($E:$E,'Zásobník PD aktivní'!$C:$H,3,0),"")</f>
        <v/>
      </c>
      <c r="J75" s="61" t="str">
        <f>IF($E75&gt;"",VLOOKUP($E:$E,'Zásobník PD aktivní'!$C:$H,4,0),"")</f>
        <v/>
      </c>
      <c r="K75" s="61" t="str">
        <f>IF($E75&gt;"",VLOOKUP($E:$E,'Zásobník PD aktivní'!$C:$H,5,0),"")</f>
        <v/>
      </c>
      <c r="L75" s="62" t="str">
        <f>IF($E75&gt;"",VLOOKUP($E:$E,'Zásobník PD aktivní'!$C:$H,6,0),"")</f>
        <v/>
      </c>
      <c r="M75" s="63" t="str">
        <f t="shared" si="0"/>
        <v/>
      </c>
      <c r="N75" s="63" t="str">
        <f>IF($E75&gt;"",VLOOKUP($E:$E,'Zásobník PD aktivní'!$C:$I,7,0),"")</f>
        <v/>
      </c>
      <c r="O75" s="63" t="str">
        <f t="shared" si="1"/>
        <v/>
      </c>
      <c r="P75" s="67" t="str">
        <f>IF($E75&gt;"",VLOOKUP($E:$E,'Zásobník PD aktivní'!$C:$R,8,0),"")</f>
        <v/>
      </c>
      <c r="Q75" s="64" t="str">
        <f t="shared" si="2"/>
        <v/>
      </c>
      <c r="R75" s="65" t="str">
        <f>IF($E75&gt;"",VLOOKUP($E:$E,'Zásobník PD aktivní'!$C:$R,9,0),"")</f>
        <v/>
      </c>
      <c r="S75" s="66" t="str">
        <f t="shared" si="3"/>
        <v/>
      </c>
      <c r="T75" s="67" t="str">
        <f>IF($E75&gt;"",VLOOKUP($E:$E,'Zásobník PD aktivní'!$C:$R,10,0),"")</f>
        <v/>
      </c>
      <c r="U75" s="64" t="str">
        <f t="shared" si="4"/>
        <v/>
      </c>
      <c r="V75" s="65" t="str">
        <f>IF($E75&gt;"",VLOOKUP($E:$E,'Zásobník PD aktivní'!$C:$R,11,0),"")</f>
        <v/>
      </c>
      <c r="W75" s="66" t="str">
        <f t="shared" si="5"/>
        <v/>
      </c>
      <c r="X75" s="67" t="str">
        <f>IF($E75&gt;"",VLOOKUP($E:$E,'Zásobník PD aktivní'!$C:$R,12,0),"")</f>
        <v/>
      </c>
      <c r="Y75" s="64" t="str">
        <f t="shared" si="6"/>
        <v/>
      </c>
      <c r="Z75" s="68" t="str">
        <f>IF($E75&gt;"",VLOOKUP($E:$E,'Zásobník PD aktivní'!$C:$R,13,0),"")</f>
        <v/>
      </c>
      <c r="AA75" s="69" t="str">
        <f t="shared" si="7"/>
        <v/>
      </c>
      <c r="AB75" s="67" t="str">
        <f>IF($E75&gt;"",VLOOKUP($E:$E,'Zásobník PD aktivní'!$C:$R,14,0),"")</f>
        <v/>
      </c>
      <c r="AC75" s="64" t="str">
        <f t="shared" si="8"/>
        <v/>
      </c>
      <c r="AD75" s="67" t="str">
        <f>IF($E75&gt;"",VLOOKUP($E:$E,'Zásobník PD aktivní'!$C:$R,15,0),"")</f>
        <v/>
      </c>
      <c r="AE75" s="64" t="str">
        <f t="shared" si="9"/>
        <v/>
      </c>
      <c r="AF75" s="67">
        <v>0</v>
      </c>
      <c r="AG75" s="64"/>
      <c r="AH75" s="64"/>
      <c r="AI75" s="70"/>
      <c r="AJ75" s="70"/>
      <c r="AK75" s="64"/>
      <c r="AL75" s="71"/>
      <c r="AM75" s="71"/>
      <c r="AN75" s="71"/>
      <c r="AO75" s="71"/>
      <c r="AP75" s="71"/>
      <c r="AQ75" s="71"/>
      <c r="AR75" s="70"/>
      <c r="AS75" s="71"/>
      <c r="AT75" s="71"/>
      <c r="AU75" s="5"/>
      <c r="AV75" t="s">
        <v>205</v>
      </c>
      <c r="AW75" t="s">
        <v>342</v>
      </c>
    </row>
    <row r="76" spans="3:49" x14ac:dyDescent="0.25">
      <c r="C76" t="s">
        <v>406</v>
      </c>
      <c r="D76" s="75" t="s">
        <v>406</v>
      </c>
      <c r="E76" s="73"/>
      <c r="F76" s="60" t="str">
        <f>IF($E76&gt;"",VLOOKUP($E:$E,'Zásobník PD aktivní'!$C:$AD,27,0),"")</f>
        <v/>
      </c>
      <c r="G76" s="74"/>
      <c r="H76" s="61" t="str">
        <f>IF($E76&gt;"",VLOOKUP($E:$E,'Zásobník PD aktivní'!$C:$H,2,0),"")</f>
        <v/>
      </c>
      <c r="I76" s="61" t="str">
        <f>IF($E76&gt;"",VLOOKUP($E:$E,'Zásobník PD aktivní'!$C:$H,3,0),"")</f>
        <v/>
      </c>
      <c r="J76" s="61" t="str">
        <f>IF($E76&gt;"",VLOOKUP($E:$E,'Zásobník PD aktivní'!$C:$H,4,0),"")</f>
        <v/>
      </c>
      <c r="K76" s="61" t="str">
        <f>IF($E76&gt;"",VLOOKUP($E:$E,'Zásobník PD aktivní'!$C:$H,5,0),"")</f>
        <v/>
      </c>
      <c r="L76" s="62" t="str">
        <f>IF($E76&gt;"",VLOOKUP($E:$E,'Zásobník PD aktivní'!$C:$H,6,0),"")</f>
        <v/>
      </c>
      <c r="M76" s="63" t="str">
        <f t="shared" si="0"/>
        <v/>
      </c>
      <c r="N76" s="63" t="str">
        <f>IF($E76&gt;"",VLOOKUP($E:$E,'Zásobník PD aktivní'!$C:$I,7,0),"")</f>
        <v/>
      </c>
      <c r="O76" s="63" t="str">
        <f t="shared" si="1"/>
        <v/>
      </c>
      <c r="P76" s="67" t="str">
        <f>IF($E76&gt;"",VLOOKUP($E:$E,'Zásobník PD aktivní'!$C:$R,8,0),"")</f>
        <v/>
      </c>
      <c r="Q76" s="64" t="str">
        <f t="shared" si="2"/>
        <v/>
      </c>
      <c r="R76" s="65" t="str">
        <f>IF($E76&gt;"",VLOOKUP($E:$E,'Zásobník PD aktivní'!$C:$R,9,0),"")</f>
        <v/>
      </c>
      <c r="S76" s="66" t="str">
        <f t="shared" si="3"/>
        <v/>
      </c>
      <c r="T76" s="67" t="str">
        <f>IF($E76&gt;"",VLOOKUP($E:$E,'Zásobník PD aktivní'!$C:$R,10,0),"")</f>
        <v/>
      </c>
      <c r="U76" s="64" t="str">
        <f t="shared" si="4"/>
        <v/>
      </c>
      <c r="V76" s="65" t="str">
        <f>IF($E76&gt;"",VLOOKUP($E:$E,'Zásobník PD aktivní'!$C:$R,11,0),"")</f>
        <v/>
      </c>
      <c r="W76" s="66" t="str">
        <f t="shared" si="5"/>
        <v/>
      </c>
      <c r="X76" s="67" t="str">
        <f>IF($E76&gt;"",VLOOKUP($E:$E,'Zásobník PD aktivní'!$C:$R,12,0),"")</f>
        <v/>
      </c>
      <c r="Y76" s="64" t="str">
        <f t="shared" si="6"/>
        <v/>
      </c>
      <c r="Z76" s="68" t="str">
        <f>IF($E76&gt;"",VLOOKUP($E:$E,'Zásobník PD aktivní'!$C:$R,13,0),"")</f>
        <v/>
      </c>
      <c r="AA76" s="69" t="str">
        <f t="shared" si="7"/>
        <v/>
      </c>
      <c r="AB76" s="67" t="str">
        <f>IF($E76&gt;"",VLOOKUP($E:$E,'Zásobník PD aktivní'!$C:$R,14,0),"")</f>
        <v/>
      </c>
      <c r="AC76" s="64" t="str">
        <f t="shared" si="8"/>
        <v/>
      </c>
      <c r="AD76" s="67" t="str">
        <f>IF($E76&gt;"",VLOOKUP($E:$E,'Zásobník PD aktivní'!$C:$R,15,0),"")</f>
        <v/>
      </c>
      <c r="AE76" s="64" t="str">
        <f t="shared" si="9"/>
        <v/>
      </c>
      <c r="AF76" s="67">
        <v>0</v>
      </c>
      <c r="AG76" s="64"/>
      <c r="AH76" s="64"/>
      <c r="AI76" s="70"/>
      <c r="AJ76" s="70"/>
      <c r="AK76" s="64"/>
      <c r="AL76" s="71"/>
      <c r="AM76" s="71"/>
      <c r="AN76" s="71"/>
      <c r="AO76" s="71"/>
      <c r="AP76" s="79"/>
      <c r="AQ76" s="71"/>
      <c r="AR76" s="70"/>
      <c r="AS76" s="71"/>
      <c r="AT76" s="71"/>
      <c r="AU76" s="72"/>
      <c r="AV76" t="s">
        <v>130</v>
      </c>
      <c r="AW76" t="s">
        <v>343</v>
      </c>
    </row>
    <row r="77" spans="3:49" x14ac:dyDescent="0.25">
      <c r="C77" t="s">
        <v>407</v>
      </c>
      <c r="D77" s="75" t="s">
        <v>407</v>
      </c>
      <c r="E77" s="76"/>
      <c r="F77" s="60" t="str">
        <f>IF($E77&gt;"",VLOOKUP($E:$E,'Zásobník PD aktivní'!$C:$AD,27,0),"")</f>
        <v/>
      </c>
      <c r="G77" s="74"/>
      <c r="H77" s="61" t="str">
        <f>IF($E77&gt;"",VLOOKUP($E:$E,'Zásobník PD aktivní'!$C:$H,2,0),"")</f>
        <v/>
      </c>
      <c r="I77" s="61" t="str">
        <f>IF($E77&gt;"",VLOOKUP($E:$E,'Zásobník PD aktivní'!$C:$H,3,0),"")</f>
        <v/>
      </c>
      <c r="J77" s="61" t="str">
        <f>IF($E77&gt;"",VLOOKUP($E:$E,'Zásobník PD aktivní'!$C:$H,4,0),"")</f>
        <v/>
      </c>
      <c r="K77" s="61" t="str">
        <f>IF($E77&gt;"",VLOOKUP($E:$E,'Zásobník PD aktivní'!$C:$H,5,0),"")</f>
        <v/>
      </c>
      <c r="L77" s="62" t="str">
        <f>IF($E77&gt;"",VLOOKUP($E:$E,'Zásobník PD aktivní'!$C:$H,6,0),"")</f>
        <v/>
      </c>
      <c r="M77" s="63" t="str">
        <f t="shared" si="0"/>
        <v/>
      </c>
      <c r="N77" s="63" t="str">
        <f>IF($E77&gt;"",VLOOKUP($E:$E,'Zásobník PD aktivní'!$C:$I,7,0),"")</f>
        <v/>
      </c>
      <c r="O77" s="63" t="str">
        <f t="shared" si="1"/>
        <v/>
      </c>
      <c r="P77" s="67" t="str">
        <f>IF($E77&gt;"",VLOOKUP($E:$E,'Zásobník PD aktivní'!$C:$R,8,0),"")</f>
        <v/>
      </c>
      <c r="Q77" s="64" t="str">
        <f t="shared" si="2"/>
        <v/>
      </c>
      <c r="R77" s="65" t="str">
        <f>IF($E77&gt;"",VLOOKUP($E:$E,'Zásobník PD aktivní'!$C:$R,9,0),"")</f>
        <v/>
      </c>
      <c r="S77" s="66" t="str">
        <f t="shared" si="3"/>
        <v/>
      </c>
      <c r="T77" s="67" t="str">
        <f>IF($E77&gt;"",VLOOKUP($E:$E,'Zásobník PD aktivní'!$C:$R,10,0),"")</f>
        <v/>
      </c>
      <c r="U77" s="64" t="str">
        <f t="shared" si="4"/>
        <v/>
      </c>
      <c r="V77" s="65" t="str">
        <f>IF($E77&gt;"",VLOOKUP($E:$E,'Zásobník PD aktivní'!$C:$R,11,0),"")</f>
        <v/>
      </c>
      <c r="W77" s="66" t="str">
        <f t="shared" si="5"/>
        <v/>
      </c>
      <c r="X77" s="67" t="str">
        <f>IF($E77&gt;"",VLOOKUP($E:$E,'Zásobník PD aktivní'!$C:$R,12,0),"")</f>
        <v/>
      </c>
      <c r="Y77" s="64" t="str">
        <f t="shared" si="6"/>
        <v/>
      </c>
      <c r="Z77" s="68" t="str">
        <f>IF($E77&gt;"",VLOOKUP($E:$E,'Zásobník PD aktivní'!$C:$R,13,0),"")</f>
        <v/>
      </c>
      <c r="AA77" s="69" t="str">
        <f t="shared" si="7"/>
        <v/>
      </c>
      <c r="AB77" s="67" t="str">
        <f>IF($E77&gt;"",VLOOKUP($E:$E,'Zásobník PD aktivní'!$C:$R,14,0),"")</f>
        <v/>
      </c>
      <c r="AC77" s="64" t="str">
        <f t="shared" si="8"/>
        <v/>
      </c>
      <c r="AD77" s="67" t="str">
        <f>IF($E77&gt;"",VLOOKUP($E:$E,'Zásobník PD aktivní'!$C:$R,15,0),"")</f>
        <v/>
      </c>
      <c r="AE77" s="64" t="str">
        <f t="shared" si="9"/>
        <v/>
      </c>
      <c r="AF77" s="67">
        <v>0</v>
      </c>
      <c r="AG77" s="64"/>
      <c r="AH77" s="64"/>
      <c r="AI77" s="70"/>
      <c r="AJ77" s="70"/>
      <c r="AK77" s="64"/>
      <c r="AL77" s="71"/>
      <c r="AM77" s="71"/>
      <c r="AN77" s="71"/>
      <c r="AO77" s="71"/>
      <c r="AP77" s="71"/>
      <c r="AQ77" s="71"/>
      <c r="AR77" s="70"/>
      <c r="AS77" s="71"/>
      <c r="AT77" s="71"/>
      <c r="AU77" s="5"/>
      <c r="AV77" t="s">
        <v>205</v>
      </c>
      <c r="AW77" t="s">
        <v>344</v>
      </c>
    </row>
    <row r="78" spans="3:49" x14ac:dyDescent="0.25">
      <c r="C78" t="s">
        <v>408</v>
      </c>
      <c r="D78" s="75" t="s">
        <v>408</v>
      </c>
      <c r="E78" s="76"/>
      <c r="F78" s="60" t="str">
        <f>IF($E78&gt;"",VLOOKUP($E:$E,'Zásobník PD aktivní'!$C:$AD,27,0),"")</f>
        <v/>
      </c>
      <c r="G78" s="74"/>
      <c r="H78" s="61" t="str">
        <f>IF($E78&gt;"",VLOOKUP($E:$E,'Zásobník PD aktivní'!$C:$H,2,0),"")</f>
        <v/>
      </c>
      <c r="I78" s="61" t="str">
        <f>IF($E78&gt;"",VLOOKUP($E:$E,'Zásobník PD aktivní'!$C:$H,3,0),"")</f>
        <v/>
      </c>
      <c r="J78" s="61" t="str">
        <f>IF($E78&gt;"",VLOOKUP($E:$E,'Zásobník PD aktivní'!$C:$H,4,0),"")</f>
        <v/>
      </c>
      <c r="K78" s="61" t="str">
        <f>IF($E78&gt;"",VLOOKUP($E:$E,'Zásobník PD aktivní'!$C:$H,5,0),"")</f>
        <v/>
      </c>
      <c r="L78" s="62" t="str">
        <f>IF($E78&gt;"",VLOOKUP($E:$E,'Zásobník PD aktivní'!$C:$H,6,0),"")</f>
        <v/>
      </c>
      <c r="M78" s="63" t="str">
        <f t="shared" si="0"/>
        <v/>
      </c>
      <c r="N78" s="63" t="str">
        <f>IF($E78&gt;"",VLOOKUP($E:$E,'Zásobník PD aktivní'!$C:$I,7,0),"")</f>
        <v/>
      </c>
      <c r="O78" s="63" t="str">
        <f t="shared" si="1"/>
        <v/>
      </c>
      <c r="P78" s="67" t="str">
        <f>IF($E78&gt;"",VLOOKUP($E:$E,'Zásobník PD aktivní'!$C:$R,8,0),"")</f>
        <v/>
      </c>
      <c r="Q78" s="64" t="str">
        <f t="shared" si="2"/>
        <v/>
      </c>
      <c r="R78" s="65" t="str">
        <f>IF($E78&gt;"",VLOOKUP($E:$E,'Zásobník PD aktivní'!$C:$R,9,0),"")</f>
        <v/>
      </c>
      <c r="S78" s="66" t="str">
        <f t="shared" si="3"/>
        <v/>
      </c>
      <c r="T78" s="67" t="str">
        <f>IF($E78&gt;"",VLOOKUP($E:$E,'Zásobník PD aktivní'!$C:$R,10,0),"")</f>
        <v/>
      </c>
      <c r="U78" s="64" t="str">
        <f t="shared" si="4"/>
        <v/>
      </c>
      <c r="V78" s="65" t="str">
        <f>IF($E78&gt;"",VLOOKUP($E:$E,'Zásobník PD aktivní'!$C:$R,11,0),"")</f>
        <v/>
      </c>
      <c r="W78" s="66" t="str">
        <f t="shared" si="5"/>
        <v/>
      </c>
      <c r="X78" s="67" t="str">
        <f>IF($E78&gt;"",VLOOKUP($E:$E,'Zásobník PD aktivní'!$C:$R,12,0),"")</f>
        <v/>
      </c>
      <c r="Y78" s="64" t="str">
        <f t="shared" si="6"/>
        <v/>
      </c>
      <c r="Z78" s="68" t="str">
        <f>IF($E78&gt;"",VLOOKUP($E:$E,'Zásobník PD aktivní'!$C:$R,13,0),"")</f>
        <v/>
      </c>
      <c r="AA78" s="69" t="str">
        <f t="shared" si="7"/>
        <v/>
      </c>
      <c r="AB78" s="67" t="str">
        <f>IF($E78&gt;"",VLOOKUP($E:$E,'Zásobník PD aktivní'!$C:$R,14,0),"")</f>
        <v/>
      </c>
      <c r="AC78" s="64" t="str">
        <f t="shared" si="8"/>
        <v/>
      </c>
      <c r="AD78" s="67" t="str">
        <f>IF($E78&gt;"",VLOOKUP($E:$E,'Zásobník PD aktivní'!$C:$R,15,0),"")</f>
        <v/>
      </c>
      <c r="AE78" s="64" t="str">
        <f t="shared" si="9"/>
        <v/>
      </c>
      <c r="AF78" s="67">
        <v>0</v>
      </c>
      <c r="AG78" s="64"/>
      <c r="AH78" s="64"/>
      <c r="AI78" s="70"/>
      <c r="AJ78" s="70"/>
      <c r="AK78" s="64"/>
      <c r="AL78" s="71"/>
      <c r="AM78" s="71"/>
      <c r="AN78" s="71"/>
      <c r="AO78" s="71"/>
      <c r="AP78" s="71"/>
      <c r="AQ78" s="71"/>
      <c r="AR78" s="70"/>
      <c r="AS78" s="71"/>
      <c r="AT78" s="71"/>
      <c r="AU78" s="5"/>
      <c r="AV78" t="s">
        <v>206</v>
      </c>
      <c r="AW78" t="s">
        <v>345</v>
      </c>
    </row>
    <row r="79" spans="3:49" x14ac:dyDescent="0.25">
      <c r="C79" t="s">
        <v>409</v>
      </c>
      <c r="D79" s="75" t="s">
        <v>409</v>
      </c>
      <c r="E79" s="76"/>
      <c r="F79" s="60" t="str">
        <f>IF($E79&gt;"",VLOOKUP($E:$E,'Zásobník PD aktivní'!$C:$AD,27,0),"")</f>
        <v/>
      </c>
      <c r="G79" s="74"/>
      <c r="H79" s="61" t="str">
        <f>IF($E79&gt;"",VLOOKUP($E:$E,'Zásobník PD aktivní'!$C:$H,2,0),"")</f>
        <v/>
      </c>
      <c r="I79" s="61" t="str">
        <f>IF($E79&gt;"",VLOOKUP($E:$E,'Zásobník PD aktivní'!$C:$H,3,0),"")</f>
        <v/>
      </c>
      <c r="J79" s="61" t="str">
        <f>IF($E79&gt;"",VLOOKUP($E:$E,'Zásobník PD aktivní'!$C:$H,4,0),"")</f>
        <v/>
      </c>
      <c r="K79" s="61" t="str">
        <f>IF($E79&gt;"",VLOOKUP($E:$E,'Zásobník PD aktivní'!$C:$H,5,0),"")</f>
        <v/>
      </c>
      <c r="L79" s="62" t="str">
        <f>IF($E79&gt;"",VLOOKUP($E:$E,'Zásobník PD aktivní'!$C:$H,6,0),"")</f>
        <v/>
      </c>
      <c r="M79" s="63" t="str">
        <f t="shared" ref="M79:M97" si="10">IF(AND($G79="",$E79&gt;""),L79,"")</f>
        <v/>
      </c>
      <c r="N79" s="63" t="str">
        <f>IF($E79&gt;"",VLOOKUP($E:$E,'Zásobník PD aktivní'!$C:$I,7,0),"")</f>
        <v/>
      </c>
      <c r="O79" s="63" t="str">
        <f t="shared" ref="O79:O97" si="11">IF(AND($G79="",$E79&gt;""),N79,"")</f>
        <v/>
      </c>
      <c r="P79" s="67" t="str">
        <f>IF($E79&gt;"",VLOOKUP($E:$E,'Zásobník PD aktivní'!$C:$R,8,0),"")</f>
        <v/>
      </c>
      <c r="Q79" s="64" t="str">
        <f t="shared" ref="Q79:Q97" si="12">IF(AND($G79="",$E79&gt;""),P79,"")</f>
        <v/>
      </c>
      <c r="R79" s="65" t="str">
        <f>IF($E79&gt;"",VLOOKUP($E:$E,'Zásobník PD aktivní'!$C:$R,9,0),"")</f>
        <v/>
      </c>
      <c r="S79" s="66" t="str">
        <f t="shared" ref="S79:S97" si="13">IF(AND($G79="",$E79&gt;""),R79,"")</f>
        <v/>
      </c>
      <c r="T79" s="67" t="str">
        <f>IF($E79&gt;"",VLOOKUP($E:$E,'Zásobník PD aktivní'!$C:$R,10,0),"")</f>
        <v/>
      </c>
      <c r="U79" s="64" t="str">
        <f t="shared" ref="U79:U97" si="14">IF(AND($G79="",$E79&gt;""),T79,"")</f>
        <v/>
      </c>
      <c r="V79" s="65" t="str">
        <f>IF($E79&gt;"",VLOOKUP($E:$E,'Zásobník PD aktivní'!$C:$R,11,0),"")</f>
        <v/>
      </c>
      <c r="W79" s="66" t="str">
        <f t="shared" ref="W79:W97" si="15">IF(AND($G79="",$E79&gt;""),V79,"")</f>
        <v/>
      </c>
      <c r="X79" s="67" t="str">
        <f>IF($E79&gt;"",VLOOKUP($E:$E,'Zásobník PD aktivní'!$C:$R,12,0),"")</f>
        <v/>
      </c>
      <c r="Y79" s="64" t="str">
        <f t="shared" ref="Y79:Y97" si="16">IF(AND($G79="",$E79&gt;""),X79,"")</f>
        <v/>
      </c>
      <c r="Z79" s="68" t="str">
        <f>IF($E79&gt;"",VLOOKUP($E:$E,'Zásobník PD aktivní'!$C:$R,13,0),"")</f>
        <v/>
      </c>
      <c r="AA79" s="69" t="str">
        <f t="shared" ref="AA79:AA97" si="17">IF(AND($G79="",$E79&gt;""),Z79,"")</f>
        <v/>
      </c>
      <c r="AB79" s="67" t="str">
        <f>IF($E79&gt;"",VLOOKUP($E:$E,'Zásobník PD aktivní'!$C:$R,14,0),"")</f>
        <v/>
      </c>
      <c r="AC79" s="64" t="str">
        <f t="shared" ref="AC79:AC97" si="18">IF(AND($G79="",$E79&gt;""),AB79,"")</f>
        <v/>
      </c>
      <c r="AD79" s="67" t="str">
        <f>IF($E79&gt;"",VLOOKUP($E:$E,'Zásobník PD aktivní'!$C:$R,15,0),"")</f>
        <v/>
      </c>
      <c r="AE79" s="64" t="str">
        <f t="shared" ref="AE79:AE97" si="19">IF(AND($G79="",$E79&gt;""),AD79,"")</f>
        <v/>
      </c>
      <c r="AF79" s="67">
        <v>0</v>
      </c>
      <c r="AG79" s="64"/>
      <c r="AH79" s="64"/>
      <c r="AI79" s="70"/>
      <c r="AJ79" s="70"/>
      <c r="AK79" s="64"/>
      <c r="AL79" s="71"/>
      <c r="AM79" s="71"/>
      <c r="AN79" s="71"/>
      <c r="AO79" s="71"/>
      <c r="AP79" s="71"/>
      <c r="AQ79" s="71"/>
      <c r="AR79" s="70"/>
      <c r="AS79" s="71"/>
      <c r="AT79" s="71"/>
      <c r="AU79" s="5"/>
      <c r="AV79" t="s">
        <v>207</v>
      </c>
      <c r="AW79" t="s">
        <v>346</v>
      </c>
    </row>
    <row r="80" spans="3:49" x14ac:dyDescent="0.25">
      <c r="C80" t="s">
        <v>410</v>
      </c>
      <c r="D80" s="75" t="s">
        <v>410</v>
      </c>
      <c r="E80" s="76"/>
      <c r="F80" s="60" t="str">
        <f>IF($E80&gt;"",VLOOKUP($E:$E,'Zásobník PD aktivní'!$C:$AD,27,0),"")</f>
        <v/>
      </c>
      <c r="G80" s="74"/>
      <c r="H80" s="61" t="str">
        <f>IF($E80&gt;"",VLOOKUP($E:$E,'Zásobník PD aktivní'!$C:$H,2,0),"")</f>
        <v/>
      </c>
      <c r="I80" s="61" t="str">
        <f>IF($E80&gt;"",VLOOKUP($E:$E,'Zásobník PD aktivní'!$C:$H,3,0),"")</f>
        <v/>
      </c>
      <c r="J80" s="61" t="str">
        <f>IF($E80&gt;"",VLOOKUP($E:$E,'Zásobník PD aktivní'!$C:$H,4,0),"")</f>
        <v/>
      </c>
      <c r="K80" s="61" t="str">
        <f>IF($E80&gt;"",VLOOKUP($E:$E,'Zásobník PD aktivní'!$C:$H,5,0),"")</f>
        <v/>
      </c>
      <c r="L80" s="62" t="str">
        <f>IF($E80&gt;"",VLOOKUP($E:$E,'Zásobník PD aktivní'!$C:$H,6,0),"")</f>
        <v/>
      </c>
      <c r="M80" s="63" t="str">
        <f t="shared" si="10"/>
        <v/>
      </c>
      <c r="N80" s="63" t="str">
        <f>IF($E80&gt;"",VLOOKUP($E:$E,'Zásobník PD aktivní'!$C:$I,7,0),"")</f>
        <v/>
      </c>
      <c r="O80" s="63" t="str">
        <f t="shared" si="11"/>
        <v/>
      </c>
      <c r="P80" s="67" t="str">
        <f>IF($E80&gt;"",VLOOKUP($E:$E,'Zásobník PD aktivní'!$C:$R,8,0),"")</f>
        <v/>
      </c>
      <c r="Q80" s="64" t="str">
        <f t="shared" si="12"/>
        <v/>
      </c>
      <c r="R80" s="65" t="str">
        <f>IF($E80&gt;"",VLOOKUP($E:$E,'Zásobník PD aktivní'!$C:$R,9,0),"")</f>
        <v/>
      </c>
      <c r="S80" s="66" t="str">
        <f t="shared" si="13"/>
        <v/>
      </c>
      <c r="T80" s="67" t="str">
        <f>IF($E80&gt;"",VLOOKUP($E:$E,'Zásobník PD aktivní'!$C:$R,10,0),"")</f>
        <v/>
      </c>
      <c r="U80" s="64" t="str">
        <f t="shared" si="14"/>
        <v/>
      </c>
      <c r="V80" s="65" t="str">
        <f>IF($E80&gt;"",VLOOKUP($E:$E,'Zásobník PD aktivní'!$C:$R,11,0),"")</f>
        <v/>
      </c>
      <c r="W80" s="66" t="str">
        <f t="shared" si="15"/>
        <v/>
      </c>
      <c r="X80" s="67" t="str">
        <f>IF($E80&gt;"",VLOOKUP($E:$E,'Zásobník PD aktivní'!$C:$R,12,0),"")</f>
        <v/>
      </c>
      <c r="Y80" s="64" t="str">
        <f t="shared" si="16"/>
        <v/>
      </c>
      <c r="Z80" s="68" t="str">
        <f>IF($E80&gt;"",VLOOKUP($E:$E,'Zásobník PD aktivní'!$C:$R,13,0),"")</f>
        <v/>
      </c>
      <c r="AA80" s="69" t="str">
        <f t="shared" si="17"/>
        <v/>
      </c>
      <c r="AB80" s="67" t="str">
        <f>IF($E80&gt;"",VLOOKUP($E:$E,'Zásobník PD aktivní'!$C:$R,14,0),"")</f>
        <v/>
      </c>
      <c r="AC80" s="64" t="str">
        <f t="shared" si="18"/>
        <v/>
      </c>
      <c r="AD80" s="67" t="str">
        <f>IF($E80&gt;"",VLOOKUP($E:$E,'Zásobník PD aktivní'!$C:$R,15,0),"")</f>
        <v/>
      </c>
      <c r="AE80" s="64" t="str">
        <f t="shared" si="19"/>
        <v/>
      </c>
      <c r="AF80" s="67">
        <v>0</v>
      </c>
      <c r="AG80" s="64"/>
      <c r="AH80" s="64"/>
      <c r="AI80" s="70"/>
      <c r="AJ80" s="70"/>
      <c r="AK80" s="64"/>
      <c r="AL80" s="71"/>
      <c r="AM80" s="71"/>
      <c r="AN80" s="71"/>
      <c r="AO80" s="71"/>
      <c r="AP80" s="71"/>
      <c r="AQ80" s="71"/>
      <c r="AR80" s="70"/>
      <c r="AS80" s="71"/>
      <c r="AT80" s="71"/>
      <c r="AU80" s="5"/>
      <c r="AV80" t="s">
        <v>208</v>
      </c>
      <c r="AW80" t="s">
        <v>345</v>
      </c>
    </row>
    <row r="81" spans="3:49" x14ac:dyDescent="0.25">
      <c r="C81" t="s">
        <v>411</v>
      </c>
      <c r="D81" s="75" t="s">
        <v>411</v>
      </c>
      <c r="E81" s="73"/>
      <c r="F81" s="60" t="str">
        <f>IF($E81&gt;"",VLOOKUP($E:$E,'Zásobník PD aktivní'!$C:$AD,27,0),"")</f>
        <v/>
      </c>
      <c r="G81" s="74"/>
      <c r="H81" s="61" t="str">
        <f>IF($E81&gt;"",VLOOKUP($E:$E,'Zásobník PD aktivní'!$C:$H,2,0),"")</f>
        <v/>
      </c>
      <c r="I81" s="61" t="str">
        <f>IF($E81&gt;"",VLOOKUP($E:$E,'Zásobník PD aktivní'!$C:$H,3,0),"")</f>
        <v/>
      </c>
      <c r="J81" s="61" t="str">
        <f>IF($E81&gt;"",VLOOKUP($E:$E,'Zásobník PD aktivní'!$C:$H,4,0),"")</f>
        <v/>
      </c>
      <c r="K81" s="61" t="str">
        <f>IF($E81&gt;"",VLOOKUP($E:$E,'Zásobník PD aktivní'!$C:$H,5,0),"")</f>
        <v/>
      </c>
      <c r="L81" s="62" t="str">
        <f>IF($E81&gt;"",VLOOKUP($E:$E,'Zásobník PD aktivní'!$C:$H,6,0),"")</f>
        <v/>
      </c>
      <c r="M81" s="63" t="str">
        <f t="shared" si="10"/>
        <v/>
      </c>
      <c r="N81" s="63" t="str">
        <f>IF($E81&gt;"",VLOOKUP($E:$E,'Zásobník PD aktivní'!$C:$I,7,0),"")</f>
        <v/>
      </c>
      <c r="O81" s="63" t="str">
        <f t="shared" si="11"/>
        <v/>
      </c>
      <c r="P81" s="67" t="str">
        <f>IF($E81&gt;"",VLOOKUP($E:$E,'Zásobník PD aktivní'!$C:$R,8,0),"")</f>
        <v/>
      </c>
      <c r="Q81" s="64" t="str">
        <f t="shared" si="12"/>
        <v/>
      </c>
      <c r="R81" s="65" t="str">
        <f>IF($E81&gt;"",VLOOKUP($E:$E,'Zásobník PD aktivní'!$C:$R,9,0),"")</f>
        <v/>
      </c>
      <c r="S81" s="66" t="str">
        <f t="shared" si="13"/>
        <v/>
      </c>
      <c r="T81" s="67" t="str">
        <f>IF($E81&gt;"",VLOOKUP($E:$E,'Zásobník PD aktivní'!$C:$R,10,0),"")</f>
        <v/>
      </c>
      <c r="U81" s="64" t="str">
        <f t="shared" si="14"/>
        <v/>
      </c>
      <c r="V81" s="65" t="str">
        <f>IF($E81&gt;"",VLOOKUP($E:$E,'Zásobník PD aktivní'!$C:$R,11,0),"")</f>
        <v/>
      </c>
      <c r="W81" s="66" t="str">
        <f t="shared" si="15"/>
        <v/>
      </c>
      <c r="X81" s="67" t="str">
        <f>IF($E81&gt;"",VLOOKUP($E:$E,'Zásobník PD aktivní'!$C:$R,12,0),"")</f>
        <v/>
      </c>
      <c r="Y81" s="64" t="str">
        <f t="shared" si="16"/>
        <v/>
      </c>
      <c r="Z81" s="68" t="str">
        <f>IF($E81&gt;"",VLOOKUP($E:$E,'Zásobník PD aktivní'!$C:$R,13,0),"")</f>
        <v/>
      </c>
      <c r="AA81" s="69" t="str">
        <f t="shared" si="17"/>
        <v/>
      </c>
      <c r="AB81" s="67" t="str">
        <f>IF($E81&gt;"",VLOOKUP($E:$E,'Zásobník PD aktivní'!$C:$R,14,0),"")</f>
        <v/>
      </c>
      <c r="AC81" s="64" t="str">
        <f t="shared" si="18"/>
        <v/>
      </c>
      <c r="AD81" s="67" t="str">
        <f>IF($E81&gt;"",VLOOKUP($E:$E,'Zásobník PD aktivní'!$C:$R,15,0),"")</f>
        <v/>
      </c>
      <c r="AE81" s="64" t="str">
        <f t="shared" si="19"/>
        <v/>
      </c>
      <c r="AF81" s="67">
        <v>0</v>
      </c>
      <c r="AG81" s="64"/>
      <c r="AH81" s="64"/>
      <c r="AI81" s="70"/>
      <c r="AJ81" s="70"/>
      <c r="AK81" s="64"/>
      <c r="AL81" s="71"/>
      <c r="AM81" s="71"/>
      <c r="AN81" s="71"/>
      <c r="AO81" s="71"/>
      <c r="AP81" s="79"/>
      <c r="AQ81" s="71"/>
      <c r="AR81" s="70"/>
      <c r="AS81" s="71"/>
      <c r="AT81" s="71"/>
      <c r="AU81" s="72"/>
      <c r="AV81" t="s">
        <v>130</v>
      </c>
      <c r="AW81" t="s">
        <v>347</v>
      </c>
    </row>
    <row r="82" spans="3:49" x14ac:dyDescent="0.25">
      <c r="C82" t="s">
        <v>412</v>
      </c>
      <c r="D82" s="75" t="s">
        <v>412</v>
      </c>
      <c r="E82" s="76"/>
      <c r="F82" s="60" t="str">
        <f>IF($E82&gt;"",VLOOKUP($E:$E,'Zásobník PD aktivní'!$C:$AD,27,0),"")</f>
        <v/>
      </c>
      <c r="G82" s="74"/>
      <c r="H82" s="61" t="str">
        <f>IF($E82&gt;"",VLOOKUP($E:$E,'Zásobník PD aktivní'!$C:$H,2,0),"")</f>
        <v/>
      </c>
      <c r="I82" s="61" t="str">
        <f>IF($E82&gt;"",VLOOKUP($E:$E,'Zásobník PD aktivní'!$C:$H,3,0),"")</f>
        <v/>
      </c>
      <c r="J82" s="61" t="str">
        <f>IF($E82&gt;"",VLOOKUP($E:$E,'Zásobník PD aktivní'!$C:$H,4,0),"")</f>
        <v/>
      </c>
      <c r="K82" s="61" t="str">
        <f>IF($E82&gt;"",VLOOKUP($E:$E,'Zásobník PD aktivní'!$C:$H,5,0),"")</f>
        <v/>
      </c>
      <c r="L82" s="62" t="str">
        <f>IF($E82&gt;"",VLOOKUP($E:$E,'Zásobník PD aktivní'!$C:$H,6,0),"")</f>
        <v/>
      </c>
      <c r="M82" s="63" t="str">
        <f t="shared" si="10"/>
        <v/>
      </c>
      <c r="N82" s="63" t="str">
        <f>IF($E82&gt;"",VLOOKUP($E:$E,'Zásobník PD aktivní'!$C:$I,7,0),"")</f>
        <v/>
      </c>
      <c r="O82" s="63" t="str">
        <f t="shared" si="11"/>
        <v/>
      </c>
      <c r="P82" s="67" t="str">
        <f>IF($E82&gt;"",VLOOKUP($E:$E,'Zásobník PD aktivní'!$C:$R,8,0),"")</f>
        <v/>
      </c>
      <c r="Q82" s="64" t="str">
        <f t="shared" si="12"/>
        <v/>
      </c>
      <c r="R82" s="65" t="str">
        <f>IF($E82&gt;"",VLOOKUP($E:$E,'Zásobník PD aktivní'!$C:$R,9,0),"")</f>
        <v/>
      </c>
      <c r="S82" s="66" t="str">
        <f t="shared" si="13"/>
        <v/>
      </c>
      <c r="T82" s="67" t="str">
        <f>IF($E82&gt;"",VLOOKUP($E:$E,'Zásobník PD aktivní'!$C:$R,10,0),"")</f>
        <v/>
      </c>
      <c r="U82" s="64" t="str">
        <f t="shared" si="14"/>
        <v/>
      </c>
      <c r="V82" s="65" t="str">
        <f>IF($E82&gt;"",VLOOKUP($E:$E,'Zásobník PD aktivní'!$C:$R,11,0),"")</f>
        <v/>
      </c>
      <c r="W82" s="66" t="str">
        <f t="shared" si="15"/>
        <v/>
      </c>
      <c r="X82" s="67" t="str">
        <f>IF($E82&gt;"",VLOOKUP($E:$E,'Zásobník PD aktivní'!$C:$R,12,0),"")</f>
        <v/>
      </c>
      <c r="Y82" s="64" t="str">
        <f t="shared" si="16"/>
        <v/>
      </c>
      <c r="Z82" s="68" t="str">
        <f>IF($E82&gt;"",VLOOKUP($E:$E,'Zásobník PD aktivní'!$C:$R,13,0),"")</f>
        <v/>
      </c>
      <c r="AA82" s="69" t="str">
        <f t="shared" si="17"/>
        <v/>
      </c>
      <c r="AB82" s="67" t="str">
        <f>IF($E82&gt;"",VLOOKUP($E:$E,'Zásobník PD aktivní'!$C:$R,14,0),"")</f>
        <v/>
      </c>
      <c r="AC82" s="64" t="str">
        <f t="shared" si="18"/>
        <v/>
      </c>
      <c r="AD82" s="67" t="str">
        <f>IF($E82&gt;"",VLOOKUP($E:$E,'Zásobník PD aktivní'!$C:$R,15,0),"")</f>
        <v/>
      </c>
      <c r="AE82" s="64" t="str">
        <f t="shared" si="19"/>
        <v/>
      </c>
      <c r="AF82" s="67">
        <v>0</v>
      </c>
      <c r="AG82" s="64"/>
      <c r="AH82" s="64"/>
      <c r="AI82" s="70"/>
      <c r="AJ82" s="70"/>
      <c r="AK82" s="64"/>
      <c r="AL82" s="71"/>
      <c r="AM82" s="71"/>
      <c r="AN82" s="71"/>
      <c r="AO82" s="71"/>
      <c r="AP82" s="71"/>
      <c r="AQ82" s="71"/>
      <c r="AR82" s="70"/>
      <c r="AS82" s="71"/>
      <c r="AT82" s="71"/>
      <c r="AU82" s="5"/>
      <c r="AV82" t="s">
        <v>205</v>
      </c>
      <c r="AW82" t="s">
        <v>348</v>
      </c>
    </row>
    <row r="83" spans="3:49" x14ac:dyDescent="0.25">
      <c r="C83" t="s">
        <v>413</v>
      </c>
      <c r="D83" s="75" t="s">
        <v>413</v>
      </c>
      <c r="E83" s="73"/>
      <c r="F83" s="60" t="str">
        <f>IF($E83&gt;"",VLOOKUP($E:$E,'Zásobník PD aktivní'!$C:$AD,27,0),"")</f>
        <v/>
      </c>
      <c r="G83" s="74"/>
      <c r="H83" s="61" t="str">
        <f>IF($E83&gt;"",VLOOKUP($E:$E,'Zásobník PD aktivní'!$C:$H,2,0),"")</f>
        <v/>
      </c>
      <c r="I83" s="61" t="str">
        <f>IF($E83&gt;"",VLOOKUP($E:$E,'Zásobník PD aktivní'!$C:$H,3,0),"")</f>
        <v/>
      </c>
      <c r="J83" s="61" t="str">
        <f>IF($E83&gt;"",VLOOKUP($E:$E,'Zásobník PD aktivní'!$C:$H,4,0),"")</f>
        <v/>
      </c>
      <c r="K83" s="61" t="str">
        <f>IF($E83&gt;"",VLOOKUP($E:$E,'Zásobník PD aktivní'!$C:$H,5,0),"")</f>
        <v/>
      </c>
      <c r="L83" s="62" t="str">
        <f>IF($E83&gt;"",VLOOKUP($E:$E,'Zásobník PD aktivní'!$C:$H,6,0),"")</f>
        <v/>
      </c>
      <c r="M83" s="63" t="str">
        <f t="shared" si="10"/>
        <v/>
      </c>
      <c r="N83" s="63" t="str">
        <f>IF($E83&gt;"",VLOOKUP($E:$E,'Zásobník PD aktivní'!$C:$I,7,0),"")</f>
        <v/>
      </c>
      <c r="O83" s="63" t="str">
        <f t="shared" si="11"/>
        <v/>
      </c>
      <c r="P83" s="67" t="str">
        <f>IF($E83&gt;"",VLOOKUP($E:$E,'Zásobník PD aktivní'!$C:$R,8,0),"")</f>
        <v/>
      </c>
      <c r="Q83" s="64" t="str">
        <f t="shared" si="12"/>
        <v/>
      </c>
      <c r="R83" s="65" t="str">
        <f>IF($E83&gt;"",VLOOKUP($E:$E,'Zásobník PD aktivní'!$C:$R,9,0),"")</f>
        <v/>
      </c>
      <c r="S83" s="66" t="str">
        <f t="shared" si="13"/>
        <v/>
      </c>
      <c r="T83" s="67" t="str">
        <f>IF($E83&gt;"",VLOOKUP($E:$E,'Zásobník PD aktivní'!$C:$R,10,0),"")</f>
        <v/>
      </c>
      <c r="U83" s="64" t="str">
        <f t="shared" si="14"/>
        <v/>
      </c>
      <c r="V83" s="65" t="str">
        <f>IF($E83&gt;"",VLOOKUP($E:$E,'Zásobník PD aktivní'!$C:$R,11,0),"")</f>
        <v/>
      </c>
      <c r="W83" s="66" t="str">
        <f t="shared" si="15"/>
        <v/>
      </c>
      <c r="X83" s="67" t="str">
        <f>IF($E83&gt;"",VLOOKUP($E:$E,'Zásobník PD aktivní'!$C:$R,12,0),"")</f>
        <v/>
      </c>
      <c r="Y83" s="64" t="str">
        <f t="shared" si="16"/>
        <v/>
      </c>
      <c r="Z83" s="68" t="str">
        <f>IF($E83&gt;"",VLOOKUP($E:$E,'Zásobník PD aktivní'!$C:$R,13,0),"")</f>
        <v/>
      </c>
      <c r="AA83" s="69" t="str">
        <f t="shared" si="17"/>
        <v/>
      </c>
      <c r="AB83" s="67" t="str">
        <f>IF($E83&gt;"",VLOOKUP($E:$E,'Zásobník PD aktivní'!$C:$R,14,0),"")</f>
        <v/>
      </c>
      <c r="AC83" s="64" t="str">
        <f t="shared" si="18"/>
        <v/>
      </c>
      <c r="AD83" s="67" t="str">
        <f>IF($E83&gt;"",VLOOKUP($E:$E,'Zásobník PD aktivní'!$C:$R,15,0),"")</f>
        <v/>
      </c>
      <c r="AE83" s="64" t="str">
        <f t="shared" si="19"/>
        <v/>
      </c>
      <c r="AF83" s="67">
        <v>0</v>
      </c>
      <c r="AG83" s="64"/>
      <c r="AH83" s="64"/>
      <c r="AI83" s="70"/>
      <c r="AJ83" s="70"/>
      <c r="AK83" s="64"/>
      <c r="AL83" s="71"/>
      <c r="AM83" s="71"/>
      <c r="AN83" s="71"/>
      <c r="AO83" s="71"/>
      <c r="AP83" s="79"/>
      <c r="AQ83" s="71"/>
      <c r="AR83" s="70"/>
      <c r="AS83" s="71"/>
      <c r="AT83" s="71"/>
      <c r="AU83" s="72"/>
      <c r="AV83" t="s">
        <v>130</v>
      </c>
      <c r="AW83" t="s">
        <v>352</v>
      </c>
    </row>
    <row r="84" spans="3:49" x14ac:dyDescent="0.25">
      <c r="C84" t="s">
        <v>414</v>
      </c>
      <c r="D84" s="75" t="s">
        <v>414</v>
      </c>
      <c r="E84" s="76"/>
      <c r="F84" s="60" t="str">
        <f>IF($E84&gt;"",VLOOKUP($E:$E,'Zásobník PD aktivní'!$C:$AD,27,0),"")</f>
        <v/>
      </c>
      <c r="G84" s="74"/>
      <c r="H84" s="61" t="str">
        <f>IF($E84&gt;"",VLOOKUP($E:$E,'Zásobník PD aktivní'!$C:$H,2,0),"")</f>
        <v/>
      </c>
      <c r="I84" s="61" t="str">
        <f>IF($E84&gt;"",VLOOKUP($E:$E,'Zásobník PD aktivní'!$C:$H,3,0),"")</f>
        <v/>
      </c>
      <c r="J84" s="61" t="str">
        <f>IF($E84&gt;"",VLOOKUP($E:$E,'Zásobník PD aktivní'!$C:$H,4,0),"")</f>
        <v/>
      </c>
      <c r="K84" s="61" t="str">
        <f>IF($E84&gt;"",VLOOKUP($E:$E,'Zásobník PD aktivní'!$C:$H,5,0),"")</f>
        <v/>
      </c>
      <c r="L84" s="62" t="str">
        <f>IF($E84&gt;"",VLOOKUP($E:$E,'Zásobník PD aktivní'!$C:$H,6,0),"")</f>
        <v/>
      </c>
      <c r="M84" s="63" t="str">
        <f t="shared" si="10"/>
        <v/>
      </c>
      <c r="N84" s="63" t="str">
        <f>IF($E84&gt;"",VLOOKUP($E:$E,'Zásobník PD aktivní'!$C:$I,7,0),"")</f>
        <v/>
      </c>
      <c r="O84" s="63" t="str">
        <f t="shared" si="11"/>
        <v/>
      </c>
      <c r="P84" s="67" t="str">
        <f>IF($E84&gt;"",VLOOKUP($E:$E,'Zásobník PD aktivní'!$C:$R,8,0),"")</f>
        <v/>
      </c>
      <c r="Q84" s="64" t="str">
        <f t="shared" si="12"/>
        <v/>
      </c>
      <c r="R84" s="65" t="str">
        <f>IF($E84&gt;"",VLOOKUP($E:$E,'Zásobník PD aktivní'!$C:$R,9,0),"")</f>
        <v/>
      </c>
      <c r="S84" s="66" t="str">
        <f t="shared" si="13"/>
        <v/>
      </c>
      <c r="T84" s="67" t="str">
        <f>IF($E84&gt;"",VLOOKUP($E:$E,'Zásobník PD aktivní'!$C:$R,10,0),"")</f>
        <v/>
      </c>
      <c r="U84" s="64" t="str">
        <f t="shared" si="14"/>
        <v/>
      </c>
      <c r="V84" s="65" t="str">
        <f>IF($E84&gt;"",VLOOKUP($E:$E,'Zásobník PD aktivní'!$C:$R,11,0),"")</f>
        <v/>
      </c>
      <c r="W84" s="66" t="str">
        <f t="shared" si="15"/>
        <v/>
      </c>
      <c r="X84" s="67" t="str">
        <f>IF($E84&gt;"",VLOOKUP($E:$E,'Zásobník PD aktivní'!$C:$R,12,0),"")</f>
        <v/>
      </c>
      <c r="Y84" s="64" t="str">
        <f t="shared" si="16"/>
        <v/>
      </c>
      <c r="Z84" s="68" t="str">
        <f>IF($E84&gt;"",VLOOKUP($E:$E,'Zásobník PD aktivní'!$C:$R,13,0),"")</f>
        <v/>
      </c>
      <c r="AA84" s="69" t="str">
        <f t="shared" si="17"/>
        <v/>
      </c>
      <c r="AB84" s="67" t="str">
        <f>IF($E84&gt;"",VLOOKUP($E:$E,'Zásobník PD aktivní'!$C:$R,14,0),"")</f>
        <v/>
      </c>
      <c r="AC84" s="64" t="str">
        <f t="shared" si="18"/>
        <v/>
      </c>
      <c r="AD84" s="67" t="str">
        <f>IF($E84&gt;"",VLOOKUP($E:$E,'Zásobník PD aktivní'!$C:$R,15,0),"")</f>
        <v/>
      </c>
      <c r="AE84" s="64" t="str">
        <f t="shared" si="19"/>
        <v/>
      </c>
      <c r="AF84" s="67">
        <v>0</v>
      </c>
      <c r="AG84" s="64"/>
      <c r="AH84" s="64"/>
      <c r="AI84" s="70"/>
      <c r="AJ84" s="70"/>
      <c r="AK84" s="64"/>
      <c r="AL84" s="71"/>
      <c r="AM84" s="71"/>
      <c r="AN84" s="71"/>
      <c r="AO84" s="71"/>
      <c r="AP84" s="71"/>
      <c r="AQ84" s="71"/>
      <c r="AR84" s="70"/>
      <c r="AS84" s="71"/>
      <c r="AT84" s="71"/>
      <c r="AU84" s="5"/>
      <c r="AV84" t="s">
        <v>205</v>
      </c>
      <c r="AW84" t="s">
        <v>349</v>
      </c>
    </row>
    <row r="85" spans="3:49" x14ac:dyDescent="0.25">
      <c r="C85" t="s">
        <v>415</v>
      </c>
      <c r="D85" s="75" t="s">
        <v>415</v>
      </c>
      <c r="E85" s="76"/>
      <c r="F85" s="60" t="str">
        <f>IF($E85&gt;"",VLOOKUP($E:$E,'Zásobník PD aktivní'!$C:$AD,27,0),"")</f>
        <v/>
      </c>
      <c r="G85" s="74"/>
      <c r="H85" s="61" t="str">
        <f>IF($E85&gt;"",VLOOKUP($E:$E,'Zásobník PD aktivní'!$C:$H,2,0),"")</f>
        <v/>
      </c>
      <c r="I85" s="61" t="str">
        <f>IF($E85&gt;"",VLOOKUP($E:$E,'Zásobník PD aktivní'!$C:$H,3,0),"")</f>
        <v/>
      </c>
      <c r="J85" s="61" t="str">
        <f>IF($E85&gt;"",VLOOKUP($E:$E,'Zásobník PD aktivní'!$C:$H,4,0),"")</f>
        <v/>
      </c>
      <c r="K85" s="61" t="str">
        <f>IF($E85&gt;"",VLOOKUP($E:$E,'Zásobník PD aktivní'!$C:$H,5,0),"")</f>
        <v/>
      </c>
      <c r="L85" s="62" t="str">
        <f>IF($E85&gt;"",VLOOKUP($E:$E,'Zásobník PD aktivní'!$C:$H,6,0),"")</f>
        <v/>
      </c>
      <c r="M85" s="63" t="str">
        <f t="shared" si="10"/>
        <v/>
      </c>
      <c r="N85" s="63" t="str">
        <f>IF($E85&gt;"",VLOOKUP($E:$E,'Zásobník PD aktivní'!$C:$I,7,0),"")</f>
        <v/>
      </c>
      <c r="O85" s="63" t="str">
        <f t="shared" si="11"/>
        <v/>
      </c>
      <c r="P85" s="67" t="str">
        <f>IF($E85&gt;"",VLOOKUP($E:$E,'Zásobník PD aktivní'!$C:$R,8,0),"")</f>
        <v/>
      </c>
      <c r="Q85" s="64" t="str">
        <f t="shared" si="12"/>
        <v/>
      </c>
      <c r="R85" s="65" t="str">
        <f>IF($E85&gt;"",VLOOKUP($E:$E,'Zásobník PD aktivní'!$C:$R,9,0),"")</f>
        <v/>
      </c>
      <c r="S85" s="66" t="str">
        <f t="shared" si="13"/>
        <v/>
      </c>
      <c r="T85" s="67" t="str">
        <f>IF($E85&gt;"",VLOOKUP($E:$E,'Zásobník PD aktivní'!$C:$R,10,0),"")</f>
        <v/>
      </c>
      <c r="U85" s="64" t="str">
        <f t="shared" si="14"/>
        <v/>
      </c>
      <c r="V85" s="65" t="str">
        <f>IF($E85&gt;"",VLOOKUP($E:$E,'Zásobník PD aktivní'!$C:$R,11,0),"")</f>
        <v/>
      </c>
      <c r="W85" s="66" t="str">
        <f t="shared" si="15"/>
        <v/>
      </c>
      <c r="X85" s="67" t="str">
        <f>IF($E85&gt;"",VLOOKUP($E:$E,'Zásobník PD aktivní'!$C:$R,12,0),"")</f>
        <v/>
      </c>
      <c r="Y85" s="64" t="str">
        <f t="shared" si="16"/>
        <v/>
      </c>
      <c r="Z85" s="68" t="str">
        <f>IF($E85&gt;"",VLOOKUP($E:$E,'Zásobník PD aktivní'!$C:$R,13,0),"")</f>
        <v/>
      </c>
      <c r="AA85" s="69" t="str">
        <f t="shared" si="17"/>
        <v/>
      </c>
      <c r="AB85" s="67" t="str">
        <f>IF($E85&gt;"",VLOOKUP($E:$E,'Zásobník PD aktivní'!$C:$R,14,0),"")</f>
        <v/>
      </c>
      <c r="AC85" s="64" t="str">
        <f t="shared" si="18"/>
        <v/>
      </c>
      <c r="AD85" s="67" t="str">
        <f>IF($E85&gt;"",VLOOKUP($E:$E,'Zásobník PD aktivní'!$C:$R,15,0),"")</f>
        <v/>
      </c>
      <c r="AE85" s="64" t="str">
        <f t="shared" si="19"/>
        <v/>
      </c>
      <c r="AF85" s="67">
        <v>0</v>
      </c>
      <c r="AG85" s="64"/>
      <c r="AH85" s="64"/>
      <c r="AI85" s="70"/>
      <c r="AJ85" s="70"/>
      <c r="AK85" s="64"/>
      <c r="AL85" s="71"/>
      <c r="AM85" s="71"/>
      <c r="AN85" s="71"/>
      <c r="AO85" s="71"/>
      <c r="AP85" s="71"/>
      <c r="AQ85" s="71"/>
      <c r="AR85" s="70"/>
      <c r="AS85" s="71"/>
      <c r="AT85" s="71"/>
      <c r="AU85" s="5"/>
      <c r="AV85" t="s">
        <v>206</v>
      </c>
      <c r="AW85" t="s">
        <v>350</v>
      </c>
    </row>
    <row r="86" spans="3:49" x14ac:dyDescent="0.25">
      <c r="C86" t="s">
        <v>416</v>
      </c>
      <c r="D86" s="75" t="s">
        <v>416</v>
      </c>
      <c r="E86" s="76"/>
      <c r="F86" s="60" t="str">
        <f>IF($E86&gt;"",VLOOKUP($E:$E,'Zásobník PD aktivní'!$C:$AD,27,0),"")</f>
        <v/>
      </c>
      <c r="G86" s="74"/>
      <c r="H86" s="61" t="str">
        <f>IF($E86&gt;"",VLOOKUP($E:$E,'Zásobník PD aktivní'!$C:$H,2,0),"")</f>
        <v/>
      </c>
      <c r="I86" s="61" t="str">
        <f>IF($E86&gt;"",VLOOKUP($E:$E,'Zásobník PD aktivní'!$C:$H,3,0),"")</f>
        <v/>
      </c>
      <c r="J86" s="61" t="str">
        <f>IF($E86&gt;"",VLOOKUP($E:$E,'Zásobník PD aktivní'!$C:$H,4,0),"")</f>
        <v/>
      </c>
      <c r="K86" s="61" t="str">
        <f>IF($E86&gt;"",VLOOKUP($E:$E,'Zásobník PD aktivní'!$C:$H,5,0),"")</f>
        <v/>
      </c>
      <c r="L86" s="62" t="str">
        <f>IF($E86&gt;"",VLOOKUP($E:$E,'Zásobník PD aktivní'!$C:$H,6,0),"")</f>
        <v/>
      </c>
      <c r="M86" s="63" t="str">
        <f t="shared" si="10"/>
        <v/>
      </c>
      <c r="N86" s="63" t="str">
        <f>IF($E86&gt;"",VLOOKUP($E:$E,'Zásobník PD aktivní'!$C:$I,7,0),"")</f>
        <v/>
      </c>
      <c r="O86" s="63" t="str">
        <f t="shared" si="11"/>
        <v/>
      </c>
      <c r="P86" s="67" t="str">
        <f>IF($E86&gt;"",VLOOKUP($E:$E,'Zásobník PD aktivní'!$C:$R,8,0),"")</f>
        <v/>
      </c>
      <c r="Q86" s="64" t="str">
        <f t="shared" si="12"/>
        <v/>
      </c>
      <c r="R86" s="65" t="str">
        <f>IF($E86&gt;"",VLOOKUP($E:$E,'Zásobník PD aktivní'!$C:$R,9,0),"")</f>
        <v/>
      </c>
      <c r="S86" s="66" t="str">
        <f t="shared" si="13"/>
        <v/>
      </c>
      <c r="T86" s="67" t="str">
        <f>IF($E86&gt;"",VLOOKUP($E:$E,'Zásobník PD aktivní'!$C:$R,10,0),"")</f>
        <v/>
      </c>
      <c r="U86" s="64" t="str">
        <f t="shared" si="14"/>
        <v/>
      </c>
      <c r="V86" s="65" t="str">
        <f>IF($E86&gt;"",VLOOKUP($E:$E,'Zásobník PD aktivní'!$C:$R,11,0),"")</f>
        <v/>
      </c>
      <c r="W86" s="66" t="str">
        <f t="shared" si="15"/>
        <v/>
      </c>
      <c r="X86" s="67" t="str">
        <f>IF($E86&gt;"",VLOOKUP($E:$E,'Zásobník PD aktivní'!$C:$R,12,0),"")</f>
        <v/>
      </c>
      <c r="Y86" s="64" t="str">
        <f t="shared" si="16"/>
        <v/>
      </c>
      <c r="Z86" s="68" t="str">
        <f>IF($E86&gt;"",VLOOKUP($E:$E,'Zásobník PD aktivní'!$C:$R,13,0),"")</f>
        <v/>
      </c>
      <c r="AA86" s="69" t="str">
        <f t="shared" si="17"/>
        <v/>
      </c>
      <c r="AB86" s="67" t="str">
        <f>IF($E86&gt;"",VLOOKUP($E:$E,'Zásobník PD aktivní'!$C:$R,14,0),"")</f>
        <v/>
      </c>
      <c r="AC86" s="64" t="str">
        <f t="shared" si="18"/>
        <v/>
      </c>
      <c r="AD86" s="67" t="str">
        <f>IF($E86&gt;"",VLOOKUP($E:$E,'Zásobník PD aktivní'!$C:$R,15,0),"")</f>
        <v/>
      </c>
      <c r="AE86" s="64" t="str">
        <f t="shared" si="19"/>
        <v/>
      </c>
      <c r="AF86" s="67">
        <v>0</v>
      </c>
      <c r="AG86" s="64"/>
      <c r="AH86" s="64"/>
      <c r="AI86" s="70"/>
      <c r="AJ86" s="70"/>
      <c r="AK86" s="64"/>
      <c r="AL86" s="71"/>
      <c r="AM86" s="71"/>
      <c r="AN86" s="71"/>
      <c r="AO86" s="71"/>
      <c r="AP86" s="71"/>
      <c r="AQ86" s="71"/>
      <c r="AR86" s="70"/>
      <c r="AS86" s="71"/>
      <c r="AT86" s="71"/>
      <c r="AU86" s="5"/>
      <c r="AV86" t="s">
        <v>207</v>
      </c>
      <c r="AW86" t="s">
        <v>351</v>
      </c>
    </row>
    <row r="87" spans="3:49" x14ac:dyDescent="0.25">
      <c r="C87" t="s">
        <v>417</v>
      </c>
      <c r="D87" s="75" t="s">
        <v>417</v>
      </c>
      <c r="E87" s="73"/>
      <c r="F87" s="60" t="str">
        <f>IF($E87&gt;"",VLOOKUP($E:$E,'Zásobník PD aktivní'!$C:$AD,27,0),"")</f>
        <v/>
      </c>
      <c r="G87" s="74"/>
      <c r="H87" s="61" t="str">
        <f>IF($E87&gt;"",VLOOKUP($E:$E,'Zásobník PD aktivní'!$C:$H,2,0),"")</f>
        <v/>
      </c>
      <c r="I87" s="61" t="str">
        <f>IF($E87&gt;"",VLOOKUP($E:$E,'Zásobník PD aktivní'!$C:$H,3,0),"")</f>
        <v/>
      </c>
      <c r="J87" s="61" t="str">
        <f>IF($E87&gt;"",VLOOKUP($E:$E,'Zásobník PD aktivní'!$C:$H,4,0),"")</f>
        <v/>
      </c>
      <c r="K87" s="61" t="str">
        <f>IF($E87&gt;"",VLOOKUP($E:$E,'Zásobník PD aktivní'!$C:$H,5,0),"")</f>
        <v/>
      </c>
      <c r="L87" s="62" t="str">
        <f>IF($E87&gt;"",VLOOKUP($E:$E,'Zásobník PD aktivní'!$C:$H,6,0),"")</f>
        <v/>
      </c>
      <c r="M87" s="63" t="str">
        <f t="shared" si="10"/>
        <v/>
      </c>
      <c r="N87" s="63" t="str">
        <f>IF($E87&gt;"",VLOOKUP($E:$E,'Zásobník PD aktivní'!$C:$I,7,0),"")</f>
        <v/>
      </c>
      <c r="O87" s="63" t="str">
        <f t="shared" si="11"/>
        <v/>
      </c>
      <c r="P87" s="67" t="str">
        <f>IF($E87&gt;"",VLOOKUP($E:$E,'Zásobník PD aktivní'!$C:$R,8,0),"")</f>
        <v/>
      </c>
      <c r="Q87" s="64" t="str">
        <f t="shared" si="12"/>
        <v/>
      </c>
      <c r="R87" s="65" t="str">
        <f>IF($E87&gt;"",VLOOKUP($E:$E,'Zásobník PD aktivní'!$C:$R,9,0),"")</f>
        <v/>
      </c>
      <c r="S87" s="66" t="str">
        <f t="shared" si="13"/>
        <v/>
      </c>
      <c r="T87" s="67" t="str">
        <f>IF($E87&gt;"",VLOOKUP($E:$E,'Zásobník PD aktivní'!$C:$R,10,0),"")</f>
        <v/>
      </c>
      <c r="U87" s="64" t="str">
        <f t="shared" si="14"/>
        <v/>
      </c>
      <c r="V87" s="65" t="str">
        <f>IF($E87&gt;"",VLOOKUP($E:$E,'Zásobník PD aktivní'!$C:$R,11,0),"")</f>
        <v/>
      </c>
      <c r="W87" s="66" t="str">
        <f t="shared" si="15"/>
        <v/>
      </c>
      <c r="X87" s="67" t="str">
        <f>IF($E87&gt;"",VLOOKUP($E:$E,'Zásobník PD aktivní'!$C:$R,12,0),"")</f>
        <v/>
      </c>
      <c r="Y87" s="64" t="str">
        <f t="shared" si="16"/>
        <v/>
      </c>
      <c r="Z87" s="68" t="str">
        <f>IF($E87&gt;"",VLOOKUP($E:$E,'Zásobník PD aktivní'!$C:$R,13,0),"")</f>
        <v/>
      </c>
      <c r="AA87" s="69" t="str">
        <f t="shared" si="17"/>
        <v/>
      </c>
      <c r="AB87" s="67" t="str">
        <f>IF($E87&gt;"",VLOOKUP($E:$E,'Zásobník PD aktivní'!$C:$R,14,0),"")</f>
        <v/>
      </c>
      <c r="AC87" s="64" t="str">
        <f t="shared" si="18"/>
        <v/>
      </c>
      <c r="AD87" s="67" t="str">
        <f>IF($E87&gt;"",VLOOKUP($E:$E,'Zásobník PD aktivní'!$C:$R,15,0),"")</f>
        <v/>
      </c>
      <c r="AE87" s="64" t="str">
        <f t="shared" si="19"/>
        <v/>
      </c>
      <c r="AF87" s="67">
        <v>0</v>
      </c>
      <c r="AG87" s="64"/>
      <c r="AH87" s="64"/>
      <c r="AI87" s="70"/>
      <c r="AJ87" s="70"/>
      <c r="AK87" s="64"/>
      <c r="AL87" s="71"/>
      <c r="AM87" s="71"/>
      <c r="AN87" s="71"/>
      <c r="AO87" s="71"/>
      <c r="AP87" s="79"/>
      <c r="AQ87" s="71"/>
      <c r="AR87" s="70"/>
      <c r="AS87" s="71"/>
      <c r="AT87" s="71"/>
      <c r="AU87" s="72"/>
      <c r="AV87" t="s">
        <v>130</v>
      </c>
      <c r="AW87" t="s">
        <v>353</v>
      </c>
    </row>
    <row r="88" spans="3:49" x14ac:dyDescent="0.25">
      <c r="C88" t="s">
        <v>418</v>
      </c>
      <c r="D88" s="75" t="s">
        <v>418</v>
      </c>
      <c r="E88" s="76"/>
      <c r="F88" s="60" t="str">
        <f>IF($E88&gt;"",VLOOKUP($E:$E,'Zásobník PD aktivní'!$C:$AD,27,0),"")</f>
        <v/>
      </c>
      <c r="G88" s="74"/>
      <c r="H88" s="61" t="str">
        <f>IF($E88&gt;"",VLOOKUP($E:$E,'Zásobník PD aktivní'!$C:$H,2,0),"")</f>
        <v/>
      </c>
      <c r="I88" s="61" t="str">
        <f>IF($E88&gt;"",VLOOKUP($E:$E,'Zásobník PD aktivní'!$C:$H,3,0),"")</f>
        <v/>
      </c>
      <c r="J88" s="61" t="str">
        <f>IF($E88&gt;"",VLOOKUP($E:$E,'Zásobník PD aktivní'!$C:$H,4,0),"")</f>
        <v/>
      </c>
      <c r="K88" s="61" t="str">
        <f>IF($E88&gt;"",VLOOKUP($E:$E,'Zásobník PD aktivní'!$C:$H,5,0),"")</f>
        <v/>
      </c>
      <c r="L88" s="62" t="str">
        <f>IF($E88&gt;"",VLOOKUP($E:$E,'Zásobník PD aktivní'!$C:$H,6,0),"")</f>
        <v/>
      </c>
      <c r="M88" s="63" t="str">
        <f t="shared" si="10"/>
        <v/>
      </c>
      <c r="N88" s="63" t="str">
        <f>IF($E88&gt;"",VLOOKUP($E:$E,'Zásobník PD aktivní'!$C:$I,7,0),"")</f>
        <v/>
      </c>
      <c r="O88" s="63" t="str">
        <f t="shared" si="11"/>
        <v/>
      </c>
      <c r="P88" s="67" t="str">
        <f>IF($E88&gt;"",VLOOKUP($E:$E,'Zásobník PD aktivní'!$C:$R,8,0),"")</f>
        <v/>
      </c>
      <c r="Q88" s="64" t="str">
        <f t="shared" si="12"/>
        <v/>
      </c>
      <c r="R88" s="65" t="str">
        <f>IF($E88&gt;"",VLOOKUP($E:$E,'Zásobník PD aktivní'!$C:$R,9,0),"")</f>
        <v/>
      </c>
      <c r="S88" s="66" t="str">
        <f t="shared" si="13"/>
        <v/>
      </c>
      <c r="T88" s="67" t="str">
        <f>IF($E88&gt;"",VLOOKUP($E:$E,'Zásobník PD aktivní'!$C:$R,10,0),"")</f>
        <v/>
      </c>
      <c r="U88" s="64" t="str">
        <f t="shared" si="14"/>
        <v/>
      </c>
      <c r="V88" s="65" t="str">
        <f>IF($E88&gt;"",VLOOKUP($E:$E,'Zásobník PD aktivní'!$C:$R,11,0),"")</f>
        <v/>
      </c>
      <c r="W88" s="66" t="str">
        <f t="shared" si="15"/>
        <v/>
      </c>
      <c r="X88" s="67" t="str">
        <f>IF($E88&gt;"",VLOOKUP($E:$E,'Zásobník PD aktivní'!$C:$R,12,0),"")</f>
        <v/>
      </c>
      <c r="Y88" s="64" t="str">
        <f t="shared" si="16"/>
        <v/>
      </c>
      <c r="Z88" s="68" t="str">
        <f>IF($E88&gt;"",VLOOKUP($E:$E,'Zásobník PD aktivní'!$C:$R,13,0),"")</f>
        <v/>
      </c>
      <c r="AA88" s="69" t="str">
        <f t="shared" si="17"/>
        <v/>
      </c>
      <c r="AB88" s="67" t="str">
        <f>IF($E88&gt;"",VLOOKUP($E:$E,'Zásobník PD aktivní'!$C:$R,14,0),"")</f>
        <v/>
      </c>
      <c r="AC88" s="64" t="str">
        <f t="shared" si="18"/>
        <v/>
      </c>
      <c r="AD88" s="67" t="str">
        <f>IF($E88&gt;"",VLOOKUP($E:$E,'Zásobník PD aktivní'!$C:$R,15,0),"")</f>
        <v/>
      </c>
      <c r="AE88" s="64" t="str">
        <f t="shared" si="19"/>
        <v/>
      </c>
      <c r="AF88" s="67">
        <v>0</v>
      </c>
      <c r="AG88" s="64"/>
      <c r="AH88" s="64"/>
      <c r="AI88" s="70"/>
      <c r="AJ88" s="70"/>
      <c r="AK88" s="64"/>
      <c r="AL88" s="71"/>
      <c r="AM88" s="71"/>
      <c r="AN88" s="71"/>
      <c r="AO88" s="71"/>
      <c r="AP88" s="71"/>
      <c r="AQ88" s="71"/>
      <c r="AR88" s="70"/>
      <c r="AS88" s="71"/>
      <c r="AT88" s="71"/>
      <c r="AU88" s="5"/>
      <c r="AV88" t="s">
        <v>205</v>
      </c>
      <c r="AW88" t="s">
        <v>354</v>
      </c>
    </row>
    <row r="89" spans="3:49" x14ac:dyDescent="0.25">
      <c r="C89" t="s">
        <v>419</v>
      </c>
      <c r="D89" s="75" t="s">
        <v>419</v>
      </c>
      <c r="E89" s="76"/>
      <c r="F89" s="60" t="str">
        <f>IF($E89&gt;"",VLOOKUP($E:$E,'Zásobník PD aktivní'!$C:$AD,27,0),"")</f>
        <v/>
      </c>
      <c r="G89" s="74"/>
      <c r="H89" s="61" t="str">
        <f>IF($E89&gt;"",VLOOKUP($E:$E,'Zásobník PD aktivní'!$C:$H,2,0),"")</f>
        <v/>
      </c>
      <c r="I89" s="61" t="str">
        <f>IF($E89&gt;"",VLOOKUP($E:$E,'Zásobník PD aktivní'!$C:$H,3,0),"")</f>
        <v/>
      </c>
      <c r="J89" s="61" t="str">
        <f>IF($E89&gt;"",VLOOKUP($E:$E,'Zásobník PD aktivní'!$C:$H,4,0),"")</f>
        <v/>
      </c>
      <c r="K89" s="61" t="str">
        <f>IF($E89&gt;"",VLOOKUP($E:$E,'Zásobník PD aktivní'!$C:$H,5,0),"")</f>
        <v/>
      </c>
      <c r="L89" s="62" t="str">
        <f>IF($E89&gt;"",VLOOKUP($E:$E,'Zásobník PD aktivní'!$C:$H,6,0),"")</f>
        <v/>
      </c>
      <c r="M89" s="63" t="str">
        <f t="shared" si="10"/>
        <v/>
      </c>
      <c r="N89" s="63" t="str">
        <f>IF($E89&gt;"",VLOOKUP($E:$E,'Zásobník PD aktivní'!$C:$I,7,0),"")</f>
        <v/>
      </c>
      <c r="O89" s="63" t="str">
        <f t="shared" si="11"/>
        <v/>
      </c>
      <c r="P89" s="67" t="str">
        <f>IF($E89&gt;"",VLOOKUP($E:$E,'Zásobník PD aktivní'!$C:$R,8,0),"")</f>
        <v/>
      </c>
      <c r="Q89" s="64" t="str">
        <f t="shared" si="12"/>
        <v/>
      </c>
      <c r="R89" s="65" t="str">
        <f>IF($E89&gt;"",VLOOKUP($E:$E,'Zásobník PD aktivní'!$C:$R,9,0),"")</f>
        <v/>
      </c>
      <c r="S89" s="66" t="str">
        <f t="shared" si="13"/>
        <v/>
      </c>
      <c r="T89" s="67" t="str">
        <f>IF($E89&gt;"",VLOOKUP($E:$E,'Zásobník PD aktivní'!$C:$R,10,0),"")</f>
        <v/>
      </c>
      <c r="U89" s="64" t="str">
        <f t="shared" si="14"/>
        <v/>
      </c>
      <c r="V89" s="65" t="str">
        <f>IF($E89&gt;"",VLOOKUP($E:$E,'Zásobník PD aktivní'!$C:$R,11,0),"")</f>
        <v/>
      </c>
      <c r="W89" s="66" t="str">
        <f t="shared" si="15"/>
        <v/>
      </c>
      <c r="X89" s="67" t="str">
        <f>IF($E89&gt;"",VLOOKUP($E:$E,'Zásobník PD aktivní'!$C:$R,12,0),"")</f>
        <v/>
      </c>
      <c r="Y89" s="64" t="str">
        <f t="shared" si="16"/>
        <v/>
      </c>
      <c r="Z89" s="68" t="str">
        <f>IF($E89&gt;"",VLOOKUP($E:$E,'Zásobník PD aktivní'!$C:$R,13,0),"")</f>
        <v/>
      </c>
      <c r="AA89" s="69" t="str">
        <f t="shared" si="17"/>
        <v/>
      </c>
      <c r="AB89" s="67" t="str">
        <f>IF($E89&gt;"",VLOOKUP($E:$E,'Zásobník PD aktivní'!$C:$R,14,0),"")</f>
        <v/>
      </c>
      <c r="AC89" s="64" t="str">
        <f t="shared" si="18"/>
        <v/>
      </c>
      <c r="AD89" s="67" t="str">
        <f>IF($E89&gt;"",VLOOKUP($E:$E,'Zásobník PD aktivní'!$C:$R,15,0),"")</f>
        <v/>
      </c>
      <c r="AE89" s="64" t="str">
        <f t="shared" si="19"/>
        <v/>
      </c>
      <c r="AF89" s="67">
        <v>0</v>
      </c>
      <c r="AG89" s="64"/>
      <c r="AH89" s="64"/>
      <c r="AI89" s="70"/>
      <c r="AJ89" s="70"/>
      <c r="AK89" s="64"/>
      <c r="AL89" s="71"/>
      <c r="AM89" s="71"/>
      <c r="AN89" s="71"/>
      <c r="AO89" s="71"/>
      <c r="AP89" s="71"/>
      <c r="AQ89" s="71"/>
      <c r="AR89" s="70"/>
      <c r="AS89" s="71"/>
      <c r="AT89" s="71"/>
      <c r="AU89" s="5"/>
      <c r="AV89" t="s">
        <v>206</v>
      </c>
      <c r="AW89" t="s">
        <v>355</v>
      </c>
    </row>
    <row r="90" spans="3:49" x14ac:dyDescent="0.25">
      <c r="C90" t="s">
        <v>420</v>
      </c>
      <c r="D90" s="75" t="s">
        <v>420</v>
      </c>
      <c r="E90" s="76"/>
      <c r="F90" s="60" t="str">
        <f>IF($E90&gt;"",VLOOKUP($E:$E,'Zásobník PD aktivní'!$C:$AD,27,0),"")</f>
        <v/>
      </c>
      <c r="G90" s="74"/>
      <c r="H90" s="61" t="str">
        <f>IF($E90&gt;"",VLOOKUP($E:$E,'Zásobník PD aktivní'!$C:$H,2,0),"")</f>
        <v/>
      </c>
      <c r="I90" s="61" t="str">
        <f>IF($E90&gt;"",VLOOKUP($E:$E,'Zásobník PD aktivní'!$C:$H,3,0),"")</f>
        <v/>
      </c>
      <c r="J90" s="61" t="str">
        <f>IF($E90&gt;"",VLOOKUP($E:$E,'Zásobník PD aktivní'!$C:$H,4,0),"")</f>
        <v/>
      </c>
      <c r="K90" s="61" t="str">
        <f>IF($E90&gt;"",VLOOKUP($E:$E,'Zásobník PD aktivní'!$C:$H,5,0),"")</f>
        <v/>
      </c>
      <c r="L90" s="62" t="str">
        <f>IF($E90&gt;"",VLOOKUP($E:$E,'Zásobník PD aktivní'!$C:$H,6,0),"")</f>
        <v/>
      </c>
      <c r="M90" s="63" t="str">
        <f t="shared" si="10"/>
        <v/>
      </c>
      <c r="N90" s="63" t="str">
        <f>IF($E90&gt;"",VLOOKUP($E:$E,'Zásobník PD aktivní'!$C:$I,7,0),"")</f>
        <v/>
      </c>
      <c r="O90" s="63" t="str">
        <f t="shared" si="11"/>
        <v/>
      </c>
      <c r="P90" s="67" t="str">
        <f>IF($E90&gt;"",VLOOKUP($E:$E,'Zásobník PD aktivní'!$C:$R,8,0),"")</f>
        <v/>
      </c>
      <c r="Q90" s="64" t="str">
        <f t="shared" si="12"/>
        <v/>
      </c>
      <c r="R90" s="65" t="str">
        <f>IF($E90&gt;"",VLOOKUP($E:$E,'Zásobník PD aktivní'!$C:$R,9,0),"")</f>
        <v/>
      </c>
      <c r="S90" s="66" t="str">
        <f t="shared" si="13"/>
        <v/>
      </c>
      <c r="T90" s="67" t="str">
        <f>IF($E90&gt;"",VLOOKUP($E:$E,'Zásobník PD aktivní'!$C:$R,10,0),"")</f>
        <v/>
      </c>
      <c r="U90" s="64" t="str">
        <f t="shared" si="14"/>
        <v/>
      </c>
      <c r="V90" s="65" t="str">
        <f>IF($E90&gt;"",VLOOKUP($E:$E,'Zásobník PD aktivní'!$C:$R,11,0),"")</f>
        <v/>
      </c>
      <c r="W90" s="66" t="str">
        <f t="shared" si="15"/>
        <v/>
      </c>
      <c r="X90" s="67" t="str">
        <f>IF($E90&gt;"",VLOOKUP($E:$E,'Zásobník PD aktivní'!$C:$R,12,0),"")</f>
        <v/>
      </c>
      <c r="Y90" s="64" t="str">
        <f t="shared" si="16"/>
        <v/>
      </c>
      <c r="Z90" s="68" t="str">
        <f>IF($E90&gt;"",VLOOKUP($E:$E,'Zásobník PD aktivní'!$C:$R,13,0),"")</f>
        <v/>
      </c>
      <c r="AA90" s="69" t="str">
        <f t="shared" si="17"/>
        <v/>
      </c>
      <c r="AB90" s="67" t="str">
        <f>IF($E90&gt;"",VLOOKUP($E:$E,'Zásobník PD aktivní'!$C:$R,14,0),"")</f>
        <v/>
      </c>
      <c r="AC90" s="64" t="str">
        <f t="shared" si="18"/>
        <v/>
      </c>
      <c r="AD90" s="67" t="str">
        <f>IF($E90&gt;"",VLOOKUP($E:$E,'Zásobník PD aktivní'!$C:$R,15,0),"")</f>
        <v/>
      </c>
      <c r="AE90" s="64" t="str">
        <f t="shared" si="19"/>
        <v/>
      </c>
      <c r="AF90" s="67">
        <v>0</v>
      </c>
      <c r="AG90" s="64"/>
      <c r="AH90" s="64"/>
      <c r="AI90" s="70"/>
      <c r="AJ90" s="70"/>
      <c r="AK90" s="64"/>
      <c r="AL90" s="71"/>
      <c r="AM90" s="71"/>
      <c r="AN90" s="71"/>
      <c r="AO90" s="71"/>
      <c r="AP90" s="71"/>
      <c r="AQ90" s="71"/>
      <c r="AR90" s="70"/>
      <c r="AS90" s="71"/>
      <c r="AT90" s="71"/>
      <c r="AU90" s="5"/>
      <c r="AV90" t="s">
        <v>207</v>
      </c>
      <c r="AW90" t="s">
        <v>356</v>
      </c>
    </row>
    <row r="91" spans="3:49" x14ac:dyDescent="0.25">
      <c r="C91" t="s">
        <v>421</v>
      </c>
      <c r="D91" s="75" t="s">
        <v>421</v>
      </c>
      <c r="E91" s="76"/>
      <c r="F91" s="60" t="str">
        <f>IF($E91&gt;"",VLOOKUP($E:$E,'Zásobník PD aktivní'!$C:$AD,27,0),"")</f>
        <v/>
      </c>
      <c r="G91" s="74"/>
      <c r="H91" s="61" t="str">
        <f>IF($E91&gt;"",VLOOKUP($E:$E,'Zásobník PD aktivní'!$C:$H,2,0),"")</f>
        <v/>
      </c>
      <c r="I91" s="61" t="str">
        <f>IF($E91&gt;"",VLOOKUP($E:$E,'Zásobník PD aktivní'!$C:$H,3,0),"")</f>
        <v/>
      </c>
      <c r="J91" s="61" t="str">
        <f>IF($E91&gt;"",VLOOKUP($E:$E,'Zásobník PD aktivní'!$C:$H,4,0),"")</f>
        <v/>
      </c>
      <c r="K91" s="61" t="str">
        <f>IF($E91&gt;"",VLOOKUP($E:$E,'Zásobník PD aktivní'!$C:$H,5,0),"")</f>
        <v/>
      </c>
      <c r="L91" s="62" t="str">
        <f>IF($E91&gt;"",VLOOKUP($E:$E,'Zásobník PD aktivní'!$C:$H,6,0),"")</f>
        <v/>
      </c>
      <c r="M91" s="63" t="str">
        <f t="shared" si="10"/>
        <v/>
      </c>
      <c r="N91" s="63" t="str">
        <f>IF($E91&gt;"",VLOOKUP($E:$E,'Zásobník PD aktivní'!$C:$I,7,0),"")</f>
        <v/>
      </c>
      <c r="O91" s="63" t="str">
        <f t="shared" si="11"/>
        <v/>
      </c>
      <c r="P91" s="67" t="str">
        <f>IF($E91&gt;"",VLOOKUP($E:$E,'Zásobník PD aktivní'!$C:$R,8,0),"")</f>
        <v/>
      </c>
      <c r="Q91" s="64" t="str">
        <f t="shared" si="12"/>
        <v/>
      </c>
      <c r="R91" s="65" t="str">
        <f>IF($E91&gt;"",VLOOKUP($E:$E,'Zásobník PD aktivní'!$C:$R,9,0),"")</f>
        <v/>
      </c>
      <c r="S91" s="66" t="str">
        <f t="shared" si="13"/>
        <v/>
      </c>
      <c r="T91" s="67" t="str">
        <f>IF($E91&gt;"",VLOOKUP($E:$E,'Zásobník PD aktivní'!$C:$R,10,0),"")</f>
        <v/>
      </c>
      <c r="U91" s="64" t="str">
        <f t="shared" si="14"/>
        <v/>
      </c>
      <c r="V91" s="65" t="str">
        <f>IF($E91&gt;"",VLOOKUP($E:$E,'Zásobník PD aktivní'!$C:$R,11,0),"")</f>
        <v/>
      </c>
      <c r="W91" s="66" t="str">
        <f t="shared" si="15"/>
        <v/>
      </c>
      <c r="X91" s="67" t="str">
        <f>IF($E91&gt;"",VLOOKUP($E:$E,'Zásobník PD aktivní'!$C:$R,12,0),"")</f>
        <v/>
      </c>
      <c r="Y91" s="64" t="str">
        <f t="shared" si="16"/>
        <v/>
      </c>
      <c r="Z91" s="68" t="str">
        <f>IF($E91&gt;"",VLOOKUP($E:$E,'Zásobník PD aktivní'!$C:$R,13,0),"")</f>
        <v/>
      </c>
      <c r="AA91" s="69" t="str">
        <f t="shared" si="17"/>
        <v/>
      </c>
      <c r="AB91" s="67" t="str">
        <f>IF($E91&gt;"",VLOOKUP($E:$E,'Zásobník PD aktivní'!$C:$R,14,0),"")</f>
        <v/>
      </c>
      <c r="AC91" s="64" t="str">
        <f t="shared" si="18"/>
        <v/>
      </c>
      <c r="AD91" s="67" t="str">
        <f>IF($E91&gt;"",VLOOKUP($E:$E,'Zásobník PD aktivní'!$C:$R,15,0),"")</f>
        <v/>
      </c>
      <c r="AE91" s="64" t="str">
        <f t="shared" si="19"/>
        <v/>
      </c>
      <c r="AF91" s="67">
        <v>0</v>
      </c>
      <c r="AG91" s="64"/>
      <c r="AH91" s="64"/>
      <c r="AI91" s="70"/>
      <c r="AJ91" s="70"/>
      <c r="AK91" s="64"/>
      <c r="AL91" s="71"/>
      <c r="AM91" s="71"/>
      <c r="AN91" s="71"/>
      <c r="AO91" s="71"/>
      <c r="AP91" s="71"/>
      <c r="AQ91" s="71"/>
      <c r="AR91" s="70"/>
      <c r="AS91" s="71"/>
      <c r="AT91" s="71"/>
      <c r="AU91" s="5"/>
      <c r="AV91" t="s">
        <v>208</v>
      </c>
      <c r="AW91" t="s">
        <v>357</v>
      </c>
    </row>
    <row r="92" spans="3:49" x14ac:dyDescent="0.25">
      <c r="C92" t="s">
        <v>422</v>
      </c>
      <c r="D92" s="75" t="s">
        <v>422</v>
      </c>
      <c r="E92" s="76"/>
      <c r="F92" s="60" t="str">
        <f>IF($E92&gt;"",VLOOKUP($E:$E,'Zásobník PD aktivní'!$C:$AD,27,0),"")</f>
        <v/>
      </c>
      <c r="G92" s="74"/>
      <c r="H92" s="61" t="str">
        <f>IF($E92&gt;"",VLOOKUP($E:$E,'Zásobník PD aktivní'!$C:$H,2,0),"")</f>
        <v/>
      </c>
      <c r="I92" s="61" t="str">
        <f>IF($E92&gt;"",VLOOKUP($E:$E,'Zásobník PD aktivní'!$C:$H,3,0),"")</f>
        <v/>
      </c>
      <c r="J92" s="61" t="str">
        <f>IF($E92&gt;"",VLOOKUP($E:$E,'Zásobník PD aktivní'!$C:$H,4,0),"")</f>
        <v/>
      </c>
      <c r="K92" s="61" t="str">
        <f>IF($E92&gt;"",VLOOKUP($E:$E,'Zásobník PD aktivní'!$C:$H,5,0),"")</f>
        <v/>
      </c>
      <c r="L92" s="62" t="str">
        <f>IF($E92&gt;"",VLOOKUP($E:$E,'Zásobník PD aktivní'!$C:$H,6,0),"")</f>
        <v/>
      </c>
      <c r="M92" s="63" t="str">
        <f t="shared" si="10"/>
        <v/>
      </c>
      <c r="N92" s="63" t="str">
        <f>IF($E92&gt;"",VLOOKUP($E:$E,'Zásobník PD aktivní'!$C:$I,7,0),"")</f>
        <v/>
      </c>
      <c r="O92" s="63" t="str">
        <f t="shared" si="11"/>
        <v/>
      </c>
      <c r="P92" s="67" t="str">
        <f>IF($E92&gt;"",VLOOKUP($E:$E,'Zásobník PD aktivní'!$C:$R,8,0),"")</f>
        <v/>
      </c>
      <c r="Q92" s="64" t="str">
        <f t="shared" si="12"/>
        <v/>
      </c>
      <c r="R92" s="65" t="str">
        <f>IF($E92&gt;"",VLOOKUP($E:$E,'Zásobník PD aktivní'!$C:$R,9,0),"")</f>
        <v/>
      </c>
      <c r="S92" s="66" t="str">
        <f t="shared" si="13"/>
        <v/>
      </c>
      <c r="T92" s="67" t="str">
        <f>IF($E92&gt;"",VLOOKUP($E:$E,'Zásobník PD aktivní'!$C:$R,10,0),"")</f>
        <v/>
      </c>
      <c r="U92" s="64" t="str">
        <f t="shared" si="14"/>
        <v/>
      </c>
      <c r="V92" s="65" t="str">
        <f>IF($E92&gt;"",VLOOKUP($E:$E,'Zásobník PD aktivní'!$C:$R,11,0),"")</f>
        <v/>
      </c>
      <c r="W92" s="66" t="str">
        <f t="shared" si="15"/>
        <v/>
      </c>
      <c r="X92" s="67" t="str">
        <f>IF($E92&gt;"",VLOOKUP($E:$E,'Zásobník PD aktivní'!$C:$R,12,0),"")</f>
        <v/>
      </c>
      <c r="Y92" s="64" t="str">
        <f t="shared" si="16"/>
        <v/>
      </c>
      <c r="Z92" s="68" t="str">
        <f>IF($E92&gt;"",VLOOKUP($E:$E,'Zásobník PD aktivní'!$C:$R,13,0),"")</f>
        <v/>
      </c>
      <c r="AA92" s="69" t="str">
        <f t="shared" si="17"/>
        <v/>
      </c>
      <c r="AB92" s="67" t="str">
        <f>IF($E92&gt;"",VLOOKUP($E:$E,'Zásobník PD aktivní'!$C:$R,14,0),"")</f>
        <v/>
      </c>
      <c r="AC92" s="64" t="str">
        <f t="shared" si="18"/>
        <v/>
      </c>
      <c r="AD92" s="67" t="str">
        <f>IF($E92&gt;"",VLOOKUP($E:$E,'Zásobník PD aktivní'!$C:$R,15,0),"")</f>
        <v/>
      </c>
      <c r="AE92" s="64" t="str">
        <f t="shared" si="19"/>
        <v/>
      </c>
      <c r="AF92" s="67">
        <v>0</v>
      </c>
      <c r="AG92" s="64"/>
      <c r="AH92" s="64"/>
      <c r="AI92" s="70"/>
      <c r="AJ92" s="70"/>
      <c r="AK92" s="64"/>
      <c r="AL92" s="71"/>
      <c r="AM92" s="71"/>
      <c r="AN92" s="71"/>
      <c r="AO92" s="71"/>
      <c r="AP92" s="71"/>
      <c r="AQ92" s="71"/>
      <c r="AR92" s="70"/>
      <c r="AS92" s="71"/>
      <c r="AT92" s="71"/>
      <c r="AU92" s="5"/>
      <c r="AV92" t="s">
        <v>209</v>
      </c>
      <c r="AW92" t="s">
        <v>358</v>
      </c>
    </row>
    <row r="93" spans="3:49" x14ac:dyDescent="0.25">
      <c r="C93" t="s">
        <v>423</v>
      </c>
      <c r="D93" s="75" t="s">
        <v>423</v>
      </c>
      <c r="E93" s="76"/>
      <c r="F93" s="60" t="str">
        <f>IF($E93&gt;"",VLOOKUP($E:$E,'Zásobník PD aktivní'!$C:$AD,27,0),"")</f>
        <v/>
      </c>
      <c r="G93" s="74"/>
      <c r="H93" s="61" t="str">
        <f>IF($E93&gt;"",VLOOKUP($E:$E,'Zásobník PD aktivní'!$C:$H,2,0),"")</f>
        <v/>
      </c>
      <c r="I93" s="61" t="str">
        <f>IF($E93&gt;"",VLOOKUP($E:$E,'Zásobník PD aktivní'!$C:$H,3,0),"")</f>
        <v/>
      </c>
      <c r="J93" s="61" t="str">
        <f>IF($E93&gt;"",VLOOKUP($E:$E,'Zásobník PD aktivní'!$C:$H,4,0),"")</f>
        <v/>
      </c>
      <c r="K93" s="61" t="str">
        <f>IF($E93&gt;"",VLOOKUP($E:$E,'Zásobník PD aktivní'!$C:$H,5,0),"")</f>
        <v/>
      </c>
      <c r="L93" s="62" t="str">
        <f>IF($E93&gt;"",VLOOKUP($E:$E,'Zásobník PD aktivní'!$C:$H,6,0),"")</f>
        <v/>
      </c>
      <c r="M93" s="63" t="str">
        <f t="shared" si="10"/>
        <v/>
      </c>
      <c r="N93" s="63" t="str">
        <f>IF($E93&gt;"",VLOOKUP($E:$E,'Zásobník PD aktivní'!$C:$I,7,0),"")</f>
        <v/>
      </c>
      <c r="O93" s="63" t="str">
        <f t="shared" si="11"/>
        <v/>
      </c>
      <c r="P93" s="67" t="str">
        <f>IF($E93&gt;"",VLOOKUP($E:$E,'Zásobník PD aktivní'!$C:$R,8,0),"")</f>
        <v/>
      </c>
      <c r="Q93" s="64" t="str">
        <f t="shared" si="12"/>
        <v/>
      </c>
      <c r="R93" s="65" t="str">
        <f>IF($E93&gt;"",VLOOKUP($E:$E,'Zásobník PD aktivní'!$C:$R,9,0),"")</f>
        <v/>
      </c>
      <c r="S93" s="66" t="str">
        <f t="shared" si="13"/>
        <v/>
      </c>
      <c r="T93" s="67" t="str">
        <f>IF($E93&gt;"",VLOOKUP($E:$E,'Zásobník PD aktivní'!$C:$R,10,0),"")</f>
        <v/>
      </c>
      <c r="U93" s="64" t="str">
        <f t="shared" si="14"/>
        <v/>
      </c>
      <c r="V93" s="65" t="str">
        <f>IF($E93&gt;"",VLOOKUP($E:$E,'Zásobník PD aktivní'!$C:$R,11,0),"")</f>
        <v/>
      </c>
      <c r="W93" s="66" t="str">
        <f t="shared" si="15"/>
        <v/>
      </c>
      <c r="X93" s="67" t="str">
        <f>IF($E93&gt;"",VLOOKUP($E:$E,'Zásobník PD aktivní'!$C:$R,12,0),"")</f>
        <v/>
      </c>
      <c r="Y93" s="64" t="str">
        <f t="shared" si="16"/>
        <v/>
      </c>
      <c r="Z93" s="68" t="str">
        <f>IF($E93&gt;"",VLOOKUP($E:$E,'Zásobník PD aktivní'!$C:$R,13,0),"")</f>
        <v/>
      </c>
      <c r="AA93" s="69" t="str">
        <f t="shared" si="17"/>
        <v/>
      </c>
      <c r="AB93" s="67" t="str">
        <f>IF($E93&gt;"",VLOOKUP($E:$E,'Zásobník PD aktivní'!$C:$R,14,0),"")</f>
        <v/>
      </c>
      <c r="AC93" s="64" t="str">
        <f t="shared" si="18"/>
        <v/>
      </c>
      <c r="AD93" s="67" t="str">
        <f>IF($E93&gt;"",VLOOKUP($E:$E,'Zásobník PD aktivní'!$C:$R,15,0),"")</f>
        <v/>
      </c>
      <c r="AE93" s="64" t="str">
        <f t="shared" si="19"/>
        <v/>
      </c>
      <c r="AF93" s="67">
        <v>0</v>
      </c>
      <c r="AG93" s="64"/>
      <c r="AH93" s="64"/>
      <c r="AI93" s="70"/>
      <c r="AJ93" s="70"/>
      <c r="AK93" s="64"/>
      <c r="AL93" s="71"/>
      <c r="AM93" s="71"/>
      <c r="AN93" s="71"/>
      <c r="AO93" s="71"/>
      <c r="AP93" s="71"/>
      <c r="AQ93" s="71"/>
      <c r="AR93" s="70"/>
      <c r="AS93" s="71"/>
      <c r="AT93" s="71"/>
      <c r="AU93" s="5"/>
      <c r="AV93" t="s">
        <v>210</v>
      </c>
      <c r="AW93" t="s">
        <v>359</v>
      </c>
    </row>
    <row r="94" spans="3:49" x14ac:dyDescent="0.25">
      <c r="C94" t="s">
        <v>424</v>
      </c>
      <c r="D94" s="75" t="s">
        <v>424</v>
      </c>
      <c r="E94" s="76"/>
      <c r="F94" s="60" t="str">
        <f>IF($E94&gt;"",VLOOKUP($E:$E,'Zásobník PD aktivní'!$C:$AD,27,0),"")</f>
        <v/>
      </c>
      <c r="G94" s="74"/>
      <c r="H94" s="61" t="str">
        <f>IF($E94&gt;"",VLOOKUP($E:$E,'Zásobník PD aktivní'!$C:$H,2,0),"")</f>
        <v/>
      </c>
      <c r="I94" s="61" t="str">
        <f>IF($E94&gt;"",VLOOKUP($E:$E,'Zásobník PD aktivní'!$C:$H,3,0),"")</f>
        <v/>
      </c>
      <c r="J94" s="61" t="str">
        <f>IF($E94&gt;"",VLOOKUP($E:$E,'Zásobník PD aktivní'!$C:$H,4,0),"")</f>
        <v/>
      </c>
      <c r="K94" s="61" t="str">
        <f>IF($E94&gt;"",VLOOKUP($E:$E,'Zásobník PD aktivní'!$C:$H,5,0),"")</f>
        <v/>
      </c>
      <c r="L94" s="62" t="str">
        <f>IF($E94&gt;"",VLOOKUP($E:$E,'Zásobník PD aktivní'!$C:$H,6,0),"")</f>
        <v/>
      </c>
      <c r="M94" s="63" t="str">
        <f t="shared" si="10"/>
        <v/>
      </c>
      <c r="N94" s="63" t="str">
        <f>IF($E94&gt;"",VLOOKUP($E:$E,'Zásobník PD aktivní'!$C:$I,7,0),"")</f>
        <v/>
      </c>
      <c r="O94" s="63" t="str">
        <f t="shared" si="11"/>
        <v/>
      </c>
      <c r="P94" s="67" t="str">
        <f>IF($E94&gt;"",VLOOKUP($E:$E,'Zásobník PD aktivní'!$C:$R,8,0),"")</f>
        <v/>
      </c>
      <c r="Q94" s="64" t="str">
        <f t="shared" si="12"/>
        <v/>
      </c>
      <c r="R94" s="65" t="str">
        <f>IF($E94&gt;"",VLOOKUP($E:$E,'Zásobník PD aktivní'!$C:$R,9,0),"")</f>
        <v/>
      </c>
      <c r="S94" s="66" t="str">
        <f t="shared" si="13"/>
        <v/>
      </c>
      <c r="T94" s="67" t="str">
        <f>IF($E94&gt;"",VLOOKUP($E:$E,'Zásobník PD aktivní'!$C:$R,10,0),"")</f>
        <v/>
      </c>
      <c r="U94" s="64" t="str">
        <f t="shared" si="14"/>
        <v/>
      </c>
      <c r="V94" s="65" t="str">
        <f>IF($E94&gt;"",VLOOKUP($E:$E,'Zásobník PD aktivní'!$C:$R,11,0),"")</f>
        <v/>
      </c>
      <c r="W94" s="66" t="str">
        <f t="shared" si="15"/>
        <v/>
      </c>
      <c r="X94" s="67" t="str">
        <f>IF($E94&gt;"",VLOOKUP($E:$E,'Zásobník PD aktivní'!$C:$R,12,0),"")</f>
        <v/>
      </c>
      <c r="Y94" s="64" t="str">
        <f t="shared" si="16"/>
        <v/>
      </c>
      <c r="Z94" s="68" t="str">
        <f>IF($E94&gt;"",VLOOKUP($E:$E,'Zásobník PD aktivní'!$C:$R,13,0),"")</f>
        <v/>
      </c>
      <c r="AA94" s="69" t="str">
        <f t="shared" si="17"/>
        <v/>
      </c>
      <c r="AB94" s="67" t="str">
        <f>IF($E94&gt;"",VLOOKUP($E:$E,'Zásobník PD aktivní'!$C:$R,14,0),"")</f>
        <v/>
      </c>
      <c r="AC94" s="64" t="str">
        <f t="shared" si="18"/>
        <v/>
      </c>
      <c r="AD94" s="67" t="str">
        <f>IF($E94&gt;"",VLOOKUP($E:$E,'Zásobník PD aktivní'!$C:$R,15,0),"")</f>
        <v/>
      </c>
      <c r="AE94" s="64" t="str">
        <f t="shared" si="19"/>
        <v/>
      </c>
      <c r="AF94" s="67">
        <v>0</v>
      </c>
      <c r="AG94" s="64"/>
      <c r="AH94" s="64"/>
      <c r="AI94" s="70"/>
      <c r="AJ94" s="70"/>
      <c r="AK94" s="64"/>
      <c r="AL94" s="71"/>
      <c r="AM94" s="71"/>
      <c r="AN94" s="71"/>
      <c r="AO94" s="71"/>
      <c r="AP94" s="71"/>
      <c r="AQ94" s="71"/>
      <c r="AR94" s="70"/>
      <c r="AS94" s="71"/>
      <c r="AT94" s="71"/>
      <c r="AU94" s="5"/>
      <c r="AV94" t="s">
        <v>211</v>
      </c>
      <c r="AW94" t="s">
        <v>360</v>
      </c>
    </row>
    <row r="95" spans="3:49" x14ac:dyDescent="0.25">
      <c r="C95" t="s">
        <v>425</v>
      </c>
      <c r="D95" s="75" t="s">
        <v>425</v>
      </c>
      <c r="E95" s="76"/>
      <c r="F95" s="60" t="str">
        <f>IF($E95&gt;"",VLOOKUP($E:$E,'Zásobník PD aktivní'!$C:$AD,27,0),"")</f>
        <v/>
      </c>
      <c r="G95" s="74"/>
      <c r="H95" s="61" t="str">
        <f>IF($E95&gt;"",VLOOKUP($E:$E,'Zásobník PD aktivní'!$C:$H,2,0),"")</f>
        <v/>
      </c>
      <c r="I95" s="61" t="str">
        <f>IF($E95&gt;"",VLOOKUP($E:$E,'Zásobník PD aktivní'!$C:$H,3,0),"")</f>
        <v/>
      </c>
      <c r="J95" s="61" t="str">
        <f>IF($E95&gt;"",VLOOKUP($E:$E,'Zásobník PD aktivní'!$C:$H,4,0),"")</f>
        <v/>
      </c>
      <c r="K95" s="61" t="str">
        <f>IF($E95&gt;"",VLOOKUP($E:$E,'Zásobník PD aktivní'!$C:$H,5,0),"")</f>
        <v/>
      </c>
      <c r="L95" s="62" t="str">
        <f>IF($E95&gt;"",VLOOKUP($E:$E,'Zásobník PD aktivní'!$C:$H,6,0),"")</f>
        <v/>
      </c>
      <c r="M95" s="63" t="str">
        <f t="shared" si="10"/>
        <v/>
      </c>
      <c r="N95" s="63" t="str">
        <f>IF($E95&gt;"",VLOOKUP($E:$E,'Zásobník PD aktivní'!$C:$I,7,0),"")</f>
        <v/>
      </c>
      <c r="O95" s="63" t="str">
        <f t="shared" si="11"/>
        <v/>
      </c>
      <c r="P95" s="67" t="str">
        <f>IF($E95&gt;"",VLOOKUP($E:$E,'Zásobník PD aktivní'!$C:$R,8,0),"")</f>
        <v/>
      </c>
      <c r="Q95" s="64" t="str">
        <f t="shared" si="12"/>
        <v/>
      </c>
      <c r="R95" s="65" t="str">
        <f>IF($E95&gt;"",VLOOKUP($E:$E,'Zásobník PD aktivní'!$C:$R,9,0),"")</f>
        <v/>
      </c>
      <c r="S95" s="66" t="str">
        <f t="shared" si="13"/>
        <v/>
      </c>
      <c r="T95" s="67" t="str">
        <f>IF($E95&gt;"",VLOOKUP($E:$E,'Zásobník PD aktivní'!$C:$R,10,0),"")</f>
        <v/>
      </c>
      <c r="U95" s="64" t="str">
        <f t="shared" si="14"/>
        <v/>
      </c>
      <c r="V95" s="65" t="str">
        <f>IF($E95&gt;"",VLOOKUP($E:$E,'Zásobník PD aktivní'!$C:$R,11,0),"")</f>
        <v/>
      </c>
      <c r="W95" s="66" t="str">
        <f t="shared" si="15"/>
        <v/>
      </c>
      <c r="X95" s="67" t="str">
        <f>IF($E95&gt;"",VLOOKUP($E:$E,'Zásobník PD aktivní'!$C:$R,12,0),"")</f>
        <v/>
      </c>
      <c r="Y95" s="64" t="str">
        <f t="shared" si="16"/>
        <v/>
      </c>
      <c r="Z95" s="68" t="str">
        <f>IF($E95&gt;"",VLOOKUP($E:$E,'Zásobník PD aktivní'!$C:$R,13,0),"")</f>
        <v/>
      </c>
      <c r="AA95" s="69" t="str">
        <f t="shared" si="17"/>
        <v/>
      </c>
      <c r="AB95" s="67" t="str">
        <f>IF($E95&gt;"",VLOOKUP($E:$E,'Zásobník PD aktivní'!$C:$R,14,0),"")</f>
        <v/>
      </c>
      <c r="AC95" s="64" t="str">
        <f t="shared" si="18"/>
        <v/>
      </c>
      <c r="AD95" s="67" t="str">
        <f>IF($E95&gt;"",VLOOKUP($E:$E,'Zásobník PD aktivní'!$C:$R,15,0),"")</f>
        <v/>
      </c>
      <c r="AE95" s="64" t="str">
        <f t="shared" si="19"/>
        <v/>
      </c>
      <c r="AF95" s="67">
        <v>0</v>
      </c>
      <c r="AG95" s="64"/>
      <c r="AH95" s="64"/>
      <c r="AI95" s="70"/>
      <c r="AJ95" s="70"/>
      <c r="AK95" s="64"/>
      <c r="AL95" s="71"/>
      <c r="AM95" s="71"/>
      <c r="AN95" s="71"/>
      <c r="AO95" s="71"/>
      <c r="AP95" s="71"/>
      <c r="AQ95" s="71"/>
      <c r="AR95" s="70"/>
      <c r="AS95" s="71"/>
      <c r="AT95" s="71"/>
      <c r="AU95" s="5"/>
      <c r="AV95" t="s">
        <v>212</v>
      </c>
      <c r="AW95" t="s">
        <v>361</v>
      </c>
    </row>
    <row r="96" spans="3:49" x14ac:dyDescent="0.25">
      <c r="C96" t="s">
        <v>426</v>
      </c>
      <c r="D96" s="75" t="s">
        <v>426</v>
      </c>
      <c r="E96" s="73"/>
      <c r="F96" s="60" t="str">
        <f>IF($E96&gt;"",VLOOKUP($E:$E,'Zásobník PD aktivní'!$C:$AD,27,0),"")</f>
        <v/>
      </c>
      <c r="G96" s="74"/>
      <c r="H96" s="61" t="str">
        <f>IF($E96&gt;"",VLOOKUP($E:$E,'Zásobník PD aktivní'!$C:$H,2,0),"")</f>
        <v/>
      </c>
      <c r="I96" s="61" t="str">
        <f>IF($E96&gt;"",VLOOKUP($E:$E,'Zásobník PD aktivní'!$C:$H,3,0),"")</f>
        <v/>
      </c>
      <c r="J96" s="61" t="str">
        <f>IF($E96&gt;"",VLOOKUP($E:$E,'Zásobník PD aktivní'!$C:$H,4,0),"")</f>
        <v/>
      </c>
      <c r="K96" s="61" t="str">
        <f>IF($E96&gt;"",VLOOKUP($E:$E,'Zásobník PD aktivní'!$C:$H,5,0),"")</f>
        <v/>
      </c>
      <c r="L96" s="62" t="str">
        <f>IF($E96&gt;"",VLOOKUP($E:$E,'Zásobník PD aktivní'!$C:$H,6,0),"")</f>
        <v/>
      </c>
      <c r="M96" s="63" t="str">
        <f t="shared" si="10"/>
        <v/>
      </c>
      <c r="N96" s="63" t="str">
        <f>IF($E96&gt;"",VLOOKUP($E:$E,'Zásobník PD aktivní'!$C:$I,7,0),"")</f>
        <v/>
      </c>
      <c r="O96" s="63" t="str">
        <f t="shared" si="11"/>
        <v/>
      </c>
      <c r="P96" s="67" t="str">
        <f>IF($E96&gt;"",VLOOKUP($E:$E,'Zásobník PD aktivní'!$C:$R,8,0),"")</f>
        <v/>
      </c>
      <c r="Q96" s="64" t="str">
        <f t="shared" si="12"/>
        <v/>
      </c>
      <c r="R96" s="65" t="str">
        <f>IF($E96&gt;"",VLOOKUP($E:$E,'Zásobník PD aktivní'!$C:$R,9,0),"")</f>
        <v/>
      </c>
      <c r="S96" s="66" t="str">
        <f t="shared" si="13"/>
        <v/>
      </c>
      <c r="T96" s="67" t="str">
        <f>IF($E96&gt;"",VLOOKUP($E:$E,'Zásobník PD aktivní'!$C:$R,10,0),"")</f>
        <v/>
      </c>
      <c r="U96" s="64" t="str">
        <f t="shared" si="14"/>
        <v/>
      </c>
      <c r="V96" s="65" t="str">
        <f>IF($E96&gt;"",VLOOKUP($E:$E,'Zásobník PD aktivní'!$C:$R,11,0),"")</f>
        <v/>
      </c>
      <c r="W96" s="66" t="str">
        <f t="shared" si="15"/>
        <v/>
      </c>
      <c r="X96" s="67" t="str">
        <f>IF($E96&gt;"",VLOOKUP($E:$E,'Zásobník PD aktivní'!$C:$R,12,0),"")</f>
        <v/>
      </c>
      <c r="Y96" s="64" t="str">
        <f t="shared" si="16"/>
        <v/>
      </c>
      <c r="Z96" s="68" t="str">
        <f>IF($E96&gt;"",VLOOKUP($E:$E,'Zásobník PD aktivní'!$C:$R,13,0),"")</f>
        <v/>
      </c>
      <c r="AA96" s="69" t="str">
        <f t="shared" si="17"/>
        <v/>
      </c>
      <c r="AB96" s="67" t="str">
        <f>IF($E96&gt;"",VLOOKUP($E:$E,'Zásobník PD aktivní'!$C:$R,14,0),"")</f>
        <v/>
      </c>
      <c r="AC96" s="64" t="str">
        <f t="shared" si="18"/>
        <v/>
      </c>
      <c r="AD96" s="67" t="str">
        <f>IF($E96&gt;"",VLOOKUP($E:$E,'Zásobník PD aktivní'!$C:$R,15,0),"")</f>
        <v/>
      </c>
      <c r="AE96" s="64" t="str">
        <f t="shared" si="19"/>
        <v/>
      </c>
      <c r="AF96" s="67">
        <v>0</v>
      </c>
      <c r="AG96" s="64"/>
      <c r="AH96" s="64"/>
      <c r="AI96" s="70"/>
      <c r="AJ96" s="70"/>
      <c r="AK96" s="64"/>
      <c r="AL96" s="71"/>
      <c r="AM96" s="71"/>
      <c r="AN96" s="71"/>
      <c r="AO96" s="71"/>
      <c r="AP96" s="79"/>
      <c r="AQ96" s="71"/>
      <c r="AR96" s="70"/>
      <c r="AS96" s="71"/>
      <c r="AT96" s="71"/>
      <c r="AU96" s="72"/>
      <c r="AV96" t="s">
        <v>130</v>
      </c>
      <c r="AW96" t="s">
        <v>362</v>
      </c>
    </row>
    <row r="97" spans="3:49" x14ac:dyDescent="0.25">
      <c r="C97" t="s">
        <v>427</v>
      </c>
      <c r="D97" s="75" t="s">
        <v>427</v>
      </c>
      <c r="E97" s="73"/>
      <c r="F97" s="60" t="str">
        <f>IF($E97&gt;"",VLOOKUP($E:$E,'Zásobník PD aktivní'!$C:$AD,27,0),"")</f>
        <v/>
      </c>
      <c r="G97" s="74"/>
      <c r="H97" s="61" t="str">
        <f>IF($E97&gt;"",VLOOKUP($E:$E,'Zásobník PD aktivní'!$C:$H,2,0),"")</f>
        <v/>
      </c>
      <c r="I97" s="61" t="str">
        <f>IF($E97&gt;"",VLOOKUP($E:$E,'Zásobník PD aktivní'!$C:$H,3,0),"")</f>
        <v/>
      </c>
      <c r="J97" s="61" t="str">
        <f>IF($E97&gt;"",VLOOKUP($E:$E,'Zásobník PD aktivní'!$C:$H,4,0),"")</f>
        <v/>
      </c>
      <c r="K97" s="61" t="str">
        <f>IF($E97&gt;"",VLOOKUP($E:$E,'Zásobník PD aktivní'!$C:$H,5,0),"")</f>
        <v/>
      </c>
      <c r="L97" s="62" t="str">
        <f>IF($E97&gt;"",VLOOKUP($E:$E,'Zásobník PD aktivní'!$C:$H,6,0),"")</f>
        <v/>
      </c>
      <c r="M97" s="63" t="str">
        <f t="shared" si="10"/>
        <v/>
      </c>
      <c r="N97" s="63" t="str">
        <f>IF($E97&gt;"",VLOOKUP($E:$E,'Zásobník PD aktivní'!$C:$I,7,0),"")</f>
        <v/>
      </c>
      <c r="O97" s="63" t="str">
        <f t="shared" si="11"/>
        <v/>
      </c>
      <c r="P97" s="67" t="str">
        <f>IF($E97&gt;"",VLOOKUP($E:$E,'Zásobník PD aktivní'!$C:$R,8,0),"")</f>
        <v/>
      </c>
      <c r="Q97" s="64" t="str">
        <f t="shared" si="12"/>
        <v/>
      </c>
      <c r="R97" s="65" t="str">
        <f>IF($E97&gt;"",VLOOKUP($E:$E,'Zásobník PD aktivní'!$C:$R,9,0),"")</f>
        <v/>
      </c>
      <c r="S97" s="66" t="str">
        <f t="shared" si="13"/>
        <v/>
      </c>
      <c r="T97" s="67" t="str">
        <f>IF($E97&gt;"",VLOOKUP($E:$E,'Zásobník PD aktivní'!$C:$R,10,0),"")</f>
        <v/>
      </c>
      <c r="U97" s="64" t="str">
        <f t="shared" si="14"/>
        <v/>
      </c>
      <c r="V97" s="65" t="str">
        <f>IF($E97&gt;"",VLOOKUP($E:$E,'Zásobník PD aktivní'!$C:$R,11,0),"")</f>
        <v/>
      </c>
      <c r="W97" s="66" t="str">
        <f t="shared" si="15"/>
        <v/>
      </c>
      <c r="X97" s="67" t="str">
        <f>IF($E97&gt;"",VLOOKUP($E:$E,'Zásobník PD aktivní'!$C:$R,12,0),"")</f>
        <v/>
      </c>
      <c r="Y97" s="64" t="str">
        <f t="shared" si="16"/>
        <v/>
      </c>
      <c r="Z97" s="68" t="str">
        <f>IF($E97&gt;"",VLOOKUP($E:$E,'Zásobník PD aktivní'!$C:$R,13,0),"")</f>
        <v/>
      </c>
      <c r="AA97" s="69" t="str">
        <f t="shared" si="17"/>
        <v/>
      </c>
      <c r="AB97" s="67" t="str">
        <f>IF($E97&gt;"",VLOOKUP($E:$E,'Zásobník PD aktivní'!$C:$R,14,0),"")</f>
        <v/>
      </c>
      <c r="AC97" s="64" t="str">
        <f t="shared" si="18"/>
        <v/>
      </c>
      <c r="AD97" s="67" t="str">
        <f>IF($E97&gt;"",VLOOKUP($E:$E,'Zásobník PD aktivní'!$C:$R,15,0),"")</f>
        <v/>
      </c>
      <c r="AE97" s="64" t="str">
        <f t="shared" si="19"/>
        <v/>
      </c>
      <c r="AF97" s="67">
        <v>0</v>
      </c>
      <c r="AG97" s="64"/>
      <c r="AH97" s="64"/>
      <c r="AI97" s="91"/>
      <c r="AJ97" s="70"/>
      <c r="AK97" s="64"/>
      <c r="AL97" s="71"/>
      <c r="AM97" s="71"/>
      <c r="AN97" s="71"/>
      <c r="AO97" s="71"/>
      <c r="AP97" s="79"/>
      <c r="AQ97" s="71"/>
      <c r="AR97" s="70"/>
      <c r="AS97" s="71"/>
      <c r="AT97" s="71"/>
      <c r="AU97" s="72"/>
      <c r="AV97" t="s">
        <v>130</v>
      </c>
      <c r="AW97" t="s">
        <v>363</v>
      </c>
    </row>
  </sheetData>
  <sheetProtection algorithmName="SHA-512" hashValue="8jCrjkARLU/GDZkMwsARoQ7M6iwZCpLCY6txunxgnbREbbChWnNgqe7KOtiJak9MmC69hyKd9up4WETJqm9eGg==" saltValue="X5luW4v8f5fJE8MUkvyGWA==" spinCount="100000" sheet="1" objects="1" scenarios="1"/>
  <protectedRanges>
    <protectedRange sqref="AG7 G50:G53 E50:E53 AG50:AU53 L23:AF97 AG23:AU41 E16:E41 G16:G41 L22:AU22 L21:AB21 AE21:AU21 L16:AU20" name="Pobočky"/>
    <protectedRange sqref="E42:E49 G42:G49 AG42:AU49" name="Pobočky_2"/>
    <protectedRange sqref="E54:E58 G54:G58 AG54:AU58" name="Pobočky_1"/>
    <protectedRange sqref="E59:E63 G59:G63 AG59:AU63" name="Pobočky_3"/>
    <protectedRange sqref="E64:E65 G64:G65 AG64:AU65" name="Pobočky_4"/>
    <protectedRange sqref="E66:E69 G66:G69 AG66:AU69" name="Pobočky_5"/>
    <protectedRange sqref="E70:E73 G70:G73 AG70:AU73" name="Pobočky_6"/>
    <protectedRange sqref="E74:E75 G74:G75 AG74:AU75" name="Pobočky_7"/>
    <protectedRange sqref="E76:E80 G76:G80 AG76:AU80" name="Pobočky_8"/>
    <protectedRange sqref="E81:E82 G81:G82 AG81:AU82" name="Pobočky_9"/>
    <protectedRange sqref="E83:E86 G83:G86 AG83:AU86" name="Pobočky_10"/>
    <protectedRange sqref="E87:E95 G87:G95 AG87:AU95" name="Pobočky_11"/>
    <protectedRange sqref="E96 G96 AG96:AU96" name="Pobočky_12"/>
    <protectedRange sqref="G97 AG97:AU97 E97" name="Pobočky_13"/>
    <protectedRange sqref="AC21:AD21" name="PObočky PD"/>
    <protectedRange sqref="AC21:AD21" name="Pobočky ST"/>
  </protectedRanges>
  <customSheetViews>
    <customSheetView guid="{EE421B92-3371-46ED-AB79-ACE882EB9F48}" showGridLines="0" fitToPage="1" hiddenRows="1" hiddenColumns="1">
      <pane xSplit="9" ySplit="15" topLeftCell="AN45" activePane="bottomRight" state="frozen"/>
      <selection pane="bottomRight" activeCell="AT61" sqref="AT61"/>
      <pageMargins left="0.23622047244094491" right="0.23622047244094491" top="0.74803149606299213" bottom="0.74803149606299213" header="0.31496062992125984" footer="0.31496062992125984"/>
      <pageSetup paperSize="8" scale="35" fitToHeight="0" orientation="landscape" r:id="rId1"/>
    </customSheetView>
    <customSheetView guid="{21AA4CC3-78B6-450C-8409-6549C50899B6}" showGridLines="0" fitToPage="1" hiddenRows="1" hiddenColumns="1">
      <pane xSplit="9" ySplit="15" topLeftCell="J490" activePane="bottomRight" state="frozen"/>
      <selection pane="bottomRight" activeCell="AL493" sqref="AL493"/>
      <pageMargins left="0.23622047244094491" right="0.23622047244094491" top="0.74803149606299213" bottom="0.74803149606299213" header="0.31496062992125984" footer="0.31496062992125984"/>
      <pageSetup paperSize="8" scale="35" fitToHeight="0" orientation="landscape" r:id="rId2"/>
    </customSheetView>
    <customSheetView guid="{808BF632-861F-413C-B976-AFE210849C0E}" showGridLines="0" fitToPage="1" hiddenRows="1" hiddenColumns="1">
      <pane xSplit="9" ySplit="15" topLeftCell="AN374" activePane="bottomRight" state="frozen"/>
      <selection pane="bottomRight" activeCell="AT378" sqref="AT378"/>
      <pageMargins left="0.23622047244094491" right="0.23622047244094491" top="0.74803149606299213" bottom="0.74803149606299213" header="0.31496062992125984" footer="0.31496062992125984"/>
      <pageSetup paperSize="8" scale="35" fitToHeight="0" orientation="landscape" r:id="rId3"/>
    </customSheetView>
    <customSheetView guid="{C1FEE66A-3EF4-4F88-87DF-30ACD3746783}" showGridLines="0" fitToPage="1" hiddenRows="1" hiddenColumns="1">
      <pane xSplit="9" ySplit="15" topLeftCell="J482" activePane="bottomRight" state="frozen"/>
      <selection pane="bottomRight" activeCell="E500" sqref="E500"/>
      <pageMargins left="0.23622047244094491" right="0.23622047244094491" top="0.74803149606299213" bottom="0.74803149606299213" header="0.31496062992125984" footer="0.31496062992125984"/>
      <pageSetup paperSize="8" scale="35" fitToHeight="0" orientation="landscape" r:id="rId4"/>
    </customSheetView>
    <customSheetView guid="{C50AAA41-C098-4F86-9548-F433412BC9A2}" showGridLines="0" fitToPage="1" hiddenRows="1" hiddenColumns="1">
      <pane xSplit="9" ySplit="15" topLeftCell="AN336" activePane="bottomRight" state="frozen"/>
      <selection pane="bottomRight" activeCell="I362" sqref="I362"/>
      <pageMargins left="0.23622047244094491" right="0.23622047244094491" top="0.74803149606299213" bottom="0.74803149606299213" header="0.31496062992125984" footer="0.31496062992125984"/>
      <pageSetup paperSize="8" scale="35" fitToHeight="0" orientation="landscape" r:id="rId5"/>
    </customSheetView>
    <customSheetView guid="{55C05027-CD88-44BC-BB51-0830F2BB2D28}" showGridLines="0" fitToPage="1" hiddenRows="1" hiddenColumns="1">
      <pane xSplit="9" ySplit="15" topLeftCell="AN336" activePane="bottomRight" state="frozen"/>
      <selection pane="bottomRight" activeCell="I362" sqref="I362"/>
      <pageMargins left="0.23622047244094491" right="0.23622047244094491" top="0.74803149606299213" bottom="0.74803149606299213" header="0.31496062992125984" footer="0.31496062992125984"/>
      <pageSetup paperSize="8" scale="35" fitToHeight="0" orientation="landscape" r:id="rId6"/>
    </customSheetView>
    <customSheetView guid="{1C156654-7679-4E9E-9729-426356F8626D}" showGridLines="0" fitToPage="1" hiddenRows="1" hiddenColumns="1">
      <pane xSplit="9" ySplit="15" topLeftCell="AP321" activePane="bottomRight" state="frozen"/>
      <selection pane="bottomRight" activeCell="I12" sqref="I12:I15"/>
      <pageMargins left="0.23622047244094491" right="0.23622047244094491" top="0.74803149606299213" bottom="0.74803149606299213" header="0.31496062992125984" footer="0.31496062992125984"/>
      <pageSetup paperSize="8" scale="35" fitToHeight="0" orientation="landscape" r:id="rId7"/>
    </customSheetView>
    <customSheetView guid="{E2811D54-71F3-489F-AF93-43E3010497AA}" showGridLines="0" fitToPage="1" hiddenRows="1" hiddenColumns="1">
      <pane xSplit="9" ySplit="15" topLeftCell="J351" activePane="bottomRight" state="frozen"/>
      <selection pane="bottomRight" activeCell="A366" sqref="A366"/>
      <pageMargins left="0.23622047244094491" right="0.23622047244094491" top="0.74803149606299213" bottom="0.74803149606299213" header="0.31496062992125984" footer="0.31496062992125984"/>
      <pageSetup paperSize="8" scale="35" fitToHeight="0" orientation="landscape" r:id="rId8"/>
    </customSheetView>
    <customSheetView guid="{561AE4E7-8511-4BC9-A05B-FBDDD15F31C2}" showGridLines="0" fitToPage="1" hiddenRows="1" hiddenColumns="1">
      <pane xSplit="9" ySplit="15" topLeftCell="AE431" activePane="bottomRight" state="frozen"/>
      <selection pane="bottomRight" activeCell="AO434" sqref="AO434"/>
      <pageMargins left="0.23622047244094491" right="0.23622047244094491" top="0.74803149606299213" bottom="0.74803149606299213" header="0.31496062992125984" footer="0.31496062992125984"/>
      <pageSetup paperSize="8" scale="35" fitToHeight="0" orientation="landscape" r:id="rId9"/>
    </customSheetView>
    <customSheetView guid="{2FA35E6A-9667-4FA7-91B5-89B564594059}" showGridLines="0" fitToPage="1" hiddenRows="1" hiddenColumns="1">
      <pane xSplit="9" ySplit="15" topLeftCell="J483" activePane="bottomRight" state="frozen"/>
      <selection pane="bottomRight" activeCell="E489" sqref="E489"/>
      <pageMargins left="0.23622047244094491" right="0.23622047244094491" top="0.74803149606299213" bottom="0.74803149606299213" header="0.31496062992125984" footer="0.31496062992125984"/>
      <pageSetup paperSize="8" scale="35" fitToHeight="0" orientation="landscape" r:id="rId10"/>
    </customSheetView>
    <customSheetView guid="{44540C88-B480-415F-A8BD-B391F8590695}" scale="130" showGridLines="0" fitToPage="1" hiddenRows="1" hiddenColumns="1">
      <pane xSplit="9" ySplit="15" topLeftCell="AM486" activePane="bottomRight" state="frozen"/>
      <selection pane="bottomRight" activeCell="AO487" sqref="AO487"/>
      <pageMargins left="0.23622047244094491" right="0.23622047244094491" top="0.74803149606299213" bottom="0.74803149606299213" header="0.31496062992125984" footer="0.31496062992125984"/>
      <pageSetup paperSize="8" scale="35" fitToHeight="0" orientation="landscape" r:id="rId11"/>
    </customSheetView>
    <customSheetView guid="{53DE644B-DFBE-46AD-B40E-A3F6770863A0}" showGridLines="0" fitToPage="1" hiddenRows="1" hiddenColumns="1">
      <pane xSplit="9" ySplit="15" topLeftCell="AP313" activePane="bottomRight" state="frozen"/>
      <selection pane="bottomRight" activeCell="AS313" sqref="AS313"/>
      <pageMargins left="0.23622047244094491" right="0.23622047244094491" top="0.74803149606299213" bottom="0.74803149606299213" header="0.31496062992125984" footer="0.31496062992125984"/>
      <pageSetup paperSize="8" scale="35" fitToHeight="0" orientation="landscape" r:id="rId12"/>
    </customSheetView>
    <customSheetView guid="{3132D2DA-2B5E-44A1-B9A0-3B2F5909251F}" showGridLines="0" fitToPage="1" hiddenRows="1" hiddenColumns="1">
      <pane xSplit="9" ySplit="15" topLeftCell="AN412" activePane="bottomRight" state="frozen"/>
      <selection pane="bottomRight" activeCell="AS416" sqref="AS416"/>
      <pageMargins left="0.23622047244094491" right="0.23622047244094491" top="0.74803149606299213" bottom="0.74803149606299213" header="0.31496062992125984" footer="0.31496062992125984"/>
      <pageSetup paperSize="8" scale="35" fitToHeight="0" orientation="landscape" r:id="rId13"/>
    </customSheetView>
    <customSheetView guid="{665BDF93-7F54-4BAB-B687-055CE1D39B80}" showGridLines="0" fitToPage="1" hiddenRows="1" hiddenColumns="1">
      <pane xSplit="9" ySplit="15" topLeftCell="AR173" activePane="bottomRight" state="frozen"/>
      <selection pane="bottomRight" activeCell="AU112" sqref="AU112"/>
      <pageMargins left="0.23622047244094491" right="0.23622047244094491" top="0.74803149606299213" bottom="0.74803149606299213" header="0.31496062992125984" footer="0.31496062992125984"/>
      <pageSetup paperSize="8" scale="35" fitToHeight="0" orientation="landscape" r:id="rId14"/>
    </customSheetView>
    <customSheetView guid="{4C917700-68A9-435F-8306-CC3A577E3383}" showGridLines="0" fitToPage="1" hiddenRows="1" hiddenColumns="1">
      <pane xSplit="9" ySplit="15" topLeftCell="AR110" activePane="bottomRight" state="frozen"/>
      <selection pane="bottomRight" activeCell="AU112" sqref="AU112"/>
      <pageMargins left="0.23622047244094491" right="0.23622047244094491" top="0.74803149606299213" bottom="0.74803149606299213" header="0.31496062992125984" footer="0.31496062992125984"/>
      <pageSetup paperSize="8" scale="35" fitToHeight="0" orientation="landscape" r:id="rId15"/>
    </customSheetView>
    <customSheetView guid="{0B34AF21-698F-49F3-B63F-0C4F5D162949}" showGridLines="0" fitToPage="1" hiddenRows="1" hiddenColumns="1">
      <pane xSplit="9" ySplit="15" topLeftCell="AJ475" activePane="bottomRight" state="frozen"/>
      <selection pane="bottomRight" activeCell="A412" sqref="A412:XFD412"/>
      <pageMargins left="0.23622047244094491" right="0.23622047244094491" top="0.74803149606299213" bottom="0.74803149606299213" header="0.31496062992125984" footer="0.31496062992125984"/>
      <pageSetup paperSize="8" scale="35" fitToHeight="0" orientation="landscape" r:id="rId16"/>
    </customSheetView>
    <customSheetView guid="{36158AE7-78E3-4C44-9ACB-1F047CDC3B21}" showGridLines="0" fitToPage="1" hiddenRows="1" hiddenColumns="1">
      <pane xSplit="9" ySplit="15" topLeftCell="J300" activePane="bottomRight" state="frozen"/>
      <selection pane="bottomRight" activeCell="AX344" sqref="AX344"/>
      <pageMargins left="0.23622047244094491" right="0.23622047244094491" top="0.74803149606299213" bottom="0.74803149606299213" header="0.31496062992125984" footer="0.31496062992125984"/>
      <pageSetup paperSize="8" scale="35" fitToHeight="0" orientation="landscape" r:id="rId17"/>
    </customSheetView>
    <customSheetView guid="{457A1EDA-DC47-4307-81AD-35A52D58830B}" showGridLines="0" fitToPage="1" hiddenRows="1" hiddenColumns="1">
      <pane xSplit="9" ySplit="15" topLeftCell="Y399" activePane="bottomRight" state="frozen"/>
      <selection pane="bottomRight" activeCell="AM412" sqref="AM412"/>
      <pageMargins left="0.23622047244094491" right="0.23622047244094491" top="0.74803149606299213" bottom="0.74803149606299213" header="0.31496062992125984" footer="0.31496062992125984"/>
      <pageSetup paperSize="8" scale="35" fitToHeight="0" orientation="landscape" r:id="rId18"/>
    </customSheetView>
    <customSheetView guid="{983F14E2-1138-4317-A006-74181ACC88A2}" showGridLines="0" fitToPage="1" hiddenRows="1" hiddenColumns="1">
      <pane xSplit="9" ySplit="15" topLeftCell="J430" activePane="bottomRight" state="frozen"/>
      <selection pane="bottomRight" activeCell="J118" sqref="J118"/>
      <pageMargins left="0.23622047244094491" right="0.23622047244094491" top="0.74803149606299213" bottom="0.74803149606299213" header="0.31496062992125984" footer="0.31496062992125984"/>
      <pageSetup paperSize="8" scale="35" fitToHeight="0" orientation="landscape" r:id="rId19"/>
    </customSheetView>
    <customSheetView guid="{C564E3BA-6F26-43E8-B9B3-49E901ADF353}" showGridLines="0" fitToPage="1" hiddenRows="1" hiddenColumns="1">
      <pane xSplit="9" ySplit="15" topLeftCell="AG400" activePane="bottomRight" state="frozen"/>
      <selection pane="bottomRight" activeCell="AN435" sqref="AN435"/>
      <pageMargins left="0.23622047244094491" right="0.23622047244094491" top="0.74803149606299213" bottom="0.74803149606299213" header="0.31496062992125984" footer="0.31496062992125984"/>
      <pageSetup paperSize="8" scale="35" fitToHeight="0" orientation="landscape" r:id="rId20"/>
    </customSheetView>
    <customSheetView guid="{510F66FD-3242-4079-AA47-95F7C68E9B80}" showGridLines="0" fitToPage="1" hiddenRows="1" hiddenColumns="1">
      <pane xSplit="9" ySplit="15" topLeftCell="J460" activePane="bottomRight" state="frozen"/>
      <selection pane="bottomRight" activeCell="A472" sqref="A472:XFD472"/>
      <pageMargins left="0.23622047244094491" right="0.23622047244094491" top="0.74803149606299213" bottom="0.74803149606299213" header="0.31496062992125984" footer="0.31496062992125984"/>
      <pageSetup paperSize="8" scale="35" fitToHeight="0" orientation="landscape" r:id="rId21"/>
    </customSheetView>
    <customSheetView guid="{0877FCBA-42F0-47A1-8C94-62311A3C35C9}" showGridLines="0" fitToPage="1" hiddenRows="1" hiddenColumns="1">
      <pane xSplit="9" ySplit="15" topLeftCell="J460" activePane="bottomRight" state="frozen"/>
      <selection pane="bottomRight" activeCell="A472" sqref="A472:XFD472"/>
      <pageMargins left="0.23622047244094491" right="0.23622047244094491" top="0.74803149606299213" bottom="0.74803149606299213" header="0.31496062992125984" footer="0.31496062992125984"/>
      <pageSetup paperSize="8" scale="35" fitToHeight="0" orientation="landscape" r:id="rId22"/>
    </customSheetView>
    <customSheetView guid="{3FBC9051-EE8E-43D7-927C-51F864E774DC}" showGridLines="0" fitToPage="1" hiddenRows="1" hiddenColumns="1">
      <pane xSplit="9" ySplit="15" topLeftCell="AI469" activePane="bottomRight" state="frozen"/>
      <selection pane="bottomRight" activeCell="AI473" sqref="AI473"/>
      <pageMargins left="0.23622047244094491" right="0.23622047244094491" top="0.74803149606299213" bottom="0.74803149606299213" header="0.31496062992125984" footer="0.31496062992125984"/>
      <pageSetup paperSize="8" scale="35" fitToHeight="0" orientation="landscape" r:id="rId23"/>
    </customSheetView>
    <customSheetView guid="{BF43B832-E1CE-480A-BC92-EE67205D223A}" showGridLines="0" fitToPage="1" hiddenRows="1" hiddenColumns="1">
      <pane xSplit="9" ySplit="15" topLeftCell="J465" activePane="bottomRight" state="frozen"/>
      <selection pane="bottomRight" activeCell="D473" sqref="D473"/>
      <pageMargins left="0.23622047244094491" right="0.23622047244094491" top="0.74803149606299213" bottom="0.74803149606299213" header="0.31496062992125984" footer="0.31496062992125984"/>
      <pageSetup paperSize="8" scale="35" fitToHeight="0" orientation="landscape" r:id="rId24"/>
    </customSheetView>
    <customSheetView guid="{D4D7DFFF-5FD7-4E56-9749-A4E821EABC45}" showGridLines="0" fitToPage="1" hiddenRows="1" hiddenColumns="1">
      <pane xSplit="9" ySplit="15" topLeftCell="J460" activePane="bottomRight" state="frozen"/>
      <selection pane="bottomRight" activeCell="AT343" sqref="AT343"/>
      <pageMargins left="0.23622047244094491" right="0.23622047244094491" top="0.74803149606299213" bottom="0.74803149606299213" header="0.31496062992125984" footer="0.31496062992125984"/>
      <pageSetup paperSize="8" scale="35" fitToHeight="0" orientation="landscape" r:id="rId25"/>
    </customSheetView>
    <customSheetView guid="{D7E69913-46B4-4CFA-A2F6-59538DAD7AB4}" showGridLines="0" fitToPage="1" hiddenRows="1" hiddenColumns="1">
      <pane xSplit="9" ySplit="15" topLeftCell="J460" activePane="bottomRight" state="frozen"/>
      <selection pane="bottomRight" activeCell="AT343" sqref="AT343"/>
      <pageMargins left="0.23622047244094491" right="0.23622047244094491" top="0.74803149606299213" bottom="0.74803149606299213" header="0.31496062992125984" footer="0.31496062992125984"/>
      <pageSetup paperSize="8" scale="35" fitToHeight="0" orientation="landscape" r:id="rId26"/>
    </customSheetView>
    <customSheetView guid="{485798B2-8C0C-4DE7-8A67-BCEC292BFE18}" showGridLines="0" fitToPage="1" hiddenRows="1" hiddenColumns="1">
      <pane xSplit="9" ySplit="15" topLeftCell="J398" activePane="bottomRight" state="frozen"/>
      <selection pane="bottomRight" activeCell="AT343" sqref="AT343"/>
      <pageMargins left="0.23622047244094491" right="0.23622047244094491" top="0.74803149606299213" bottom="0.74803149606299213" header="0.31496062992125984" footer="0.31496062992125984"/>
      <pageSetup paperSize="8" scale="35" fitToHeight="0" orientation="landscape" r:id="rId27"/>
    </customSheetView>
    <customSheetView guid="{4D1832A0-1350-42AA-B59C-619BE229323A}" scale="85" showGridLines="0" fitToPage="1" hiddenRows="1" hiddenColumns="1">
      <pane xSplit="9" ySplit="15" topLeftCell="AN379" activePane="bottomRight" state="frozen"/>
      <selection pane="bottomRight" activeCell="E387" sqref="E387"/>
      <pageMargins left="0.23622047244094491" right="0.23622047244094491" top="0.74803149606299213" bottom="0.74803149606299213" header="0.31496062992125984" footer="0.31496062992125984"/>
      <pageSetup paperSize="8" scale="35" fitToHeight="0" orientation="landscape" r:id="rId28"/>
    </customSheetView>
    <customSheetView guid="{9252D25E-20A3-4077-AB6A-579A86876800}" scale="85" showGridLines="0" fitToPage="1" hiddenRows="1" hiddenColumns="1">
      <pane xSplit="9" ySplit="15" topLeftCell="AI457" activePane="bottomRight" state="frozen"/>
      <selection pane="bottomRight" activeCell="AQ467" sqref="AQ467"/>
      <pageMargins left="0.23622047244094491" right="0.23622047244094491" top="0.74803149606299213" bottom="0.74803149606299213" header="0.31496062992125984" footer="0.31496062992125984"/>
      <pageSetup paperSize="8" scale="35" fitToHeight="0" orientation="landscape" r:id="rId29"/>
    </customSheetView>
    <customSheetView guid="{AB718803-202B-475A-9854-F62C77A3D271}" showGridLines="0" fitToPage="1" hiddenRows="1" hiddenColumns="1">
      <pane xSplit="4" ySplit="15" topLeftCell="AL259" activePane="bottomRight" state="frozen"/>
      <selection pane="bottomRight" activeCell="AX273" sqref="AX273"/>
      <pageMargins left="0.23622047244094491" right="0.23622047244094491" top="0.74803149606299213" bottom="0.74803149606299213" header="0.31496062992125984" footer="0.31496062992125984"/>
      <pageSetup paperSize="8" scale="35" fitToHeight="0" orientation="landscape" r:id="rId30"/>
    </customSheetView>
    <customSheetView guid="{D7141B54-EB07-4A88-9A6A-63189EA63A7D}" scale="85" showGridLines="0" fitToPage="1" hiddenRows="1" hiddenColumns="1">
      <pane xSplit="4" ySplit="15" topLeftCell="AK88" activePane="bottomRight" state="frozen"/>
      <selection pane="bottomRight" activeCell="AU98" sqref="AU98"/>
      <pageMargins left="0.23622047244094491" right="0.23622047244094491" top="0.74803149606299213" bottom="0.74803149606299213" header="0.31496062992125984" footer="0.31496062992125984"/>
      <pageSetup paperSize="8" scale="35" fitToHeight="0" orientation="landscape" r:id="rId31"/>
    </customSheetView>
    <customSheetView guid="{30E7101A-8FF2-427A-88AB-82D9E2F9F40B}" scale="120" showGridLines="0" fitToPage="1" hiddenRows="1" hiddenColumns="1">
      <pane xSplit="4" ySplit="15" topLeftCell="AN113" activePane="bottomRight" state="frozen"/>
      <selection pane="bottomRight" activeCell="AT121" sqref="AT121"/>
      <pageMargins left="0.23622047244094491" right="0.23622047244094491" top="0.74803149606299213" bottom="0.74803149606299213" header="0.31496062992125984" footer="0.31496062992125984"/>
      <pageSetup paperSize="8" scale="35" fitToHeight="0" orientation="landscape" r:id="rId32"/>
    </customSheetView>
    <customSheetView guid="{D40678CB-3A9D-4134-899E-F58E9F9D3F1A}" scale="120" showGridLines="0" fitToPage="1" hiddenRows="1" hiddenColumns="1">
      <pane xSplit="4" ySplit="15" topLeftCell="AM250" activePane="bottomRight" state="frozen"/>
      <selection pane="bottomRight" activeCell="AT263" sqref="AT263"/>
      <pageMargins left="0.23622047244094491" right="0.23622047244094491" top="0.74803149606299213" bottom="0.74803149606299213" header="0.31496062992125984" footer="0.31496062992125984"/>
      <pageSetup paperSize="8" scale="35" fitToHeight="0" orientation="landscape" r:id="rId33"/>
    </customSheetView>
    <customSheetView guid="{D43597F2-EE9D-4CAB-8B98-8D394D2C3885}" scale="120" showGridLines="0" fitToPage="1" hiddenRows="1" hiddenColumns="1">
      <pane xSplit="4" ySplit="15" topLeftCell="E16" activePane="bottomRight" state="frozen"/>
      <selection pane="bottomRight" activeCell="A263" sqref="A263"/>
      <pageMargins left="0.23622047244094491" right="0.23622047244094491" top="0.74803149606299213" bottom="0.74803149606299213" header="0.31496062992125984" footer="0.31496062992125984"/>
      <pageSetup paperSize="8" scale="35" fitToHeight="0" orientation="landscape" r:id="rId34"/>
    </customSheetView>
    <customSheetView guid="{F37F0970-FEB5-4E75-ABAB-F8BF76614900}" scale="80" showGridLines="0" fitToPage="1" hiddenRows="1" hiddenColumns="1">
      <pane xSplit="4" ySplit="15" topLeftCell="E16" activePane="bottomRight" state="frozen"/>
      <selection pane="bottomRight" activeCell="F16" sqref="F16"/>
      <pageMargins left="0.23622047244094491" right="0.23622047244094491" top="0.74803149606299213" bottom="0.74803149606299213" header="0.31496062992125984" footer="0.31496062992125984"/>
      <pageSetup paperSize="8" scale="34" fitToHeight="0" orientation="landscape" r:id="rId35"/>
    </customSheetView>
    <customSheetView guid="{67519B63-A7BE-49DB-9089-93ADF400166E}" scale="60" showGridLines="0" fitToPage="1" hiddenRows="1" hiddenColumns="1">
      <pane xSplit="4" ySplit="15" topLeftCell="M403" activePane="bottomRight" state="frozen"/>
      <selection pane="bottomRight" activeCell="AN408" sqref="AN408"/>
      <pageMargins left="0.23622047244094491" right="0.23622047244094491" top="0.74803149606299213" bottom="0.74803149606299213" header="0.31496062992125984" footer="0.31496062992125984"/>
      <pageSetup paperSize="8" scale="34" fitToHeight="0" orientation="landscape" r:id="rId36"/>
    </customSheetView>
    <customSheetView guid="{E4FDC467-7BE6-4B6F-82A4-24B1FE39F6E5}" showGridLines="0" fitToPage="1" hiddenRows="1" hiddenColumns="1">
      <pane xSplit="4" ySplit="15" topLeftCell="AJ375" activePane="bottomRight" state="frozen"/>
      <selection pane="bottomRight" activeCell="AU383" sqref="AU383"/>
      <pageMargins left="0.23622047244094491" right="0.23622047244094491" top="0.74803149606299213" bottom="0.74803149606299213" header="0.31496062992125984" footer="0.31496062992125984"/>
      <pageSetup paperSize="8" scale="34" fitToHeight="0" orientation="landscape" r:id="rId37"/>
    </customSheetView>
    <customSheetView guid="{C956137A-582E-4E00-A88B-84328C71F264}" showGridLines="0" fitToPage="1" hiddenRows="1" hiddenColumns="1">
      <pane xSplit="4" ySplit="15" topLeftCell="I137" activePane="bottomRight" state="frozen"/>
      <selection pane="bottomRight" activeCell="AS440" sqref="AS440"/>
      <pageMargins left="0.23622047244094491" right="0.23622047244094491" top="0.74803149606299213" bottom="0.74803149606299213" header="0.31496062992125984" footer="0.31496062992125984"/>
      <pageSetup paperSize="8" scale="34" fitToHeight="0" orientation="landscape" r:id="rId38"/>
    </customSheetView>
    <customSheetView guid="{E7057AB0-A388-4314-878B-A67104F0434C}" scale="90" showGridLines="0" fitToPage="1" hiddenRows="1" hiddenColumns="1">
      <pane xSplit="4" ySplit="15" topLeftCell="O234" activePane="bottomRight" state="frozen"/>
      <selection pane="bottomRight" activeCell="AS238" sqref="AS238"/>
      <pageMargins left="0.23622047244094491" right="0.23622047244094491" top="0.74803149606299213" bottom="0.74803149606299213" header="0.31496062992125984" footer="0.31496062992125984"/>
      <pageSetup paperSize="8" scale="34" fitToHeight="0" orientation="landscape" r:id="rId39"/>
    </customSheetView>
    <customSheetView guid="{DB4F8E48-222A-4E06-A0E6-0955967294D8}" scale="90" showGridLines="0" fitToPage="1" hiddenRows="1" hiddenColumns="1">
      <pane xSplit="4" ySplit="15" topLeftCell="AI253" activePane="bottomRight" state="frozen"/>
      <selection pane="bottomRight" activeCell="AY269" sqref="AY269"/>
      <pageMargins left="0.23622047244094491" right="0.23622047244094491" top="0.74803149606299213" bottom="0.74803149606299213" header="0.31496062992125984" footer="0.31496062992125984"/>
      <pageSetup paperSize="8" scale="34" fitToHeight="0" orientation="landscape" r:id="rId40"/>
    </customSheetView>
    <customSheetView guid="{999CA150-8DCE-4E32-8D10-145A59BC3551}" showGridLines="0" fitToPage="1" hiddenRows="1" hiddenColumns="1">
      <pane xSplit="4" ySplit="15" topLeftCell="E202" activePane="bottomRight" state="frozen"/>
      <selection pane="bottomRight" activeCell="I12" sqref="I12:I15"/>
      <pageMargins left="0.23622047244094491" right="0.23622047244094491" top="0.74803149606299213" bottom="0.74803149606299213" header="0.31496062992125984" footer="0.31496062992125984"/>
      <pageSetup paperSize="8" scale="35" fitToHeight="0" orientation="landscape" r:id="rId41"/>
    </customSheetView>
    <customSheetView guid="{F7B16345-14AA-4511-A767-D930A288463E}" showGridLines="0" fitToPage="1" hiddenRows="1" hiddenColumns="1">
      <pane xSplit="4" ySplit="15" topLeftCell="H146" activePane="bottomRight" state="frozen"/>
      <selection pane="bottomRight" activeCell="H164" sqref="H164"/>
      <pageMargins left="0.23622047244094491" right="0.23622047244094491" top="0.74803149606299213" bottom="0.74803149606299213" header="0.31496062992125984" footer="0.31496062992125984"/>
      <pageSetup paperSize="8" scale="37" fitToHeight="0" orientation="landscape" r:id="rId42"/>
    </customSheetView>
    <customSheetView guid="{60D0E61E-870C-4CDF-BB99-C8CAA4E82AA8}" scale="80" showGridLines="0" fitToPage="1" hiddenRows="1" hiddenColumns="1">
      <pane xSplit="4" ySplit="15" topLeftCell="AC242" activePane="bottomRight" state="frozen"/>
      <selection pane="bottomRight" activeCell="AU261" sqref="AU261"/>
      <pageMargins left="0.23622047244094491" right="0.23622047244094491" top="0.74803149606299213" bottom="0.74803149606299213" header="0.31496062992125984" footer="0.31496062992125984"/>
      <pageSetup paperSize="8" scale="37" fitToHeight="0" orientation="landscape" r:id="rId43"/>
    </customSheetView>
    <customSheetView guid="{37890C6C-D720-4964-8AE8-1FBA9E749542}" scale="80" showGridLines="0" fitToPage="1" hiddenRows="1" hiddenColumns="1">
      <pane xSplit="4" ySplit="15" topLeftCell="E247" activePane="bottomRight" state="frozen"/>
      <selection pane="bottomRight" activeCell="AT258" sqref="AT258"/>
      <pageMargins left="0.23622047244094491" right="0.23622047244094491" top="0.74803149606299213" bottom="0.74803149606299213" header="0.31496062992125984" footer="0.31496062992125984"/>
      <pageSetup paperSize="8" scale="37" fitToHeight="0" orientation="landscape" r:id="rId44"/>
    </customSheetView>
    <customSheetView guid="{4EF2CA28-13D9-41B6-879A-0D93E9B77AC3}" showGridLines="0" hiddenColumns="1">
      <pane xSplit="4" ySplit="15" topLeftCell="Y199" activePane="bottomRight" state="frozen"/>
      <selection pane="bottomRight" activeCell="AN205" sqref="AN205"/>
      <pageMargins left="0.23622047244094491" right="0.23622047244094491" top="0.74803149606299213" bottom="0.74803149606299213" header="0.31496062992125984" footer="0.31496062992125984"/>
      <pageSetup paperSize="8" scale="75" fitToWidth="0" orientation="landscape" r:id="rId45"/>
    </customSheetView>
    <customSheetView guid="{94861542-D400-4F42-8A0E-23210C622E40}" scale="90" showPageBreaks="1" showGridLines="0" fitToPage="1" hiddenRows="1" hiddenColumns="1">
      <pane xSplit="4" ySplit="15" topLeftCell="AE69" activePane="bottomRight" state="frozen"/>
      <selection pane="bottomRight" activeCell="AS86" sqref="AS86"/>
      <pageMargins left="0.23622047244094491" right="0.23622047244094491" top="0.74803149606299213" bottom="0.74803149606299213" header="0.31496062992125984" footer="0.31496062992125984"/>
      <pageSetup paperSize="8" scale="37" fitToHeight="0" orientation="landscape" r:id="rId46"/>
    </customSheetView>
    <customSheetView guid="{69CA417D-4A17-44A3-B3B8-362005F2FE19}" scale="80" showGridLines="0" fitToPage="1" hiddenRows="1" hiddenColumns="1">
      <pane xSplit="4" ySplit="15" topLeftCell="AC109" activePane="bottomRight" state="frozen"/>
      <selection pane="bottomRight" activeCell="AS124" sqref="AS124"/>
      <pageMargins left="0.23622047244094491" right="0.23622047244094491" top="0.74803149606299213" bottom="0.74803149606299213" header="0.31496062992125984" footer="0.31496062992125984"/>
      <pageSetup paperSize="8" scale="37" fitToHeight="0" orientation="landscape" r:id="rId47"/>
    </customSheetView>
    <customSheetView guid="{E0745C0C-2646-4511-A597-A7DC998C8F7D}" showGridLines="0" fitToPage="1" hiddenRows="1" hiddenColumns="1">
      <pane xSplit="4" ySplit="15" topLeftCell="AL202" activePane="bottomRight" state="frozen"/>
      <selection pane="bottomRight" activeCell="AT204" sqref="AT204"/>
      <pageMargins left="0.23622047244094491" right="0.23622047244094491" top="0.74803149606299213" bottom="0.74803149606299213" header="0.31496062992125984" footer="0.31496062992125984"/>
      <pageSetup paperSize="8" scale="35" fitToHeight="0" orientation="landscape" r:id="rId48"/>
    </customSheetView>
    <customSheetView guid="{871C34A6-5ABD-4869-A379-F79830685C7A}" scale="90" showGridLines="0" fitToPage="1" hiddenRows="1" hiddenColumns="1">
      <pane xSplit="4" ySplit="15" topLeftCell="AI265" activePane="bottomRight" state="frozen"/>
      <selection pane="bottomRight" activeCell="AU267" sqref="AU267"/>
      <pageMargins left="0.23622047244094491" right="0.23622047244094491" top="0.74803149606299213" bottom="0.74803149606299213" header="0.31496062992125984" footer="0.31496062992125984"/>
      <pageSetup paperSize="8" scale="34" fitToHeight="0" orientation="landscape" r:id="rId49"/>
    </customSheetView>
    <customSheetView guid="{5AFFC8F5-4563-4020-A883-89BD1AD2D58B}" showGridLines="0" fitToPage="1" hiddenRows="1" hiddenColumns="1">
      <pane xSplit="4" ySplit="15" topLeftCell="E415" activePane="bottomRight" state="frozen"/>
      <selection pane="bottomRight" activeCell="AM431" sqref="AM431"/>
      <pageMargins left="0.23622047244094491" right="0.23622047244094491" top="0.74803149606299213" bottom="0.74803149606299213" header="0.31496062992125984" footer="0.31496062992125984"/>
      <pageSetup paperSize="8" scale="34" fitToHeight="0" orientation="landscape" r:id="rId50"/>
    </customSheetView>
    <customSheetView guid="{BEA1B9F0-FBF6-4B2F-A238-F76831B617DC}" showGridLines="0" fitToPage="1" hiddenRows="1" hiddenColumns="1">
      <pane xSplit="4" ySplit="15" topLeftCell="AJ430" activePane="bottomRight" state="frozen"/>
      <selection pane="bottomRight" activeCell="AK448" sqref="AK448"/>
      <pageMargins left="0.23622047244094491" right="0.23622047244094491" top="0.74803149606299213" bottom="0.74803149606299213" header="0.31496062992125984" footer="0.31496062992125984"/>
      <pageSetup paperSize="8" scale="34" fitToHeight="0" orientation="landscape" r:id="rId51"/>
    </customSheetView>
    <customSheetView guid="{C7030006-49DC-4534-B9BC-3C593E4DEC3B}" showGridLines="0" fitToPage="1" hiddenRows="1" hiddenColumns="1">
      <pane xSplit="4" ySplit="15" topLeftCell="AI323" activePane="bottomRight" state="frozen"/>
      <selection pane="bottomRight" activeCell="AS341" sqref="AS341"/>
      <pageMargins left="0.23622047244094491" right="0.23622047244094491" top="0.74803149606299213" bottom="0.74803149606299213" header="0.31496062992125984" footer="0.31496062992125984"/>
      <pageSetup paperSize="8" scale="34" fitToHeight="0" orientation="landscape" r:id="rId52"/>
    </customSheetView>
    <customSheetView guid="{32E3223D-4026-4A1B-8047-21E877FBA03A}" scale="120" showGridLines="0" fitToPage="1" hiddenRows="1" hiddenColumns="1">
      <pane xSplit="4" ySplit="15" topLeftCell="S435" activePane="bottomRight" state="frozen"/>
      <selection pane="bottomRight" activeCell="D287" sqref="D287"/>
      <pageMargins left="0.23622047244094491" right="0.23622047244094491" top="0.74803149606299213" bottom="0.74803149606299213" header="0.31496062992125984" footer="0.31496062992125984"/>
      <pageSetup paperSize="8" scale="35" fitToHeight="0" orientation="landscape" r:id="rId53"/>
    </customSheetView>
    <customSheetView guid="{94422130-7810-4637-B99A-770295043676}" scale="85" showGridLines="0" fitToPage="1" hiddenRows="1" hiddenColumns="1">
      <pane xSplit="4" ySplit="15" topLeftCell="E262" activePane="bottomRight" state="frozen"/>
      <selection pane="bottomRight" activeCell="O348" sqref="O348"/>
      <pageMargins left="0.23622047244094491" right="0.23622047244094491" top="0.74803149606299213" bottom="0.74803149606299213" header="0.31496062992125984" footer="0.31496062992125984"/>
      <pageSetup paperSize="8" scale="35" fitToHeight="0" orientation="landscape" r:id="rId54"/>
    </customSheetView>
    <customSheetView guid="{F23A39CD-B2AE-4112-92B0-68FDF6C576BC}" scale="85" showGridLines="0" fitToPage="1" hiddenRows="1" hiddenColumns="1">
      <pane xSplit="9" ySplit="15" topLeftCell="M97" activePane="bottomRight" state="frozen"/>
      <selection pane="bottomRight" activeCell="AP98" sqref="AP98"/>
      <pageMargins left="0.23622047244094491" right="0.23622047244094491" top="0.74803149606299213" bottom="0.74803149606299213" header="0.31496062992125984" footer="0.31496062992125984"/>
      <pageSetup paperSize="8" scale="35" fitToHeight="0" orientation="landscape" r:id="rId55"/>
    </customSheetView>
    <customSheetView guid="{E66CEA9D-B2B9-408C-833C-FA63B9A5DBE6}" scale="85" showGridLines="0" fitToPage="1" hiddenRows="1" hiddenColumns="1">
      <pane xSplit="9" ySplit="15" topLeftCell="J382" activePane="bottomRight" state="frozen"/>
      <selection pane="bottomRight" activeCell="E387" sqref="E387"/>
      <pageMargins left="0.23622047244094491" right="0.23622047244094491" top="0.74803149606299213" bottom="0.74803149606299213" header="0.31496062992125984" footer="0.31496062992125984"/>
      <pageSetup paperSize="8" scale="35" fitToHeight="0" orientation="landscape" r:id="rId56"/>
    </customSheetView>
    <customSheetView guid="{57F5E60C-5FE1-4C0B-9729-023A6908EE79}" showGridLines="0" fitToPage="1" hiddenRows="1" hiddenColumns="1">
      <pane xSplit="9" ySplit="15" topLeftCell="J460" activePane="bottomRight" state="frozen"/>
      <selection pane="bottomRight" activeCell="AT343" sqref="AT343"/>
      <pageMargins left="0.23622047244094491" right="0.23622047244094491" top="0.74803149606299213" bottom="0.74803149606299213" header="0.31496062992125984" footer="0.31496062992125984"/>
      <pageSetup paperSize="8" scale="35" fitToHeight="0" orientation="landscape" r:id="rId57"/>
    </customSheetView>
    <customSheetView guid="{9CDACBC6-805E-431E-9D7D-71264BF89D31}" showGridLines="0" fitToPage="1" hiddenRows="1" hiddenColumns="1">
      <pane xSplit="9" ySplit="15" topLeftCell="J373" activePane="bottomRight" state="frozen"/>
      <selection pane="bottomRight" activeCell="AT343" sqref="AT343"/>
      <pageMargins left="0.23622047244094491" right="0.23622047244094491" top="0.74803149606299213" bottom="0.74803149606299213" header="0.31496062992125984" footer="0.31496062992125984"/>
      <pageSetup paperSize="8" scale="35" fitToHeight="0" orientation="landscape" r:id="rId58"/>
    </customSheetView>
    <customSheetView guid="{46E93261-C647-47AF-A2C1-180350097819}" showGridLines="0" fitToPage="1" hiddenRows="1" hiddenColumns="1">
      <pane xSplit="9" ySplit="15" topLeftCell="J460" activePane="bottomRight" state="frozen"/>
      <selection pane="bottomRight" activeCell="AT343" sqref="AT343"/>
      <pageMargins left="0.23622047244094491" right="0.23622047244094491" top="0.74803149606299213" bottom="0.74803149606299213" header="0.31496062992125984" footer="0.31496062992125984"/>
      <pageSetup paperSize="8" scale="35" fitToHeight="0" orientation="landscape" r:id="rId59"/>
    </customSheetView>
    <customSheetView guid="{4B8B51F8-4B43-472D-8066-649A6E388858}" showGridLines="0" fitToPage="1" hiddenRows="1" hiddenColumns="1">
      <pane xSplit="9" ySplit="15" topLeftCell="J367" activePane="bottomRight" state="frozen"/>
      <selection pane="bottomRight" activeCell="D370" sqref="D370"/>
      <pageMargins left="0.23622047244094491" right="0.23622047244094491" top="0.74803149606299213" bottom="0.74803149606299213" header="0.31496062992125984" footer="0.31496062992125984"/>
      <pageSetup paperSize="8" scale="35" fitToHeight="0" orientation="landscape" r:id="rId60"/>
    </customSheetView>
    <customSheetView guid="{C95F0256-8871-4D50-AF2B-871C5A24D1EA}" showGridLines="0" fitToPage="1" hiddenRows="1" hiddenColumns="1">
      <pane xSplit="9" ySplit="15" topLeftCell="AG400" activePane="bottomRight" state="frozen"/>
      <selection pane="bottomRight" activeCell="AN435" sqref="AN435"/>
      <pageMargins left="0.23622047244094491" right="0.23622047244094491" top="0.74803149606299213" bottom="0.74803149606299213" header="0.31496062992125984" footer="0.31496062992125984"/>
      <pageSetup paperSize="8" scale="35" fitToHeight="0" orientation="landscape" r:id="rId61"/>
    </customSheetView>
    <customSheetView guid="{BB4AC9E2-A763-4EE2-9B5C-90674A9AB0D0}" showGridLines="0" fitToPage="1" hiddenRows="1" hiddenColumns="1">
      <pane xSplit="9" ySplit="15" topLeftCell="J300" activePane="bottomRight" state="frozen"/>
      <selection pane="bottomRight" activeCell="AX344" sqref="AX344"/>
      <pageMargins left="0.23622047244094491" right="0.23622047244094491" top="0.74803149606299213" bottom="0.74803149606299213" header="0.31496062992125984" footer="0.31496062992125984"/>
      <pageSetup paperSize="8" scale="35" fitToHeight="0" orientation="landscape" r:id="rId62"/>
    </customSheetView>
    <customSheetView guid="{0B293348-CE20-4E00-8B29-68822EA2F5F4}" showGridLines="0" fitToPage="1" hiddenRows="1" hiddenColumns="1">
      <pane xSplit="9" ySplit="15" topLeftCell="AN455" activePane="bottomRight" state="frozen"/>
      <selection pane="bottomRight" activeCell="AO475" sqref="AO475"/>
      <pageMargins left="0.23622047244094491" right="0.23622047244094491" top="0.74803149606299213" bottom="0.74803149606299213" header="0.31496062992125984" footer="0.31496062992125984"/>
      <pageSetup paperSize="8" scale="35" fitToHeight="0" orientation="landscape" r:id="rId63"/>
    </customSheetView>
    <customSheetView guid="{CC854820-BE2F-4CD1-B52A-C6401549CEA4}" showGridLines="0" fitToPage="1" hiddenRows="1" hiddenColumns="1">
      <pane xSplit="9" ySplit="15" topLeftCell="AI469" activePane="bottomRight" state="frozen"/>
      <selection pane="bottomRight" activeCell="AM476" sqref="AM476"/>
      <pageMargins left="0.23622047244094491" right="0.23622047244094491" top="0.74803149606299213" bottom="0.74803149606299213" header="0.31496062992125984" footer="0.31496062992125984"/>
      <pageSetup paperSize="8" scale="35" fitToHeight="0" orientation="landscape" r:id="rId64"/>
    </customSheetView>
    <customSheetView guid="{E8E222E2-506F-409A-9B7A-4B3925C83277}" scale="130" showGridLines="0" fitToPage="1" hiddenRows="1" hiddenColumns="1">
      <pane xSplit="9" ySplit="15" topLeftCell="AQ349" activePane="bottomRight" state="frozen"/>
      <selection pane="bottomRight" activeCell="AU359" sqref="AU359"/>
      <pageMargins left="0.23622047244094491" right="0.23622047244094491" top="0.74803149606299213" bottom="0.74803149606299213" header="0.31496062992125984" footer="0.31496062992125984"/>
      <pageSetup paperSize="8" scale="35" fitToHeight="0" orientation="landscape" r:id="rId65"/>
    </customSheetView>
    <customSheetView guid="{600860F7-42A1-4FF1-99AE-AFEAC037A660}" scale="130" showGridLines="0" fitToPage="1" hiddenRows="1" hiddenColumns="1">
      <pane xSplit="9" ySplit="15" topLeftCell="AM486" activePane="bottomRight" state="frozen"/>
      <selection pane="bottomRight" activeCell="AO487" sqref="AO487"/>
      <pageMargins left="0.23622047244094491" right="0.23622047244094491" top="0.74803149606299213" bottom="0.74803149606299213" header="0.31496062992125984" footer="0.31496062992125984"/>
      <pageSetup paperSize="8" scale="35" fitToHeight="0" orientation="landscape" r:id="rId66"/>
    </customSheetView>
    <customSheetView guid="{353CF5C8-9D4D-4BEC-BFE3-A6A0E8180FB7}" showGridLines="0" fitToPage="1" hiddenRows="1" hiddenColumns="1">
      <pane xSplit="9" ySplit="15" topLeftCell="AE431" activePane="bottomRight" state="frozen"/>
      <selection pane="bottomRight" activeCell="AO434" sqref="AO434"/>
      <pageMargins left="0.23622047244094491" right="0.23622047244094491" top="0.74803149606299213" bottom="0.74803149606299213" header="0.31496062992125984" footer="0.31496062992125984"/>
      <pageSetup paperSize="8" scale="35" fitToHeight="0" orientation="landscape" r:id="rId67"/>
    </customSheetView>
    <customSheetView guid="{880CE63B-2C3E-4403-BAE3-0C941340B114}" showGridLines="0" fitToPage="1" hiddenRows="1" hiddenColumns="1">
      <pane xSplit="9" ySplit="15" topLeftCell="AN339" activePane="bottomRight" state="frozen"/>
      <selection pane="bottomRight" activeCell="AU344" sqref="AU344"/>
      <pageMargins left="0.23622047244094491" right="0.23622047244094491" top="0.74803149606299213" bottom="0.74803149606299213" header="0.31496062992125984" footer="0.31496062992125984"/>
      <pageSetup paperSize="8" scale="35" fitToHeight="0" orientation="landscape" r:id="rId68"/>
    </customSheetView>
    <customSheetView guid="{A2FDF997-5F5A-4502-9C8D-9940328BCF71}" showGridLines="0" fitToPage="1" hiddenRows="1" hiddenColumns="1">
      <pane xSplit="9" ySplit="15" topLeftCell="AP342" activePane="bottomRight" state="frozen"/>
      <selection pane="bottomRight" activeCell="AR354" sqref="AR354"/>
      <pageMargins left="0.23622047244094491" right="0.23622047244094491" top="0.74803149606299213" bottom="0.74803149606299213" header="0.31496062992125984" footer="0.31496062992125984"/>
      <pageSetup paperSize="8" scale="35" fitToHeight="0" orientation="landscape" r:id="rId69"/>
    </customSheetView>
    <customSheetView guid="{D97F494D-12B2-4CC3-B554-6B29AFA133EB}" showGridLines="0" fitToPage="1" hiddenRows="1" hiddenColumns="1">
      <pane xSplit="9" ySplit="15" topLeftCell="AN336" activePane="bottomRight" state="frozen"/>
      <selection pane="bottomRight" activeCell="I362" sqref="I362"/>
      <pageMargins left="0.23622047244094491" right="0.23622047244094491" top="0.74803149606299213" bottom="0.74803149606299213" header="0.31496062992125984" footer="0.31496062992125984"/>
      <pageSetup paperSize="8" scale="35" fitToHeight="0" orientation="landscape" r:id="rId70"/>
    </customSheetView>
    <customSheetView guid="{1AE88D83-13D0-4C30-A6B3-FC8B97B48673}" showGridLines="0" fitToPage="1" hiddenRows="1" hiddenColumns="1">
      <pane xSplit="9" ySplit="15" topLeftCell="AO356" activePane="bottomRight" state="frozen"/>
      <selection pane="bottomRight" activeCell="AU369" sqref="AU369"/>
      <pageMargins left="0.23622047244094491" right="0.23622047244094491" top="0.74803149606299213" bottom="0.74803149606299213" header="0.31496062992125984" footer="0.31496062992125984"/>
      <pageSetup paperSize="8" scale="35" fitToHeight="0" orientation="landscape" r:id="rId71"/>
    </customSheetView>
    <customSheetView guid="{E6FD29F3-AE31-4582-8E37-5521F30DCE3F}" showGridLines="0" fitToPage="1" hiddenRows="1" hiddenColumns="1">
      <pane xSplit="9" ySplit="15" topLeftCell="J439" activePane="bottomRight" state="frozen"/>
      <selection pane="bottomRight" activeCell="I449" sqref="I449"/>
      <pageMargins left="0.23622047244094491" right="0.23622047244094491" top="0.74803149606299213" bottom="0.74803149606299213" header="0.31496062992125984" footer="0.31496062992125984"/>
      <pageSetup paperSize="8" scale="35" fitToHeight="0" orientation="landscape" r:id="rId72"/>
    </customSheetView>
    <customSheetView guid="{6FE22369-EE7E-4AAC-B5BF-5BBCC7137676}" showGridLines="0" fitToPage="1" hiddenRows="1" hiddenColumns="1">
      <pane xSplit="9" ySplit="15" topLeftCell="AN284" activePane="bottomRight" state="frozen"/>
      <selection pane="bottomRight" activeCell="AU288" sqref="AU288"/>
      <pageMargins left="0.23622047244094491" right="0.23622047244094491" top="0.74803149606299213" bottom="0.74803149606299213" header="0.31496062992125984" footer="0.31496062992125984"/>
      <pageSetup paperSize="8" scale="35" fitToHeight="0" orientation="landscape" r:id="rId73"/>
    </customSheetView>
    <customSheetView guid="{60B9D6D2-08DB-4AD6-9C94-65CF9E2C27E0}" showGridLines="0" fitToPage="1" hiddenRows="1" hiddenColumns="1">
      <pane xSplit="9" ySplit="15" topLeftCell="AN487" activePane="bottomRight" state="frozen"/>
      <selection pane="bottomRight" activeCell="I501" sqref="I501"/>
      <pageMargins left="0.23622047244094491" right="0.23622047244094491" top="0.74803149606299213" bottom="0.74803149606299213" header="0.31496062992125984" footer="0.31496062992125984"/>
      <pageSetup paperSize="8" scale="35" fitToHeight="0" orientation="landscape" r:id="rId74"/>
    </customSheetView>
    <customSheetView guid="{9F64E734-D1BD-457E-8F16-A1B170AA7B39}" showGridLines="0" fitToPage="1" hiddenRows="1" hiddenColumns="1">
      <pane xSplit="9" ySplit="15" topLeftCell="AI397" activePane="bottomRight" state="frozen"/>
      <selection pane="bottomRight" activeCell="AQ401" sqref="AQ401"/>
      <pageMargins left="0.23622047244094491" right="0.23622047244094491" top="0.74803149606299213" bottom="0.74803149606299213" header="0.31496062992125984" footer="0.31496062992125984"/>
      <pageSetup paperSize="8" scale="35" fitToHeight="0" orientation="landscape" r:id="rId75"/>
    </customSheetView>
    <customSheetView guid="{5CEC8857-3BD0-442A-A5DC-066DAA3F27E4}" showGridLines="0" fitToPage="1" hiddenRows="1" hiddenColumns="1">
      <pane xSplit="9" ySplit="15" topLeftCell="AN385" activePane="bottomRight" state="frozen"/>
      <selection pane="bottomRight" activeCell="AU395" sqref="AU395"/>
      <pageMargins left="0.23622047244094491" right="0.23622047244094491" top="0.74803149606299213" bottom="0.74803149606299213" header="0.31496062992125984" footer="0.31496062992125984"/>
      <pageSetup paperSize="8" scale="35" fitToHeight="0" orientation="landscape" r:id="rId76"/>
    </customSheetView>
    <customSheetView guid="{4B51A756-6685-44C8-AB47-0DFB74870606}" showGridLines="0" fitToPage="1" hiddenRows="1" hiddenColumns="1">
      <pane xSplit="9" ySplit="15" topLeftCell="AH491" activePane="bottomRight" state="frozen"/>
      <selection pane="bottomRight" activeCell="I501" sqref="I501"/>
      <pageMargins left="0.23622047244094491" right="0.23622047244094491" top="0.74803149606299213" bottom="0.74803149606299213" header="0.31496062992125984" footer="0.31496062992125984"/>
      <pageSetup paperSize="8" scale="35" fitToHeight="0" orientation="landscape" r:id="rId77"/>
    </customSheetView>
    <customSheetView guid="{E7634A66-788B-44B2-AF3B-9D114EBE54EC}" showGridLines="0" fitToPage="1" hiddenRows="1" hiddenColumns="1">
      <pane xSplit="9" ySplit="15" topLeftCell="AM368" activePane="bottomRight" state="frozen"/>
      <selection pane="bottomRight" activeCell="AP388" sqref="AP388"/>
      <pageMargins left="0.23622047244094491" right="0.23622047244094491" top="0.74803149606299213" bottom="0.74803149606299213" header="0.31496062992125984" footer="0.31496062992125984"/>
      <pageSetup paperSize="8" scale="35" fitToHeight="0" orientation="landscape" r:id="rId78"/>
    </customSheetView>
    <customSheetView guid="{8293C5C0-4CC6-4FA7-AAD3-76B6838E1F75}" showGridLines="0" fitToPage="1" hiddenRows="1" hiddenColumns="1">
      <pane xSplit="9" ySplit="15" topLeftCell="AM368" activePane="bottomRight" state="frozen"/>
      <selection pane="bottomRight" activeCell="AP388" sqref="AP388"/>
      <pageMargins left="0.23622047244094491" right="0.23622047244094491" top="0.74803149606299213" bottom="0.74803149606299213" header="0.31496062992125984" footer="0.31496062992125984"/>
      <pageSetup paperSize="8" scale="35" fitToHeight="0" orientation="landscape" r:id="rId79"/>
    </customSheetView>
  </customSheetViews>
  <mergeCells count="34">
    <mergeCell ref="AV12:AV15"/>
    <mergeCell ref="AW12:AW15"/>
    <mergeCell ref="J12:J15"/>
    <mergeCell ref="E12:E15"/>
    <mergeCell ref="D12:D15"/>
    <mergeCell ref="I12:I15"/>
    <mergeCell ref="H12:H15"/>
    <mergeCell ref="G12:G15"/>
    <mergeCell ref="F12:F15"/>
    <mergeCell ref="K12:K15"/>
    <mergeCell ref="L12:L15"/>
    <mergeCell ref="P12:AF12"/>
    <mergeCell ref="AH12:AH15"/>
    <mergeCell ref="AI12:AI15"/>
    <mergeCell ref="P13:S13"/>
    <mergeCell ref="T13:W13"/>
    <mergeCell ref="AT12:AT15"/>
    <mergeCell ref="AU12:AU15"/>
    <mergeCell ref="AS12:AS15"/>
    <mergeCell ref="AR12:AR15"/>
    <mergeCell ref="AQ12:AQ15"/>
    <mergeCell ref="M12:M15"/>
    <mergeCell ref="AN12:AN15"/>
    <mergeCell ref="AP12:AP15"/>
    <mergeCell ref="AO12:AO15"/>
    <mergeCell ref="AK12:AK15"/>
    <mergeCell ref="AL12:AL15"/>
    <mergeCell ref="AM12:AM15"/>
    <mergeCell ref="O12:O15"/>
    <mergeCell ref="N12:N15"/>
    <mergeCell ref="X13:AA13"/>
    <mergeCell ref="AB13:AE13"/>
    <mergeCell ref="AF13:AG13"/>
    <mergeCell ref="AJ12:AJ15"/>
  </mergeCells>
  <conditionalFormatting sqref="AG50:AG53 AG97 Q16:Q97 S16:S97 U16:U18 W16:W18 Y16:Y97 AA16:AA97 AC16:AC20 AE16:AE97 O16:O97 M16:M97 AG16:AG41 W20:W97 U20:U97 AC22:AC97">
    <cfRule type="expression" dxfId="56" priority="1184">
      <formula>M16&lt;&gt;L16</formula>
    </cfRule>
  </conditionalFormatting>
  <conditionalFormatting sqref="AG7">
    <cfRule type="duplicateValues" dxfId="55" priority="1053"/>
  </conditionalFormatting>
  <conditionalFormatting sqref="AG42:AG49">
    <cfRule type="expression" dxfId="54" priority="1004">
      <formula>AG42&lt;&gt;AF42</formula>
    </cfRule>
  </conditionalFormatting>
  <conditionalFormatting sqref="E42:E49">
    <cfRule type="duplicateValues" dxfId="53" priority="1006"/>
  </conditionalFormatting>
  <conditionalFormatting sqref="AG54:AG58">
    <cfRule type="expression" dxfId="52" priority="981">
      <formula>AG54&lt;&gt;AF54</formula>
    </cfRule>
  </conditionalFormatting>
  <conditionalFormatting sqref="E54:E58">
    <cfRule type="duplicateValues" dxfId="51" priority="983"/>
  </conditionalFormatting>
  <conditionalFormatting sqref="AG59:AG63">
    <cfRule type="expression" dxfId="50" priority="952">
      <formula>AG59&lt;&gt;AF59</formula>
    </cfRule>
  </conditionalFormatting>
  <conditionalFormatting sqref="E59:E63">
    <cfRule type="duplicateValues" dxfId="49" priority="954"/>
  </conditionalFormatting>
  <conditionalFormatting sqref="AG64:AG65">
    <cfRule type="expression" dxfId="48" priority="931">
      <formula>AG64&lt;&gt;AF64</formula>
    </cfRule>
  </conditionalFormatting>
  <conditionalFormatting sqref="E64:E65">
    <cfRule type="duplicateValues" dxfId="47" priority="933"/>
  </conditionalFormatting>
  <conditionalFormatting sqref="AG66:AG69">
    <cfRule type="expression" dxfId="46" priority="910">
      <formula>AG66&lt;&gt;AF66</formula>
    </cfRule>
  </conditionalFormatting>
  <conditionalFormatting sqref="E66:E69">
    <cfRule type="duplicateValues" dxfId="45" priority="912"/>
  </conditionalFormatting>
  <conditionalFormatting sqref="AG70:AG73">
    <cfRule type="expression" dxfId="44" priority="889">
      <formula>AG70&lt;&gt;AF70</formula>
    </cfRule>
  </conditionalFormatting>
  <conditionalFormatting sqref="E70:E73">
    <cfRule type="duplicateValues" dxfId="43" priority="891"/>
  </conditionalFormatting>
  <conditionalFormatting sqref="AG74:AG75">
    <cfRule type="expression" dxfId="42" priority="868">
      <formula>AG74&lt;&gt;AF74</formula>
    </cfRule>
  </conditionalFormatting>
  <conditionalFormatting sqref="E74:E75">
    <cfRule type="duplicateValues" dxfId="41" priority="870"/>
  </conditionalFormatting>
  <conditionalFormatting sqref="AG76:AG80">
    <cfRule type="expression" dxfId="40" priority="847">
      <formula>AG76&lt;&gt;AF76</formula>
    </cfRule>
  </conditionalFormatting>
  <conditionalFormatting sqref="E76:E80">
    <cfRule type="duplicateValues" dxfId="39" priority="849"/>
  </conditionalFormatting>
  <conditionalFormatting sqref="AG81:AG82">
    <cfRule type="expression" dxfId="38" priority="826">
      <formula>AG81&lt;&gt;AF81</formula>
    </cfRule>
  </conditionalFormatting>
  <conditionalFormatting sqref="E81:E82">
    <cfRule type="duplicateValues" dxfId="37" priority="828"/>
  </conditionalFormatting>
  <conditionalFormatting sqref="AG83:AG86">
    <cfRule type="expression" dxfId="36" priority="805">
      <formula>AG83&lt;&gt;AF83</formula>
    </cfRule>
  </conditionalFormatting>
  <conditionalFormatting sqref="E83:E86">
    <cfRule type="duplicateValues" dxfId="35" priority="807"/>
  </conditionalFormatting>
  <conditionalFormatting sqref="AG87:AG95">
    <cfRule type="expression" dxfId="34" priority="773">
      <formula>AG87&lt;&gt;AF87</formula>
    </cfRule>
  </conditionalFormatting>
  <conditionalFormatting sqref="E87:E95">
    <cfRule type="duplicateValues" dxfId="33" priority="775"/>
  </conditionalFormatting>
  <conditionalFormatting sqref="AG96">
    <cfRule type="expression" dxfId="32" priority="752">
      <formula>AG96&lt;&gt;AF96</formula>
    </cfRule>
  </conditionalFormatting>
  <conditionalFormatting sqref="E96">
    <cfRule type="duplicateValues" dxfId="31" priority="754"/>
  </conditionalFormatting>
  <conditionalFormatting sqref="AT54:AT58">
    <cfRule type="expression" dxfId="30" priority="971">
      <formula>#N/A</formula>
    </cfRule>
  </conditionalFormatting>
  <conditionalFormatting sqref="AT97">
    <cfRule type="expression" dxfId="29" priority="721">
      <formula>#N/A</formula>
    </cfRule>
  </conditionalFormatting>
  <conditionalFormatting sqref="O16:O97 M16:M97">
    <cfRule type="notContainsBlanks" dxfId="28" priority="509">
      <formula>LEN(TRIM(M16))&gt;0</formula>
    </cfRule>
    <cfRule type="expression" dxfId="27" priority="510">
      <formula>$E16&gt;""</formula>
    </cfRule>
  </conditionalFormatting>
  <conditionalFormatting sqref="AO66:AR66">
    <cfRule type="notContainsBlanks" dxfId="26" priority="64">
      <formula>LEN(TRIM(AO66))&gt;0</formula>
    </cfRule>
    <cfRule type="expression" dxfId="25" priority="65">
      <formula>$E66&gt;""</formula>
    </cfRule>
  </conditionalFormatting>
  <conditionalFormatting sqref="AP67:AS67">
    <cfRule type="notContainsBlanks" dxfId="24" priority="62">
      <formula>LEN(TRIM(AP67))&gt;0</formula>
    </cfRule>
    <cfRule type="expression" dxfId="23" priority="63">
      <formula>$E67&gt;""</formula>
    </cfRule>
  </conditionalFormatting>
  <conditionalFormatting sqref="AO68:AS68">
    <cfRule type="notContainsBlanks" dxfId="22" priority="60">
      <formula>LEN(TRIM(AO68))&gt;0</formula>
    </cfRule>
    <cfRule type="expression" dxfId="21" priority="61">
      <formula>$E68&gt;""</formula>
    </cfRule>
  </conditionalFormatting>
  <conditionalFormatting sqref="AN69:AR69">
    <cfRule type="notContainsBlanks" dxfId="20" priority="58">
      <formula>LEN(TRIM(AN69))&gt;0</formula>
    </cfRule>
    <cfRule type="expression" dxfId="19" priority="59">
      <formula>$E69&gt;""</formula>
    </cfRule>
  </conditionalFormatting>
  <conditionalFormatting sqref="E50:E53 E16:E41">
    <cfRule type="duplicateValues" dxfId="18" priority="3762"/>
  </conditionalFormatting>
  <conditionalFormatting sqref="E97">
    <cfRule type="duplicateValues" dxfId="17" priority="3765"/>
  </conditionalFormatting>
  <conditionalFormatting sqref="U19:W19">
    <cfRule type="expression" dxfId="16" priority="3">
      <formula>U19&lt;&gt;T19</formula>
    </cfRule>
  </conditionalFormatting>
  <conditionalFormatting sqref="AC21:AD21">
    <cfRule type="notContainsBlanks" dxfId="15" priority="1">
      <formula>LEN(TRIM(AC21))&gt;0</formula>
    </cfRule>
    <cfRule type="expression" dxfId="14" priority="2">
      <formula>$D21&gt;""</formula>
    </cfRule>
  </conditionalFormatting>
  <dataValidations xWindow="1686" yWindow="920" count="22">
    <dataValidation errorStyle="information" showDropDown="1" showInputMessage="1" showErrorMessage="1" errorTitle="Stiskni &quot;OK&quot; a dej uložit soubor" error="- Při každém vyplnění prvních buňek nového řádku, dejte ihned ULOŽIT SOUBOR a poté pokračujte ve vyplňování dalších buněk _x000a_(!!! zamezíte tím vyplňování jednoho řádku více uživateli !!!)_x000a_" sqref="AG6 F16:F97" xr:uid="{00000000-0002-0000-0200-000000000000}"/>
    <dataValidation errorStyle="warning" allowBlank="1" showInputMessage="1" showErrorMessage="1" prompt="Uveďte ID PD dle Zásobníku PD" sqref="AG7" xr:uid="{00000000-0002-0000-0200-000001000000}"/>
    <dataValidation allowBlank="1" showInputMessage="1" showErrorMessage="1" prompt="Identifikační číslo stavby se přiřazuje automaticky po vyplnění sloupce &quot;IDENTIFIKAČNÍ ČÍSLO STAVBY&quot;" sqref="D12:D15" xr:uid="{00000000-0002-0000-0200-000002000000}"/>
    <dataValidation allowBlank="1" showInputMessage="1" showErrorMessage="1" prompt="Vyplňte ID projektové dokumentace dle které je stavba realizována. ID naleznete v listu &quot;Zásobník PD aktivní&quot;" sqref="E12:E15" xr:uid="{00000000-0002-0000-0200-000003000000}"/>
    <dataValidation allowBlank="1" showInputMessage="1" showErrorMessage="1" prompt="Pokud se jedná o stavbu vyžadující klaudaci, uveďte datum koulaudace...  v opačném případě toto pole nevyplňujte" sqref="AP12:AP15" xr:uid="{00000000-0002-0000-0200-000004000000}"/>
    <dataValidation allowBlank="1" showInputMessage="1" showErrorMessage="1" prompt="Vyplní se dle listu &quot;Zásobník PD aktivní&quot;" sqref="F12:F15 H12:L15" xr:uid="{00000000-0002-0000-0200-000005000000}"/>
    <dataValidation allowBlank="1" showInputMessage="1" showErrorMessage="1" prompt="Pokud je předmět PD realizován na etapy (jednotlivé SO odděleně), uveďte číslicí o jakou etapu realizace PD se jedná._x000a__x000a_Pokud je Předmět PD realizován jako celek, nevyplňujte toto pole." sqref="G12:G15" xr:uid="{00000000-0002-0000-0200-000006000000}"/>
    <dataValidation allowBlank="1" showInputMessage="1" showErrorMessage="1" prompt="Pokud je předmět PD realizován jako celek, propíší se údaje z listu &quot;Zásobník PD aktivní&quot;_x000a__x000a_Pokud je stavba realizována na etapy, doplňte údaje ručně." sqref="M12:AG15" xr:uid="{00000000-0002-0000-0200-000007000000}"/>
    <dataValidation allowBlank="1" showInputMessage="1" showErrorMessage="1" prompt="Uveďte, kdy SPÚ přebvzalo od zhotovitele stavbu." sqref="AQ12:AQ15" xr:uid="{00000000-0002-0000-0200-000008000000}"/>
    <dataValidation allowBlank="1" showInputMessage="1" showErrorMessage="1" prompt="Skutečná cena včetně započítaných více/méněprací..." sqref="AR12:AR15" xr:uid="{00000000-0002-0000-0200-000009000000}"/>
    <dataValidation type="decimal" allowBlank="1" showInputMessage="1" showErrorMessage="1" error="Číslicemi bez mezer a znaků !!!" prompt="číslicemi bez mezer a znaků" sqref="AR16:AR97 AI16:AJ97" xr:uid="{00000000-0002-0000-0200-00000A000000}">
      <formula1>0</formula1>
      <formula2>100000000</formula2>
    </dataValidation>
    <dataValidation allowBlank="1" showErrorMessage="1" error="Vyberte z nabídky !!!" prompt="Vybetre z nabídky" sqref="I16:I97" xr:uid="{00000000-0002-0000-0200-00000B000000}"/>
    <dataValidation allowBlank="1" showErrorMessage="1" promptTitle="Vyberte z nabídky" prompt="Nepřeskakujte řádky..." sqref="H16:H97" xr:uid="{00000000-0002-0000-0200-00000C000000}"/>
    <dataValidation allowBlank="1" showErrorMessage="1" error="Vyberte z nabídky !!!" prompt="Vyberte z nabídky" sqref="K16:K97" xr:uid="{00000000-0002-0000-0200-00000D000000}"/>
    <dataValidation type="decimal" allowBlank="1" showInputMessage="1" showErrorMessage="1" error="Uveďte hodnotu číslicemi !!!" prompt="Vyplňte číslicemi" sqref="AG16:AG97 AE16:AE97 AA16:AA97 Y16:Y97 W16:W97 U16:U97 S16:S97 Q16:Q97 AC16:AC20 AC22:AC97" xr:uid="{00000000-0002-0000-0200-00000E000000}">
      <formula1>0</formula1>
      <formula2>9999999999999.99</formula2>
    </dataValidation>
    <dataValidation type="decimal" errorStyle="information" allowBlank="1" showInputMessage="1" showErrorMessage="1" error="Uveďte hodnotu číslicemi !!!" prompt="Vyplňte číslicemi" sqref="Z16:Z97 V16:V97 T16:T97 R16:R97 P16:P97 AB16:AB97 AF16:AF97 X16:X97 AD16:AD20 AD22:AD97" xr:uid="{00000000-0002-0000-0200-00000F000000}">
      <formula1>0</formula1>
      <formula2>9999999999999.99</formula2>
    </dataValidation>
    <dataValidation allowBlank="1" showInputMessage="1" showErrorMessage="1" prompt="- Při každém vyplňování prvních buňek nového řádku, dejte ihned ULOŽIT SOUBOR a poté pokračujte ve vyplňování dalších buněk _x000a_(!!! zamezíte tím vyplňování jednoho řádku více uživateli !!!)_x000a_" sqref="D16:D97" xr:uid="{00000000-0002-0000-0200-000010000000}"/>
    <dataValidation type="date" allowBlank="1" showInputMessage="1" showErrorMessage="1" error="Vyplňte den, měsíc a rok (dd.mm.rrrr) !!!" prompt="den, měsíc a rok (dd.mm.rrrr)" sqref="AQ16:AQ97 AS16:AT97 AL16:AO97" xr:uid="{00000000-0002-0000-0200-000011000000}">
      <formula1>18264</formula1>
      <formula2>54789</formula2>
    </dataValidation>
    <dataValidation type="date" allowBlank="1" showInputMessage="1" showErrorMessage="1" error="Vyplňte den, měsíc a rok (dd.mm.rrrr) !!!" prompt="pokud vyžadována - &quot;den, měsíc a rok (dd.mm.rrrr)&quot;,_x000a_pokud nevyžadována - &quot;nevyplňovat&quot; " sqref="AP16:AP97" xr:uid="{00000000-0002-0000-0200-000013000000}">
      <formula1>18264</formula1>
      <formula2>54789</formula2>
    </dataValidation>
    <dataValidation type="list" allowBlank="1" showInputMessage="1" showErrorMessage="1" error="Uveďte celé číslice. _x000a__x000a_Pokud předmět PD nerealizován na etapy, NEVYPLŇUJTE!" promptTitle="Číselné označení etapy realizace" prompt="Vyplňte, pokud předmět PD realizován na etapy (dle SOD)_x000a_Etapa č.: 1,2,3,4,..." sqref="G16:G97" xr:uid="{00000000-0002-0000-0200-000012000000}">
      <formula1>INDIRECT($F16)</formula1>
    </dataValidation>
    <dataValidation type="whole" allowBlank="1" showInputMessage="1" showErrorMessage="1" error="Uveďte hodnotu celými číslicemi !!!" prompt="Vyplňte celé číslice" sqref="AD21" xr:uid="{3CDB43F6-5305-490A-9493-CCB3C55B5822}">
      <formula1>0</formula1>
      <formula2>1000</formula2>
    </dataValidation>
    <dataValidation type="decimal" allowBlank="1" showInputMessage="1" showErrorMessage="1" error="Uveďte hodnotu číslicemi !!!" prompt="Vyplňte číslicemi" sqref="AC21" xr:uid="{546C2A38-4CD3-4FBB-B65F-53C048AB056E}">
      <formula1>0</formula1>
      <formula2>999999999999.999</formula2>
    </dataValidation>
  </dataValidations>
  <pageMargins left="0.23622047244094491" right="0.23622047244094491" top="0.74803149606299213" bottom="0.74803149606299213" header="0.31496062992125984" footer="0.31496062992125984"/>
  <pageSetup paperSize="8" scale="35" fitToHeight="0" orientation="landscape" r:id="rId80"/>
  <drawing r:id="rId81"/>
  <extLst>
    <ext xmlns:x14="http://schemas.microsoft.com/office/spreadsheetml/2009/9/main" uri="{78C0D931-6437-407d-A8EE-F0AAD7539E65}">
      <x14:conditionalFormattings>
        <x14:conditionalFormatting xmlns:xm="http://schemas.microsoft.com/office/excel/2006/main">
          <x14:cfRule type="expression" priority="1079" id="{F0A9861C-8F1E-41E7-92CC-3A526606FBDF}">
            <xm:f>$AK16&lt;&gt;'Vzorce 2'!$E$3</xm:f>
            <x14:dxf>
              <font>
                <strike val="0"/>
              </font>
              <numFmt numFmtId="170" formatCode="&quot;NENÍ PRV&quot;"/>
              <fill>
                <patternFill>
                  <bgColor theme="0" tint="-4.9989318521683403E-2"/>
                </patternFill>
              </fill>
            </x14:dxf>
          </x14:cfRule>
          <xm:sqref>AT50:AT53 AT16:AT41</xm:sqref>
        </x14:conditionalFormatting>
        <x14:conditionalFormatting xmlns:xm="http://schemas.microsoft.com/office/excel/2006/main">
          <x14:cfRule type="containsText" priority="1073" operator="containsText" id="{75D5022D-D3AF-49E7-9D80-CB36DAD4DAC8}">
            <xm:f>NOT(ISERROR(SEARCH('Vzorce 2'!$F$4,F16)))</xm:f>
            <xm:f>'Vzorce 2'!$F$4</xm:f>
            <x14:dxf>
              <font>
                <color rgb="FFFF0000"/>
              </font>
            </x14:dxf>
          </x14:cfRule>
          <xm:sqref>F16:F97</xm:sqref>
        </x14:conditionalFormatting>
        <x14:conditionalFormatting xmlns:xm="http://schemas.microsoft.com/office/excel/2006/main">
          <x14:cfRule type="containsText" priority="1054" operator="containsText" id="{F84C5857-EC1C-4AE7-8E2C-41771E0D2126}">
            <xm:f>NOT(ISERROR(SEARCH('Vzorce 2'!$F$4,AG6)))</xm:f>
            <xm:f>'Vzorce 2'!$F$4</xm:f>
            <x14:dxf>
              <font>
                <color rgb="FFFF0000"/>
              </font>
            </x14:dxf>
          </x14:cfRule>
          <xm:sqref>AG6</xm:sqref>
        </x14:conditionalFormatting>
        <x14:conditionalFormatting xmlns:xm="http://schemas.microsoft.com/office/excel/2006/main">
          <x14:cfRule type="expression" priority="992" id="{70191EE1-50CA-458E-826A-2731C47166F0}">
            <xm:f>$AK42&lt;&gt;'\Users\adamcikj\Documents\Kraje\JčK\[Zásobník PD a staveb - Pobočka Prachatice.xlsx]Vzorce 2'!#REF!</xm:f>
            <x14:dxf>
              <font>
                <strike val="0"/>
              </font>
              <numFmt numFmtId="170" formatCode="&quot;NENÍ PRV&quot;"/>
              <fill>
                <patternFill>
                  <bgColor theme="0" tint="-4.9989318521683403E-2"/>
                </patternFill>
              </fill>
            </x14:dxf>
          </x14:cfRule>
          <xm:sqref>AT42:AT49</xm:sqref>
        </x14:conditionalFormatting>
        <x14:conditionalFormatting xmlns:xm="http://schemas.microsoft.com/office/excel/2006/main">
          <x14:cfRule type="expression" priority="940" id="{2D52C6AC-72C5-49C0-9A2A-CEE0FEBE1C40}">
            <xm:f>$AK59&lt;&gt;'\Users\adamcikj\Documents\Kraje\JMK\[pobočka Blansko.xlsx]Vzorce 2'!#REF!</xm:f>
            <x14:dxf>
              <font>
                <strike val="0"/>
              </font>
              <numFmt numFmtId="170" formatCode="&quot;NENÍ PRV&quot;"/>
              <fill>
                <patternFill>
                  <bgColor theme="0" tint="-4.9989318521683403E-2"/>
                </patternFill>
              </fill>
            </x14:dxf>
          </x14:cfRule>
          <xm:sqref>AT59:AT63</xm:sqref>
        </x14:conditionalFormatting>
        <x14:conditionalFormatting xmlns:xm="http://schemas.microsoft.com/office/excel/2006/main">
          <x14:cfRule type="expression" priority="919" id="{1F4F693A-5307-4B83-9EED-1D3C4E074AEE}">
            <xm:f>$AK64&lt;&gt;'\Users\adamcikj\Documents\Kraje\JMK\[pobočka Brno.xlsx]Vzorce 2'!#REF!</xm:f>
            <x14:dxf>
              <font>
                <strike val="0"/>
              </font>
              <numFmt numFmtId="170" formatCode="&quot;NENÍ PRV&quot;"/>
              <fill>
                <patternFill>
                  <bgColor theme="0" tint="-4.9989318521683403E-2"/>
                </patternFill>
              </fill>
            </x14:dxf>
          </x14:cfRule>
          <xm:sqref>AT64:AT65</xm:sqref>
        </x14:conditionalFormatting>
        <x14:conditionalFormatting xmlns:xm="http://schemas.microsoft.com/office/excel/2006/main">
          <x14:cfRule type="expression" priority="898" id="{73115308-A5FE-4E15-909D-172945225614}">
            <xm:f>$AK66&lt;&gt;'\Users\adamcikj\Documents\Kraje\JMK\[pobočka Břeclav.xlsx]Vzorce 2'!#REF!</xm:f>
            <x14:dxf>
              <font>
                <strike val="0"/>
              </font>
              <numFmt numFmtId="170" formatCode="&quot;NENÍ PRV&quot;"/>
              <fill>
                <patternFill>
                  <bgColor theme="0" tint="-4.9989318521683403E-2"/>
                </patternFill>
              </fill>
            </x14:dxf>
          </x14:cfRule>
          <xm:sqref>AT66:AT69</xm:sqref>
        </x14:conditionalFormatting>
        <x14:conditionalFormatting xmlns:xm="http://schemas.microsoft.com/office/excel/2006/main">
          <x14:cfRule type="expression" priority="877" id="{E97CE593-5390-4028-A444-32857097B16C}">
            <xm:f>$AK70&lt;&gt;'\Users\adamcikj\Documents\Kraje\JMK\[pobočka Hodonín.xlsx]Vzorce 2'!#REF!</xm:f>
            <x14:dxf>
              <font>
                <strike val="0"/>
              </font>
              <numFmt numFmtId="170" formatCode="&quot;NENÍ PRV&quot;"/>
              <fill>
                <patternFill>
                  <bgColor theme="0" tint="-4.9989318521683403E-2"/>
                </patternFill>
              </fill>
            </x14:dxf>
          </x14:cfRule>
          <xm:sqref>AT70:AT73</xm:sqref>
        </x14:conditionalFormatting>
        <x14:conditionalFormatting xmlns:xm="http://schemas.microsoft.com/office/excel/2006/main">
          <x14:cfRule type="expression" priority="856" id="{EADF9D39-8418-4747-9E46-59BD5FD2583D}">
            <xm:f>$AK74&lt;&gt;'\Users\adamcikj\Documents\Kraje\JMK\[pobočka Vyškov.xlsx]Vzorce 2'!#REF!</xm:f>
            <x14:dxf>
              <font>
                <strike val="0"/>
              </font>
              <numFmt numFmtId="170" formatCode="&quot;NENÍ PRV&quot;"/>
              <fill>
                <patternFill>
                  <bgColor theme="0" tint="-4.9989318521683403E-2"/>
                </patternFill>
              </fill>
            </x14:dxf>
          </x14:cfRule>
          <xm:sqref>AT74:AT75</xm:sqref>
        </x14:conditionalFormatting>
        <x14:conditionalFormatting xmlns:xm="http://schemas.microsoft.com/office/excel/2006/main">
          <x14:cfRule type="expression" priority="835" id="{E64D19D6-CF89-4421-87F0-139CBF3120D1}">
            <xm:f>$AK76&lt;&gt;'\Users\adamcikj\Documents\Kraje\JMK\[pobočka Znojmo.xlsx]Vzorce 2'!#REF!</xm:f>
            <x14:dxf>
              <font>
                <strike val="0"/>
              </font>
              <numFmt numFmtId="170" formatCode="&quot;NENÍ PRV&quot;"/>
              <fill>
                <patternFill>
                  <bgColor theme="0" tint="-4.9989318521683403E-2"/>
                </patternFill>
              </fill>
            </x14:dxf>
          </x14:cfRule>
          <xm:sqref>AT76:AT80</xm:sqref>
        </x14:conditionalFormatting>
        <x14:conditionalFormatting xmlns:xm="http://schemas.microsoft.com/office/excel/2006/main">
          <x14:cfRule type="expression" priority="814" id="{85A80F93-4339-4DE2-90C4-0DDAC7FD2411}">
            <xm:f>$AK81&lt;&gt;'\Users\adamcikj\Documents\Kraje\KV\[PD a stavby Cheb.xlsx]Vzorce 2'!#REF!</xm:f>
            <x14:dxf>
              <font>
                <strike val="0"/>
              </font>
              <numFmt numFmtId="170" formatCode="&quot;NENÍ PRV&quot;"/>
              <fill>
                <patternFill>
                  <bgColor theme="0" tint="-4.9989318521683403E-2"/>
                </patternFill>
              </fill>
            </x14:dxf>
          </x14:cfRule>
          <xm:sqref>AT81:AT82</xm:sqref>
        </x14:conditionalFormatting>
        <x14:conditionalFormatting xmlns:xm="http://schemas.microsoft.com/office/excel/2006/main">
          <x14:cfRule type="expression" priority="799" id="{76515AE3-276B-4BE5-9C8B-2232C376384C}">
            <xm:f>$AK83&lt;&gt;'\Users\adamcikj\Documents\Kraje\KV\[PD a stavby KV.xlsx]Vzorce 2'!#REF!</xm:f>
            <x14:dxf>
              <font>
                <strike val="0"/>
              </font>
              <numFmt numFmtId="170" formatCode="&quot;NENÍ PRV&quot;"/>
              <fill>
                <patternFill>
                  <bgColor theme="0" tint="-4.9989318521683403E-2"/>
                </patternFill>
              </fill>
            </x14:dxf>
          </x14:cfRule>
          <xm:sqref>AT83:AT86</xm:sqref>
        </x14:conditionalFormatting>
        <x14:conditionalFormatting xmlns:xm="http://schemas.microsoft.com/office/excel/2006/main">
          <x14:cfRule type="expression" priority="761" id="{AC33B656-62FE-4461-A4E0-429000873DF7}">
            <xm:f>$AK87&lt;&gt;'\Users\adamcikj\Documents\Kraje\LB\[Úkol 63 - svodně.xlsx]Vzorce 2'!#REF!</xm:f>
            <x14:dxf>
              <font>
                <strike val="0"/>
              </font>
              <numFmt numFmtId="170" formatCode="&quot;NENÍ PRV&quot;"/>
              <fill>
                <patternFill>
                  <bgColor theme="0" tint="-4.9989318521683403E-2"/>
                </patternFill>
              </fill>
            </x14:dxf>
          </x14:cfRule>
          <xm:sqref>AT87:AT95</xm:sqref>
        </x14:conditionalFormatting>
        <x14:conditionalFormatting xmlns:xm="http://schemas.microsoft.com/office/excel/2006/main">
          <x14:cfRule type="expression" priority="740" id="{46152725-8C8F-40D2-AA14-A7FA6B95091E}">
            <xm:f>$AK96&lt;&gt;'\Users\adamcikj\Documents\Kraje\MS\[BR-Ukol_63 SPU 291272_2017.xlsx]Vzorce 2'!#REF!</xm:f>
            <x14:dxf>
              <font>
                <strike val="0"/>
              </font>
              <numFmt numFmtId="170" formatCode="&quot;NENÍ PRV&quot;"/>
              <fill>
                <patternFill>
                  <bgColor theme="0" tint="-4.9989318521683403E-2"/>
                </patternFill>
              </fill>
            </x14:dxf>
          </x14:cfRule>
          <xm:sqref>AT96</xm:sqref>
        </x14:conditionalFormatting>
      </x14:conditionalFormattings>
    </ext>
    <ext xmlns:x14="http://schemas.microsoft.com/office/spreadsheetml/2009/9/main" uri="{CCE6A557-97BC-4b89-ADB6-D9C93CAAB3DF}">
      <x14:dataValidations xmlns:xm="http://schemas.microsoft.com/office/excel/2006/main" xWindow="1686" yWindow="920" count="3">
        <x14:dataValidation type="list" allowBlank="1" showInputMessage="1" showErrorMessage="1" error="Vyberte z nabídky !!!" promptTitle="Vyberte z rolovací nabídky" prompt="PRV_x000a_VPS_x000a_ŘSD_x000a_JINÉ - napsat do poznámky (např.: 30% VPS, 70% PRV)" xr:uid="{00000000-0002-0000-0200-000014000000}">
          <x14:formula1>
            <xm:f>'Vzorce 2'!$E$3:$E$6</xm:f>
          </x14:formula1>
          <xm:sqref>AK16:AK97</xm:sqref>
        </x14:dataValidation>
        <x14:dataValidation type="list" allowBlank="1" showInputMessage="1" showErrorMessage="1" error="Vyberte z nabídky" prompt="Vyberte z nabídky" xr:uid="{00000000-0002-0000-0200-000015000000}">
          <x14:formula1>
            <xm:f>'Vzorce 2'!$J$3:$J$6</xm:f>
          </x14:formula1>
          <xm:sqref>O16:O97</xm:sqref>
        </x14:dataValidation>
        <x14:dataValidation type="list" allowBlank="1" showInputMessage="1" showErrorMessage="1" prompt="Uveďte ID PD dle Zásobníku PD" xr:uid="{00000000-0002-0000-0200-000016000000}">
          <x14:formula1>
            <xm:f>'Zásobník PD aktivní'!$B$13:$B$65</xm:f>
          </x14:formula1>
          <xm:sqref>E16:E97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customSheetViews>
    <customSheetView guid="{EE421B92-3371-46ED-AB79-ACE882EB9F48}" state="hidden">
      <pageMargins left="0.7" right="0.7" top="0.78740157499999996" bottom="0.78740157499999996" header="0.3" footer="0.3"/>
    </customSheetView>
    <customSheetView guid="{21AA4CC3-78B6-450C-8409-6549C50899B6}" state="hidden">
      <pageMargins left="0.7" right="0.7" top="0.78740157499999996" bottom="0.78740157499999996" header="0.3" footer="0.3"/>
    </customSheetView>
    <customSheetView guid="{808BF632-861F-413C-B976-AFE210849C0E}" state="hidden">
      <pageMargins left="0.7" right="0.7" top="0.78740157499999996" bottom="0.78740157499999996" header="0.3" footer="0.3"/>
    </customSheetView>
    <customSheetView guid="{C1FEE66A-3EF4-4F88-87DF-30ACD3746783}" state="hidden">
      <pageMargins left="0.7" right="0.7" top="0.78740157499999996" bottom="0.78740157499999996" header="0.3" footer="0.3"/>
    </customSheetView>
    <customSheetView guid="{C50AAA41-C098-4F86-9548-F433412BC9A2}" state="hidden">
      <pageMargins left="0.7" right="0.7" top="0.78740157499999996" bottom="0.78740157499999996" header="0.3" footer="0.3"/>
    </customSheetView>
    <customSheetView guid="{55C05027-CD88-44BC-BB51-0830F2BB2D28}" state="hidden">
      <pageMargins left="0.7" right="0.7" top="0.78740157499999996" bottom="0.78740157499999996" header="0.3" footer="0.3"/>
    </customSheetView>
    <customSheetView guid="{1C156654-7679-4E9E-9729-426356F8626D}" state="hidden">
      <pageMargins left="0.7" right="0.7" top="0.78740157499999996" bottom="0.78740157499999996" header="0.3" footer="0.3"/>
    </customSheetView>
    <customSheetView guid="{E2811D54-71F3-489F-AF93-43E3010497AA}" state="hidden">
      <pageMargins left="0.7" right="0.7" top="0.78740157499999996" bottom="0.78740157499999996" header="0.3" footer="0.3"/>
    </customSheetView>
    <customSheetView guid="{561AE4E7-8511-4BC9-A05B-FBDDD15F31C2}" state="hidden">
      <pageMargins left="0.7" right="0.7" top="0.78740157499999996" bottom="0.78740157499999996" header="0.3" footer="0.3"/>
    </customSheetView>
    <customSheetView guid="{2FA35E6A-9667-4FA7-91B5-89B564594059}" state="hidden">
      <pageMargins left="0.7" right="0.7" top="0.78740157499999996" bottom="0.78740157499999996" header="0.3" footer="0.3"/>
    </customSheetView>
    <customSheetView guid="{44540C88-B480-415F-A8BD-B391F8590695}" state="hidden">
      <pageMargins left="0.7" right="0.7" top="0.78740157499999996" bottom="0.78740157499999996" header="0.3" footer="0.3"/>
    </customSheetView>
    <customSheetView guid="{53DE644B-DFBE-46AD-B40E-A3F6770863A0}" state="hidden">
      <pageMargins left="0.7" right="0.7" top="0.78740157499999996" bottom="0.78740157499999996" header="0.3" footer="0.3"/>
    </customSheetView>
    <customSheetView guid="{3132D2DA-2B5E-44A1-B9A0-3B2F5909251F}" state="hidden">
      <pageMargins left="0.7" right="0.7" top="0.78740157499999996" bottom="0.78740157499999996" header="0.3" footer="0.3"/>
    </customSheetView>
    <customSheetView guid="{665BDF93-7F54-4BAB-B687-055CE1D39B80}" state="hidden">
      <pageMargins left="0.7" right="0.7" top="0.78740157499999996" bottom="0.78740157499999996" header="0.3" footer="0.3"/>
    </customSheetView>
    <customSheetView guid="{4C917700-68A9-435F-8306-CC3A577E3383}" state="hidden">
      <pageMargins left="0.7" right="0.7" top="0.78740157499999996" bottom="0.78740157499999996" header="0.3" footer="0.3"/>
    </customSheetView>
    <customSheetView guid="{0B34AF21-698F-49F3-B63F-0C4F5D162949}" state="hidden">
      <pageMargins left="0.7" right="0.7" top="0.78740157499999996" bottom="0.78740157499999996" header="0.3" footer="0.3"/>
    </customSheetView>
    <customSheetView guid="{36158AE7-78E3-4C44-9ACB-1F047CDC3B21}" state="hidden">
      <pageMargins left="0.7" right="0.7" top="0.78740157499999996" bottom="0.78740157499999996" header="0.3" footer="0.3"/>
    </customSheetView>
    <customSheetView guid="{457A1EDA-DC47-4307-81AD-35A52D58830B}" state="hidden">
      <pageMargins left="0.7" right="0.7" top="0.78740157499999996" bottom="0.78740157499999996" header="0.3" footer="0.3"/>
    </customSheetView>
    <customSheetView guid="{983F14E2-1138-4317-A006-74181ACC88A2}" state="hidden">
      <pageMargins left="0.7" right="0.7" top="0.78740157499999996" bottom="0.78740157499999996" header="0.3" footer="0.3"/>
    </customSheetView>
    <customSheetView guid="{C564E3BA-6F26-43E8-B9B3-49E901ADF353}" state="hidden">
      <pageMargins left="0.7" right="0.7" top="0.78740157499999996" bottom="0.78740157499999996" header="0.3" footer="0.3"/>
    </customSheetView>
    <customSheetView guid="{510F66FD-3242-4079-AA47-95F7C68E9B80}" state="hidden">
      <pageMargins left="0.7" right="0.7" top="0.78740157499999996" bottom="0.78740157499999996" header="0.3" footer="0.3"/>
    </customSheetView>
    <customSheetView guid="{0877FCBA-42F0-47A1-8C94-62311A3C35C9}" state="hidden">
      <pageMargins left="0.7" right="0.7" top="0.78740157499999996" bottom="0.78740157499999996" header="0.3" footer="0.3"/>
    </customSheetView>
    <customSheetView guid="{3FBC9051-EE8E-43D7-927C-51F864E774DC}" state="hidden">
      <pageMargins left="0.7" right="0.7" top="0.78740157499999996" bottom="0.78740157499999996" header="0.3" footer="0.3"/>
    </customSheetView>
    <customSheetView guid="{BF43B832-E1CE-480A-BC92-EE67205D223A}" state="hidden">
      <pageMargins left="0.7" right="0.7" top="0.78740157499999996" bottom="0.78740157499999996" header="0.3" footer="0.3"/>
    </customSheetView>
    <customSheetView guid="{D4D7DFFF-5FD7-4E56-9749-A4E821EABC45}" state="hidden">
      <pageMargins left="0.7" right="0.7" top="0.78740157499999996" bottom="0.78740157499999996" header="0.3" footer="0.3"/>
    </customSheetView>
    <customSheetView guid="{D7E69913-46B4-4CFA-A2F6-59538DAD7AB4}" state="hidden">
      <pageMargins left="0.7" right="0.7" top="0.78740157499999996" bottom="0.78740157499999996" header="0.3" footer="0.3"/>
    </customSheetView>
    <customSheetView guid="{485798B2-8C0C-4DE7-8A67-BCEC292BFE18}" state="hidden">
      <pageMargins left="0.7" right="0.7" top="0.78740157499999996" bottom="0.78740157499999996" header="0.3" footer="0.3"/>
    </customSheetView>
    <customSheetView guid="{4D1832A0-1350-42AA-B59C-619BE229323A}" state="hidden">
      <pageMargins left="0.7" right="0.7" top="0.78740157499999996" bottom="0.78740157499999996" header="0.3" footer="0.3"/>
    </customSheetView>
    <customSheetView guid="{9252D25E-20A3-4077-AB6A-579A86876800}" state="hidden">
      <pageMargins left="0.7" right="0.7" top="0.78740157499999996" bottom="0.78740157499999996" header="0.3" footer="0.3"/>
    </customSheetView>
    <customSheetView guid="{AB718803-202B-475A-9854-F62C77A3D271}" state="hidden">
      <pageMargins left="0.7" right="0.7" top="0.78740157499999996" bottom="0.78740157499999996" header="0.3" footer="0.3"/>
    </customSheetView>
    <customSheetView guid="{D7141B54-EB07-4A88-9A6A-63189EA63A7D}" state="hidden">
      <pageMargins left="0.7" right="0.7" top="0.78740157499999996" bottom="0.78740157499999996" header="0.3" footer="0.3"/>
    </customSheetView>
    <customSheetView guid="{30E7101A-8FF2-427A-88AB-82D9E2F9F40B}" state="hidden">
      <pageMargins left="0.7" right="0.7" top="0.78740157499999996" bottom="0.78740157499999996" header="0.3" footer="0.3"/>
    </customSheetView>
    <customSheetView guid="{D40678CB-3A9D-4134-899E-F58E9F9D3F1A}" state="hidden">
      <pageMargins left="0.7" right="0.7" top="0.78740157499999996" bottom="0.78740157499999996" header="0.3" footer="0.3"/>
    </customSheetView>
    <customSheetView guid="{D43597F2-EE9D-4CAB-8B98-8D394D2C3885}" state="hidden">
      <pageMargins left="0.7" right="0.7" top="0.78740157499999996" bottom="0.78740157499999996" header="0.3" footer="0.3"/>
    </customSheetView>
    <customSheetView guid="{F37F0970-FEB5-4E75-ABAB-F8BF76614900}" state="hidden">
      <pageMargins left="0.7" right="0.7" top="0.78740157499999996" bottom="0.78740157499999996" header="0.3" footer="0.3"/>
    </customSheetView>
    <customSheetView guid="{67519B63-A7BE-49DB-9089-93ADF400166E}" state="hidden">
      <pageMargins left="0.7" right="0.7" top="0.78740157499999996" bottom="0.78740157499999996" header="0.3" footer="0.3"/>
    </customSheetView>
    <customSheetView guid="{E4FDC467-7BE6-4B6F-82A4-24B1FE39F6E5}" state="hidden">
      <pageMargins left="0.7" right="0.7" top="0.78740157499999996" bottom="0.78740157499999996" header="0.3" footer="0.3"/>
    </customSheetView>
    <customSheetView guid="{C956137A-582E-4E00-A88B-84328C71F264}" state="hidden">
      <pageMargins left="0.7" right="0.7" top="0.78740157499999996" bottom="0.78740157499999996" header="0.3" footer="0.3"/>
    </customSheetView>
    <customSheetView guid="{E7057AB0-A388-4314-878B-A67104F0434C}" state="hidden">
      <pageMargins left="0.7" right="0.7" top="0.78740157499999996" bottom="0.78740157499999996" header="0.3" footer="0.3"/>
    </customSheetView>
    <customSheetView guid="{DB4F8E48-222A-4E06-A0E6-0955967294D8}" state="hidden">
      <pageMargins left="0.7" right="0.7" top="0.78740157499999996" bottom="0.78740157499999996" header="0.3" footer="0.3"/>
    </customSheetView>
    <customSheetView guid="{999CA150-8DCE-4E32-8D10-145A59BC3551}" state="hidden">
      <pageMargins left="0.7" right="0.7" top="0.78740157499999996" bottom="0.78740157499999996" header="0.3" footer="0.3"/>
    </customSheetView>
    <customSheetView guid="{F7B16345-14AA-4511-A767-D930A288463E}" state="hidden">
      <pageMargins left="0.7" right="0.7" top="0.78740157499999996" bottom="0.78740157499999996" header="0.3" footer="0.3"/>
    </customSheetView>
    <customSheetView guid="{60D0E61E-870C-4CDF-BB99-C8CAA4E82AA8}" state="hidden">
      <pageMargins left="0.7" right="0.7" top="0.78740157499999996" bottom="0.78740157499999996" header="0.3" footer="0.3"/>
    </customSheetView>
    <customSheetView guid="{37890C6C-D720-4964-8AE8-1FBA9E749542}" state="hidden">
      <pageMargins left="0.7" right="0.7" top="0.78740157499999996" bottom="0.78740157499999996" header="0.3" footer="0.3"/>
    </customSheetView>
    <customSheetView guid="{94861542-D400-4F42-8A0E-23210C622E40}" state="hidden">
      <pageMargins left="0.7" right="0.7" top="0.78740157499999996" bottom="0.78740157499999996" header="0.3" footer="0.3"/>
    </customSheetView>
    <customSheetView guid="{69CA417D-4A17-44A3-B3B8-362005F2FE19}" state="hidden">
      <pageMargins left="0.7" right="0.7" top="0.78740157499999996" bottom="0.78740157499999996" header="0.3" footer="0.3"/>
    </customSheetView>
    <customSheetView guid="{E0745C0C-2646-4511-A597-A7DC998C8F7D}" state="hidden">
      <pageMargins left="0.7" right="0.7" top="0.78740157499999996" bottom="0.78740157499999996" header="0.3" footer="0.3"/>
    </customSheetView>
    <customSheetView guid="{871C34A6-5ABD-4869-A379-F79830685C7A}" state="hidden">
      <pageMargins left="0.7" right="0.7" top="0.78740157499999996" bottom="0.78740157499999996" header="0.3" footer="0.3"/>
    </customSheetView>
    <customSheetView guid="{5AFFC8F5-4563-4020-A883-89BD1AD2D58B}" state="hidden">
      <pageMargins left="0.7" right="0.7" top="0.78740157499999996" bottom="0.78740157499999996" header="0.3" footer="0.3"/>
    </customSheetView>
    <customSheetView guid="{BEA1B9F0-FBF6-4B2F-A238-F76831B617DC}" state="hidden">
      <pageMargins left="0.7" right="0.7" top="0.78740157499999996" bottom="0.78740157499999996" header="0.3" footer="0.3"/>
    </customSheetView>
    <customSheetView guid="{C7030006-49DC-4534-B9BC-3C593E4DEC3B}" state="hidden">
      <pageMargins left="0.7" right="0.7" top="0.78740157499999996" bottom="0.78740157499999996" header="0.3" footer="0.3"/>
    </customSheetView>
    <customSheetView guid="{32E3223D-4026-4A1B-8047-21E877FBA03A}" state="hidden">
      <pageMargins left="0.7" right="0.7" top="0.78740157499999996" bottom="0.78740157499999996" header="0.3" footer="0.3"/>
    </customSheetView>
    <customSheetView guid="{94422130-7810-4637-B99A-770295043676}" state="hidden">
      <pageMargins left="0.7" right="0.7" top="0.78740157499999996" bottom="0.78740157499999996" header="0.3" footer="0.3"/>
    </customSheetView>
    <customSheetView guid="{F23A39CD-B2AE-4112-92B0-68FDF6C576BC}" state="hidden">
      <pageMargins left="0.7" right="0.7" top="0.78740157499999996" bottom="0.78740157499999996" header="0.3" footer="0.3"/>
    </customSheetView>
    <customSheetView guid="{E66CEA9D-B2B9-408C-833C-FA63B9A5DBE6}" state="hidden">
      <pageMargins left="0.7" right="0.7" top="0.78740157499999996" bottom="0.78740157499999996" header="0.3" footer="0.3"/>
    </customSheetView>
    <customSheetView guid="{57F5E60C-5FE1-4C0B-9729-023A6908EE79}" state="hidden">
      <pageMargins left="0.7" right="0.7" top="0.78740157499999996" bottom="0.78740157499999996" header="0.3" footer="0.3"/>
    </customSheetView>
    <customSheetView guid="{9CDACBC6-805E-431E-9D7D-71264BF89D31}" state="hidden">
      <pageMargins left="0.7" right="0.7" top="0.78740157499999996" bottom="0.78740157499999996" header="0.3" footer="0.3"/>
    </customSheetView>
    <customSheetView guid="{46E93261-C647-47AF-A2C1-180350097819}" state="hidden">
      <pageMargins left="0.7" right="0.7" top="0.78740157499999996" bottom="0.78740157499999996" header="0.3" footer="0.3"/>
    </customSheetView>
    <customSheetView guid="{4B8B51F8-4B43-472D-8066-649A6E388858}" state="hidden">
      <pageMargins left="0.7" right="0.7" top="0.78740157499999996" bottom="0.78740157499999996" header="0.3" footer="0.3"/>
    </customSheetView>
    <customSheetView guid="{C95F0256-8871-4D50-AF2B-871C5A24D1EA}" state="hidden">
      <pageMargins left="0.7" right="0.7" top="0.78740157499999996" bottom="0.78740157499999996" header="0.3" footer="0.3"/>
    </customSheetView>
    <customSheetView guid="{BB4AC9E2-A763-4EE2-9B5C-90674A9AB0D0}" state="hidden">
      <pageMargins left="0.7" right="0.7" top="0.78740157499999996" bottom="0.78740157499999996" header="0.3" footer="0.3"/>
    </customSheetView>
    <customSheetView guid="{0B293348-CE20-4E00-8B29-68822EA2F5F4}" state="hidden">
      <pageMargins left="0.7" right="0.7" top="0.78740157499999996" bottom="0.78740157499999996" header="0.3" footer="0.3"/>
    </customSheetView>
    <customSheetView guid="{CC854820-BE2F-4CD1-B52A-C6401549CEA4}" state="hidden">
      <pageMargins left="0.7" right="0.7" top="0.78740157499999996" bottom="0.78740157499999996" header="0.3" footer="0.3"/>
    </customSheetView>
    <customSheetView guid="{E8E222E2-506F-409A-9B7A-4B3925C83277}" state="hidden">
      <pageMargins left="0.7" right="0.7" top="0.78740157499999996" bottom="0.78740157499999996" header="0.3" footer="0.3"/>
    </customSheetView>
    <customSheetView guid="{600860F7-42A1-4FF1-99AE-AFEAC037A660}" state="hidden">
      <pageMargins left="0.7" right="0.7" top="0.78740157499999996" bottom="0.78740157499999996" header="0.3" footer="0.3"/>
    </customSheetView>
    <customSheetView guid="{353CF5C8-9D4D-4BEC-BFE3-A6A0E8180FB7}" state="hidden">
      <pageMargins left="0.7" right="0.7" top="0.78740157499999996" bottom="0.78740157499999996" header="0.3" footer="0.3"/>
    </customSheetView>
    <customSheetView guid="{880CE63B-2C3E-4403-BAE3-0C941340B114}" state="hidden">
      <pageMargins left="0.7" right="0.7" top="0.78740157499999996" bottom="0.78740157499999996" header="0.3" footer="0.3"/>
    </customSheetView>
    <customSheetView guid="{A2FDF997-5F5A-4502-9C8D-9940328BCF71}" state="hidden">
      <pageMargins left="0.7" right="0.7" top="0.78740157499999996" bottom="0.78740157499999996" header="0.3" footer="0.3"/>
    </customSheetView>
    <customSheetView guid="{D97F494D-12B2-4CC3-B554-6B29AFA133EB}" state="hidden">
      <pageMargins left="0.7" right="0.7" top="0.78740157499999996" bottom="0.78740157499999996" header="0.3" footer="0.3"/>
    </customSheetView>
    <customSheetView guid="{1AE88D83-13D0-4C30-A6B3-FC8B97B48673}" state="hidden">
      <pageMargins left="0.7" right="0.7" top="0.78740157499999996" bottom="0.78740157499999996" header="0.3" footer="0.3"/>
    </customSheetView>
    <customSheetView guid="{E6FD29F3-AE31-4582-8E37-5521F30DCE3F}" state="hidden">
      <pageMargins left="0.7" right="0.7" top="0.78740157499999996" bottom="0.78740157499999996" header="0.3" footer="0.3"/>
    </customSheetView>
    <customSheetView guid="{6FE22369-EE7E-4AAC-B5BF-5BBCC7137676}" state="hidden">
      <pageMargins left="0.7" right="0.7" top="0.78740157499999996" bottom="0.78740157499999996" header="0.3" footer="0.3"/>
    </customSheetView>
    <customSheetView guid="{60B9D6D2-08DB-4AD6-9C94-65CF9E2C27E0}" state="hidden">
      <pageMargins left="0.7" right="0.7" top="0.78740157499999996" bottom="0.78740157499999996" header="0.3" footer="0.3"/>
    </customSheetView>
    <customSheetView guid="{9F64E734-D1BD-457E-8F16-A1B170AA7B39}" state="hidden">
      <pageMargins left="0.7" right="0.7" top="0.78740157499999996" bottom="0.78740157499999996" header="0.3" footer="0.3"/>
    </customSheetView>
    <customSheetView guid="{5CEC8857-3BD0-442A-A5DC-066DAA3F27E4}" state="hidden">
      <pageMargins left="0.7" right="0.7" top="0.78740157499999996" bottom="0.78740157499999996" header="0.3" footer="0.3"/>
    </customSheetView>
    <customSheetView guid="{4B51A756-6685-44C8-AB47-0DFB74870606}" state="hidden">
      <pageMargins left="0.7" right="0.7" top="0.78740157499999996" bottom="0.78740157499999996" header="0.3" footer="0.3"/>
    </customSheetView>
    <customSheetView guid="{E7634A66-788B-44B2-AF3B-9D114EBE54EC}" state="hidden">
      <pageMargins left="0.7" right="0.7" top="0.78740157499999996" bottom="0.78740157499999996" header="0.3" footer="0.3"/>
    </customSheetView>
    <customSheetView guid="{8293C5C0-4CC6-4FA7-AAD3-76B6838E1F75}" state="hidden">
      <pageMargins left="0.7" right="0.7" top="0.78740157499999996" bottom="0.78740157499999996" header="0.3" footer="0.3"/>
    </customSheetView>
  </customSheetView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4"/>
  <dimension ref="A2:J67"/>
  <sheetViews>
    <sheetView workbookViewId="0">
      <selection activeCell="G19" sqref="G19"/>
    </sheetView>
  </sheetViews>
  <sheetFormatPr defaultRowHeight="15" x14ac:dyDescent="0.25"/>
  <cols>
    <col min="2" max="2" width="14.5703125" customWidth="1"/>
    <col min="3" max="3" width="18.42578125" customWidth="1"/>
    <col min="4" max="4" width="18.140625" customWidth="1"/>
    <col min="5" max="5" width="19" customWidth="1"/>
    <col min="6" max="6" width="13" customWidth="1"/>
    <col min="7" max="7" width="21.5703125" customWidth="1"/>
    <col min="8" max="8" width="14.85546875" customWidth="1"/>
    <col min="9" max="9" width="10.42578125" customWidth="1"/>
    <col min="10" max="10" width="15.140625" customWidth="1"/>
  </cols>
  <sheetData>
    <row r="2" spans="1:10" x14ac:dyDescent="0.25">
      <c r="A2" s="22" t="s">
        <v>168</v>
      </c>
      <c r="B2" s="7" t="s">
        <v>34</v>
      </c>
      <c r="C2" s="7" t="s">
        <v>35</v>
      </c>
      <c r="D2" s="7" t="s">
        <v>37</v>
      </c>
      <c r="E2" s="7" t="s">
        <v>38</v>
      </c>
      <c r="F2" s="7" t="s">
        <v>146</v>
      </c>
      <c r="G2" s="7" t="s">
        <v>125</v>
      </c>
      <c r="H2" s="7" t="s">
        <v>147</v>
      </c>
      <c r="I2" s="16" t="s">
        <v>150</v>
      </c>
      <c r="J2" s="7" t="s">
        <v>216</v>
      </c>
    </row>
    <row r="3" spans="1:10" x14ac:dyDescent="0.25">
      <c r="A3" t="s">
        <v>155</v>
      </c>
      <c r="B3" s="1" t="s">
        <v>39</v>
      </c>
      <c r="C3" s="4" t="s">
        <v>56</v>
      </c>
      <c r="D3" s="6" t="s">
        <v>114</v>
      </c>
      <c r="E3" s="5" t="s">
        <v>115</v>
      </c>
      <c r="F3" s="12" t="s">
        <v>118</v>
      </c>
      <c r="G3" s="11" t="s">
        <v>304</v>
      </c>
      <c r="H3" s="14">
        <v>1</v>
      </c>
      <c r="I3" s="78" t="s">
        <v>151</v>
      </c>
      <c r="J3" s="98" t="s">
        <v>299</v>
      </c>
    </row>
    <row r="4" spans="1:10" x14ac:dyDescent="0.25">
      <c r="A4" t="s">
        <v>156</v>
      </c>
      <c r="B4" s="1" t="s">
        <v>41</v>
      </c>
      <c r="C4" s="4" t="s">
        <v>57</v>
      </c>
      <c r="D4" s="6" t="s">
        <v>113</v>
      </c>
      <c r="E4" s="5" t="s">
        <v>116</v>
      </c>
      <c r="F4" s="1" t="s">
        <v>119</v>
      </c>
      <c r="G4" t="s">
        <v>305</v>
      </c>
      <c r="H4" s="14">
        <v>2</v>
      </c>
      <c r="I4" s="11" t="s">
        <v>171</v>
      </c>
      <c r="J4" s="99" t="s">
        <v>300</v>
      </c>
    </row>
    <row r="5" spans="1:10" x14ac:dyDescent="0.25">
      <c r="A5" t="s">
        <v>157</v>
      </c>
      <c r="B5" s="1" t="s">
        <v>42</v>
      </c>
      <c r="C5" s="4" t="s">
        <v>120</v>
      </c>
      <c r="E5" s="5" t="s">
        <v>117</v>
      </c>
      <c r="F5" s="13" t="s">
        <v>145</v>
      </c>
      <c r="G5" s="11" t="s">
        <v>149</v>
      </c>
      <c r="H5" s="14">
        <v>3</v>
      </c>
      <c r="J5" s="99" t="s">
        <v>301</v>
      </c>
    </row>
    <row r="6" spans="1:10" ht="30.75" customHeight="1" x14ac:dyDescent="0.25">
      <c r="A6" t="s">
        <v>158</v>
      </c>
      <c r="B6" s="1" t="s">
        <v>43</v>
      </c>
      <c r="C6" s="4" t="s">
        <v>122</v>
      </c>
      <c r="D6" s="8"/>
      <c r="E6" s="5" t="s">
        <v>142</v>
      </c>
      <c r="F6" t="s">
        <v>431</v>
      </c>
      <c r="G6" s="1" t="s">
        <v>148</v>
      </c>
      <c r="H6" s="14">
        <v>4</v>
      </c>
      <c r="J6" s="100" t="s">
        <v>303</v>
      </c>
    </row>
    <row r="7" spans="1:10" x14ac:dyDescent="0.25">
      <c r="A7" t="s">
        <v>159</v>
      </c>
      <c r="B7" s="1" t="s">
        <v>45</v>
      </c>
      <c r="C7" s="4" t="s">
        <v>58</v>
      </c>
      <c r="H7" s="14">
        <v>5</v>
      </c>
    </row>
    <row r="8" spans="1:10" x14ac:dyDescent="0.25">
      <c r="A8" t="s">
        <v>160</v>
      </c>
      <c r="B8" s="1" t="s">
        <v>47</v>
      </c>
      <c r="C8" s="4" t="s">
        <v>59</v>
      </c>
      <c r="H8" s="14">
        <v>6</v>
      </c>
    </row>
    <row r="9" spans="1:10" x14ac:dyDescent="0.25">
      <c r="A9" t="s">
        <v>161</v>
      </c>
      <c r="B9" s="1" t="s">
        <v>49</v>
      </c>
      <c r="C9" s="4" t="s">
        <v>60</v>
      </c>
      <c r="D9" s="3"/>
      <c r="H9" s="14">
        <v>7</v>
      </c>
    </row>
    <row r="10" spans="1:10" x14ac:dyDescent="0.25">
      <c r="A10" t="s">
        <v>162</v>
      </c>
      <c r="B10" s="1" t="s">
        <v>50</v>
      </c>
      <c r="C10" s="4" t="s">
        <v>48</v>
      </c>
      <c r="D10" s="3"/>
      <c r="H10" s="14">
        <v>8</v>
      </c>
    </row>
    <row r="11" spans="1:10" x14ac:dyDescent="0.25">
      <c r="A11" t="s">
        <v>163</v>
      </c>
      <c r="B11" s="1" t="s">
        <v>51</v>
      </c>
      <c r="C11" s="4" t="s">
        <v>61</v>
      </c>
      <c r="D11" s="3"/>
      <c r="H11" s="14">
        <v>9</v>
      </c>
    </row>
    <row r="12" spans="1:10" x14ac:dyDescent="0.25">
      <c r="A12" t="s">
        <v>164</v>
      </c>
      <c r="B12" s="1" t="s">
        <v>52</v>
      </c>
      <c r="C12" s="4" t="s">
        <v>62</v>
      </c>
      <c r="D12" s="3"/>
      <c r="H12" s="14">
        <v>10</v>
      </c>
    </row>
    <row r="13" spans="1:10" x14ac:dyDescent="0.25">
      <c r="A13" t="s">
        <v>165</v>
      </c>
      <c r="B13" s="1" t="s">
        <v>53</v>
      </c>
      <c r="C13" s="4" t="s">
        <v>63</v>
      </c>
      <c r="D13" s="3"/>
      <c r="H13" t="s">
        <v>170</v>
      </c>
    </row>
    <row r="14" spans="1:10" ht="30" x14ac:dyDescent="0.25">
      <c r="A14" t="s">
        <v>166</v>
      </c>
      <c r="B14" s="1" t="s">
        <v>54</v>
      </c>
      <c r="C14" s="4" t="s">
        <v>64</v>
      </c>
      <c r="D14" s="3"/>
    </row>
    <row r="15" spans="1:10" x14ac:dyDescent="0.25">
      <c r="A15" t="s">
        <v>167</v>
      </c>
      <c r="B15" s="1" t="s">
        <v>55</v>
      </c>
      <c r="C15" s="4" t="s">
        <v>65</v>
      </c>
      <c r="D15" s="3"/>
    </row>
    <row r="16" spans="1:10" x14ac:dyDescent="0.25">
      <c r="C16" s="4" t="s">
        <v>66</v>
      </c>
      <c r="D16" s="3"/>
    </row>
    <row r="17" spans="3:4" x14ac:dyDescent="0.25">
      <c r="C17" s="4" t="s">
        <v>46</v>
      </c>
      <c r="D17" s="3"/>
    </row>
    <row r="18" spans="3:4" x14ac:dyDescent="0.25">
      <c r="C18" s="4" t="s">
        <v>67</v>
      </c>
      <c r="D18" s="3"/>
    </row>
    <row r="19" spans="3:4" x14ac:dyDescent="0.25">
      <c r="C19" s="4" t="s">
        <v>68</v>
      </c>
      <c r="D19" s="3"/>
    </row>
    <row r="20" spans="3:4" x14ac:dyDescent="0.25">
      <c r="C20" s="4" t="s">
        <v>69</v>
      </c>
      <c r="D20" s="3"/>
    </row>
    <row r="21" spans="3:4" x14ac:dyDescent="0.25">
      <c r="C21" s="4" t="s">
        <v>70</v>
      </c>
      <c r="D21" s="3"/>
    </row>
    <row r="22" spans="3:4" x14ac:dyDescent="0.25">
      <c r="C22" s="4" t="s">
        <v>71</v>
      </c>
      <c r="D22" s="3"/>
    </row>
    <row r="23" spans="3:4" x14ac:dyDescent="0.25">
      <c r="C23" s="4" t="s">
        <v>72</v>
      </c>
      <c r="D23" s="3"/>
    </row>
    <row r="24" spans="3:4" x14ac:dyDescent="0.25">
      <c r="C24" s="4" t="s">
        <v>73</v>
      </c>
      <c r="D24" s="3"/>
    </row>
    <row r="25" spans="3:4" ht="30" x14ac:dyDescent="0.25">
      <c r="C25" s="4" t="s">
        <v>74</v>
      </c>
      <c r="D25" s="3"/>
    </row>
    <row r="26" spans="3:4" ht="45" x14ac:dyDescent="0.25">
      <c r="C26" s="4" t="s">
        <v>75</v>
      </c>
      <c r="D26" s="3"/>
    </row>
    <row r="27" spans="3:4" x14ac:dyDescent="0.25">
      <c r="C27" s="4" t="s">
        <v>121</v>
      </c>
      <c r="D27" s="3"/>
    </row>
    <row r="28" spans="3:4" x14ac:dyDescent="0.25">
      <c r="C28" s="4" t="s">
        <v>76</v>
      </c>
      <c r="D28" s="3"/>
    </row>
    <row r="29" spans="3:4" x14ac:dyDescent="0.25">
      <c r="C29" s="4" t="s">
        <v>77</v>
      </c>
      <c r="D29" s="3"/>
    </row>
    <row r="30" spans="3:4" x14ac:dyDescent="0.25">
      <c r="C30" s="4" t="s">
        <v>78</v>
      </c>
      <c r="D30" s="3"/>
    </row>
    <row r="31" spans="3:4" ht="30" x14ac:dyDescent="0.25">
      <c r="C31" s="4" t="s">
        <v>79</v>
      </c>
      <c r="D31" s="3"/>
    </row>
    <row r="32" spans="3:4" x14ac:dyDescent="0.25">
      <c r="C32" s="4" t="s">
        <v>80</v>
      </c>
      <c r="D32" s="3"/>
    </row>
    <row r="33" spans="3:4" x14ac:dyDescent="0.25">
      <c r="C33" s="4" t="s">
        <v>81</v>
      </c>
      <c r="D33" s="3"/>
    </row>
    <row r="34" spans="3:4" x14ac:dyDescent="0.25">
      <c r="C34" s="4" t="s">
        <v>82</v>
      </c>
      <c r="D34" s="3"/>
    </row>
    <row r="35" spans="3:4" x14ac:dyDescent="0.25">
      <c r="C35" s="4" t="s">
        <v>83</v>
      </c>
      <c r="D35" s="3"/>
    </row>
    <row r="36" spans="3:4" x14ac:dyDescent="0.25">
      <c r="C36" s="4" t="s">
        <v>84</v>
      </c>
      <c r="D36" s="3"/>
    </row>
    <row r="37" spans="3:4" x14ac:dyDescent="0.25">
      <c r="C37" s="4" t="s">
        <v>85</v>
      </c>
      <c r="D37" s="3"/>
    </row>
    <row r="38" spans="3:4" ht="30" x14ac:dyDescent="0.25">
      <c r="C38" s="4" t="s">
        <v>86</v>
      </c>
      <c r="D38" s="3"/>
    </row>
    <row r="39" spans="3:4" x14ac:dyDescent="0.25">
      <c r="C39" s="4" t="s">
        <v>44</v>
      </c>
      <c r="D39" s="3"/>
    </row>
    <row r="40" spans="3:4" x14ac:dyDescent="0.25">
      <c r="C40" s="4" t="s">
        <v>87</v>
      </c>
      <c r="D40" s="3"/>
    </row>
    <row r="41" spans="3:4" x14ac:dyDescent="0.25">
      <c r="C41" s="4" t="s">
        <v>88</v>
      </c>
      <c r="D41" s="3"/>
    </row>
    <row r="42" spans="3:4" x14ac:dyDescent="0.25">
      <c r="C42" s="4" t="s">
        <v>89</v>
      </c>
      <c r="D42" s="3"/>
    </row>
    <row r="43" spans="3:4" x14ac:dyDescent="0.25">
      <c r="C43" s="4" t="s">
        <v>90</v>
      </c>
      <c r="D43" s="3"/>
    </row>
    <row r="44" spans="3:4" ht="45" x14ac:dyDescent="0.25">
      <c r="C44" s="4" t="s">
        <v>91</v>
      </c>
      <c r="D44" s="3"/>
    </row>
    <row r="45" spans="3:4" x14ac:dyDescent="0.25">
      <c r="C45" s="5" t="s">
        <v>40</v>
      </c>
      <c r="D45" s="3"/>
    </row>
    <row r="46" spans="3:4" x14ac:dyDescent="0.25">
      <c r="C46" s="4" t="s">
        <v>92</v>
      </c>
      <c r="D46" s="3"/>
    </row>
    <row r="47" spans="3:4" x14ac:dyDescent="0.25">
      <c r="C47" s="4" t="s">
        <v>93</v>
      </c>
      <c r="D47" s="3"/>
    </row>
    <row r="48" spans="3:4" x14ac:dyDescent="0.25">
      <c r="C48" s="4" t="s">
        <v>94</v>
      </c>
      <c r="D48" s="3"/>
    </row>
    <row r="49" spans="3:4" x14ac:dyDescent="0.25">
      <c r="C49" s="4" t="s">
        <v>95</v>
      </c>
      <c r="D49" s="3"/>
    </row>
    <row r="50" spans="3:4" x14ac:dyDescent="0.25">
      <c r="C50" s="4" t="s">
        <v>96</v>
      </c>
      <c r="D50" s="3"/>
    </row>
    <row r="51" spans="3:4" ht="30" x14ac:dyDescent="0.25">
      <c r="C51" s="4" t="s">
        <v>97</v>
      </c>
      <c r="D51" s="3"/>
    </row>
    <row r="52" spans="3:4" x14ac:dyDescent="0.25">
      <c r="C52" s="4" t="s">
        <v>98</v>
      </c>
      <c r="D52" s="3"/>
    </row>
    <row r="53" spans="3:4" x14ac:dyDescent="0.25">
      <c r="C53" s="4" t="s">
        <v>99</v>
      </c>
      <c r="D53" s="3"/>
    </row>
    <row r="54" spans="3:4" x14ac:dyDescent="0.25">
      <c r="C54" s="4" t="s">
        <v>100</v>
      </c>
      <c r="D54" s="3"/>
    </row>
    <row r="55" spans="3:4" x14ac:dyDescent="0.25">
      <c r="C55" s="4" t="s">
        <v>101</v>
      </c>
      <c r="D55" s="3"/>
    </row>
    <row r="56" spans="3:4" x14ac:dyDescent="0.25">
      <c r="C56" s="4" t="s">
        <v>102</v>
      </c>
      <c r="D56" s="3"/>
    </row>
    <row r="57" spans="3:4" x14ac:dyDescent="0.25">
      <c r="C57" s="4" t="s">
        <v>103</v>
      </c>
      <c r="D57" s="3"/>
    </row>
    <row r="58" spans="3:4" x14ac:dyDescent="0.25">
      <c r="C58" s="9" t="s">
        <v>123</v>
      </c>
      <c r="D58" s="3"/>
    </row>
    <row r="59" spans="3:4" ht="30" x14ac:dyDescent="0.25">
      <c r="C59" s="4" t="s">
        <v>104</v>
      </c>
      <c r="D59" s="3"/>
    </row>
    <row r="60" spans="3:4" x14ac:dyDescent="0.25">
      <c r="C60" s="4" t="s">
        <v>105</v>
      </c>
      <c r="D60" s="3"/>
    </row>
    <row r="61" spans="3:4" x14ac:dyDescent="0.25">
      <c r="C61" s="4" t="s">
        <v>106</v>
      </c>
      <c r="D61" s="3"/>
    </row>
    <row r="62" spans="3:4" x14ac:dyDescent="0.25">
      <c r="C62" s="4" t="s">
        <v>107</v>
      </c>
      <c r="D62" s="3"/>
    </row>
    <row r="63" spans="3:4" x14ac:dyDescent="0.25">
      <c r="C63" s="4" t="s">
        <v>108</v>
      </c>
      <c r="D63" s="3"/>
    </row>
    <row r="64" spans="3:4" x14ac:dyDescent="0.25">
      <c r="C64" s="4" t="s">
        <v>109</v>
      </c>
      <c r="D64" s="3"/>
    </row>
    <row r="65" spans="3:4" x14ac:dyDescent="0.25">
      <c r="C65" s="4" t="s">
        <v>110</v>
      </c>
      <c r="D65" s="3"/>
    </row>
    <row r="66" spans="3:4" x14ac:dyDescent="0.25">
      <c r="C66" s="4" t="s">
        <v>111</v>
      </c>
      <c r="D66" s="3"/>
    </row>
    <row r="67" spans="3:4" x14ac:dyDescent="0.25">
      <c r="C67" s="4" t="s">
        <v>112</v>
      </c>
      <c r="D67" s="3"/>
    </row>
  </sheetData>
  <sheetProtection algorithmName="SHA-512" hashValue="U5WP6oK7DesK1KAKcDdLRDtko7b/Urd+EesirLhkqm9baxkk+ywRPt6rmtNfwHWyzh6sqRPEA+UFrn7WrrzHtQ==" saltValue="oXCv/gVODBeoGQSvqEBbew==" spinCount="100000" sheet="1" objects="1" scenarios="1"/>
  <customSheetViews>
    <customSheetView guid="{EE421B92-3371-46ED-AB79-ACE882EB9F48}" state="hidden">
      <selection activeCell="G19" sqref="G19"/>
      <pageMargins left="0.7" right="0.7" top="0.78740157499999996" bottom="0.78740157499999996" header="0.3" footer="0.3"/>
    </customSheetView>
    <customSheetView guid="{21AA4CC3-78B6-450C-8409-6549C50899B6}" state="hidden">
      <selection activeCell="G19" sqref="G19"/>
      <pageMargins left="0.7" right="0.7" top="0.78740157499999996" bottom="0.78740157499999996" header="0.3" footer="0.3"/>
    </customSheetView>
    <customSheetView guid="{808BF632-861F-413C-B976-AFE210849C0E}" state="hidden">
      <selection activeCell="G19" sqref="G19"/>
      <pageMargins left="0.7" right="0.7" top="0.78740157499999996" bottom="0.78740157499999996" header="0.3" footer="0.3"/>
    </customSheetView>
    <customSheetView guid="{C1FEE66A-3EF4-4F88-87DF-30ACD3746783}" state="hidden">
      <selection activeCell="G19" sqref="G19"/>
      <pageMargins left="0.7" right="0.7" top="0.78740157499999996" bottom="0.78740157499999996" header="0.3" footer="0.3"/>
    </customSheetView>
    <customSheetView guid="{C50AAA41-C098-4F86-9548-F433412BC9A2}" state="hidden">
      <selection activeCell="G19" sqref="G19"/>
      <pageMargins left="0.7" right="0.7" top="0.78740157499999996" bottom="0.78740157499999996" header="0.3" footer="0.3"/>
    </customSheetView>
    <customSheetView guid="{55C05027-CD88-44BC-BB51-0830F2BB2D28}" state="hidden">
      <selection activeCell="G19" sqref="G19"/>
      <pageMargins left="0.7" right="0.7" top="0.78740157499999996" bottom="0.78740157499999996" header="0.3" footer="0.3"/>
    </customSheetView>
    <customSheetView guid="{1C156654-7679-4E9E-9729-426356F8626D}" state="hidden">
      <selection activeCell="G19" sqref="G19"/>
      <pageMargins left="0.7" right="0.7" top="0.78740157499999996" bottom="0.78740157499999996" header="0.3" footer="0.3"/>
    </customSheetView>
    <customSheetView guid="{E2811D54-71F3-489F-AF93-43E3010497AA}" state="hidden">
      <selection activeCell="G19" sqref="G19"/>
      <pageMargins left="0.7" right="0.7" top="0.78740157499999996" bottom="0.78740157499999996" header="0.3" footer="0.3"/>
    </customSheetView>
    <customSheetView guid="{561AE4E7-8511-4BC9-A05B-FBDDD15F31C2}" state="hidden">
      <selection activeCell="G19" sqref="G19"/>
      <pageMargins left="0.7" right="0.7" top="0.78740157499999996" bottom="0.78740157499999996" header="0.3" footer="0.3"/>
    </customSheetView>
    <customSheetView guid="{2FA35E6A-9667-4FA7-91B5-89B564594059}" state="hidden">
      <selection activeCell="G19" sqref="G19"/>
      <pageMargins left="0.7" right="0.7" top="0.78740157499999996" bottom="0.78740157499999996" header="0.3" footer="0.3"/>
    </customSheetView>
    <customSheetView guid="{44540C88-B480-415F-A8BD-B391F8590695}" state="hidden">
      <selection activeCell="G19" sqref="G19"/>
      <pageMargins left="0.7" right="0.7" top="0.78740157499999996" bottom="0.78740157499999996" header="0.3" footer="0.3"/>
    </customSheetView>
    <customSheetView guid="{53DE644B-DFBE-46AD-B40E-A3F6770863A0}" state="hidden">
      <selection activeCell="G19" sqref="G19"/>
      <pageMargins left="0.7" right="0.7" top="0.78740157499999996" bottom="0.78740157499999996" header="0.3" footer="0.3"/>
    </customSheetView>
    <customSheetView guid="{3132D2DA-2B5E-44A1-B9A0-3B2F5909251F}" state="hidden">
      <selection activeCell="G19" sqref="G19"/>
      <pageMargins left="0.7" right="0.7" top="0.78740157499999996" bottom="0.78740157499999996" header="0.3" footer="0.3"/>
    </customSheetView>
    <customSheetView guid="{665BDF93-7F54-4BAB-B687-055CE1D39B80}" state="hidden">
      <selection activeCell="G19" sqref="G19"/>
      <pageMargins left="0.7" right="0.7" top="0.78740157499999996" bottom="0.78740157499999996" header="0.3" footer="0.3"/>
    </customSheetView>
    <customSheetView guid="{4C917700-68A9-435F-8306-CC3A577E3383}" state="hidden">
      <selection activeCell="G19" sqref="G19"/>
      <pageMargins left="0.7" right="0.7" top="0.78740157499999996" bottom="0.78740157499999996" header="0.3" footer="0.3"/>
    </customSheetView>
    <customSheetView guid="{0B34AF21-698F-49F3-B63F-0C4F5D162949}" state="hidden">
      <selection activeCell="G19" sqref="G19"/>
      <pageMargins left="0.7" right="0.7" top="0.78740157499999996" bottom="0.78740157499999996" header="0.3" footer="0.3"/>
    </customSheetView>
    <customSheetView guid="{36158AE7-78E3-4C44-9ACB-1F047CDC3B21}" state="hidden">
      <selection activeCell="G19" sqref="G19"/>
      <pageMargins left="0.7" right="0.7" top="0.78740157499999996" bottom="0.78740157499999996" header="0.3" footer="0.3"/>
    </customSheetView>
    <customSheetView guid="{457A1EDA-DC47-4307-81AD-35A52D58830B}" state="hidden">
      <selection activeCell="G19" sqref="G19"/>
      <pageMargins left="0.7" right="0.7" top="0.78740157499999996" bottom="0.78740157499999996" header="0.3" footer="0.3"/>
    </customSheetView>
    <customSheetView guid="{983F14E2-1138-4317-A006-74181ACC88A2}" state="hidden">
      <selection activeCell="G19" sqref="G19"/>
      <pageMargins left="0.7" right="0.7" top="0.78740157499999996" bottom="0.78740157499999996" header="0.3" footer="0.3"/>
    </customSheetView>
    <customSheetView guid="{C564E3BA-6F26-43E8-B9B3-49E901ADF353}" state="hidden">
      <selection activeCell="G19" sqref="G19"/>
      <pageMargins left="0.7" right="0.7" top="0.78740157499999996" bottom="0.78740157499999996" header="0.3" footer="0.3"/>
    </customSheetView>
    <customSheetView guid="{510F66FD-3242-4079-AA47-95F7C68E9B80}" state="hidden">
      <selection activeCell="G19" sqref="G19"/>
      <pageMargins left="0.7" right="0.7" top="0.78740157499999996" bottom="0.78740157499999996" header="0.3" footer="0.3"/>
    </customSheetView>
    <customSheetView guid="{0877FCBA-42F0-47A1-8C94-62311A3C35C9}" state="hidden">
      <selection activeCell="G19" sqref="G19"/>
      <pageMargins left="0.7" right="0.7" top="0.78740157499999996" bottom="0.78740157499999996" header="0.3" footer="0.3"/>
    </customSheetView>
    <customSheetView guid="{3FBC9051-EE8E-43D7-927C-51F864E774DC}" state="hidden">
      <selection activeCell="G19" sqref="G19"/>
      <pageMargins left="0.7" right="0.7" top="0.78740157499999996" bottom="0.78740157499999996" header="0.3" footer="0.3"/>
    </customSheetView>
    <customSheetView guid="{BF43B832-E1CE-480A-BC92-EE67205D223A}" state="hidden">
      <selection activeCell="G19" sqref="G19"/>
      <pageMargins left="0.7" right="0.7" top="0.78740157499999996" bottom="0.78740157499999996" header="0.3" footer="0.3"/>
    </customSheetView>
    <customSheetView guid="{D4D7DFFF-5FD7-4E56-9749-A4E821EABC45}" state="hidden">
      <selection activeCell="G19" sqref="G19"/>
      <pageMargins left="0.7" right="0.7" top="0.78740157499999996" bottom="0.78740157499999996" header="0.3" footer="0.3"/>
    </customSheetView>
    <customSheetView guid="{D7E69913-46B4-4CFA-A2F6-59538DAD7AB4}" state="hidden">
      <selection activeCell="G19" sqref="G19"/>
      <pageMargins left="0.7" right="0.7" top="0.78740157499999996" bottom="0.78740157499999996" header="0.3" footer="0.3"/>
    </customSheetView>
    <customSheetView guid="{485798B2-8C0C-4DE7-8A67-BCEC292BFE18}" state="hidden">
      <selection activeCell="G19" sqref="G19"/>
      <pageMargins left="0.7" right="0.7" top="0.78740157499999996" bottom="0.78740157499999996" header="0.3" footer="0.3"/>
    </customSheetView>
    <customSheetView guid="{4D1832A0-1350-42AA-B59C-619BE229323A}" state="hidden">
      <selection activeCell="J10" sqref="J10"/>
      <pageMargins left="0.7" right="0.7" top="0.78740157499999996" bottom="0.78740157499999996" header="0.3" footer="0.3"/>
    </customSheetView>
    <customSheetView guid="{9252D25E-20A3-4077-AB6A-579A86876800}" state="hidden">
      <selection activeCell="J10" sqref="J10"/>
      <pageMargins left="0.7" right="0.7" top="0.78740157499999996" bottom="0.78740157499999996" header="0.3" footer="0.3"/>
    </customSheetView>
    <customSheetView guid="{AB718803-202B-475A-9854-F62C77A3D271}" state="hidden">
      <selection activeCell="J10" sqref="J10"/>
      <pageMargins left="0.7" right="0.7" top="0.78740157499999996" bottom="0.78740157499999996" header="0.3" footer="0.3"/>
    </customSheetView>
    <customSheetView guid="{D7141B54-EB07-4A88-9A6A-63189EA63A7D}" state="hidden">
      <selection activeCell="J10" sqref="J10"/>
      <pageMargins left="0.7" right="0.7" top="0.78740157499999996" bottom="0.78740157499999996" header="0.3" footer="0.3"/>
    </customSheetView>
    <customSheetView guid="{30E7101A-8FF2-427A-88AB-82D9E2F9F40B}" state="hidden">
      <selection activeCell="J10" sqref="J10"/>
      <pageMargins left="0.7" right="0.7" top="0.78740157499999996" bottom="0.78740157499999996" header="0.3" footer="0.3"/>
    </customSheetView>
    <customSheetView guid="{D40678CB-3A9D-4134-899E-F58E9F9D3F1A}" state="hidden">
      <selection activeCell="J10" sqref="J10"/>
      <pageMargins left="0.7" right="0.7" top="0.78740157499999996" bottom="0.78740157499999996" header="0.3" footer="0.3"/>
    </customSheetView>
    <customSheetView guid="{D43597F2-EE9D-4CAB-8B98-8D394D2C3885}" state="hidden">
      <selection activeCell="J10" sqref="J10"/>
      <pageMargins left="0.7" right="0.7" top="0.78740157499999996" bottom="0.78740157499999996" header="0.3" footer="0.3"/>
    </customSheetView>
    <customSheetView guid="{F37F0970-FEB5-4E75-ABAB-F8BF76614900}" state="hidden">
      <selection activeCell="J10" sqref="J10"/>
      <pageMargins left="0.7" right="0.7" top="0.78740157499999996" bottom="0.78740157499999996" header="0.3" footer="0.3"/>
    </customSheetView>
    <customSheetView guid="{67519B63-A7BE-49DB-9089-93ADF400166E}" state="hidden">
      <selection activeCell="J10" sqref="J10"/>
      <pageMargins left="0.7" right="0.7" top="0.78740157499999996" bottom="0.78740157499999996" header="0.3" footer="0.3"/>
    </customSheetView>
    <customSheetView guid="{E4FDC467-7BE6-4B6F-82A4-24B1FE39F6E5}" state="hidden">
      <selection activeCell="J10" sqref="J10"/>
      <pageMargins left="0.7" right="0.7" top="0.78740157499999996" bottom="0.78740157499999996" header="0.3" footer="0.3"/>
    </customSheetView>
    <customSheetView guid="{C956137A-582E-4E00-A88B-84328C71F264}" state="hidden">
      <selection activeCell="J10" sqref="J10"/>
      <pageMargins left="0.7" right="0.7" top="0.78740157499999996" bottom="0.78740157499999996" header="0.3" footer="0.3"/>
    </customSheetView>
    <customSheetView guid="{E7057AB0-A388-4314-878B-A67104F0434C}" state="hidden">
      <selection activeCell="J10" sqref="J10"/>
      <pageMargins left="0.7" right="0.7" top="0.78740157499999996" bottom="0.78740157499999996" header="0.3" footer="0.3"/>
    </customSheetView>
    <customSheetView guid="{DB4F8E48-222A-4E06-A0E6-0955967294D8}" state="hidden">
      <selection activeCell="J10" sqref="J10"/>
      <pageMargins left="0.7" right="0.7" top="0.78740157499999996" bottom="0.78740157499999996" header="0.3" footer="0.3"/>
    </customSheetView>
    <customSheetView guid="{999CA150-8DCE-4E32-8D10-145A59BC3551}" state="hidden">
      <selection activeCell="J10" sqref="J10"/>
      <pageMargins left="0.7" right="0.7" top="0.78740157499999996" bottom="0.78740157499999996" header="0.3" footer="0.3"/>
    </customSheetView>
    <customSheetView guid="{F7B16345-14AA-4511-A767-D930A288463E}" state="hidden">
      <selection activeCell="J10" sqref="J10"/>
      <pageMargins left="0.7" right="0.7" top="0.78740157499999996" bottom="0.78740157499999996" header="0.3" footer="0.3"/>
    </customSheetView>
    <customSheetView guid="{60D0E61E-870C-4CDF-BB99-C8CAA4E82AA8}" state="hidden">
      <selection activeCell="J10" sqref="J10"/>
      <pageMargins left="0.7" right="0.7" top="0.78740157499999996" bottom="0.78740157499999996" header="0.3" footer="0.3"/>
    </customSheetView>
    <customSheetView guid="{37890C6C-D720-4964-8AE8-1FBA9E749542}" state="hidden">
      <selection activeCell="J10" sqref="J10"/>
      <pageMargins left="0.7" right="0.7" top="0.78740157499999996" bottom="0.78740157499999996" header="0.3" footer="0.3"/>
    </customSheetView>
    <customSheetView guid="{4EF2CA28-13D9-41B6-879A-0D93E9B77AC3}" state="hidden">
      <selection activeCell="J10" sqref="J10"/>
      <pageMargins left="0.7" right="0.7" top="0.78740157499999996" bottom="0.78740157499999996" header="0.3" footer="0.3"/>
    </customSheetView>
    <customSheetView guid="{94861542-D400-4F42-8A0E-23210C622E40}" state="hidden">
      <selection activeCell="J10" sqref="J10"/>
      <pageMargins left="0.7" right="0.7" top="0.78740157499999996" bottom="0.78740157499999996" header="0.3" footer="0.3"/>
    </customSheetView>
    <customSheetView guid="{69CA417D-4A17-44A3-B3B8-362005F2FE19}" state="hidden">
      <selection activeCell="J10" sqref="J10"/>
      <pageMargins left="0.7" right="0.7" top="0.78740157499999996" bottom="0.78740157499999996" header="0.3" footer="0.3"/>
    </customSheetView>
    <customSheetView guid="{E0745C0C-2646-4511-A597-A7DC998C8F7D}" state="hidden">
      <selection activeCell="J10" sqref="J10"/>
      <pageMargins left="0.7" right="0.7" top="0.78740157499999996" bottom="0.78740157499999996" header="0.3" footer="0.3"/>
    </customSheetView>
    <customSheetView guid="{871C34A6-5ABD-4869-A379-F79830685C7A}" state="hidden">
      <selection activeCell="J10" sqref="J10"/>
      <pageMargins left="0.7" right="0.7" top="0.78740157499999996" bottom="0.78740157499999996" header="0.3" footer="0.3"/>
    </customSheetView>
    <customSheetView guid="{5AFFC8F5-4563-4020-A883-89BD1AD2D58B}" state="hidden">
      <selection activeCell="J10" sqref="J10"/>
      <pageMargins left="0.7" right="0.7" top="0.78740157499999996" bottom="0.78740157499999996" header="0.3" footer="0.3"/>
    </customSheetView>
    <customSheetView guid="{BEA1B9F0-FBF6-4B2F-A238-F76831B617DC}" state="hidden">
      <selection activeCell="J10" sqref="J10"/>
      <pageMargins left="0.7" right="0.7" top="0.78740157499999996" bottom="0.78740157499999996" header="0.3" footer="0.3"/>
    </customSheetView>
    <customSheetView guid="{C7030006-49DC-4534-B9BC-3C593E4DEC3B}" state="hidden">
      <selection activeCell="J10" sqref="J10"/>
      <pageMargins left="0.7" right="0.7" top="0.78740157499999996" bottom="0.78740157499999996" header="0.3" footer="0.3"/>
    </customSheetView>
    <customSheetView guid="{32E3223D-4026-4A1B-8047-21E877FBA03A}" state="hidden">
      <selection activeCell="J10" sqref="J10"/>
      <pageMargins left="0.7" right="0.7" top="0.78740157499999996" bottom="0.78740157499999996" header="0.3" footer="0.3"/>
    </customSheetView>
    <customSheetView guid="{94422130-7810-4637-B99A-770295043676}" state="hidden">
      <selection activeCell="J10" sqref="J10"/>
      <pageMargins left="0.7" right="0.7" top="0.78740157499999996" bottom="0.78740157499999996" header="0.3" footer="0.3"/>
    </customSheetView>
    <customSheetView guid="{F23A39CD-B2AE-4112-92B0-68FDF6C576BC}" state="hidden">
      <selection activeCell="J10" sqref="J10"/>
      <pageMargins left="0.7" right="0.7" top="0.78740157499999996" bottom="0.78740157499999996" header="0.3" footer="0.3"/>
    </customSheetView>
    <customSheetView guid="{E66CEA9D-B2B9-408C-833C-FA63B9A5DBE6}" state="hidden">
      <selection activeCell="J10" sqref="J10"/>
      <pageMargins left="0.7" right="0.7" top="0.78740157499999996" bottom="0.78740157499999996" header="0.3" footer="0.3"/>
    </customSheetView>
    <customSheetView guid="{57F5E60C-5FE1-4C0B-9729-023A6908EE79}" state="hidden">
      <selection activeCell="G19" sqref="G19"/>
      <pageMargins left="0.7" right="0.7" top="0.78740157499999996" bottom="0.78740157499999996" header="0.3" footer="0.3"/>
    </customSheetView>
    <customSheetView guid="{9CDACBC6-805E-431E-9D7D-71264BF89D31}" state="hidden">
      <selection activeCell="G19" sqref="G19"/>
      <pageMargins left="0.7" right="0.7" top="0.78740157499999996" bottom="0.78740157499999996" header="0.3" footer="0.3"/>
    </customSheetView>
    <customSheetView guid="{46E93261-C647-47AF-A2C1-180350097819}" state="hidden">
      <selection activeCell="G19" sqref="G19"/>
      <pageMargins left="0.7" right="0.7" top="0.78740157499999996" bottom="0.78740157499999996" header="0.3" footer="0.3"/>
    </customSheetView>
    <customSheetView guid="{4B8B51F8-4B43-472D-8066-649A6E388858}" state="hidden">
      <selection activeCell="G19" sqref="G19"/>
      <pageMargins left="0.7" right="0.7" top="0.78740157499999996" bottom="0.78740157499999996" header="0.3" footer="0.3"/>
    </customSheetView>
    <customSheetView guid="{C95F0256-8871-4D50-AF2B-871C5A24D1EA}" state="hidden">
      <selection activeCell="G19" sqref="G19"/>
      <pageMargins left="0.7" right="0.7" top="0.78740157499999996" bottom="0.78740157499999996" header="0.3" footer="0.3"/>
    </customSheetView>
    <customSheetView guid="{BB4AC9E2-A763-4EE2-9B5C-90674A9AB0D0}" state="hidden">
      <selection activeCell="G19" sqref="G19"/>
      <pageMargins left="0.7" right="0.7" top="0.78740157499999996" bottom="0.78740157499999996" header="0.3" footer="0.3"/>
    </customSheetView>
    <customSheetView guid="{0B293348-CE20-4E00-8B29-68822EA2F5F4}" state="hidden">
      <selection activeCell="G19" sqref="G19"/>
      <pageMargins left="0.7" right="0.7" top="0.78740157499999996" bottom="0.78740157499999996" header="0.3" footer="0.3"/>
    </customSheetView>
    <customSheetView guid="{CC854820-BE2F-4CD1-B52A-C6401549CEA4}" state="hidden">
      <selection activeCell="G19" sqref="G19"/>
      <pageMargins left="0.7" right="0.7" top="0.78740157499999996" bottom="0.78740157499999996" header="0.3" footer="0.3"/>
    </customSheetView>
    <customSheetView guid="{E8E222E2-506F-409A-9B7A-4B3925C83277}" state="hidden">
      <selection activeCell="G19" sqref="G19"/>
      <pageMargins left="0.7" right="0.7" top="0.78740157499999996" bottom="0.78740157499999996" header="0.3" footer="0.3"/>
    </customSheetView>
    <customSheetView guid="{600860F7-42A1-4FF1-99AE-AFEAC037A660}" state="hidden">
      <selection activeCell="G19" sqref="G19"/>
      <pageMargins left="0.7" right="0.7" top="0.78740157499999996" bottom="0.78740157499999996" header="0.3" footer="0.3"/>
    </customSheetView>
    <customSheetView guid="{353CF5C8-9D4D-4BEC-BFE3-A6A0E8180FB7}" state="hidden">
      <selection activeCell="G19" sqref="G19"/>
      <pageMargins left="0.7" right="0.7" top="0.78740157499999996" bottom="0.78740157499999996" header="0.3" footer="0.3"/>
    </customSheetView>
    <customSheetView guid="{880CE63B-2C3E-4403-BAE3-0C941340B114}" state="hidden">
      <selection activeCell="G19" sqref="G19"/>
      <pageMargins left="0.7" right="0.7" top="0.78740157499999996" bottom="0.78740157499999996" header="0.3" footer="0.3"/>
    </customSheetView>
    <customSheetView guid="{A2FDF997-5F5A-4502-9C8D-9940328BCF71}" state="hidden">
      <selection activeCell="G19" sqref="G19"/>
      <pageMargins left="0.7" right="0.7" top="0.78740157499999996" bottom="0.78740157499999996" header="0.3" footer="0.3"/>
    </customSheetView>
    <customSheetView guid="{D97F494D-12B2-4CC3-B554-6B29AFA133EB}" state="hidden">
      <selection activeCell="G19" sqref="G19"/>
      <pageMargins left="0.7" right="0.7" top="0.78740157499999996" bottom="0.78740157499999996" header="0.3" footer="0.3"/>
    </customSheetView>
    <customSheetView guid="{1AE88D83-13D0-4C30-A6B3-FC8B97B48673}" state="hidden">
      <selection activeCell="G19" sqref="G19"/>
      <pageMargins left="0.7" right="0.7" top="0.78740157499999996" bottom="0.78740157499999996" header="0.3" footer="0.3"/>
    </customSheetView>
    <customSheetView guid="{E6FD29F3-AE31-4582-8E37-5521F30DCE3F}" state="hidden">
      <selection activeCell="G19" sqref="G19"/>
      <pageMargins left="0.7" right="0.7" top="0.78740157499999996" bottom="0.78740157499999996" header="0.3" footer="0.3"/>
    </customSheetView>
    <customSheetView guid="{6FE22369-EE7E-4AAC-B5BF-5BBCC7137676}" state="hidden">
      <selection activeCell="G19" sqref="G19"/>
      <pageMargins left="0.7" right="0.7" top="0.78740157499999996" bottom="0.78740157499999996" header="0.3" footer="0.3"/>
    </customSheetView>
    <customSheetView guid="{60B9D6D2-08DB-4AD6-9C94-65CF9E2C27E0}" state="hidden">
      <selection activeCell="G19" sqref="G19"/>
      <pageMargins left="0.7" right="0.7" top="0.78740157499999996" bottom="0.78740157499999996" header="0.3" footer="0.3"/>
    </customSheetView>
    <customSheetView guid="{9F64E734-D1BD-457E-8F16-A1B170AA7B39}" state="hidden">
      <selection activeCell="G19" sqref="G19"/>
      <pageMargins left="0.7" right="0.7" top="0.78740157499999996" bottom="0.78740157499999996" header="0.3" footer="0.3"/>
    </customSheetView>
    <customSheetView guid="{5CEC8857-3BD0-442A-A5DC-066DAA3F27E4}" state="hidden">
      <selection activeCell="G19" sqref="G19"/>
      <pageMargins left="0.7" right="0.7" top="0.78740157499999996" bottom="0.78740157499999996" header="0.3" footer="0.3"/>
    </customSheetView>
    <customSheetView guid="{4B51A756-6685-44C8-AB47-0DFB74870606}" state="hidden">
      <selection activeCell="G19" sqref="G19"/>
      <pageMargins left="0.7" right="0.7" top="0.78740157499999996" bottom="0.78740157499999996" header="0.3" footer="0.3"/>
    </customSheetView>
    <customSheetView guid="{E7634A66-788B-44B2-AF3B-9D114EBE54EC}" state="hidden">
      <selection activeCell="G19" sqref="G19"/>
      <pageMargins left="0.7" right="0.7" top="0.78740157499999996" bottom="0.78740157499999996" header="0.3" footer="0.3"/>
    </customSheetView>
    <customSheetView guid="{8293C5C0-4CC6-4FA7-AAD3-76B6838E1F75}" state="hidden">
      <selection activeCell="G19" sqref="G19"/>
      <pageMargins left="0.7" right="0.7" top="0.78740157499999996" bottom="0.78740157499999996" header="0.3" footer="0.3"/>
    </customSheetView>
  </customSheetView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3D55BD9401E946B695EF4B933D16B8" ma:contentTypeVersion="8" ma:contentTypeDescription="Create a new document." ma:contentTypeScope="" ma:versionID="ec3dd8d2272091c644cf626cf52d6a04">
  <xsd:schema xmlns:xsd="http://www.w3.org/2001/XMLSchema" xmlns:xs="http://www.w3.org/2001/XMLSchema" xmlns:p="http://schemas.microsoft.com/office/2006/metadata/properties" xmlns:ns2="57538b31-bd31-4de1-af62-141580a65184" xmlns:ns3="160c4d8a-f795-417d-bbfb-8029b73d64d6" targetNamespace="http://schemas.microsoft.com/office/2006/metadata/properties" ma:root="true" ma:fieldsID="a2edae0afd332a5ec0282d6c3028eefd" ns2:_="" ns3:_="">
    <xsd:import namespace="57538b31-bd31-4de1-af62-141580a65184"/>
    <xsd:import namespace="160c4d8a-f795-417d-bbfb-8029b73d64d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538b31-bd31-4de1-af62-141580a6518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0c4d8a-f795-417d-bbfb-8029b73d64d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37E2F9-8CAC-4A4B-A686-74DEC5689205}"/>
</file>

<file path=customXml/itemProps2.xml><?xml version="1.0" encoding="utf-8"?>
<ds:datastoreItem xmlns:ds="http://schemas.openxmlformats.org/officeDocument/2006/customXml" ds:itemID="{751369A1-FF2D-4EC3-A9FD-B44752B29B27}"/>
</file>

<file path=customXml/itemProps3.xml><?xml version="1.0" encoding="utf-8"?>
<ds:datastoreItem xmlns:ds="http://schemas.openxmlformats.org/officeDocument/2006/customXml" ds:itemID="{C26AAF49-C705-4773-8912-422BFAB2570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5</vt:i4>
      </vt:variant>
      <vt:variant>
        <vt:lpstr>Pojmenované oblasti</vt:lpstr>
      </vt:variant>
      <vt:variant>
        <vt:i4>2</vt:i4>
      </vt:variant>
    </vt:vector>
  </HeadingPairs>
  <TitlesOfParts>
    <vt:vector size="7" baseType="lpstr">
      <vt:lpstr>Manuál</vt:lpstr>
      <vt:lpstr>Zásobník PD aktivní</vt:lpstr>
      <vt:lpstr>Evidence staveb</vt:lpstr>
      <vt:lpstr>List1</vt:lpstr>
      <vt:lpstr>Vzorce 2</vt:lpstr>
      <vt:lpstr>Fáze_projektu</vt:lpstr>
      <vt:lpstr>Z_části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2019-02-18T09:43:58Z</cp:lastPrinted>
  <dcterms:created xsi:type="dcterms:W3CDTF">2017-02-06T13:04:49Z</dcterms:created>
  <dcterms:modified xsi:type="dcterms:W3CDTF">2019-08-15T08:00:42Z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0x010100BE3D55BD9401E946B695EF4B933D16B8</vt:lpwstr>
  </property>
</Properties>
</file>