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2 - 001.01 - Hlavní ..." sheetId="2" r:id="rId2"/>
    <sheet name="SO 102 - 005.03 - Výsadba..." sheetId="3" r:id="rId3"/>
    <sheet name="SO 102_01 - 005.03 - Výsa..." sheetId="4" r:id="rId4"/>
    <sheet name="SO 102_02 - 005.03 - Výsa..." sheetId="5" r:id="rId5"/>
    <sheet name="SO 102_03 - 005.03 - Výsa..." sheetId="6" r:id="rId6"/>
    <sheet name="Pokyny pro vyplnění" sheetId="7" r:id="rId7"/>
  </sheets>
  <definedNames>
    <definedName name="_xlnm.Print_Area" localSheetId="0">'Rekapitulace stavby'!$D$4:$AO$36,'Rekapitulace stavby'!$C$42:$AQ$60</definedName>
    <definedName name="_xlnm._FilterDatabase" localSheetId="1" hidden="1">'SO 102 - 001.01 - Hlavní ...'!$C$90:$K$226</definedName>
    <definedName name="_xlnm.Print_Area" localSheetId="1">'SO 102 - 001.01 - Hlavní ...'!$C$4:$J$39,'SO 102 - 001.01 - Hlavní ...'!$C$45:$J$72,'SO 102 - 001.01 - Hlavní ...'!$C$78:$K$226</definedName>
    <definedName name="_xlnm._FilterDatabase" localSheetId="2" hidden="1">'SO 102 - 005.03 - Výsadba...'!$C$80:$K$119</definedName>
    <definedName name="_xlnm.Print_Area" localSheetId="2">'SO 102 - 005.03 - Výsadba...'!$C$4:$J$39,'SO 102 - 005.03 - Výsadba...'!$C$45:$J$62,'SO 102 - 005.03 - Výsadba...'!$C$68:$K$119</definedName>
    <definedName name="_xlnm._FilterDatabase" localSheetId="3" hidden="1">'SO 102_01 - 005.03 - Výsa...'!$C$80:$K$91</definedName>
    <definedName name="_xlnm.Print_Area" localSheetId="3">'SO 102_01 - 005.03 - Výsa...'!$C$4:$J$39,'SO 102_01 - 005.03 - Výsa...'!$C$45:$J$62,'SO 102_01 - 005.03 - Výsa...'!$C$68:$K$91</definedName>
    <definedName name="_xlnm._FilterDatabase" localSheetId="4" hidden="1">'SO 102_02 - 005.03 - Výsa...'!$C$80:$K$91</definedName>
    <definedName name="_xlnm.Print_Area" localSheetId="4">'SO 102_02 - 005.03 - Výsa...'!$C$4:$J$39,'SO 102_02 - 005.03 - Výsa...'!$C$45:$J$62,'SO 102_02 - 005.03 - Výsa...'!$C$68:$K$91</definedName>
    <definedName name="_xlnm._FilterDatabase" localSheetId="5" hidden="1">'SO 102_03 - 005.03 - Výsa...'!$C$80:$K$91</definedName>
    <definedName name="_xlnm.Print_Area" localSheetId="5">'SO 102_03 - 005.03 - Výsa...'!$C$4:$J$39,'SO 102_03 - 005.03 - Výsa...'!$C$45:$J$62,'SO 102_03 - 005.03 - Výsa...'!$C$68:$K$91</definedName>
    <definedName name="_xlnm.Print_Area" localSheetId="6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'SO 102 - 001.01 - Hlavní ...'!$90:$90</definedName>
    <definedName name="_xlnm.Print_Titles" localSheetId="2">'SO 102 - 005.03 - Výsadba...'!$80:$80</definedName>
    <definedName name="_xlnm.Print_Titles" localSheetId="3">'SO 102_01 - 005.03 - Výsa...'!$80:$80</definedName>
    <definedName name="_xlnm.Print_Titles" localSheetId="4">'SO 102_02 - 005.03 - Výsa...'!$80:$80</definedName>
    <definedName name="_xlnm.Print_Titles" localSheetId="5">'SO 102_03 - 005.03 - Výsa...'!$80:$80</definedName>
  </definedNames>
  <calcPr fullCalcOnLoad="1"/>
</workbook>
</file>

<file path=xl/sharedStrings.xml><?xml version="1.0" encoding="utf-8"?>
<sst xmlns="http://schemas.openxmlformats.org/spreadsheetml/2006/main" count="3460" uniqueCount="712">
  <si>
    <t>Export Komplet</t>
  </si>
  <si>
    <t>VZ</t>
  </si>
  <si>
    <t>2.0</t>
  </si>
  <si>
    <t>ZAMOK</t>
  </si>
  <si>
    <t>False</t>
  </si>
  <si>
    <t>{95ebe0ca-ea59-4f24-a9b1-8e8148440a46}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</si>
  <si>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</si>
  <si>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</si>
  <si>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</si>
  <si>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</si>
  <si>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</si>
  <si>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</si>
  <si>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</si>
  <si>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</si>
  <si>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130/2017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</si>
  <si>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</si>
  <si>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</si>
  <si>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Realizace plánu společných zařízení Košatka - I. etapa C11</t>
  </si>
  <si>
    <t>KSO:</t>
  </si>
  <si>
    <t>822 29</t>
  </si>
  <si>
    <t>CC-CZ:</t>
  </si>
  <si>
    <t>21121</t>
  </si>
  <si>
    <t>Místo:</t>
  </si>
  <si>
    <t>Obec Stará Ves nad Ondřejnicí</t>
  </si>
  <si>
    <t>Datum:</t>
  </si>
  <si>
    <t>2. 5. 2019</t>
  </si>
  <si>
    <t>Zadavatel:</t>
  </si>
  <si>
    <t>IČ:</t>
  </si>
  <si>
    <t>01312774</t>
  </si>
  <si>
    <t>ČR-SPÚ, KPÚ pro MS kraj, Pobočka Frýdek-Místek</t>
  </si>
  <si>
    <t>DIČ:</t>
  </si>
  <si>
    <t/>
  </si>
  <si>
    <t>Uchazeč:</t>
  </si>
  <si>
    <t>Vyplň údaj</t>
  </si>
  <si>
    <t>Projektant:</t>
  </si>
  <si>
    <t>47974460</t>
  </si>
  <si>
    <t>GEOCENTRUM, spol. s r. o.</t>
  </si>
  <si>
    <t>CZ47974460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</si>
  <si>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</si>
  <si>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</si>
  <si>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</si>
  <si>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</si>
  <si>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</si>
  <si>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</si>
  <si>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</si>
  <si>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</si>
  <si>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</si>
  <si>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</si>
  <si>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</si>
  <si>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</si>
  <si>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</si>
  <si>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</si>
  <si>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</si>
  <si>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</si>
  <si>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</si>
  <si>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</si>
  <si>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</si>
  <si>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</si>
  <si>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</si>
  <si>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</si>
  <si>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</si>
  <si>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</si>
  <si>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</si>
  <si>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</si>
  <si>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</si>
  <si>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</si>
  <si>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</si>
  <si>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</si>
  <si>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</si>
  <si>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</si>
  <si>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</si>
  <si>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</si>
  <si>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</si>
  <si>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</si>
  <si>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</si>
  <si>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</si>
  <si>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</si>
  <si>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</si>
  <si>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</si>
  <si>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</si>
  <si>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</si>
  <si>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102 - 001.01</t>
  </si>
  <si>
    <t>Hlavní polní cesta C11</t>
  </si>
  <si>
    <t>STA</t>
  </si>
  <si>
    <t>1</t>
  </si>
  <si>
    <t>{7e0dc162-d5fe-4e03-9eda-9816434e6937}</t>
  </si>
  <si>
    <t>2</t>
  </si>
  <si>
    <t>SO 102 - 005.03</t>
  </si>
  <si>
    <t>Výsadba C11</t>
  </si>
  <si>
    <t>{5a5a32fe-93df-4993-935f-d9c32f381f5e}</t>
  </si>
  <si>
    <t>SO 102_01 - 005.03</t>
  </si>
  <si>
    <t>Výsadba C11 - Následná péče - 1. rok</t>
  </si>
  <si>
    <t>{6214daa6-9734-49c4-a1b8-cc38fd1481b1}</t>
  </si>
  <si>
    <t>SO 102_02 - 005.03</t>
  </si>
  <si>
    <t>Výsadba C11 - Následná péče - 2. rok</t>
  </si>
  <si>
    <t>{e33795d0-0417-4809-8831-f58e43460fa5}</t>
  </si>
  <si>
    <t>SO 102_03 - 005.03</t>
  </si>
  <si>
    <t>Výsadba C11 - Následná péče - 3. rok</t>
  </si>
  <si>
    <t>{da81cda3-7bca-4621-a8ad-c902d743fb67}</t>
  </si>
  <si>
    <t>KRYCÍ LIST SOUPISU PRACÍ</t>
  </si>
  <si>
    <t>Objekt:</t>
  </si>
  <si>
    <t>SO 102 - 001.01 - Hlavní polní cesta C11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</si>
  <si>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</si>
  <si>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</si>
  <si>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</si>
  <si>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</si>
  <si>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</si>
  <si>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</si>
  <si>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</si>
  <si>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</si>
  <si>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</si>
  <si>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</si>
  <si>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</si>
  <si>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</si>
  <si>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</si>
  <si>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</si>
  <si>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</si>
  <si>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</si>
  <si>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</si>
  <si>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</si>
  <si>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</si>
  <si>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</si>
  <si>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</si>
  <si>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</si>
  <si>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</si>
  <si>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</si>
  <si>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</si>
  <si>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</si>
  <si>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</si>
  <si>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</si>
  <si>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</si>
  <si>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</si>
  <si>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</si>
  <si>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</si>
  <si>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</si>
  <si>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</si>
  <si>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121101103</t>
  </si>
  <si>
    <t>Sejmutí ornice nebo lesní půdy s vodorovným přemístěním na hromady v místě upotřebení nebo na dočasné či trvalé skládky se složením, na vzdálenost přes 100 do 250 m</t>
  </si>
  <si>
    <t>m3</t>
  </si>
  <si>
    <t>CS ÚRS 2018 01</t>
  </si>
  <si>
    <t>4</t>
  </si>
  <si>
    <t>73455260</t>
  </si>
  <si>
    <t>VV</t>
  </si>
  <si>
    <t>"001.01 polní cesta hlavní - odstranění humózní zeminy pro zpětné použití" 0,25*6822</t>
  </si>
  <si>
    <t>122201103</t>
  </si>
  <si>
    <t>Odkopávky a prokopávky nezapažené s přehozením výkopku na vzdálenost do 3 m nebo s naložením na dopravní prostředek v hornině tř. 3 přes 1 000 do 5 000 m3</t>
  </si>
  <si>
    <t>1032544698</t>
  </si>
  <si>
    <t>"001.01 polní cesta hlavní - výkop po hranu zemní pláně" 3307*1,5*0,4</t>
  </si>
  <si>
    <t>3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</si>
  <si>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</si>
  <si>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</si>
  <si>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-1754138707</t>
  </si>
  <si>
    <t>"001.01 polní cesta hlavní" 1984,2</t>
  </si>
  <si>
    <t>132201102</t>
  </si>
  <si>
    <t>Hloubení zapažených i nezapažených rýh šířky do 600 mm s urovnáním dna do předepsaného profilu a spádu v hornině tř. 3 přes 100 m3</t>
  </si>
  <si>
    <t>1206721352</t>
  </si>
  <si>
    <t>"001.01 polní cesta hlavní - rýha pro trativod" 851*0,25</t>
  </si>
  <si>
    <t>5</t>
  </si>
  <si>
    <t>132201109</t>
  </si>
  <si>
    <t>Hloubení zapažených i nezapažených rýh šířky do 600 mm s urovnáním dna do předepsaného profilu a spádu v hornině tř. 3 Příplatek k cenám za lepivost horniny tř. 3</t>
  </si>
  <si>
    <t>50994742</t>
  </si>
  <si>
    <t>"001.01 polní cesta hlavní" 212,75</t>
  </si>
  <si>
    <t>6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</si>
  <si>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</si>
  <si>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</si>
  <si>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-779783707</t>
  </si>
  <si>
    <t>"001.01 polní cesta hlavní - odvoz na skládku" 1984,2+212,75-774,075</t>
  </si>
  <si>
    <t>7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</si>
  <si>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</si>
  <si>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</si>
  <si>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800303194</t>
  </si>
  <si>
    <t>"001.01 polní cesta hlavní - předpoklad skládka Havířov cca 30 km" 20*1422,875</t>
  </si>
  <si>
    <t>8</t>
  </si>
  <si>
    <t>171201211</t>
  </si>
  <si>
    <t>Poplatek za uložení stavebního odpadu na skládce (skládkovné) zeminy a kameniva zatříděného do Katalogu odpadů pod kódem 170 504</t>
  </si>
  <si>
    <t>t</t>
  </si>
  <si>
    <t>-676608086</t>
  </si>
  <si>
    <t>"001.01 polní cesta hlavní" 1422,875*1750/1000</t>
  </si>
  <si>
    <t>10</t>
  </si>
  <si>
    <t>181951102</t>
  </si>
  <si>
    <t>Úprava pláně vyrovnáním výškových rozdílů v hornině tř. 1 až 4 se zhutněním</t>
  </si>
  <si>
    <t>m2</t>
  </si>
  <si>
    <t>1165119972</t>
  </si>
  <si>
    <t>"001.01 polní cesta hlavní - urovnání a zhutnění zemní pláně" 3307*1,5</t>
  </si>
  <si>
    <t>99</t>
  </si>
  <si>
    <t>171101101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</si>
  <si>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95 % PS</t>
  </si>
  <si>
    <t>-2082837250</t>
  </si>
  <si>
    <t>"001.01 polní cesta hlavní - výškové urovnání po odtěžení" 3307*1,5*0,15</t>
  </si>
  <si>
    <t>20</t>
  </si>
  <si>
    <t>167103101</t>
  </si>
  <si>
    <t>Nakládání neulehlého výkopku z hromad zeminy schopné zúrodnění</t>
  </si>
  <si>
    <t>1537736371</t>
  </si>
  <si>
    <t>"001.01 Polní cesta hlavní - zpětné rozprostření ornice" 1705,5</t>
  </si>
  <si>
    <t>162306112</t>
  </si>
  <si>
    <t>Vodorovné přemístění výkopku bez naložení, avšak se složením zemin schopných zúrodnění, na vzdálenost přes 500 do 1000 m</t>
  </si>
  <si>
    <t>-500189932</t>
  </si>
  <si>
    <t>"001.01 polní cesta hlavní - zpětné rozprostření ornice" 1705,5</t>
  </si>
  <si>
    <t>22</t>
  </si>
  <si>
    <t>181111133</t>
  </si>
  <si>
    <t>Plošná úprava terénu v zemině tř. 1 až 4 s urovnáním povrchu bez doplnění ornice souvislé plochy do 500 m2 při nerovnostech terénu přes 150 do 200 mm na svahu přes 1:2 do 1:1</t>
  </si>
  <si>
    <t>-397168785</t>
  </si>
  <si>
    <t>"001.01 polní cesta hlavní - urovnání na okolní terén" 330</t>
  </si>
  <si>
    <t>23</t>
  </si>
  <si>
    <t>182201101</t>
  </si>
  <si>
    <t>Svahování trvalých svahů do projektovaných profilů s potřebným přemístěním výkopku při svahování násypů v jakékoliv hornině</t>
  </si>
  <si>
    <t>951957597</t>
  </si>
  <si>
    <t>24</t>
  </si>
  <si>
    <t>181411123</t>
  </si>
  <si>
    <t>Založení trávníku na půdě předem připravené plochy do 1000 m2 výsevem včetně utažení lučního na svahu přes 1:2 do 1:1</t>
  </si>
  <si>
    <t>2071015789</t>
  </si>
  <si>
    <t>M</t>
  </si>
  <si>
    <t>00572100</t>
  </si>
  <si>
    <t>osivo jetelotráva intenzivní víceletá</t>
  </si>
  <si>
    <t>kg</t>
  </si>
  <si>
    <t>1256331480</t>
  </si>
  <si>
    <t>"001.01 polní cesta hlavní - urovnání na okolní terén" 8,25</t>
  </si>
  <si>
    <t>25</t>
  </si>
  <si>
    <t>181151333</t>
  </si>
  <si>
    <t>Plošná úprava terénu v zemině tř. 1 až 4 s urovnáním povrchu bez doplnění ornice souvislé plochy přes 500 m2 při nerovnostech terénu přes 150 do 200 mm na svahu přes 1:2 do 1:1</t>
  </si>
  <si>
    <t>-1066745466</t>
  </si>
  <si>
    <t>"001.01 polní cesta hlavní - urovnání cestního příkopu" 19*1,2</t>
  </si>
  <si>
    <t>93</t>
  </si>
  <si>
    <t>181006124</t>
  </si>
  <si>
    <t>Rozprostření zemin schopných zúrodnění ve sklonu přes 1:5, tloušťka vrstvy přes 0,20 do 0,30 m</t>
  </si>
  <si>
    <t>916162484</t>
  </si>
  <si>
    <t>27</t>
  </si>
  <si>
    <t>182101101</t>
  </si>
  <si>
    <t>Svahování trvalých svahů do projektovaných profilů s potřebným přemístěním výkopku při svahování v zářezech v hornině tř. 1 až 4</t>
  </si>
  <si>
    <t>1156642970</t>
  </si>
  <si>
    <t>28</t>
  </si>
  <si>
    <t>181451123</t>
  </si>
  <si>
    <t>Založení trávníku na půdě předem připravené plochy přes 1000 m2 výsevem včetně utažení lučního na svahu přes 1:2 do 1:1</t>
  </si>
  <si>
    <t>-1061128587</t>
  </si>
  <si>
    <t>29</t>
  </si>
  <si>
    <t>-72220866</t>
  </si>
  <si>
    <t>"001.01 polní cesta hlavní - urovnání cestního příkopu" 0,57</t>
  </si>
  <si>
    <t>30</t>
  </si>
  <si>
    <t>181151331</t>
  </si>
  <si>
    <t>Plošná úprava terénu v zemině tř. 1 až 4 s urovnáním povrchu bez doplnění ornice souvislé plochy přes 500 m2 při nerovnostech terénu přes 150 do 200 mm v rovině nebo na svahu do 1:5</t>
  </si>
  <si>
    <t>1442657443</t>
  </si>
  <si>
    <t>"001.01 polní cesta hlavní - urovnání pozemku" 5216</t>
  </si>
  <si>
    <t>94</t>
  </si>
  <si>
    <t>181006114</t>
  </si>
  <si>
    <t>Rozprostření zemin schopných zúrodnění v rovině a ve sklonu do 1:5, tloušťka vrstvy přes 0,20 do 0,30 m</t>
  </si>
  <si>
    <t>-1924564290</t>
  </si>
  <si>
    <t>32</t>
  </si>
  <si>
    <t>181451121</t>
  </si>
  <si>
    <t>Založení trávníku na půdě předem připravené plochy přes 1000 m2 výsevem včetně utažení lučního v rovině nebo na svahu do 1:5</t>
  </si>
  <si>
    <t>-1236958157</t>
  </si>
  <si>
    <t>33</t>
  </si>
  <si>
    <t>-484920229</t>
  </si>
  <si>
    <t>"001.01 polní cesta hlavní - urovnání pozemku" 130,4</t>
  </si>
  <si>
    <t>Zakládání</t>
  </si>
  <si>
    <t>9</t>
  </si>
  <si>
    <t>212752212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</si>
  <si>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</si>
  <si>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m</t>
  </si>
  <si>
    <t>1860507725</t>
  </si>
  <si>
    <t>"001.01 polní cesta hlavní - odvodnění zemní pláně" 851</t>
  </si>
  <si>
    <t>Vodorovné konstrukce</t>
  </si>
  <si>
    <t>98</t>
  </si>
  <si>
    <t>451571112</t>
  </si>
  <si>
    <t>Lože pod dlažby ze štěrkopísků, tl. vrstvy přes 100 do 150 mm</t>
  </si>
  <si>
    <t>-932169901</t>
  </si>
  <si>
    <t>"001.01 polní cesta hlavní - podklad pod panely" 210</t>
  </si>
  <si>
    <t>Komunikace pozemní</t>
  </si>
  <si>
    <t>11</t>
  </si>
  <si>
    <t>561061121</t>
  </si>
  <si>
    <t>Zřízení podkladu ze zeminy upravené hydraulickými pojivy vápnem, cementem nebo směsnými pojivy (materiál ve specifikaci) s rozprostřením, promísením, vlhčením, zhutněním a ošetřením vodou plochy přes 1 000 do 5 000 m2, tloušťka po zhutnění přes 350 do 400 mm</t>
  </si>
  <si>
    <t>-217333235</t>
  </si>
  <si>
    <t>"001.01 polní cesta hlavní - podklad pod panely - úprava zemní pláně při nevyhovující únosnosti podloží" 3307*1,5</t>
  </si>
  <si>
    <t>12</t>
  </si>
  <si>
    <t>58530170</t>
  </si>
  <si>
    <t>vápno nehašené CL 90-Q pro úpravu zemin standardní</t>
  </si>
  <si>
    <t>1388349095</t>
  </si>
  <si>
    <t>"001.01 polní cesta hlavní - podklad pod panely - úprava zemní pláně při nevyhovující únosnosti podloží" 4960,5*0,4*1750*0,04/1000</t>
  </si>
  <si>
    <t>13</t>
  </si>
  <si>
    <t>564851111</t>
  </si>
  <si>
    <t>Podklad ze štěrkodrti ŠD s rozprostřením a zhutněním, po zhutnění tl. 150 mm</t>
  </si>
  <si>
    <t>389815954</t>
  </si>
  <si>
    <t>"001.01 polní cesta hlavní - 1. podkladní vrstva, frakce 0-63" 3307*1,5</t>
  </si>
  <si>
    <t>14</t>
  </si>
  <si>
    <t>-2038166964</t>
  </si>
  <si>
    <t>"001.01 polní cesta hlavní - 2. podkladní vrstva, frakce 0-32" 3307*1,4</t>
  </si>
  <si>
    <t>573111114</t>
  </si>
  <si>
    <t>Postřik infiltrační PI z asfaltu silničního s posypem kamenivem, v množství 2,00 kg/m2</t>
  </si>
  <si>
    <t>-1151753806</t>
  </si>
  <si>
    <t>"001.01 polní cesta hlavní - postřik na vrstvu ŠD" 3307*1,4</t>
  </si>
  <si>
    <t>16</t>
  </si>
  <si>
    <t>565155121</t>
  </si>
  <si>
    <t>Asfaltový beton vrstva podkladní ACP 16+ (obalované kamenivo střednězrnné - OKS) s rozprostřením a zhutněním v pruhu šířky přes 3 m, po zhutnění tl. 70 mm</t>
  </si>
  <si>
    <t>-1994070706</t>
  </si>
  <si>
    <t>"001.01 polní cesta hlavní - podkladní vrstva krytu" 3307*1,1</t>
  </si>
  <si>
    <t>17</t>
  </si>
  <si>
    <t>573211112</t>
  </si>
  <si>
    <t>Postřik spojovací PS bez posypu kamenivem z asfaltu silničního, v množství 0,70 kg/m2</t>
  </si>
  <si>
    <t>-1491554611</t>
  </si>
  <si>
    <t>"001.01 polní cesta hlavní - postřik na vrstvu ACP 16+" 3307*1,1</t>
  </si>
  <si>
    <t>18</t>
  </si>
  <si>
    <t>577134121</t>
  </si>
  <si>
    <t>Asfaltový beton vrstva obrusná ACO 11 (ABS) s rozprostřením a se zhutněním z nemodifikovaného asfaltu v pruhu šířky přes 3 m tř. I, po zhutnění tl. 40 mm</t>
  </si>
  <si>
    <t>-1751937118</t>
  </si>
  <si>
    <t>"001.01 polní cesta hlavní - obrusná vrstva krytu" 3307</t>
  </si>
  <si>
    <t>19</t>
  </si>
  <si>
    <t>569941131</t>
  </si>
  <si>
    <t>Zpevnění krajnic nebo komunikací pro pěší s rozprostřením a zhutněním, po zhutnění asfaltovým recyklátem tl. 110 mm</t>
  </si>
  <si>
    <t>-1784520312</t>
  </si>
  <si>
    <t>"001.01 polní cesta hlavní - zpevnění krajnic" 853</t>
  </si>
  <si>
    <t>95</t>
  </si>
  <si>
    <t>584121111</t>
  </si>
  <si>
    <t>Osazení silničních dílců ze železového betonu s podkladem z kameniva těženého do tl. 40 mm jakéhokoliv druhu a velikosti</t>
  </si>
  <si>
    <t>-315098962</t>
  </si>
  <si>
    <t>"001.01 polní cesta hlavní - ochrana vodovodu" 36*2*1</t>
  </si>
  <si>
    <t>96</t>
  </si>
  <si>
    <t>59381136</t>
  </si>
  <si>
    <t>panel silniční 200x100x15 cm</t>
  </si>
  <si>
    <t>kus</t>
  </si>
  <si>
    <t>1528980324</t>
  </si>
  <si>
    <t>"001.01 polní cesta hlavní - ochrana vodovodu" 36</t>
  </si>
  <si>
    <t>114</t>
  </si>
  <si>
    <t>599141111</t>
  </si>
  <si>
    <t>Vyplnění spár živičnou zálivkou</t>
  </si>
  <si>
    <t>CS ÚRS 2019 01</t>
  </si>
  <si>
    <t>1040809489</t>
  </si>
  <si>
    <t>PSC</t>
  </si>
  <si>
    <t xml:space="preserve">Poznámka k souboru cen:
1. Ceny lze použít i pro vyplnění spár podkladu z betonu prostého, který se oceňuje cenami souboru cen 567 1 . - . . Podklad z prostého betonu.
2. V ceně 14-1111 jsou započteny i náklady na vyčištění spár.
</t>
  </si>
  <si>
    <t>"001.01 Polní cesta hlavní - napojení na PK III/4805" 22,2</t>
  </si>
  <si>
    <t>Ostatní konstrukce a práce, bourání</t>
  </si>
  <si>
    <t>113</t>
  </si>
  <si>
    <t>919735113</t>
  </si>
  <si>
    <t>Řezání stávajícího živičného krytu nebo podkladu hloubky přes 100 do 150 mm</t>
  </si>
  <si>
    <t>-881483769</t>
  </si>
  <si>
    <t xml:space="preserve">Poznámka k souboru cen:
1. V cenách jsou započteny i náklady na spotřebu vody.
</t>
  </si>
  <si>
    <t>91</t>
  </si>
  <si>
    <t>912211111</t>
  </si>
  <si>
    <t>Montáž směrového sloupku plastového s odrazkou prostým uložením bez betonového základu silničního</t>
  </si>
  <si>
    <t>-732657185</t>
  </si>
  <si>
    <t>"001.01 polní cesta hlavní" 2</t>
  </si>
  <si>
    <t>92</t>
  </si>
  <si>
    <t>404451500</t>
  </si>
  <si>
    <t>sloupek silniční plastový s retroreflexní fólií směrový 1200 mm</t>
  </si>
  <si>
    <t>CS ÚRS 2017 02</t>
  </si>
  <si>
    <t>1038294953</t>
  </si>
  <si>
    <t>80</t>
  </si>
  <si>
    <t>935112111</t>
  </si>
  <si>
    <t>Osazení železobetonového žlabu s vyplněním a zatřením spár cementovou maltou s ložem tl. 100 mm z betonu prostého tř. C 25/30 z betonových příkopových tvárnic šířky 500 mm</t>
  </si>
  <si>
    <t>656295756</t>
  </si>
  <si>
    <t>"001.01 polní cesta hlavní - ŽB žlaby pro vysokou zátěž" 15</t>
  </si>
  <si>
    <t>81</t>
  </si>
  <si>
    <t>TO01</t>
  </si>
  <si>
    <t>Žlab pro vysokou zátěž NW 500</t>
  </si>
  <si>
    <t>-1681157317</t>
  </si>
  <si>
    <t>"001.01 polní cesta hlavní - svodnice" 15</t>
  </si>
  <si>
    <t>82</t>
  </si>
  <si>
    <t>TO02</t>
  </si>
  <si>
    <t>Litinový rošt NW 500, 500/547/, E600</t>
  </si>
  <si>
    <t>-909969382</t>
  </si>
  <si>
    <t>998</t>
  </si>
  <si>
    <t>Přesun hmot</t>
  </si>
  <si>
    <t>90</t>
  </si>
  <si>
    <t>998225111</t>
  </si>
  <si>
    <t>Přesun hmot pro komunikace s krytem z kameniva, monolitickým betonovým nebo živičným dopravní vzdálenost do 200 m jakékoliv délky objektu</t>
  </si>
  <si>
    <t>-40132443</t>
  </si>
  <si>
    <t>"001.01 polní cesta hlavní " 702,746</t>
  </si>
  <si>
    <t>VRN</t>
  </si>
  <si>
    <t>Vedlejší rozpočtové náklady</t>
  </si>
  <si>
    <t>VRN1</t>
  </si>
  <si>
    <t>Průzkumné, geodetické a projektové práce</t>
  </si>
  <si>
    <t>100</t>
  </si>
  <si>
    <t>011103000</t>
  </si>
  <si>
    <t>Geologický průzkum bez rozlišení</t>
  </si>
  <si>
    <t>soubor</t>
  </si>
  <si>
    <t>1024</t>
  </si>
  <si>
    <t>1566359749</t>
  </si>
  <si>
    <t>"007.01 Výdaje na projekční a průzlumné práce a inženýrskou činnost vynaložené během realizace projektu" 1</t>
  </si>
  <si>
    <t>101</t>
  </si>
  <si>
    <t>011114000</t>
  </si>
  <si>
    <t>Průzkumné, geodetické a projektové práce průzkumné práce geotechnický průzkum inženýrsko-geologický průzkum</t>
  </si>
  <si>
    <t>CS ÚRS 2016 01</t>
  </si>
  <si>
    <t>1598020125</t>
  </si>
  <si>
    <t>102</t>
  </si>
  <si>
    <t>011324000</t>
  </si>
  <si>
    <t>Průzkumné, geodetické a projektové práce průzkumné práce archeologická činnost archeologický průzkum</t>
  </si>
  <si>
    <t>1188458153</t>
  </si>
  <si>
    <t>103</t>
  </si>
  <si>
    <t>012103000</t>
  </si>
  <si>
    <t>Geodetické práce před výstavbou</t>
  </si>
  <si>
    <t>1629920293</t>
  </si>
  <si>
    <t>104</t>
  </si>
  <si>
    <t>012203000</t>
  </si>
  <si>
    <t>Geodetické práce při provádění stavby</t>
  </si>
  <si>
    <t>195156650</t>
  </si>
  <si>
    <t>105</t>
  </si>
  <si>
    <t>012303000</t>
  </si>
  <si>
    <t>Geodetické práce po výstavbě</t>
  </si>
  <si>
    <t>-848756700</t>
  </si>
  <si>
    <t>106</t>
  </si>
  <si>
    <t>013254000</t>
  </si>
  <si>
    <t>Dokumentace skutečného provedení stavby</t>
  </si>
  <si>
    <t>461317675</t>
  </si>
  <si>
    <t>VRN3</t>
  </si>
  <si>
    <t>Zařízení staveniště</t>
  </si>
  <si>
    <t>107</t>
  </si>
  <si>
    <t>031203000</t>
  </si>
  <si>
    <t>Terénní úpravy pro zařízení staveniště</t>
  </si>
  <si>
    <t>1505950986</t>
  </si>
  <si>
    <t>108</t>
  </si>
  <si>
    <t>032803000</t>
  </si>
  <si>
    <t>Ostatní náklady</t>
  </si>
  <si>
    <t>-1058144348</t>
  </si>
  <si>
    <t>109</t>
  </si>
  <si>
    <t>032903000</t>
  </si>
  <si>
    <t>Náklady na provoz a údržbu vybavení staveniště</t>
  </si>
  <si>
    <t>2076110122</t>
  </si>
  <si>
    <t>110</t>
  </si>
  <si>
    <t>039103000</t>
  </si>
  <si>
    <t>Rozebrání, bourání a odvoz zařízení staveniště</t>
  </si>
  <si>
    <t>-285037473</t>
  </si>
  <si>
    <t>VRN4</t>
  </si>
  <si>
    <t>Inženýrská činnost</t>
  </si>
  <si>
    <t>111</t>
  </si>
  <si>
    <t>043134000</t>
  </si>
  <si>
    <t>Zkoušky zatěžovací</t>
  </si>
  <si>
    <t>-1343460445</t>
  </si>
  <si>
    <t>116</t>
  </si>
  <si>
    <t>043194000</t>
  </si>
  <si>
    <t>Ostatní zkoušky</t>
  </si>
  <si>
    <t>-1662597546</t>
  </si>
  <si>
    <t>VRN9</t>
  </si>
  <si>
    <t>112</t>
  </si>
  <si>
    <t>091504000</t>
  </si>
  <si>
    <t>Náklady související s publikační činností</t>
  </si>
  <si>
    <t>-1482395630</t>
  </si>
  <si>
    <t>115</t>
  </si>
  <si>
    <t>R0001</t>
  </si>
  <si>
    <t>Náhrada nákladů za škody vzniklé uživatelům pozemků v trvalém záboru stavby.</t>
  </si>
  <si>
    <t>-422284636</t>
  </si>
  <si>
    <t>P</t>
  </si>
  <si>
    <t>Poznámka k položce:
Náhrada škody pro zemědělské uživatele pozemku KN 2590 pod polní cestou C11 na zasetých plochách. Uživatel požaduje 10 Kč/m2.</t>
  </si>
  <si>
    <t>SO 102 - 005.03 - Výsadba C11</t>
  </si>
  <si>
    <t>183101114</t>
  </si>
  <si>
    <t>Hloubení jamek pro vysazování rostlin v zemině tř.1 až 4 bez výměny půdy v rovině nebo na svahu do 1:5, objemu přes 0,05 do 0,125 m3</t>
  </si>
  <si>
    <t>-747052800</t>
  </si>
  <si>
    <t>"005.03 Ekostabilizační opatření" 67</t>
  </si>
  <si>
    <t>184102112</t>
  </si>
  <si>
    <t>Výsadba dřeviny s balem do předem vyhloubené jamky se zalitím v rovině nebo na svahu do 1:5, při průměru balu přes 200 do 300 mm</t>
  </si>
  <si>
    <t>75265282</t>
  </si>
  <si>
    <t>PL01</t>
  </si>
  <si>
    <t>vysokokmen  jabloň Jadernička Moravská</t>
  </si>
  <si>
    <t>-2063072243</t>
  </si>
  <si>
    <t>"005.03 Ekostabilizační opatření" 8</t>
  </si>
  <si>
    <t>PL02</t>
  </si>
  <si>
    <t>vysokokmen  jabloň Sudetská reneta</t>
  </si>
  <si>
    <t>-39506703</t>
  </si>
  <si>
    <t>PL03</t>
  </si>
  <si>
    <t>vysokokmen jabloň Strýmka</t>
  </si>
  <si>
    <t>-1979920777</t>
  </si>
  <si>
    <t>PL04</t>
  </si>
  <si>
    <t>vysokokmen hrušeň Muškatelka šedá</t>
  </si>
  <si>
    <t>1479096221</t>
  </si>
  <si>
    <t>"005.03 Ekostabilizační opatření" 10</t>
  </si>
  <si>
    <t>PL05</t>
  </si>
  <si>
    <t>vysokokmen hrušeň Muškatelka letní</t>
  </si>
  <si>
    <t>1534257992</t>
  </si>
  <si>
    <t>PL06</t>
  </si>
  <si>
    <t>vysokokmen hrušeň Šídlenka</t>
  </si>
  <si>
    <t>-1049820844</t>
  </si>
  <si>
    <t>PL07</t>
  </si>
  <si>
    <t>třešeň Karešova</t>
  </si>
  <si>
    <t>-38827779</t>
  </si>
  <si>
    <t>"005.03 Ekostabilizační opatření" 7</t>
  </si>
  <si>
    <t>PL08</t>
  </si>
  <si>
    <t>třešeň Napoleonova</t>
  </si>
  <si>
    <t>1949760963</t>
  </si>
  <si>
    <t>"005.03 Ekostabilizační opatření" 5</t>
  </si>
  <si>
    <t>PL09</t>
  </si>
  <si>
    <t xml:space="preserve">Dub letní, KK, OK 12-14 </t>
  </si>
  <si>
    <t>-75088195</t>
  </si>
  <si>
    <t>"005.03 Ekostabilizační opatření" 1</t>
  </si>
  <si>
    <t>184215123</t>
  </si>
  <si>
    <t>Ukotvení dřeviny kůly dvěma kůly, délky přes 2 do 3 m</t>
  </si>
  <si>
    <t>462370231</t>
  </si>
  <si>
    <t>05217108</t>
  </si>
  <si>
    <t>tyče dřevěné v kůře D 80mm dl 6m</t>
  </si>
  <si>
    <t>838850442</t>
  </si>
  <si>
    <t>"005.03 Ekostabilizační opatření" 3,5</t>
  </si>
  <si>
    <t>184215412</t>
  </si>
  <si>
    <t>Zhotovení závlahové mísy u solitérních dřevin v rovině nebo na svahu do 1:5, o průměru mísy přes 0,5 do 1 m</t>
  </si>
  <si>
    <t>-837605410</t>
  </si>
  <si>
    <t>184813121</t>
  </si>
  <si>
    <t>Ochrana dřevin před okusem zvěří mechanicky v rovině nebo ve svahu do 1:5, pletivem, výšky do 2 m</t>
  </si>
  <si>
    <t>58397865</t>
  </si>
  <si>
    <t>184911421</t>
  </si>
  <si>
    <t>Mulčování vysazených rostlin mulčovací kůrou, tl. do 100 mm v rovině nebo na svahu do 1:5</t>
  </si>
  <si>
    <t>1649528137</t>
  </si>
  <si>
    <t>"005.03 Ekostabilizační opatření" 20</t>
  </si>
  <si>
    <t>10391100</t>
  </si>
  <si>
    <t>kůra mulčovací VL</t>
  </si>
  <si>
    <t>180584006</t>
  </si>
  <si>
    <t>"005.03 Ekostabilizační opatření" 2</t>
  </si>
  <si>
    <t>185851121</t>
  </si>
  <si>
    <t>Dovoz vody pro zálivku rostlin na vzdálenost do 1000 m</t>
  </si>
  <si>
    <t>-1539885305</t>
  </si>
  <si>
    <t>"005.03 Ekostabilizační opatření" 2,01</t>
  </si>
  <si>
    <t>SO 102_01 - 005.03 - Výsadba C11 - Následná péče - 1. rok</t>
  </si>
  <si>
    <t>184801121</t>
  </si>
  <si>
    <t>Ošetření vysazených dřevin solitérních v rovině nebo na svahu do 1:5</t>
  </si>
  <si>
    <t>954555998</t>
  </si>
  <si>
    <t>184852312</t>
  </si>
  <si>
    <t>Řez stromů prováděný lezeckou technikou výchovný alejové stromy, výšky přes 4 do 6 m</t>
  </si>
  <si>
    <t>1425501468</t>
  </si>
  <si>
    <t>185804311</t>
  </si>
  <si>
    <t>Zalití rostlin vodou plochy záhonů jednotlivě do 20 m2</t>
  </si>
  <si>
    <t>1210364705</t>
  </si>
  <si>
    <t>"005.03 Ekostabilizační opatření" 12,06</t>
  </si>
  <si>
    <t>-1000439362</t>
  </si>
  <si>
    <t>SO 102_02 - 005.03 - Výsadba C11 - Následná péče - 2. rok</t>
  </si>
  <si>
    <t>1912400306</t>
  </si>
  <si>
    <t>-97950317</t>
  </si>
  <si>
    <t>-694821303</t>
  </si>
  <si>
    <t>-1662750504</t>
  </si>
  <si>
    <t>SO 102_03 - 005.03 - Výsadba C11 - Následná péče - 3. rok</t>
  </si>
  <si>
    <t>-1987717499</t>
  </si>
  <si>
    <t>1364074897</t>
  </si>
  <si>
    <t>-1852194618</t>
  </si>
  <si>
    <t>1983601509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</si>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</sst>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4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49" fontId="39" fillId="0" borderId="0" xfId="0" applyNumberFormat="1" applyFont="1" applyBorder="1" applyAlignment="1">
      <alignment horizontal="left" vertical="center" wrapText="1"/>
    </xf>
    <xf numFmtId="49" fontId="39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9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21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27</v>
      </c>
      <c r="AL10" s="21"/>
      <c r="AM10" s="21"/>
      <c r="AN10" s="26" t="s">
        <v>28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30</v>
      </c>
      <c r="AL11" s="21"/>
      <c r="AM11" s="21"/>
      <c r="AN11" s="26" t="s">
        <v>31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32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27</v>
      </c>
      <c r="AL13" s="21"/>
      <c r="AM13" s="21"/>
      <c r="AN13" s="33" t="s">
        <v>33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33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30</v>
      </c>
      <c r="AL14" s="21"/>
      <c r="AM14" s="21"/>
      <c r="AN14" s="33" t="s">
        <v>33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34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27</v>
      </c>
      <c r="AL16" s="21"/>
      <c r="AM16" s="21"/>
      <c r="AN16" s="26" t="s">
        <v>35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30</v>
      </c>
      <c r="AL17" s="21"/>
      <c r="AM17" s="21"/>
      <c r="AN17" s="26" t="s">
        <v>37</v>
      </c>
      <c r="AO17" s="21"/>
      <c r="AP17" s="21"/>
      <c r="AQ17" s="21"/>
      <c r="AR17" s="19"/>
      <c r="BE17" s="30"/>
      <c r="BS17" s="16" t="s">
        <v>38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39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27</v>
      </c>
      <c r="AL19" s="21"/>
      <c r="AM19" s="21"/>
      <c r="AN19" s="26" t="s">
        <v>35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30</v>
      </c>
      <c r="AL20" s="21"/>
      <c r="AM20" s="21"/>
      <c r="AN20" s="26" t="s">
        <v>37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40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41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42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43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44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45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46</v>
      </c>
      <c r="E29" s="46"/>
      <c r="F29" s="31" t="s">
        <v>47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48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49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50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51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52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53</v>
      </c>
      <c r="U35" s="53"/>
      <c r="V35" s="53"/>
      <c r="W35" s="53"/>
      <c r="X35" s="55" t="s">
        <v>54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55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130/2017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Realizace plánu společných zařízení Košatka - I. etapa C11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22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Obec Stará Ves nad Ondřejnicí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24</v>
      </c>
      <c r="AJ47" s="39"/>
      <c r="AK47" s="39"/>
      <c r="AL47" s="39"/>
      <c r="AM47" s="71" t="str">
        <f>IF(AN8="","",AN8)</f>
        <v>2. 5. 2019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25.65" customHeight="1">
      <c r="A49" s="37"/>
      <c r="B49" s="38"/>
      <c r="C49" s="31" t="s">
        <v>26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ČR-SPÚ, KPÚ pro MS kraj, Pobočka Frýdek-Místek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34</v>
      </c>
      <c r="AJ49" s="39"/>
      <c r="AK49" s="39"/>
      <c r="AL49" s="39"/>
      <c r="AM49" s="72" t="str">
        <f>IF(E17="","",E17)</f>
        <v>GEOCENTRUM, spol. s r. o.</v>
      </c>
      <c r="AN49" s="63"/>
      <c r="AO49" s="63"/>
      <c r="AP49" s="63"/>
      <c r="AQ49" s="39"/>
      <c r="AR49" s="43"/>
      <c r="AS49" s="73" t="s">
        <v>56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25.65" customHeight="1">
      <c r="A50" s="37"/>
      <c r="B50" s="38"/>
      <c r="C50" s="31" t="s">
        <v>32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39</v>
      </c>
      <c r="AJ50" s="39"/>
      <c r="AK50" s="39"/>
      <c r="AL50" s="39"/>
      <c r="AM50" s="72" t="str">
        <f>IF(E20="","",E20)</f>
        <v>GEOCENTRUM, spol. s r. o.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57</v>
      </c>
      <c r="D52" s="86"/>
      <c r="E52" s="86"/>
      <c r="F52" s="86"/>
      <c r="G52" s="86"/>
      <c r="H52" s="87"/>
      <c r="I52" s="88" t="s">
        <v>58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59</v>
      </c>
      <c r="AH52" s="86"/>
      <c r="AI52" s="86"/>
      <c r="AJ52" s="86"/>
      <c r="AK52" s="86"/>
      <c r="AL52" s="86"/>
      <c r="AM52" s="86"/>
      <c r="AN52" s="88" t="s">
        <v>60</v>
      </c>
      <c r="AO52" s="86"/>
      <c r="AP52" s="86"/>
      <c r="AQ52" s="90" t="s">
        <v>61</v>
      </c>
      <c r="AR52" s="43"/>
      <c r="AS52" s="91" t="s">
        <v>62</v>
      </c>
      <c r="AT52" s="92" t="s">
        <v>63</v>
      </c>
      <c r="AU52" s="92" t="s">
        <v>64</v>
      </c>
      <c r="AV52" s="92" t="s">
        <v>65</v>
      </c>
      <c r="AW52" s="92" t="s">
        <v>66</v>
      </c>
      <c r="AX52" s="92" t="s">
        <v>67</v>
      </c>
      <c r="AY52" s="92" t="s">
        <v>68</v>
      </c>
      <c r="AZ52" s="92" t="s">
        <v>69</v>
      </c>
      <c r="BA52" s="92" t="s">
        <v>70</v>
      </c>
      <c r="BB52" s="92" t="s">
        <v>71</v>
      </c>
      <c r="BC52" s="92" t="s">
        <v>72</v>
      </c>
      <c r="BD52" s="93" t="s">
        <v>73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74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ROUND(SUM(AG55:AG59),2)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31</v>
      </c>
      <c r="AR54" s="103"/>
      <c r="AS54" s="104">
        <f>ROUND(SUM(AS55:AS59),2)</f>
        <v>0</v>
      </c>
      <c r="AT54" s="105">
        <f>ROUND(SUM(AV54:AW54),2)</f>
        <v>0</v>
      </c>
      <c r="AU54" s="106">
        <f>ROUND(SUM(AU55:AU59),5)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ROUND(SUM(AZ55:AZ59),2)</f>
        <v>0</v>
      </c>
      <c r="BA54" s="105">
        <f>ROUND(SUM(BA55:BA59),2)</f>
        <v>0</v>
      </c>
      <c r="BB54" s="105">
        <f>ROUND(SUM(BB55:BB59),2)</f>
        <v>0</v>
      </c>
      <c r="BC54" s="105">
        <f>ROUND(SUM(BC55:BC59),2)</f>
        <v>0</v>
      </c>
      <c r="BD54" s="107">
        <f>ROUND(SUM(BD55:BD59),2)</f>
        <v>0</v>
      </c>
      <c r="BE54" s="6"/>
      <c r="BS54" s="108" t="s">
        <v>75</v>
      </c>
      <c r="BT54" s="108" t="s">
        <v>76</v>
      </c>
      <c r="BU54" s="109" t="s">
        <v>77</v>
      </c>
      <c r="BV54" s="108" t="s">
        <v>78</v>
      </c>
      <c r="BW54" s="108" t="s">
        <v>5</v>
      </c>
      <c r="BX54" s="108" t="s">
        <v>79</v>
      </c>
      <c r="CL54" s="108" t="s">
        <v>19</v>
      </c>
    </row>
    <row r="55" spans="1:91" s="7" customFormat="1" ht="37.5" customHeight="1">
      <c r="A55" s="110" t="s">
        <v>80</v>
      </c>
      <c r="B55" s="111"/>
      <c r="C55" s="112"/>
      <c r="D55" s="113" t="s">
        <v>81</v>
      </c>
      <c r="E55" s="113"/>
      <c r="F55" s="113"/>
      <c r="G55" s="113"/>
      <c r="H55" s="113"/>
      <c r="I55" s="114"/>
      <c r="J55" s="113" t="s">
        <v>82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'SO 102 - 001.01 - Hlavní ...'!J30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83</v>
      </c>
      <c r="AR55" s="117"/>
      <c r="AS55" s="118">
        <v>0</v>
      </c>
      <c r="AT55" s="119">
        <f>ROUND(SUM(AV55:AW55),2)</f>
        <v>0</v>
      </c>
      <c r="AU55" s="120">
        <f>'SO 102 - 001.01 - Hlavní ...'!P91</f>
        <v>0</v>
      </c>
      <c r="AV55" s="119">
        <f>'SO 102 - 001.01 - Hlavní ...'!J33</f>
        <v>0</v>
      </c>
      <c r="AW55" s="119">
        <f>'SO 102 - 001.01 - Hlavní ...'!J34</f>
        <v>0</v>
      </c>
      <c r="AX55" s="119">
        <f>'SO 102 - 001.01 - Hlavní ...'!J35</f>
        <v>0</v>
      </c>
      <c r="AY55" s="119">
        <f>'SO 102 - 001.01 - Hlavní ...'!J36</f>
        <v>0</v>
      </c>
      <c r="AZ55" s="119">
        <f>'SO 102 - 001.01 - Hlavní ...'!F33</f>
        <v>0</v>
      </c>
      <c r="BA55" s="119">
        <f>'SO 102 - 001.01 - Hlavní ...'!F34</f>
        <v>0</v>
      </c>
      <c r="BB55" s="119">
        <f>'SO 102 - 001.01 - Hlavní ...'!F35</f>
        <v>0</v>
      </c>
      <c r="BC55" s="119">
        <f>'SO 102 - 001.01 - Hlavní ...'!F36</f>
        <v>0</v>
      </c>
      <c r="BD55" s="121">
        <f>'SO 102 - 001.01 - Hlavní ...'!F37</f>
        <v>0</v>
      </c>
      <c r="BE55" s="7"/>
      <c r="BT55" s="122" t="s">
        <v>84</v>
      </c>
      <c r="BV55" s="122" t="s">
        <v>78</v>
      </c>
      <c r="BW55" s="122" t="s">
        <v>85</v>
      </c>
      <c r="BX55" s="122" t="s">
        <v>5</v>
      </c>
      <c r="CL55" s="122" t="s">
        <v>31</v>
      </c>
      <c r="CM55" s="122" t="s">
        <v>86</v>
      </c>
    </row>
    <row r="56" spans="1:91" s="7" customFormat="1" ht="37.5" customHeight="1">
      <c r="A56" s="110" t="s">
        <v>80</v>
      </c>
      <c r="B56" s="111"/>
      <c r="C56" s="112"/>
      <c r="D56" s="113" t="s">
        <v>87</v>
      </c>
      <c r="E56" s="113"/>
      <c r="F56" s="113"/>
      <c r="G56" s="113"/>
      <c r="H56" s="113"/>
      <c r="I56" s="114"/>
      <c r="J56" s="113" t="s">
        <v>88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'SO 102 - 005.03 - Výsadba...'!J30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83</v>
      </c>
      <c r="AR56" s="117"/>
      <c r="AS56" s="118">
        <v>0</v>
      </c>
      <c r="AT56" s="119">
        <f>ROUND(SUM(AV56:AW56),2)</f>
        <v>0</v>
      </c>
      <c r="AU56" s="120">
        <f>'SO 102 - 005.03 - Výsadba...'!P81</f>
        <v>0</v>
      </c>
      <c r="AV56" s="119">
        <f>'SO 102 - 005.03 - Výsadba...'!J33</f>
        <v>0</v>
      </c>
      <c r="AW56" s="119">
        <f>'SO 102 - 005.03 - Výsadba...'!J34</f>
        <v>0</v>
      </c>
      <c r="AX56" s="119">
        <f>'SO 102 - 005.03 - Výsadba...'!J35</f>
        <v>0</v>
      </c>
      <c r="AY56" s="119">
        <f>'SO 102 - 005.03 - Výsadba...'!J36</f>
        <v>0</v>
      </c>
      <c r="AZ56" s="119">
        <f>'SO 102 - 005.03 - Výsadba...'!F33</f>
        <v>0</v>
      </c>
      <c r="BA56" s="119">
        <f>'SO 102 - 005.03 - Výsadba...'!F34</f>
        <v>0</v>
      </c>
      <c r="BB56" s="119">
        <f>'SO 102 - 005.03 - Výsadba...'!F35</f>
        <v>0</v>
      </c>
      <c r="BC56" s="119">
        <f>'SO 102 - 005.03 - Výsadba...'!F36</f>
        <v>0</v>
      </c>
      <c r="BD56" s="121">
        <f>'SO 102 - 005.03 - Výsadba...'!F37</f>
        <v>0</v>
      </c>
      <c r="BE56" s="7"/>
      <c r="BT56" s="122" t="s">
        <v>84</v>
      </c>
      <c r="BV56" s="122" t="s">
        <v>78</v>
      </c>
      <c r="BW56" s="122" t="s">
        <v>89</v>
      </c>
      <c r="BX56" s="122" t="s">
        <v>5</v>
      </c>
      <c r="CL56" s="122" t="s">
        <v>31</v>
      </c>
      <c r="CM56" s="122" t="s">
        <v>86</v>
      </c>
    </row>
    <row r="57" spans="1:91" s="7" customFormat="1" ht="50.25" customHeight="1">
      <c r="A57" s="110" t="s">
        <v>80</v>
      </c>
      <c r="B57" s="111"/>
      <c r="C57" s="112"/>
      <c r="D57" s="113" t="s">
        <v>90</v>
      </c>
      <c r="E57" s="113"/>
      <c r="F57" s="113"/>
      <c r="G57" s="113"/>
      <c r="H57" s="113"/>
      <c r="I57" s="114"/>
      <c r="J57" s="113" t="s">
        <v>91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5">
        <f>'SO 102_01 - 005.03 - Výsa...'!J30</f>
        <v>0</v>
      </c>
      <c r="AH57" s="114"/>
      <c r="AI57" s="114"/>
      <c r="AJ57" s="114"/>
      <c r="AK57" s="114"/>
      <c r="AL57" s="114"/>
      <c r="AM57" s="114"/>
      <c r="AN57" s="115">
        <f>SUM(AG57,AT57)</f>
        <v>0</v>
      </c>
      <c r="AO57" s="114"/>
      <c r="AP57" s="114"/>
      <c r="AQ57" s="116" t="s">
        <v>83</v>
      </c>
      <c r="AR57" s="117"/>
      <c r="AS57" s="118">
        <v>0</v>
      </c>
      <c r="AT57" s="119">
        <f>ROUND(SUM(AV57:AW57),2)</f>
        <v>0</v>
      </c>
      <c r="AU57" s="120">
        <f>'SO 102_01 - 005.03 - Výsa...'!P81</f>
        <v>0</v>
      </c>
      <c r="AV57" s="119">
        <f>'SO 102_01 - 005.03 - Výsa...'!J33</f>
        <v>0</v>
      </c>
      <c r="AW57" s="119">
        <f>'SO 102_01 - 005.03 - Výsa...'!J34</f>
        <v>0</v>
      </c>
      <c r="AX57" s="119">
        <f>'SO 102_01 - 005.03 - Výsa...'!J35</f>
        <v>0</v>
      </c>
      <c r="AY57" s="119">
        <f>'SO 102_01 - 005.03 - Výsa...'!J36</f>
        <v>0</v>
      </c>
      <c r="AZ57" s="119">
        <f>'SO 102_01 - 005.03 - Výsa...'!F33</f>
        <v>0</v>
      </c>
      <c r="BA57" s="119">
        <f>'SO 102_01 - 005.03 - Výsa...'!F34</f>
        <v>0</v>
      </c>
      <c r="BB57" s="119">
        <f>'SO 102_01 - 005.03 - Výsa...'!F35</f>
        <v>0</v>
      </c>
      <c r="BC57" s="119">
        <f>'SO 102_01 - 005.03 - Výsa...'!F36</f>
        <v>0</v>
      </c>
      <c r="BD57" s="121">
        <f>'SO 102_01 - 005.03 - Výsa...'!F37</f>
        <v>0</v>
      </c>
      <c r="BE57" s="7"/>
      <c r="BT57" s="122" t="s">
        <v>84</v>
      </c>
      <c r="BV57" s="122" t="s">
        <v>78</v>
      </c>
      <c r="BW57" s="122" t="s">
        <v>92</v>
      </c>
      <c r="BX57" s="122" t="s">
        <v>5</v>
      </c>
      <c r="CL57" s="122" t="s">
        <v>31</v>
      </c>
      <c r="CM57" s="122" t="s">
        <v>86</v>
      </c>
    </row>
    <row r="58" spans="1:91" s="7" customFormat="1" ht="50.25" customHeight="1">
      <c r="A58" s="110" t="s">
        <v>80</v>
      </c>
      <c r="B58" s="111"/>
      <c r="C58" s="112"/>
      <c r="D58" s="113" t="s">
        <v>93</v>
      </c>
      <c r="E58" s="113"/>
      <c r="F58" s="113"/>
      <c r="G58" s="113"/>
      <c r="H58" s="113"/>
      <c r="I58" s="114"/>
      <c r="J58" s="113" t="s">
        <v>94</v>
      </c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5">
        <f>'SO 102_02 - 005.03 - Výsa...'!J30</f>
        <v>0</v>
      </c>
      <c r="AH58" s="114"/>
      <c r="AI58" s="114"/>
      <c r="AJ58" s="114"/>
      <c r="AK58" s="114"/>
      <c r="AL58" s="114"/>
      <c r="AM58" s="114"/>
      <c r="AN58" s="115">
        <f>SUM(AG58,AT58)</f>
        <v>0</v>
      </c>
      <c r="AO58" s="114"/>
      <c r="AP58" s="114"/>
      <c r="AQ58" s="116" t="s">
        <v>83</v>
      </c>
      <c r="AR58" s="117"/>
      <c r="AS58" s="118">
        <v>0</v>
      </c>
      <c r="AT58" s="119">
        <f>ROUND(SUM(AV58:AW58),2)</f>
        <v>0</v>
      </c>
      <c r="AU58" s="120">
        <f>'SO 102_02 - 005.03 - Výsa...'!P81</f>
        <v>0</v>
      </c>
      <c r="AV58" s="119">
        <f>'SO 102_02 - 005.03 - Výsa...'!J33</f>
        <v>0</v>
      </c>
      <c r="AW58" s="119">
        <f>'SO 102_02 - 005.03 - Výsa...'!J34</f>
        <v>0</v>
      </c>
      <c r="AX58" s="119">
        <f>'SO 102_02 - 005.03 - Výsa...'!J35</f>
        <v>0</v>
      </c>
      <c r="AY58" s="119">
        <f>'SO 102_02 - 005.03 - Výsa...'!J36</f>
        <v>0</v>
      </c>
      <c r="AZ58" s="119">
        <f>'SO 102_02 - 005.03 - Výsa...'!F33</f>
        <v>0</v>
      </c>
      <c r="BA58" s="119">
        <f>'SO 102_02 - 005.03 - Výsa...'!F34</f>
        <v>0</v>
      </c>
      <c r="BB58" s="119">
        <f>'SO 102_02 - 005.03 - Výsa...'!F35</f>
        <v>0</v>
      </c>
      <c r="BC58" s="119">
        <f>'SO 102_02 - 005.03 - Výsa...'!F36</f>
        <v>0</v>
      </c>
      <c r="BD58" s="121">
        <f>'SO 102_02 - 005.03 - Výsa...'!F37</f>
        <v>0</v>
      </c>
      <c r="BE58" s="7"/>
      <c r="BT58" s="122" t="s">
        <v>84</v>
      </c>
      <c r="BV58" s="122" t="s">
        <v>78</v>
      </c>
      <c r="BW58" s="122" t="s">
        <v>95</v>
      </c>
      <c r="BX58" s="122" t="s">
        <v>5</v>
      </c>
      <c r="CL58" s="122" t="s">
        <v>31</v>
      </c>
      <c r="CM58" s="122" t="s">
        <v>86</v>
      </c>
    </row>
    <row r="59" spans="1:91" s="7" customFormat="1" ht="50.25" customHeight="1">
      <c r="A59" s="110" t="s">
        <v>80</v>
      </c>
      <c r="B59" s="111"/>
      <c r="C59" s="112"/>
      <c r="D59" s="113" t="s">
        <v>96</v>
      </c>
      <c r="E59" s="113"/>
      <c r="F59" s="113"/>
      <c r="G59" s="113"/>
      <c r="H59" s="113"/>
      <c r="I59" s="114"/>
      <c r="J59" s="113" t="s">
        <v>97</v>
      </c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5">
        <f>'SO 102_03 - 005.03 - Výsa...'!J30</f>
        <v>0</v>
      </c>
      <c r="AH59" s="114"/>
      <c r="AI59" s="114"/>
      <c r="AJ59" s="114"/>
      <c r="AK59" s="114"/>
      <c r="AL59" s="114"/>
      <c r="AM59" s="114"/>
      <c r="AN59" s="115">
        <f>SUM(AG59,AT59)</f>
        <v>0</v>
      </c>
      <c r="AO59" s="114"/>
      <c r="AP59" s="114"/>
      <c r="AQ59" s="116" t="s">
        <v>83</v>
      </c>
      <c r="AR59" s="117"/>
      <c r="AS59" s="123">
        <v>0</v>
      </c>
      <c r="AT59" s="124">
        <f>ROUND(SUM(AV59:AW59),2)</f>
        <v>0</v>
      </c>
      <c r="AU59" s="125">
        <f>'SO 102_03 - 005.03 - Výsa...'!P81</f>
        <v>0</v>
      </c>
      <c r="AV59" s="124">
        <f>'SO 102_03 - 005.03 - Výsa...'!J33</f>
        <v>0</v>
      </c>
      <c r="AW59" s="124">
        <f>'SO 102_03 - 005.03 - Výsa...'!J34</f>
        <v>0</v>
      </c>
      <c r="AX59" s="124">
        <f>'SO 102_03 - 005.03 - Výsa...'!J35</f>
        <v>0</v>
      </c>
      <c r="AY59" s="124">
        <f>'SO 102_03 - 005.03 - Výsa...'!J36</f>
        <v>0</v>
      </c>
      <c r="AZ59" s="124">
        <f>'SO 102_03 - 005.03 - Výsa...'!F33</f>
        <v>0</v>
      </c>
      <c r="BA59" s="124">
        <f>'SO 102_03 - 005.03 - Výsa...'!F34</f>
        <v>0</v>
      </c>
      <c r="BB59" s="124">
        <f>'SO 102_03 - 005.03 - Výsa...'!F35</f>
        <v>0</v>
      </c>
      <c r="BC59" s="124">
        <f>'SO 102_03 - 005.03 - Výsa...'!F36</f>
        <v>0</v>
      </c>
      <c r="BD59" s="126">
        <f>'SO 102_03 - 005.03 - Výsa...'!F37</f>
        <v>0</v>
      </c>
      <c r="BE59" s="7"/>
      <c r="BT59" s="122" t="s">
        <v>84</v>
      </c>
      <c r="BV59" s="122" t="s">
        <v>78</v>
      </c>
      <c r="BW59" s="122" t="s">
        <v>98</v>
      </c>
      <c r="BX59" s="122" t="s">
        <v>5</v>
      </c>
      <c r="CL59" s="122" t="s">
        <v>31</v>
      </c>
      <c r="CM59" s="122" t="s">
        <v>86</v>
      </c>
    </row>
    <row r="60" spans="1:57" s="2" customFormat="1" ht="30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43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  <row r="61" spans="1:57" s="2" customFormat="1" ht="6.95" customHeight="1">
      <c r="A61" s="37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43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</sheetData>
  <sheetProtection password="CC35" sheet="1" objects="1" scenarios="1" formatColumns="0" formatRows="0"/>
  <mergeCells count="58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102 - 001.01 - Hlavní ...'!C2" display="/"/>
    <hyperlink ref="A56" location="'SO 102 - 005.03 - Výsadba...'!C2" display="/"/>
    <hyperlink ref="A57" location="'SO 102_01 - 005.03 - Výsa...'!C2" display="/"/>
    <hyperlink ref="A58" location="'SO 102_02 - 005.03 - Výsa...'!C2" display="/"/>
    <hyperlink ref="A59" location="'SO 102_03 - 005.03 - Výs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9"/>
      <c r="AT3" s="16" t="s">
        <v>86</v>
      </c>
    </row>
    <row r="4" spans="2:46" s="1" customFormat="1" ht="24.95" customHeight="1">
      <c r="B4" s="19"/>
      <c r="D4" s="131" t="s">
        <v>99</v>
      </c>
      <c r="I4" s="127"/>
      <c r="L4" s="19"/>
      <c r="M4" s="132" t="s">
        <v>10</v>
      </c>
      <c r="AT4" s="16" t="s">
        <v>4</v>
      </c>
    </row>
    <row r="5" spans="2:12" s="1" customFormat="1" ht="6.95" customHeight="1">
      <c r="B5" s="19"/>
      <c r="I5" s="127"/>
      <c r="L5" s="19"/>
    </row>
    <row r="6" spans="2:12" s="1" customFormat="1" ht="12" customHeight="1">
      <c r="B6" s="19"/>
      <c r="D6" s="133" t="s">
        <v>16</v>
      </c>
      <c r="I6" s="127"/>
      <c r="L6" s="19"/>
    </row>
    <row r="7" spans="2:12" s="1" customFormat="1" ht="16.5" customHeight="1">
      <c r="B7" s="19"/>
      <c r="E7" s="134" t="str">
        <f>'Rekapitulace stavby'!K6</f>
        <v>Realizace plánu společných zařízení Košatka - I. etapa C11</v>
      </c>
      <c r="F7" s="133"/>
      <c r="G7" s="133"/>
      <c r="H7" s="133"/>
      <c r="I7" s="127"/>
      <c r="L7" s="19"/>
    </row>
    <row r="8" spans="1:31" s="2" customFormat="1" ht="12" customHeight="1">
      <c r="A8" s="37"/>
      <c r="B8" s="43"/>
      <c r="C8" s="37"/>
      <c r="D8" s="133" t="s">
        <v>100</v>
      </c>
      <c r="E8" s="37"/>
      <c r="F8" s="37"/>
      <c r="G8" s="37"/>
      <c r="H8" s="37"/>
      <c r="I8" s="135"/>
      <c r="J8" s="37"/>
      <c r="K8" s="37"/>
      <c r="L8" s="13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7" t="s">
        <v>101</v>
      </c>
      <c r="F9" s="37"/>
      <c r="G9" s="37"/>
      <c r="H9" s="37"/>
      <c r="I9" s="135"/>
      <c r="J9" s="37"/>
      <c r="K9" s="37"/>
      <c r="L9" s="13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35"/>
      <c r="J10" s="37"/>
      <c r="K10" s="37"/>
      <c r="L10" s="1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3" t="s">
        <v>18</v>
      </c>
      <c r="E11" s="37"/>
      <c r="F11" s="138" t="s">
        <v>31</v>
      </c>
      <c r="G11" s="37"/>
      <c r="H11" s="37"/>
      <c r="I11" s="139" t="s">
        <v>20</v>
      </c>
      <c r="J11" s="138" t="s">
        <v>31</v>
      </c>
      <c r="K11" s="37"/>
      <c r="L11" s="13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3" t="s">
        <v>22</v>
      </c>
      <c r="E12" s="37"/>
      <c r="F12" s="138" t="s">
        <v>23</v>
      </c>
      <c r="G12" s="37"/>
      <c r="H12" s="37"/>
      <c r="I12" s="139" t="s">
        <v>24</v>
      </c>
      <c r="J12" s="140" t="str">
        <f>'Rekapitulace stavby'!AN8</f>
        <v>2. 5. 2019</v>
      </c>
      <c r="K12" s="37"/>
      <c r="L12" s="13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35"/>
      <c r="J13" s="37"/>
      <c r="K13" s="37"/>
      <c r="L13" s="13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3" t="s">
        <v>26</v>
      </c>
      <c r="E14" s="37"/>
      <c r="F14" s="37"/>
      <c r="G14" s="37"/>
      <c r="H14" s="37"/>
      <c r="I14" s="139" t="s">
        <v>27</v>
      </c>
      <c r="J14" s="138" t="s">
        <v>28</v>
      </c>
      <c r="K14" s="37"/>
      <c r="L14" s="13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8" t="s">
        <v>29</v>
      </c>
      <c r="F15" s="37"/>
      <c r="G15" s="37"/>
      <c r="H15" s="37"/>
      <c r="I15" s="139" t="s">
        <v>30</v>
      </c>
      <c r="J15" s="138" t="s">
        <v>31</v>
      </c>
      <c r="K15" s="37"/>
      <c r="L15" s="13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35"/>
      <c r="J16" s="37"/>
      <c r="K16" s="37"/>
      <c r="L16" s="13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3" t="s">
        <v>32</v>
      </c>
      <c r="E17" s="37"/>
      <c r="F17" s="37"/>
      <c r="G17" s="37"/>
      <c r="H17" s="37"/>
      <c r="I17" s="139" t="s">
        <v>27</v>
      </c>
      <c r="J17" s="32" t="str">
        <f>'Rekapitulace stavby'!AN13</f>
        <v>Vyplň údaj</v>
      </c>
      <c r="K17" s="37"/>
      <c r="L17" s="13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8"/>
      <c r="G18" s="138"/>
      <c r="H18" s="138"/>
      <c r="I18" s="139" t="s">
        <v>30</v>
      </c>
      <c r="J18" s="32" t="str">
        <f>'Rekapitulace stavby'!AN14</f>
        <v>Vyplň údaj</v>
      </c>
      <c r="K18" s="37"/>
      <c r="L18" s="13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35"/>
      <c r="J19" s="37"/>
      <c r="K19" s="37"/>
      <c r="L19" s="13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3" t="s">
        <v>34</v>
      </c>
      <c r="E20" s="37"/>
      <c r="F20" s="37"/>
      <c r="G20" s="37"/>
      <c r="H20" s="37"/>
      <c r="I20" s="139" t="s">
        <v>27</v>
      </c>
      <c r="J20" s="138" t="s">
        <v>35</v>
      </c>
      <c r="K20" s="37"/>
      <c r="L20" s="13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8" t="s">
        <v>36</v>
      </c>
      <c r="F21" s="37"/>
      <c r="G21" s="37"/>
      <c r="H21" s="37"/>
      <c r="I21" s="139" t="s">
        <v>30</v>
      </c>
      <c r="J21" s="138" t="s">
        <v>37</v>
      </c>
      <c r="K21" s="37"/>
      <c r="L21" s="13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35"/>
      <c r="J22" s="37"/>
      <c r="K22" s="37"/>
      <c r="L22" s="13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3" t="s">
        <v>39</v>
      </c>
      <c r="E23" s="37"/>
      <c r="F23" s="37"/>
      <c r="G23" s="37"/>
      <c r="H23" s="37"/>
      <c r="I23" s="139" t="s">
        <v>27</v>
      </c>
      <c r="J23" s="138" t="s">
        <v>35</v>
      </c>
      <c r="K23" s="37"/>
      <c r="L23" s="13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8" t="s">
        <v>36</v>
      </c>
      <c r="F24" s="37"/>
      <c r="G24" s="37"/>
      <c r="H24" s="37"/>
      <c r="I24" s="139" t="s">
        <v>30</v>
      </c>
      <c r="J24" s="138" t="s">
        <v>37</v>
      </c>
      <c r="K24" s="37"/>
      <c r="L24" s="1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35"/>
      <c r="J25" s="37"/>
      <c r="K25" s="37"/>
      <c r="L25" s="13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3" t="s">
        <v>40</v>
      </c>
      <c r="E26" s="37"/>
      <c r="F26" s="37"/>
      <c r="G26" s="37"/>
      <c r="H26" s="37"/>
      <c r="I26" s="135"/>
      <c r="J26" s="37"/>
      <c r="K26" s="37"/>
      <c r="L26" s="13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1"/>
      <c r="B27" s="142"/>
      <c r="C27" s="141"/>
      <c r="D27" s="141"/>
      <c r="E27" s="143" t="s">
        <v>31</v>
      </c>
      <c r="F27" s="143"/>
      <c r="G27" s="143"/>
      <c r="H27" s="143"/>
      <c r="I27" s="144"/>
      <c r="J27" s="141"/>
      <c r="K27" s="141"/>
      <c r="L27" s="145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35"/>
      <c r="J28" s="37"/>
      <c r="K28" s="37"/>
      <c r="L28" s="13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6"/>
      <c r="E29" s="146"/>
      <c r="F29" s="146"/>
      <c r="G29" s="146"/>
      <c r="H29" s="146"/>
      <c r="I29" s="147"/>
      <c r="J29" s="146"/>
      <c r="K29" s="146"/>
      <c r="L29" s="13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8" t="s">
        <v>42</v>
      </c>
      <c r="E30" s="37"/>
      <c r="F30" s="37"/>
      <c r="G30" s="37"/>
      <c r="H30" s="37"/>
      <c r="I30" s="135"/>
      <c r="J30" s="149">
        <f>ROUND(J91,2)</f>
        <v>0</v>
      </c>
      <c r="K30" s="37"/>
      <c r="L30" s="13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6"/>
      <c r="E31" s="146"/>
      <c r="F31" s="146"/>
      <c r="G31" s="146"/>
      <c r="H31" s="146"/>
      <c r="I31" s="147"/>
      <c r="J31" s="146"/>
      <c r="K31" s="146"/>
      <c r="L31" s="13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0" t="s">
        <v>44</v>
      </c>
      <c r="G32" s="37"/>
      <c r="H32" s="37"/>
      <c r="I32" s="151" t="s">
        <v>43</v>
      </c>
      <c r="J32" s="150" t="s">
        <v>45</v>
      </c>
      <c r="K32" s="37"/>
      <c r="L32" s="13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46</v>
      </c>
      <c r="E33" s="133" t="s">
        <v>47</v>
      </c>
      <c r="F33" s="153">
        <f>ROUND((SUM(BE91:BE226)),2)</f>
        <v>0</v>
      </c>
      <c r="G33" s="37"/>
      <c r="H33" s="37"/>
      <c r="I33" s="154">
        <v>0.21</v>
      </c>
      <c r="J33" s="153">
        <f>ROUND(((SUM(BE91:BE226))*I33),2)</f>
        <v>0</v>
      </c>
      <c r="K33" s="37"/>
      <c r="L33" s="13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3" t="s">
        <v>48</v>
      </c>
      <c r="F34" s="153">
        <f>ROUND((SUM(BF91:BF226)),2)</f>
        <v>0</v>
      </c>
      <c r="G34" s="37"/>
      <c r="H34" s="37"/>
      <c r="I34" s="154">
        <v>0.15</v>
      </c>
      <c r="J34" s="153">
        <f>ROUND(((SUM(BF91:BF226))*I34),2)</f>
        <v>0</v>
      </c>
      <c r="K34" s="37"/>
      <c r="L34" s="13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3" t="s">
        <v>49</v>
      </c>
      <c r="F35" s="153">
        <f>ROUND((SUM(BG91:BG226)),2)</f>
        <v>0</v>
      </c>
      <c r="G35" s="37"/>
      <c r="H35" s="37"/>
      <c r="I35" s="154">
        <v>0.21</v>
      </c>
      <c r="J35" s="153">
        <f>0</f>
        <v>0</v>
      </c>
      <c r="K35" s="37"/>
      <c r="L35" s="13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3" t="s">
        <v>50</v>
      </c>
      <c r="F36" s="153">
        <f>ROUND((SUM(BH91:BH226)),2)</f>
        <v>0</v>
      </c>
      <c r="G36" s="37"/>
      <c r="H36" s="37"/>
      <c r="I36" s="154">
        <v>0.15</v>
      </c>
      <c r="J36" s="153">
        <f>0</f>
        <v>0</v>
      </c>
      <c r="K36" s="37"/>
      <c r="L36" s="13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3" t="s">
        <v>51</v>
      </c>
      <c r="F37" s="153">
        <f>ROUND((SUM(BI91:BI226)),2)</f>
        <v>0</v>
      </c>
      <c r="G37" s="37"/>
      <c r="H37" s="37"/>
      <c r="I37" s="154">
        <v>0</v>
      </c>
      <c r="J37" s="153">
        <f>0</f>
        <v>0</v>
      </c>
      <c r="K37" s="37"/>
      <c r="L37" s="13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35"/>
      <c r="J38" s="37"/>
      <c r="K38" s="37"/>
      <c r="L38" s="13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52</v>
      </c>
      <c r="E39" s="157"/>
      <c r="F39" s="157"/>
      <c r="G39" s="158" t="s">
        <v>53</v>
      </c>
      <c r="H39" s="159" t="s">
        <v>54</v>
      </c>
      <c r="I39" s="160"/>
      <c r="J39" s="161">
        <f>SUM(J30:J37)</f>
        <v>0</v>
      </c>
      <c r="K39" s="162"/>
      <c r="L39" s="13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63"/>
      <c r="C40" s="164"/>
      <c r="D40" s="164"/>
      <c r="E40" s="164"/>
      <c r="F40" s="164"/>
      <c r="G40" s="164"/>
      <c r="H40" s="164"/>
      <c r="I40" s="165"/>
      <c r="J40" s="164"/>
      <c r="K40" s="164"/>
      <c r="L40" s="13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13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102</v>
      </c>
      <c r="D45" s="39"/>
      <c r="E45" s="39"/>
      <c r="F45" s="39"/>
      <c r="G45" s="39"/>
      <c r="H45" s="39"/>
      <c r="I45" s="135"/>
      <c r="J45" s="39"/>
      <c r="K45" s="39"/>
      <c r="L45" s="13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13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135"/>
      <c r="J47" s="39"/>
      <c r="K47" s="39"/>
      <c r="L47" s="13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69" t="str">
        <f>E7</f>
        <v>Realizace plánu společných zařízení Košatka - I. etapa C11</v>
      </c>
      <c r="F48" s="31"/>
      <c r="G48" s="31"/>
      <c r="H48" s="31"/>
      <c r="I48" s="135"/>
      <c r="J48" s="39"/>
      <c r="K48" s="39"/>
      <c r="L48" s="13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100</v>
      </c>
      <c r="D49" s="39"/>
      <c r="E49" s="39"/>
      <c r="F49" s="39"/>
      <c r="G49" s="39"/>
      <c r="H49" s="39"/>
      <c r="I49" s="135"/>
      <c r="J49" s="39"/>
      <c r="K49" s="39"/>
      <c r="L49" s="13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SO 102 - 001.01 - Hlavní polní cesta C11</v>
      </c>
      <c r="F50" s="39"/>
      <c r="G50" s="39"/>
      <c r="H50" s="39"/>
      <c r="I50" s="135"/>
      <c r="J50" s="39"/>
      <c r="K50" s="39"/>
      <c r="L50" s="13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13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6" t="str">
        <f>F12</f>
        <v>Obec Stará Ves nad Ondřejnicí</v>
      </c>
      <c r="G52" s="39"/>
      <c r="H52" s="39"/>
      <c r="I52" s="139" t="s">
        <v>24</v>
      </c>
      <c r="J52" s="71" t="str">
        <f>IF(J12="","",J12)</f>
        <v>2. 5. 2019</v>
      </c>
      <c r="K52" s="39"/>
      <c r="L52" s="13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13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25.65" customHeight="1">
      <c r="A54" s="37"/>
      <c r="B54" s="38"/>
      <c r="C54" s="31" t="s">
        <v>26</v>
      </c>
      <c r="D54" s="39"/>
      <c r="E54" s="39"/>
      <c r="F54" s="26" t="str">
        <f>E15</f>
        <v>ČR-SPÚ, KPÚ pro MS kraj, Pobočka Frýdek-Místek</v>
      </c>
      <c r="G54" s="39"/>
      <c r="H54" s="39"/>
      <c r="I54" s="139" t="s">
        <v>34</v>
      </c>
      <c r="J54" s="35" t="str">
        <f>E21</f>
        <v>GEOCENTRUM, spol. s r. o.</v>
      </c>
      <c r="K54" s="39"/>
      <c r="L54" s="13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5.65" customHeight="1">
      <c r="A55" s="37"/>
      <c r="B55" s="38"/>
      <c r="C55" s="31" t="s">
        <v>32</v>
      </c>
      <c r="D55" s="39"/>
      <c r="E55" s="39"/>
      <c r="F55" s="26" t="str">
        <f>IF(E18="","",E18)</f>
        <v>Vyplň údaj</v>
      </c>
      <c r="G55" s="39"/>
      <c r="H55" s="39"/>
      <c r="I55" s="139" t="s">
        <v>39</v>
      </c>
      <c r="J55" s="35" t="str">
        <f>E24</f>
        <v>GEOCENTRUM, spol. s r. o.</v>
      </c>
      <c r="K55" s="39"/>
      <c r="L55" s="13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13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70" t="s">
        <v>103</v>
      </c>
      <c r="D57" s="171"/>
      <c r="E57" s="171"/>
      <c r="F57" s="171"/>
      <c r="G57" s="171"/>
      <c r="H57" s="171"/>
      <c r="I57" s="172"/>
      <c r="J57" s="173" t="s">
        <v>104</v>
      </c>
      <c r="K57" s="171"/>
      <c r="L57" s="13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13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74" t="s">
        <v>74</v>
      </c>
      <c r="D59" s="39"/>
      <c r="E59" s="39"/>
      <c r="F59" s="39"/>
      <c r="G59" s="39"/>
      <c r="H59" s="39"/>
      <c r="I59" s="135"/>
      <c r="J59" s="101">
        <f>J91</f>
        <v>0</v>
      </c>
      <c r="K59" s="39"/>
      <c r="L59" s="13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105</v>
      </c>
    </row>
    <row r="60" spans="1:31" s="9" customFormat="1" ht="24.95" customHeight="1">
      <c r="A60" s="9"/>
      <c r="B60" s="175"/>
      <c r="C60" s="176"/>
      <c r="D60" s="177" t="s">
        <v>106</v>
      </c>
      <c r="E60" s="178"/>
      <c r="F60" s="178"/>
      <c r="G60" s="178"/>
      <c r="H60" s="178"/>
      <c r="I60" s="179"/>
      <c r="J60" s="180">
        <f>J92</f>
        <v>0</v>
      </c>
      <c r="K60" s="176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83"/>
      <c r="D61" s="184" t="s">
        <v>107</v>
      </c>
      <c r="E61" s="185"/>
      <c r="F61" s="185"/>
      <c r="G61" s="185"/>
      <c r="H61" s="185"/>
      <c r="I61" s="186"/>
      <c r="J61" s="187">
        <f>J93</f>
        <v>0</v>
      </c>
      <c r="K61" s="183"/>
      <c r="L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83"/>
      <c r="D62" s="184" t="s">
        <v>108</v>
      </c>
      <c r="E62" s="185"/>
      <c r="F62" s="185"/>
      <c r="G62" s="185"/>
      <c r="H62" s="185"/>
      <c r="I62" s="186"/>
      <c r="J62" s="187">
        <f>J144</f>
        <v>0</v>
      </c>
      <c r="K62" s="183"/>
      <c r="L62" s="18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83"/>
      <c r="D63" s="184" t="s">
        <v>109</v>
      </c>
      <c r="E63" s="185"/>
      <c r="F63" s="185"/>
      <c r="G63" s="185"/>
      <c r="H63" s="185"/>
      <c r="I63" s="186"/>
      <c r="J63" s="187">
        <f>J147</f>
        <v>0</v>
      </c>
      <c r="K63" s="183"/>
      <c r="L63" s="18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2"/>
      <c r="C64" s="183"/>
      <c r="D64" s="184" t="s">
        <v>110</v>
      </c>
      <c r="E64" s="185"/>
      <c r="F64" s="185"/>
      <c r="G64" s="185"/>
      <c r="H64" s="185"/>
      <c r="I64" s="186"/>
      <c r="J64" s="187">
        <f>J150</f>
        <v>0</v>
      </c>
      <c r="K64" s="183"/>
      <c r="L64" s="18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2"/>
      <c r="C65" s="183"/>
      <c r="D65" s="184" t="s">
        <v>111</v>
      </c>
      <c r="E65" s="185"/>
      <c r="F65" s="185"/>
      <c r="G65" s="185"/>
      <c r="H65" s="185"/>
      <c r="I65" s="186"/>
      <c r="J65" s="187">
        <f>J176</f>
        <v>0</v>
      </c>
      <c r="K65" s="183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83"/>
      <c r="D66" s="184" t="s">
        <v>112</v>
      </c>
      <c r="E66" s="185"/>
      <c r="F66" s="185"/>
      <c r="G66" s="185"/>
      <c r="H66" s="185"/>
      <c r="I66" s="186"/>
      <c r="J66" s="187">
        <f>J190</f>
        <v>0</v>
      </c>
      <c r="K66" s="183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75"/>
      <c r="C67" s="176"/>
      <c r="D67" s="177" t="s">
        <v>113</v>
      </c>
      <c r="E67" s="178"/>
      <c r="F67" s="178"/>
      <c r="G67" s="178"/>
      <c r="H67" s="178"/>
      <c r="I67" s="179"/>
      <c r="J67" s="180">
        <f>J193</f>
        <v>0</v>
      </c>
      <c r="K67" s="176"/>
      <c r="L67" s="18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82"/>
      <c r="C68" s="183"/>
      <c r="D68" s="184" t="s">
        <v>114</v>
      </c>
      <c r="E68" s="185"/>
      <c r="F68" s="185"/>
      <c r="G68" s="185"/>
      <c r="H68" s="185"/>
      <c r="I68" s="186"/>
      <c r="J68" s="187">
        <f>J194</f>
        <v>0</v>
      </c>
      <c r="K68" s="183"/>
      <c r="L68" s="18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83"/>
      <c r="D69" s="184" t="s">
        <v>115</v>
      </c>
      <c r="E69" s="185"/>
      <c r="F69" s="185"/>
      <c r="G69" s="185"/>
      <c r="H69" s="185"/>
      <c r="I69" s="186"/>
      <c r="J69" s="187">
        <f>J209</f>
        <v>0</v>
      </c>
      <c r="K69" s="183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83"/>
      <c r="D70" s="184" t="s">
        <v>116</v>
      </c>
      <c r="E70" s="185"/>
      <c r="F70" s="185"/>
      <c r="G70" s="185"/>
      <c r="H70" s="185"/>
      <c r="I70" s="186"/>
      <c r="J70" s="187">
        <f>J218</f>
        <v>0</v>
      </c>
      <c r="K70" s="183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83"/>
      <c r="D71" s="184" t="s">
        <v>117</v>
      </c>
      <c r="E71" s="185"/>
      <c r="F71" s="185"/>
      <c r="G71" s="185"/>
      <c r="H71" s="185"/>
      <c r="I71" s="186"/>
      <c r="J71" s="187">
        <f>J222</f>
        <v>0</v>
      </c>
      <c r="K71" s="183"/>
      <c r="L71" s="18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7"/>
      <c r="B72" s="38"/>
      <c r="C72" s="39"/>
      <c r="D72" s="39"/>
      <c r="E72" s="39"/>
      <c r="F72" s="39"/>
      <c r="G72" s="39"/>
      <c r="H72" s="39"/>
      <c r="I72" s="135"/>
      <c r="J72" s="39"/>
      <c r="K72" s="39"/>
      <c r="L72" s="13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5" customHeight="1">
      <c r="A73" s="37"/>
      <c r="B73" s="58"/>
      <c r="C73" s="59"/>
      <c r="D73" s="59"/>
      <c r="E73" s="59"/>
      <c r="F73" s="59"/>
      <c r="G73" s="59"/>
      <c r="H73" s="59"/>
      <c r="I73" s="165"/>
      <c r="J73" s="59"/>
      <c r="K73" s="59"/>
      <c r="L73" s="13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7" spans="1:31" s="2" customFormat="1" ht="6.95" customHeight="1">
      <c r="A77" s="37"/>
      <c r="B77" s="60"/>
      <c r="C77" s="61"/>
      <c r="D77" s="61"/>
      <c r="E77" s="61"/>
      <c r="F77" s="61"/>
      <c r="G77" s="61"/>
      <c r="H77" s="61"/>
      <c r="I77" s="168"/>
      <c r="J77" s="61"/>
      <c r="K77" s="61"/>
      <c r="L77" s="13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24.95" customHeight="1">
      <c r="A78" s="37"/>
      <c r="B78" s="38"/>
      <c r="C78" s="22" t="s">
        <v>118</v>
      </c>
      <c r="D78" s="39"/>
      <c r="E78" s="39"/>
      <c r="F78" s="39"/>
      <c r="G78" s="39"/>
      <c r="H78" s="39"/>
      <c r="I78" s="135"/>
      <c r="J78" s="39"/>
      <c r="K78" s="39"/>
      <c r="L78" s="13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38"/>
      <c r="C79" s="39"/>
      <c r="D79" s="39"/>
      <c r="E79" s="39"/>
      <c r="F79" s="39"/>
      <c r="G79" s="39"/>
      <c r="H79" s="39"/>
      <c r="I79" s="135"/>
      <c r="J79" s="39"/>
      <c r="K79" s="39"/>
      <c r="L79" s="13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2" customHeight="1">
      <c r="A80" s="37"/>
      <c r="B80" s="38"/>
      <c r="C80" s="31" t="s">
        <v>16</v>
      </c>
      <c r="D80" s="39"/>
      <c r="E80" s="39"/>
      <c r="F80" s="39"/>
      <c r="G80" s="39"/>
      <c r="H80" s="39"/>
      <c r="I80" s="135"/>
      <c r="J80" s="39"/>
      <c r="K80" s="39"/>
      <c r="L80" s="13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6.5" customHeight="1">
      <c r="A81" s="37"/>
      <c r="B81" s="38"/>
      <c r="C81" s="39"/>
      <c r="D81" s="39"/>
      <c r="E81" s="169" t="str">
        <f>E7</f>
        <v>Realizace plánu společných zařízení Košatka - I. etapa C11</v>
      </c>
      <c r="F81" s="31"/>
      <c r="G81" s="31"/>
      <c r="H81" s="31"/>
      <c r="I81" s="135"/>
      <c r="J81" s="39"/>
      <c r="K81" s="39"/>
      <c r="L81" s="13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2" customHeight="1">
      <c r="A82" s="37"/>
      <c r="B82" s="38"/>
      <c r="C82" s="31" t="s">
        <v>100</v>
      </c>
      <c r="D82" s="39"/>
      <c r="E82" s="39"/>
      <c r="F82" s="39"/>
      <c r="G82" s="39"/>
      <c r="H82" s="39"/>
      <c r="I82" s="135"/>
      <c r="J82" s="39"/>
      <c r="K82" s="39"/>
      <c r="L82" s="13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6.5" customHeight="1">
      <c r="A83" s="37"/>
      <c r="B83" s="38"/>
      <c r="C83" s="39"/>
      <c r="D83" s="39"/>
      <c r="E83" s="68" t="str">
        <f>E9</f>
        <v>SO 102 - 001.01 - Hlavní polní cesta C11</v>
      </c>
      <c r="F83" s="39"/>
      <c r="G83" s="39"/>
      <c r="H83" s="39"/>
      <c r="I83" s="135"/>
      <c r="J83" s="39"/>
      <c r="K83" s="39"/>
      <c r="L83" s="13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6.95" customHeight="1">
      <c r="A84" s="37"/>
      <c r="B84" s="38"/>
      <c r="C84" s="39"/>
      <c r="D84" s="39"/>
      <c r="E84" s="39"/>
      <c r="F84" s="39"/>
      <c r="G84" s="39"/>
      <c r="H84" s="39"/>
      <c r="I84" s="135"/>
      <c r="J84" s="39"/>
      <c r="K84" s="39"/>
      <c r="L84" s="13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>
      <c r="A85" s="37"/>
      <c r="B85" s="38"/>
      <c r="C85" s="31" t="s">
        <v>22</v>
      </c>
      <c r="D85" s="39"/>
      <c r="E85" s="39"/>
      <c r="F85" s="26" t="str">
        <f>F12</f>
        <v>Obec Stará Ves nad Ondřejnicí</v>
      </c>
      <c r="G85" s="39"/>
      <c r="H85" s="39"/>
      <c r="I85" s="139" t="s">
        <v>24</v>
      </c>
      <c r="J85" s="71" t="str">
        <f>IF(J12="","",J12)</f>
        <v>2. 5. 2019</v>
      </c>
      <c r="K85" s="39"/>
      <c r="L85" s="13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135"/>
      <c r="J86" s="39"/>
      <c r="K86" s="39"/>
      <c r="L86" s="13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25.65" customHeight="1">
      <c r="A87" s="37"/>
      <c r="B87" s="38"/>
      <c r="C87" s="31" t="s">
        <v>26</v>
      </c>
      <c r="D87" s="39"/>
      <c r="E87" s="39"/>
      <c r="F87" s="26" t="str">
        <f>E15</f>
        <v>ČR-SPÚ, KPÚ pro MS kraj, Pobočka Frýdek-Místek</v>
      </c>
      <c r="G87" s="39"/>
      <c r="H87" s="39"/>
      <c r="I87" s="139" t="s">
        <v>34</v>
      </c>
      <c r="J87" s="35" t="str">
        <f>E21</f>
        <v>GEOCENTRUM, spol. s r. o.</v>
      </c>
      <c r="K87" s="39"/>
      <c r="L87" s="13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25.65" customHeight="1">
      <c r="A88" s="37"/>
      <c r="B88" s="38"/>
      <c r="C88" s="31" t="s">
        <v>32</v>
      </c>
      <c r="D88" s="39"/>
      <c r="E88" s="39"/>
      <c r="F88" s="26" t="str">
        <f>IF(E18="","",E18)</f>
        <v>Vyplň údaj</v>
      </c>
      <c r="G88" s="39"/>
      <c r="H88" s="39"/>
      <c r="I88" s="139" t="s">
        <v>39</v>
      </c>
      <c r="J88" s="35" t="str">
        <f>E24</f>
        <v>GEOCENTRUM, spol. s r. o.</v>
      </c>
      <c r="K88" s="39"/>
      <c r="L88" s="13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0.3" customHeight="1">
      <c r="A89" s="37"/>
      <c r="B89" s="38"/>
      <c r="C89" s="39"/>
      <c r="D89" s="39"/>
      <c r="E89" s="39"/>
      <c r="F89" s="39"/>
      <c r="G89" s="39"/>
      <c r="H89" s="39"/>
      <c r="I89" s="135"/>
      <c r="J89" s="39"/>
      <c r="K89" s="39"/>
      <c r="L89" s="13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11" customFormat="1" ht="29.25" customHeight="1">
      <c r="A90" s="189"/>
      <c r="B90" s="190"/>
      <c r="C90" s="191" t="s">
        <v>119</v>
      </c>
      <c r="D90" s="192" t="s">
        <v>61</v>
      </c>
      <c r="E90" s="192" t="s">
        <v>57</v>
      </c>
      <c r="F90" s="192" t="s">
        <v>58</v>
      </c>
      <c r="G90" s="192" t="s">
        <v>120</v>
      </c>
      <c r="H90" s="192" t="s">
        <v>121</v>
      </c>
      <c r="I90" s="193" t="s">
        <v>122</v>
      </c>
      <c r="J90" s="192" t="s">
        <v>104</v>
      </c>
      <c r="K90" s="194" t="s">
        <v>123</v>
      </c>
      <c r="L90" s="195"/>
      <c r="M90" s="91" t="s">
        <v>31</v>
      </c>
      <c r="N90" s="92" t="s">
        <v>46</v>
      </c>
      <c r="O90" s="92" t="s">
        <v>124</v>
      </c>
      <c r="P90" s="92" t="s">
        <v>125</v>
      </c>
      <c r="Q90" s="92" t="s">
        <v>126</v>
      </c>
      <c r="R90" s="92" t="s">
        <v>127</v>
      </c>
      <c r="S90" s="92" t="s">
        <v>128</v>
      </c>
      <c r="T90" s="93" t="s">
        <v>129</v>
      </c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</row>
    <row r="91" spans="1:63" s="2" customFormat="1" ht="22.8" customHeight="1">
      <c r="A91" s="37"/>
      <c r="B91" s="38"/>
      <c r="C91" s="98" t="s">
        <v>130</v>
      </c>
      <c r="D91" s="39"/>
      <c r="E91" s="39"/>
      <c r="F91" s="39"/>
      <c r="G91" s="39"/>
      <c r="H91" s="39"/>
      <c r="I91" s="135"/>
      <c r="J91" s="196">
        <f>BK91</f>
        <v>0</v>
      </c>
      <c r="K91" s="39"/>
      <c r="L91" s="43"/>
      <c r="M91" s="94"/>
      <c r="N91" s="197"/>
      <c r="O91" s="95"/>
      <c r="P91" s="198">
        <f>P92+P193</f>
        <v>0</v>
      </c>
      <c r="Q91" s="95"/>
      <c r="R91" s="198">
        <f>R92+R193</f>
        <v>636.8646416</v>
      </c>
      <c r="S91" s="95"/>
      <c r="T91" s="199">
        <f>T92+T193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75</v>
      </c>
      <c r="AU91" s="16" t="s">
        <v>105</v>
      </c>
      <c r="BK91" s="200">
        <f>BK92+BK193</f>
        <v>0</v>
      </c>
    </row>
    <row r="92" spans="1:63" s="12" customFormat="1" ht="25.9" customHeight="1">
      <c r="A92" s="12"/>
      <c r="B92" s="201"/>
      <c r="C92" s="202"/>
      <c r="D92" s="203" t="s">
        <v>75</v>
      </c>
      <c r="E92" s="204" t="s">
        <v>131</v>
      </c>
      <c r="F92" s="204" t="s">
        <v>132</v>
      </c>
      <c r="G92" s="202"/>
      <c r="H92" s="202"/>
      <c r="I92" s="205"/>
      <c r="J92" s="206">
        <f>BK92</f>
        <v>0</v>
      </c>
      <c r="K92" s="202"/>
      <c r="L92" s="207"/>
      <c r="M92" s="208"/>
      <c r="N92" s="209"/>
      <c r="O92" s="209"/>
      <c r="P92" s="210">
        <f>P93+P144+P147+P150+P176+P190</f>
        <v>0</v>
      </c>
      <c r="Q92" s="209"/>
      <c r="R92" s="210">
        <f>R93+R144+R147+R150+R176+R190</f>
        <v>636.8646416</v>
      </c>
      <c r="S92" s="209"/>
      <c r="T92" s="211">
        <f>T93+T144+T147+T150+T176+T190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2" t="s">
        <v>84</v>
      </c>
      <c r="AT92" s="213" t="s">
        <v>75</v>
      </c>
      <c r="AU92" s="213" t="s">
        <v>76</v>
      </c>
      <c r="AY92" s="212" t="s">
        <v>133</v>
      </c>
      <c r="BK92" s="214">
        <f>BK93+BK144+BK147+BK150+BK176+BK190</f>
        <v>0</v>
      </c>
    </row>
    <row r="93" spans="1:63" s="12" customFormat="1" ht="22.8" customHeight="1">
      <c r="A93" s="12"/>
      <c r="B93" s="201"/>
      <c r="C93" s="202"/>
      <c r="D93" s="203" t="s">
        <v>75</v>
      </c>
      <c r="E93" s="215" t="s">
        <v>84</v>
      </c>
      <c r="F93" s="215" t="s">
        <v>134</v>
      </c>
      <c r="G93" s="202"/>
      <c r="H93" s="202"/>
      <c r="I93" s="205"/>
      <c r="J93" s="216">
        <f>BK93</f>
        <v>0</v>
      </c>
      <c r="K93" s="202"/>
      <c r="L93" s="207"/>
      <c r="M93" s="208"/>
      <c r="N93" s="209"/>
      <c r="O93" s="209"/>
      <c r="P93" s="210">
        <f>SUM(P94:P143)</f>
        <v>0</v>
      </c>
      <c r="Q93" s="209"/>
      <c r="R93" s="210">
        <f>SUM(R94:R143)</f>
        <v>0.13922</v>
      </c>
      <c r="S93" s="209"/>
      <c r="T93" s="211">
        <f>SUM(T94:T143)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2" t="s">
        <v>84</v>
      </c>
      <c r="AT93" s="213" t="s">
        <v>75</v>
      </c>
      <c r="AU93" s="213" t="s">
        <v>84</v>
      </c>
      <c r="AY93" s="212" t="s">
        <v>133</v>
      </c>
      <c r="BK93" s="214">
        <f>SUM(BK94:BK143)</f>
        <v>0</v>
      </c>
    </row>
    <row r="94" spans="1:65" s="2" customFormat="1" ht="21.75" customHeight="1">
      <c r="A94" s="37"/>
      <c r="B94" s="38"/>
      <c r="C94" s="217" t="s">
        <v>84</v>
      </c>
      <c r="D94" s="217" t="s">
        <v>135</v>
      </c>
      <c r="E94" s="218" t="s">
        <v>136</v>
      </c>
      <c r="F94" s="219" t="s">
        <v>137</v>
      </c>
      <c r="G94" s="220" t="s">
        <v>138</v>
      </c>
      <c r="H94" s="221">
        <v>1705.5</v>
      </c>
      <c r="I94" s="222"/>
      <c r="J94" s="223">
        <f>ROUND(I94*H94,2)</f>
        <v>0</v>
      </c>
      <c r="K94" s="219" t="s">
        <v>139</v>
      </c>
      <c r="L94" s="43"/>
      <c r="M94" s="224" t="s">
        <v>31</v>
      </c>
      <c r="N94" s="225" t="s">
        <v>47</v>
      </c>
      <c r="O94" s="83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28" t="s">
        <v>140</v>
      </c>
      <c r="AT94" s="228" t="s">
        <v>135</v>
      </c>
      <c r="AU94" s="228" t="s">
        <v>86</v>
      </c>
      <c r="AY94" s="16" t="s">
        <v>133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16" t="s">
        <v>84</v>
      </c>
      <c r="BK94" s="229">
        <f>ROUND(I94*H94,2)</f>
        <v>0</v>
      </c>
      <c r="BL94" s="16" t="s">
        <v>140</v>
      </c>
      <c r="BM94" s="228" t="s">
        <v>141</v>
      </c>
    </row>
    <row r="95" spans="1:51" s="13" customFormat="1" ht="12">
      <c r="A95" s="13"/>
      <c r="B95" s="230"/>
      <c r="C95" s="231"/>
      <c r="D95" s="232" t="s">
        <v>142</v>
      </c>
      <c r="E95" s="233" t="s">
        <v>31</v>
      </c>
      <c r="F95" s="234" t="s">
        <v>143</v>
      </c>
      <c r="G95" s="231"/>
      <c r="H95" s="235">
        <v>1705.5</v>
      </c>
      <c r="I95" s="236"/>
      <c r="J95" s="231"/>
      <c r="K95" s="231"/>
      <c r="L95" s="237"/>
      <c r="M95" s="238"/>
      <c r="N95" s="239"/>
      <c r="O95" s="239"/>
      <c r="P95" s="239"/>
      <c r="Q95" s="239"/>
      <c r="R95" s="239"/>
      <c r="S95" s="239"/>
      <c r="T95" s="24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1" t="s">
        <v>142</v>
      </c>
      <c r="AU95" s="241" t="s">
        <v>86</v>
      </c>
      <c r="AV95" s="13" t="s">
        <v>86</v>
      </c>
      <c r="AW95" s="13" t="s">
        <v>38</v>
      </c>
      <c r="AX95" s="13" t="s">
        <v>84</v>
      </c>
      <c r="AY95" s="241" t="s">
        <v>133</v>
      </c>
    </row>
    <row r="96" spans="1:65" s="2" customFormat="1" ht="21.75" customHeight="1">
      <c r="A96" s="37"/>
      <c r="B96" s="38"/>
      <c r="C96" s="217" t="s">
        <v>86</v>
      </c>
      <c r="D96" s="217" t="s">
        <v>135</v>
      </c>
      <c r="E96" s="218" t="s">
        <v>144</v>
      </c>
      <c r="F96" s="219" t="s">
        <v>145</v>
      </c>
      <c r="G96" s="220" t="s">
        <v>138</v>
      </c>
      <c r="H96" s="221">
        <v>1984.2</v>
      </c>
      <c r="I96" s="222"/>
      <c r="J96" s="223">
        <f>ROUND(I96*H96,2)</f>
        <v>0</v>
      </c>
      <c r="K96" s="219" t="s">
        <v>139</v>
      </c>
      <c r="L96" s="43"/>
      <c r="M96" s="224" t="s">
        <v>31</v>
      </c>
      <c r="N96" s="225" t="s">
        <v>47</v>
      </c>
      <c r="O96" s="83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28" t="s">
        <v>140</v>
      </c>
      <c r="AT96" s="228" t="s">
        <v>135</v>
      </c>
      <c r="AU96" s="228" t="s">
        <v>86</v>
      </c>
      <c r="AY96" s="16" t="s">
        <v>133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16" t="s">
        <v>84</v>
      </c>
      <c r="BK96" s="229">
        <f>ROUND(I96*H96,2)</f>
        <v>0</v>
      </c>
      <c r="BL96" s="16" t="s">
        <v>140</v>
      </c>
      <c r="BM96" s="228" t="s">
        <v>146</v>
      </c>
    </row>
    <row r="97" spans="1:51" s="13" customFormat="1" ht="12">
      <c r="A97" s="13"/>
      <c r="B97" s="230"/>
      <c r="C97" s="231"/>
      <c r="D97" s="232" t="s">
        <v>142</v>
      </c>
      <c r="E97" s="233" t="s">
        <v>31</v>
      </c>
      <c r="F97" s="234" t="s">
        <v>147</v>
      </c>
      <c r="G97" s="231"/>
      <c r="H97" s="235">
        <v>1984.2</v>
      </c>
      <c r="I97" s="236"/>
      <c r="J97" s="231"/>
      <c r="K97" s="231"/>
      <c r="L97" s="237"/>
      <c r="M97" s="238"/>
      <c r="N97" s="239"/>
      <c r="O97" s="239"/>
      <c r="P97" s="239"/>
      <c r="Q97" s="239"/>
      <c r="R97" s="239"/>
      <c r="S97" s="239"/>
      <c r="T97" s="24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1" t="s">
        <v>142</v>
      </c>
      <c r="AU97" s="241" t="s">
        <v>86</v>
      </c>
      <c r="AV97" s="13" t="s">
        <v>86</v>
      </c>
      <c r="AW97" s="13" t="s">
        <v>38</v>
      </c>
      <c r="AX97" s="13" t="s">
        <v>84</v>
      </c>
      <c r="AY97" s="241" t="s">
        <v>133</v>
      </c>
    </row>
    <row r="98" spans="1:65" s="2" customFormat="1" ht="21.75" customHeight="1">
      <c r="A98" s="37"/>
      <c r="B98" s="38"/>
      <c r="C98" s="217" t="s">
        <v>148</v>
      </c>
      <c r="D98" s="217" t="s">
        <v>135</v>
      </c>
      <c r="E98" s="218" t="s">
        <v>149</v>
      </c>
      <c r="F98" s="219" t="s">
        <v>150</v>
      </c>
      <c r="G98" s="220" t="s">
        <v>138</v>
      </c>
      <c r="H98" s="221">
        <v>1984.2</v>
      </c>
      <c r="I98" s="222"/>
      <c r="J98" s="223">
        <f>ROUND(I98*H98,2)</f>
        <v>0</v>
      </c>
      <c r="K98" s="219" t="s">
        <v>139</v>
      </c>
      <c r="L98" s="43"/>
      <c r="M98" s="224" t="s">
        <v>31</v>
      </c>
      <c r="N98" s="225" t="s">
        <v>47</v>
      </c>
      <c r="O98" s="83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28" t="s">
        <v>140</v>
      </c>
      <c r="AT98" s="228" t="s">
        <v>135</v>
      </c>
      <c r="AU98" s="228" t="s">
        <v>86</v>
      </c>
      <c r="AY98" s="16" t="s">
        <v>133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16" t="s">
        <v>84</v>
      </c>
      <c r="BK98" s="229">
        <f>ROUND(I98*H98,2)</f>
        <v>0</v>
      </c>
      <c r="BL98" s="16" t="s">
        <v>140</v>
      </c>
      <c r="BM98" s="228" t="s">
        <v>151</v>
      </c>
    </row>
    <row r="99" spans="1:51" s="13" customFormat="1" ht="12">
      <c r="A99" s="13"/>
      <c r="B99" s="230"/>
      <c r="C99" s="231"/>
      <c r="D99" s="232" t="s">
        <v>142</v>
      </c>
      <c r="E99" s="233" t="s">
        <v>31</v>
      </c>
      <c r="F99" s="234" t="s">
        <v>152</v>
      </c>
      <c r="G99" s="231"/>
      <c r="H99" s="235">
        <v>1984.2</v>
      </c>
      <c r="I99" s="236"/>
      <c r="J99" s="231"/>
      <c r="K99" s="231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142</v>
      </c>
      <c r="AU99" s="241" t="s">
        <v>86</v>
      </c>
      <c r="AV99" s="13" t="s">
        <v>86</v>
      </c>
      <c r="AW99" s="13" t="s">
        <v>38</v>
      </c>
      <c r="AX99" s="13" t="s">
        <v>84</v>
      </c>
      <c r="AY99" s="241" t="s">
        <v>133</v>
      </c>
    </row>
    <row r="100" spans="1:65" s="2" customFormat="1" ht="21.75" customHeight="1">
      <c r="A100" s="37"/>
      <c r="B100" s="38"/>
      <c r="C100" s="217" t="s">
        <v>140</v>
      </c>
      <c r="D100" s="217" t="s">
        <v>135</v>
      </c>
      <c r="E100" s="218" t="s">
        <v>153</v>
      </c>
      <c r="F100" s="219" t="s">
        <v>154</v>
      </c>
      <c r="G100" s="220" t="s">
        <v>138</v>
      </c>
      <c r="H100" s="221">
        <v>212.75</v>
      </c>
      <c r="I100" s="222"/>
      <c r="J100" s="223">
        <f>ROUND(I100*H100,2)</f>
        <v>0</v>
      </c>
      <c r="K100" s="219" t="s">
        <v>139</v>
      </c>
      <c r="L100" s="43"/>
      <c r="M100" s="224" t="s">
        <v>31</v>
      </c>
      <c r="N100" s="225" t="s">
        <v>47</v>
      </c>
      <c r="O100" s="83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28" t="s">
        <v>140</v>
      </c>
      <c r="AT100" s="228" t="s">
        <v>135</v>
      </c>
      <c r="AU100" s="228" t="s">
        <v>86</v>
      </c>
      <c r="AY100" s="16" t="s">
        <v>133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16" t="s">
        <v>84</v>
      </c>
      <c r="BK100" s="229">
        <f>ROUND(I100*H100,2)</f>
        <v>0</v>
      </c>
      <c r="BL100" s="16" t="s">
        <v>140</v>
      </c>
      <c r="BM100" s="228" t="s">
        <v>155</v>
      </c>
    </row>
    <row r="101" spans="1:51" s="13" customFormat="1" ht="12">
      <c r="A101" s="13"/>
      <c r="B101" s="230"/>
      <c r="C101" s="231"/>
      <c r="D101" s="232" t="s">
        <v>142</v>
      </c>
      <c r="E101" s="233" t="s">
        <v>31</v>
      </c>
      <c r="F101" s="234" t="s">
        <v>156</v>
      </c>
      <c r="G101" s="231"/>
      <c r="H101" s="235">
        <v>212.75</v>
      </c>
      <c r="I101" s="236"/>
      <c r="J101" s="231"/>
      <c r="K101" s="231"/>
      <c r="L101" s="237"/>
      <c r="M101" s="238"/>
      <c r="N101" s="239"/>
      <c r="O101" s="239"/>
      <c r="P101" s="239"/>
      <c r="Q101" s="239"/>
      <c r="R101" s="239"/>
      <c r="S101" s="239"/>
      <c r="T101" s="24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1" t="s">
        <v>142</v>
      </c>
      <c r="AU101" s="241" t="s">
        <v>86</v>
      </c>
      <c r="AV101" s="13" t="s">
        <v>86</v>
      </c>
      <c r="AW101" s="13" t="s">
        <v>38</v>
      </c>
      <c r="AX101" s="13" t="s">
        <v>84</v>
      </c>
      <c r="AY101" s="241" t="s">
        <v>133</v>
      </c>
    </row>
    <row r="102" spans="1:65" s="2" customFormat="1" ht="21.75" customHeight="1">
      <c r="A102" s="37"/>
      <c r="B102" s="38"/>
      <c r="C102" s="217" t="s">
        <v>157</v>
      </c>
      <c r="D102" s="217" t="s">
        <v>135</v>
      </c>
      <c r="E102" s="218" t="s">
        <v>158</v>
      </c>
      <c r="F102" s="219" t="s">
        <v>159</v>
      </c>
      <c r="G102" s="220" t="s">
        <v>138</v>
      </c>
      <c r="H102" s="221">
        <v>212.75</v>
      </c>
      <c r="I102" s="222"/>
      <c r="J102" s="223">
        <f>ROUND(I102*H102,2)</f>
        <v>0</v>
      </c>
      <c r="K102" s="219" t="s">
        <v>139</v>
      </c>
      <c r="L102" s="43"/>
      <c r="M102" s="224" t="s">
        <v>31</v>
      </c>
      <c r="N102" s="225" t="s">
        <v>47</v>
      </c>
      <c r="O102" s="83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28" t="s">
        <v>140</v>
      </c>
      <c r="AT102" s="228" t="s">
        <v>135</v>
      </c>
      <c r="AU102" s="228" t="s">
        <v>86</v>
      </c>
      <c r="AY102" s="16" t="s">
        <v>133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16" t="s">
        <v>84</v>
      </c>
      <c r="BK102" s="229">
        <f>ROUND(I102*H102,2)</f>
        <v>0</v>
      </c>
      <c r="BL102" s="16" t="s">
        <v>140</v>
      </c>
      <c r="BM102" s="228" t="s">
        <v>160</v>
      </c>
    </row>
    <row r="103" spans="1:51" s="13" customFormat="1" ht="12">
      <c r="A103" s="13"/>
      <c r="B103" s="230"/>
      <c r="C103" s="231"/>
      <c r="D103" s="232" t="s">
        <v>142</v>
      </c>
      <c r="E103" s="233" t="s">
        <v>31</v>
      </c>
      <c r="F103" s="234" t="s">
        <v>161</v>
      </c>
      <c r="G103" s="231"/>
      <c r="H103" s="235">
        <v>212.75</v>
      </c>
      <c r="I103" s="236"/>
      <c r="J103" s="231"/>
      <c r="K103" s="231"/>
      <c r="L103" s="237"/>
      <c r="M103" s="238"/>
      <c r="N103" s="239"/>
      <c r="O103" s="239"/>
      <c r="P103" s="239"/>
      <c r="Q103" s="239"/>
      <c r="R103" s="239"/>
      <c r="S103" s="239"/>
      <c r="T103" s="24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1" t="s">
        <v>142</v>
      </c>
      <c r="AU103" s="241" t="s">
        <v>86</v>
      </c>
      <c r="AV103" s="13" t="s">
        <v>86</v>
      </c>
      <c r="AW103" s="13" t="s">
        <v>38</v>
      </c>
      <c r="AX103" s="13" t="s">
        <v>84</v>
      </c>
      <c r="AY103" s="241" t="s">
        <v>133</v>
      </c>
    </row>
    <row r="104" spans="1:65" s="2" customFormat="1" ht="21.75" customHeight="1">
      <c r="A104" s="37"/>
      <c r="B104" s="38"/>
      <c r="C104" s="217" t="s">
        <v>162</v>
      </c>
      <c r="D104" s="217" t="s">
        <v>135</v>
      </c>
      <c r="E104" s="218" t="s">
        <v>163</v>
      </c>
      <c r="F104" s="219" t="s">
        <v>164</v>
      </c>
      <c r="G104" s="220" t="s">
        <v>138</v>
      </c>
      <c r="H104" s="221">
        <v>1422.875</v>
      </c>
      <c r="I104" s="222"/>
      <c r="J104" s="223">
        <f>ROUND(I104*H104,2)</f>
        <v>0</v>
      </c>
      <c r="K104" s="219" t="s">
        <v>139</v>
      </c>
      <c r="L104" s="43"/>
      <c r="M104" s="224" t="s">
        <v>31</v>
      </c>
      <c r="N104" s="225" t="s">
        <v>47</v>
      </c>
      <c r="O104" s="83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28" t="s">
        <v>140</v>
      </c>
      <c r="AT104" s="228" t="s">
        <v>135</v>
      </c>
      <c r="AU104" s="228" t="s">
        <v>86</v>
      </c>
      <c r="AY104" s="16" t="s">
        <v>133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16" t="s">
        <v>84</v>
      </c>
      <c r="BK104" s="229">
        <f>ROUND(I104*H104,2)</f>
        <v>0</v>
      </c>
      <c r="BL104" s="16" t="s">
        <v>140</v>
      </c>
      <c r="BM104" s="228" t="s">
        <v>165</v>
      </c>
    </row>
    <row r="105" spans="1:51" s="13" customFormat="1" ht="12">
      <c r="A105" s="13"/>
      <c r="B105" s="230"/>
      <c r="C105" s="231"/>
      <c r="D105" s="232" t="s">
        <v>142</v>
      </c>
      <c r="E105" s="233" t="s">
        <v>31</v>
      </c>
      <c r="F105" s="234" t="s">
        <v>166</v>
      </c>
      <c r="G105" s="231"/>
      <c r="H105" s="235">
        <v>1422.875</v>
      </c>
      <c r="I105" s="236"/>
      <c r="J105" s="231"/>
      <c r="K105" s="231"/>
      <c r="L105" s="237"/>
      <c r="M105" s="238"/>
      <c r="N105" s="239"/>
      <c r="O105" s="239"/>
      <c r="P105" s="239"/>
      <c r="Q105" s="239"/>
      <c r="R105" s="239"/>
      <c r="S105" s="239"/>
      <c r="T105" s="24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1" t="s">
        <v>142</v>
      </c>
      <c r="AU105" s="241" t="s">
        <v>86</v>
      </c>
      <c r="AV105" s="13" t="s">
        <v>86</v>
      </c>
      <c r="AW105" s="13" t="s">
        <v>38</v>
      </c>
      <c r="AX105" s="13" t="s">
        <v>84</v>
      </c>
      <c r="AY105" s="241" t="s">
        <v>133</v>
      </c>
    </row>
    <row r="106" spans="1:65" s="2" customFormat="1" ht="33" customHeight="1">
      <c r="A106" s="37"/>
      <c r="B106" s="38"/>
      <c r="C106" s="217" t="s">
        <v>167</v>
      </c>
      <c r="D106" s="217" t="s">
        <v>135</v>
      </c>
      <c r="E106" s="218" t="s">
        <v>168</v>
      </c>
      <c r="F106" s="219" t="s">
        <v>169</v>
      </c>
      <c r="G106" s="220" t="s">
        <v>138</v>
      </c>
      <c r="H106" s="221">
        <v>28457.5</v>
      </c>
      <c r="I106" s="222"/>
      <c r="J106" s="223">
        <f>ROUND(I106*H106,2)</f>
        <v>0</v>
      </c>
      <c r="K106" s="219" t="s">
        <v>139</v>
      </c>
      <c r="L106" s="43"/>
      <c r="M106" s="224" t="s">
        <v>31</v>
      </c>
      <c r="N106" s="225" t="s">
        <v>47</v>
      </c>
      <c r="O106" s="83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28" t="s">
        <v>140</v>
      </c>
      <c r="AT106" s="228" t="s">
        <v>135</v>
      </c>
      <c r="AU106" s="228" t="s">
        <v>86</v>
      </c>
      <c r="AY106" s="16" t="s">
        <v>133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16" t="s">
        <v>84</v>
      </c>
      <c r="BK106" s="229">
        <f>ROUND(I106*H106,2)</f>
        <v>0</v>
      </c>
      <c r="BL106" s="16" t="s">
        <v>140</v>
      </c>
      <c r="BM106" s="228" t="s">
        <v>170</v>
      </c>
    </row>
    <row r="107" spans="1:51" s="13" customFormat="1" ht="12">
      <c r="A107" s="13"/>
      <c r="B107" s="230"/>
      <c r="C107" s="231"/>
      <c r="D107" s="232" t="s">
        <v>142</v>
      </c>
      <c r="E107" s="233" t="s">
        <v>31</v>
      </c>
      <c r="F107" s="234" t="s">
        <v>171</v>
      </c>
      <c r="G107" s="231"/>
      <c r="H107" s="235">
        <v>28457.5</v>
      </c>
      <c r="I107" s="236"/>
      <c r="J107" s="231"/>
      <c r="K107" s="231"/>
      <c r="L107" s="237"/>
      <c r="M107" s="238"/>
      <c r="N107" s="239"/>
      <c r="O107" s="239"/>
      <c r="P107" s="239"/>
      <c r="Q107" s="239"/>
      <c r="R107" s="239"/>
      <c r="S107" s="239"/>
      <c r="T107" s="24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1" t="s">
        <v>142</v>
      </c>
      <c r="AU107" s="241" t="s">
        <v>86</v>
      </c>
      <c r="AV107" s="13" t="s">
        <v>86</v>
      </c>
      <c r="AW107" s="13" t="s">
        <v>38</v>
      </c>
      <c r="AX107" s="13" t="s">
        <v>84</v>
      </c>
      <c r="AY107" s="241" t="s">
        <v>133</v>
      </c>
    </row>
    <row r="108" spans="1:65" s="2" customFormat="1" ht="21.75" customHeight="1">
      <c r="A108" s="37"/>
      <c r="B108" s="38"/>
      <c r="C108" s="217" t="s">
        <v>172</v>
      </c>
      <c r="D108" s="217" t="s">
        <v>135</v>
      </c>
      <c r="E108" s="218" t="s">
        <v>173</v>
      </c>
      <c r="F108" s="219" t="s">
        <v>174</v>
      </c>
      <c r="G108" s="220" t="s">
        <v>175</v>
      </c>
      <c r="H108" s="221">
        <v>2490.031</v>
      </c>
      <c r="I108" s="222"/>
      <c r="J108" s="223">
        <f>ROUND(I108*H108,2)</f>
        <v>0</v>
      </c>
      <c r="K108" s="219" t="s">
        <v>139</v>
      </c>
      <c r="L108" s="43"/>
      <c r="M108" s="224" t="s">
        <v>31</v>
      </c>
      <c r="N108" s="225" t="s">
        <v>47</v>
      </c>
      <c r="O108" s="83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228" t="s">
        <v>140</v>
      </c>
      <c r="AT108" s="228" t="s">
        <v>135</v>
      </c>
      <c r="AU108" s="228" t="s">
        <v>86</v>
      </c>
      <c r="AY108" s="16" t="s">
        <v>133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16" t="s">
        <v>84</v>
      </c>
      <c r="BK108" s="229">
        <f>ROUND(I108*H108,2)</f>
        <v>0</v>
      </c>
      <c r="BL108" s="16" t="s">
        <v>140</v>
      </c>
      <c r="BM108" s="228" t="s">
        <v>176</v>
      </c>
    </row>
    <row r="109" spans="1:51" s="13" customFormat="1" ht="12">
      <c r="A109" s="13"/>
      <c r="B109" s="230"/>
      <c r="C109" s="231"/>
      <c r="D109" s="232" t="s">
        <v>142</v>
      </c>
      <c r="E109" s="233" t="s">
        <v>31</v>
      </c>
      <c r="F109" s="234" t="s">
        <v>177</v>
      </c>
      <c r="G109" s="231"/>
      <c r="H109" s="235">
        <v>2490.031</v>
      </c>
      <c r="I109" s="236"/>
      <c r="J109" s="231"/>
      <c r="K109" s="231"/>
      <c r="L109" s="237"/>
      <c r="M109" s="238"/>
      <c r="N109" s="239"/>
      <c r="O109" s="239"/>
      <c r="P109" s="239"/>
      <c r="Q109" s="239"/>
      <c r="R109" s="239"/>
      <c r="S109" s="239"/>
      <c r="T109" s="24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1" t="s">
        <v>142</v>
      </c>
      <c r="AU109" s="241" t="s">
        <v>86</v>
      </c>
      <c r="AV109" s="13" t="s">
        <v>86</v>
      </c>
      <c r="AW109" s="13" t="s">
        <v>38</v>
      </c>
      <c r="AX109" s="13" t="s">
        <v>84</v>
      </c>
      <c r="AY109" s="241" t="s">
        <v>133</v>
      </c>
    </row>
    <row r="110" spans="1:65" s="2" customFormat="1" ht="16.5" customHeight="1">
      <c r="A110" s="37"/>
      <c r="B110" s="38"/>
      <c r="C110" s="217" t="s">
        <v>178</v>
      </c>
      <c r="D110" s="217" t="s">
        <v>135</v>
      </c>
      <c r="E110" s="218" t="s">
        <v>179</v>
      </c>
      <c r="F110" s="219" t="s">
        <v>180</v>
      </c>
      <c r="G110" s="220" t="s">
        <v>181</v>
      </c>
      <c r="H110" s="221">
        <v>4960.5</v>
      </c>
      <c r="I110" s="222"/>
      <c r="J110" s="223">
        <f>ROUND(I110*H110,2)</f>
        <v>0</v>
      </c>
      <c r="K110" s="219" t="s">
        <v>139</v>
      </c>
      <c r="L110" s="43"/>
      <c r="M110" s="224" t="s">
        <v>31</v>
      </c>
      <c r="N110" s="225" t="s">
        <v>47</v>
      </c>
      <c r="O110" s="83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228" t="s">
        <v>140</v>
      </c>
      <c r="AT110" s="228" t="s">
        <v>135</v>
      </c>
      <c r="AU110" s="228" t="s">
        <v>86</v>
      </c>
      <c r="AY110" s="16" t="s">
        <v>133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6" t="s">
        <v>84</v>
      </c>
      <c r="BK110" s="229">
        <f>ROUND(I110*H110,2)</f>
        <v>0</v>
      </c>
      <c r="BL110" s="16" t="s">
        <v>140</v>
      </c>
      <c r="BM110" s="228" t="s">
        <v>182</v>
      </c>
    </row>
    <row r="111" spans="1:51" s="13" customFormat="1" ht="12">
      <c r="A111" s="13"/>
      <c r="B111" s="230"/>
      <c r="C111" s="231"/>
      <c r="D111" s="232" t="s">
        <v>142</v>
      </c>
      <c r="E111" s="233" t="s">
        <v>31</v>
      </c>
      <c r="F111" s="234" t="s">
        <v>183</v>
      </c>
      <c r="G111" s="231"/>
      <c r="H111" s="235">
        <v>4960.5</v>
      </c>
      <c r="I111" s="236"/>
      <c r="J111" s="231"/>
      <c r="K111" s="231"/>
      <c r="L111" s="237"/>
      <c r="M111" s="238"/>
      <c r="N111" s="239"/>
      <c r="O111" s="239"/>
      <c r="P111" s="239"/>
      <c r="Q111" s="239"/>
      <c r="R111" s="239"/>
      <c r="S111" s="239"/>
      <c r="T111" s="24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1" t="s">
        <v>142</v>
      </c>
      <c r="AU111" s="241" t="s">
        <v>86</v>
      </c>
      <c r="AV111" s="13" t="s">
        <v>86</v>
      </c>
      <c r="AW111" s="13" t="s">
        <v>38</v>
      </c>
      <c r="AX111" s="13" t="s">
        <v>84</v>
      </c>
      <c r="AY111" s="241" t="s">
        <v>133</v>
      </c>
    </row>
    <row r="112" spans="1:65" s="2" customFormat="1" ht="33" customHeight="1">
      <c r="A112" s="37"/>
      <c r="B112" s="38"/>
      <c r="C112" s="217" t="s">
        <v>184</v>
      </c>
      <c r="D112" s="217" t="s">
        <v>135</v>
      </c>
      <c r="E112" s="218" t="s">
        <v>185</v>
      </c>
      <c r="F112" s="219" t="s">
        <v>186</v>
      </c>
      <c r="G112" s="220" t="s">
        <v>138</v>
      </c>
      <c r="H112" s="221">
        <v>744.075</v>
      </c>
      <c r="I112" s="222"/>
      <c r="J112" s="223">
        <f>ROUND(I112*H112,2)</f>
        <v>0</v>
      </c>
      <c r="K112" s="219" t="s">
        <v>139</v>
      </c>
      <c r="L112" s="43"/>
      <c r="M112" s="224" t="s">
        <v>31</v>
      </c>
      <c r="N112" s="225" t="s">
        <v>47</v>
      </c>
      <c r="O112" s="83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228" t="s">
        <v>140</v>
      </c>
      <c r="AT112" s="228" t="s">
        <v>135</v>
      </c>
      <c r="AU112" s="228" t="s">
        <v>86</v>
      </c>
      <c r="AY112" s="16" t="s">
        <v>133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16" t="s">
        <v>84</v>
      </c>
      <c r="BK112" s="229">
        <f>ROUND(I112*H112,2)</f>
        <v>0</v>
      </c>
      <c r="BL112" s="16" t="s">
        <v>140</v>
      </c>
      <c r="BM112" s="228" t="s">
        <v>187</v>
      </c>
    </row>
    <row r="113" spans="1:51" s="13" customFormat="1" ht="12">
      <c r="A113" s="13"/>
      <c r="B113" s="230"/>
      <c r="C113" s="231"/>
      <c r="D113" s="232" t="s">
        <v>142</v>
      </c>
      <c r="E113" s="233" t="s">
        <v>31</v>
      </c>
      <c r="F113" s="234" t="s">
        <v>188</v>
      </c>
      <c r="G113" s="231"/>
      <c r="H113" s="235">
        <v>744.075</v>
      </c>
      <c r="I113" s="236"/>
      <c r="J113" s="231"/>
      <c r="K113" s="231"/>
      <c r="L113" s="237"/>
      <c r="M113" s="238"/>
      <c r="N113" s="239"/>
      <c r="O113" s="239"/>
      <c r="P113" s="239"/>
      <c r="Q113" s="239"/>
      <c r="R113" s="239"/>
      <c r="S113" s="239"/>
      <c r="T113" s="24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1" t="s">
        <v>142</v>
      </c>
      <c r="AU113" s="241" t="s">
        <v>86</v>
      </c>
      <c r="AV113" s="13" t="s">
        <v>86</v>
      </c>
      <c r="AW113" s="13" t="s">
        <v>38</v>
      </c>
      <c r="AX113" s="13" t="s">
        <v>84</v>
      </c>
      <c r="AY113" s="241" t="s">
        <v>133</v>
      </c>
    </row>
    <row r="114" spans="1:65" s="2" customFormat="1" ht="16.5" customHeight="1">
      <c r="A114" s="37"/>
      <c r="B114" s="38"/>
      <c r="C114" s="217" t="s">
        <v>189</v>
      </c>
      <c r="D114" s="217" t="s">
        <v>135</v>
      </c>
      <c r="E114" s="218" t="s">
        <v>190</v>
      </c>
      <c r="F114" s="219" t="s">
        <v>191</v>
      </c>
      <c r="G114" s="220" t="s">
        <v>138</v>
      </c>
      <c r="H114" s="221">
        <v>1705.5</v>
      </c>
      <c r="I114" s="222"/>
      <c r="J114" s="223">
        <f>ROUND(I114*H114,2)</f>
        <v>0</v>
      </c>
      <c r="K114" s="219" t="s">
        <v>139</v>
      </c>
      <c r="L114" s="43"/>
      <c r="M114" s="224" t="s">
        <v>31</v>
      </c>
      <c r="N114" s="225" t="s">
        <v>47</v>
      </c>
      <c r="O114" s="83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228" t="s">
        <v>140</v>
      </c>
      <c r="AT114" s="228" t="s">
        <v>135</v>
      </c>
      <c r="AU114" s="228" t="s">
        <v>86</v>
      </c>
      <c r="AY114" s="16" t="s">
        <v>133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16" t="s">
        <v>84</v>
      </c>
      <c r="BK114" s="229">
        <f>ROUND(I114*H114,2)</f>
        <v>0</v>
      </c>
      <c r="BL114" s="16" t="s">
        <v>140</v>
      </c>
      <c r="BM114" s="228" t="s">
        <v>192</v>
      </c>
    </row>
    <row r="115" spans="1:51" s="13" customFormat="1" ht="12">
      <c r="A115" s="13"/>
      <c r="B115" s="230"/>
      <c r="C115" s="231"/>
      <c r="D115" s="232" t="s">
        <v>142</v>
      </c>
      <c r="E115" s="233" t="s">
        <v>31</v>
      </c>
      <c r="F115" s="234" t="s">
        <v>193</v>
      </c>
      <c r="G115" s="231"/>
      <c r="H115" s="235">
        <v>1705.5</v>
      </c>
      <c r="I115" s="236"/>
      <c r="J115" s="231"/>
      <c r="K115" s="231"/>
      <c r="L115" s="237"/>
      <c r="M115" s="238"/>
      <c r="N115" s="239"/>
      <c r="O115" s="239"/>
      <c r="P115" s="239"/>
      <c r="Q115" s="239"/>
      <c r="R115" s="239"/>
      <c r="S115" s="239"/>
      <c r="T115" s="24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1" t="s">
        <v>142</v>
      </c>
      <c r="AU115" s="241" t="s">
        <v>86</v>
      </c>
      <c r="AV115" s="13" t="s">
        <v>86</v>
      </c>
      <c r="AW115" s="13" t="s">
        <v>38</v>
      </c>
      <c r="AX115" s="13" t="s">
        <v>84</v>
      </c>
      <c r="AY115" s="241" t="s">
        <v>133</v>
      </c>
    </row>
    <row r="116" spans="1:65" s="2" customFormat="1" ht="21.75" customHeight="1">
      <c r="A116" s="37"/>
      <c r="B116" s="38"/>
      <c r="C116" s="217" t="s">
        <v>7</v>
      </c>
      <c r="D116" s="217" t="s">
        <v>135</v>
      </c>
      <c r="E116" s="218" t="s">
        <v>194</v>
      </c>
      <c r="F116" s="219" t="s">
        <v>195</v>
      </c>
      <c r="G116" s="220" t="s">
        <v>138</v>
      </c>
      <c r="H116" s="221">
        <v>1705.5</v>
      </c>
      <c r="I116" s="222"/>
      <c r="J116" s="223">
        <f>ROUND(I116*H116,2)</f>
        <v>0</v>
      </c>
      <c r="K116" s="219" t="s">
        <v>139</v>
      </c>
      <c r="L116" s="43"/>
      <c r="M116" s="224" t="s">
        <v>31</v>
      </c>
      <c r="N116" s="225" t="s">
        <v>47</v>
      </c>
      <c r="O116" s="83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228" t="s">
        <v>140</v>
      </c>
      <c r="AT116" s="228" t="s">
        <v>135</v>
      </c>
      <c r="AU116" s="228" t="s">
        <v>86</v>
      </c>
      <c r="AY116" s="16" t="s">
        <v>133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16" t="s">
        <v>84</v>
      </c>
      <c r="BK116" s="229">
        <f>ROUND(I116*H116,2)</f>
        <v>0</v>
      </c>
      <c r="BL116" s="16" t="s">
        <v>140</v>
      </c>
      <c r="BM116" s="228" t="s">
        <v>196</v>
      </c>
    </row>
    <row r="117" spans="1:51" s="13" customFormat="1" ht="12">
      <c r="A117" s="13"/>
      <c r="B117" s="230"/>
      <c r="C117" s="231"/>
      <c r="D117" s="232" t="s">
        <v>142</v>
      </c>
      <c r="E117" s="233" t="s">
        <v>31</v>
      </c>
      <c r="F117" s="234" t="s">
        <v>197</v>
      </c>
      <c r="G117" s="231"/>
      <c r="H117" s="235">
        <v>1705.5</v>
      </c>
      <c r="I117" s="236"/>
      <c r="J117" s="231"/>
      <c r="K117" s="231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142</v>
      </c>
      <c r="AU117" s="241" t="s">
        <v>86</v>
      </c>
      <c r="AV117" s="13" t="s">
        <v>86</v>
      </c>
      <c r="AW117" s="13" t="s">
        <v>38</v>
      </c>
      <c r="AX117" s="13" t="s">
        <v>84</v>
      </c>
      <c r="AY117" s="241" t="s">
        <v>133</v>
      </c>
    </row>
    <row r="118" spans="1:65" s="2" customFormat="1" ht="21.75" customHeight="1">
      <c r="A118" s="37"/>
      <c r="B118" s="38"/>
      <c r="C118" s="217" t="s">
        <v>198</v>
      </c>
      <c r="D118" s="217" t="s">
        <v>135</v>
      </c>
      <c r="E118" s="218" t="s">
        <v>199</v>
      </c>
      <c r="F118" s="219" t="s">
        <v>200</v>
      </c>
      <c r="G118" s="220" t="s">
        <v>181</v>
      </c>
      <c r="H118" s="221">
        <v>330</v>
      </c>
      <c r="I118" s="222"/>
      <c r="J118" s="223">
        <f>ROUND(I118*H118,2)</f>
        <v>0</v>
      </c>
      <c r="K118" s="219" t="s">
        <v>139</v>
      </c>
      <c r="L118" s="43"/>
      <c r="M118" s="224" t="s">
        <v>31</v>
      </c>
      <c r="N118" s="225" t="s">
        <v>47</v>
      </c>
      <c r="O118" s="83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228" t="s">
        <v>140</v>
      </c>
      <c r="AT118" s="228" t="s">
        <v>135</v>
      </c>
      <c r="AU118" s="228" t="s">
        <v>86</v>
      </c>
      <c r="AY118" s="16" t="s">
        <v>133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16" t="s">
        <v>84</v>
      </c>
      <c r="BK118" s="229">
        <f>ROUND(I118*H118,2)</f>
        <v>0</v>
      </c>
      <c r="BL118" s="16" t="s">
        <v>140</v>
      </c>
      <c r="BM118" s="228" t="s">
        <v>201</v>
      </c>
    </row>
    <row r="119" spans="1:51" s="13" customFormat="1" ht="12">
      <c r="A119" s="13"/>
      <c r="B119" s="230"/>
      <c r="C119" s="231"/>
      <c r="D119" s="232" t="s">
        <v>142</v>
      </c>
      <c r="E119" s="233" t="s">
        <v>31</v>
      </c>
      <c r="F119" s="234" t="s">
        <v>202</v>
      </c>
      <c r="G119" s="231"/>
      <c r="H119" s="235">
        <v>330</v>
      </c>
      <c r="I119" s="236"/>
      <c r="J119" s="231"/>
      <c r="K119" s="231"/>
      <c r="L119" s="237"/>
      <c r="M119" s="238"/>
      <c r="N119" s="239"/>
      <c r="O119" s="239"/>
      <c r="P119" s="239"/>
      <c r="Q119" s="239"/>
      <c r="R119" s="239"/>
      <c r="S119" s="239"/>
      <c r="T119" s="24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1" t="s">
        <v>142</v>
      </c>
      <c r="AU119" s="241" t="s">
        <v>86</v>
      </c>
      <c r="AV119" s="13" t="s">
        <v>86</v>
      </c>
      <c r="AW119" s="13" t="s">
        <v>38</v>
      </c>
      <c r="AX119" s="13" t="s">
        <v>84</v>
      </c>
      <c r="AY119" s="241" t="s">
        <v>133</v>
      </c>
    </row>
    <row r="120" spans="1:65" s="2" customFormat="1" ht="21.75" customHeight="1">
      <c r="A120" s="37"/>
      <c r="B120" s="38"/>
      <c r="C120" s="217" t="s">
        <v>203</v>
      </c>
      <c r="D120" s="217" t="s">
        <v>135</v>
      </c>
      <c r="E120" s="218" t="s">
        <v>204</v>
      </c>
      <c r="F120" s="219" t="s">
        <v>205</v>
      </c>
      <c r="G120" s="220" t="s">
        <v>181</v>
      </c>
      <c r="H120" s="221">
        <v>330</v>
      </c>
      <c r="I120" s="222"/>
      <c r="J120" s="223">
        <f>ROUND(I120*H120,2)</f>
        <v>0</v>
      </c>
      <c r="K120" s="219" t="s">
        <v>139</v>
      </c>
      <c r="L120" s="43"/>
      <c r="M120" s="224" t="s">
        <v>31</v>
      </c>
      <c r="N120" s="225" t="s">
        <v>47</v>
      </c>
      <c r="O120" s="83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28" t="s">
        <v>140</v>
      </c>
      <c r="AT120" s="228" t="s">
        <v>135</v>
      </c>
      <c r="AU120" s="228" t="s">
        <v>86</v>
      </c>
      <c r="AY120" s="16" t="s">
        <v>133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16" t="s">
        <v>84</v>
      </c>
      <c r="BK120" s="229">
        <f>ROUND(I120*H120,2)</f>
        <v>0</v>
      </c>
      <c r="BL120" s="16" t="s">
        <v>140</v>
      </c>
      <c r="BM120" s="228" t="s">
        <v>206</v>
      </c>
    </row>
    <row r="121" spans="1:51" s="13" customFormat="1" ht="12">
      <c r="A121" s="13"/>
      <c r="B121" s="230"/>
      <c r="C121" s="231"/>
      <c r="D121" s="232" t="s">
        <v>142</v>
      </c>
      <c r="E121" s="233" t="s">
        <v>31</v>
      </c>
      <c r="F121" s="234" t="s">
        <v>202</v>
      </c>
      <c r="G121" s="231"/>
      <c r="H121" s="235">
        <v>330</v>
      </c>
      <c r="I121" s="236"/>
      <c r="J121" s="231"/>
      <c r="K121" s="231"/>
      <c r="L121" s="237"/>
      <c r="M121" s="238"/>
      <c r="N121" s="239"/>
      <c r="O121" s="239"/>
      <c r="P121" s="239"/>
      <c r="Q121" s="239"/>
      <c r="R121" s="239"/>
      <c r="S121" s="239"/>
      <c r="T121" s="24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1" t="s">
        <v>142</v>
      </c>
      <c r="AU121" s="241" t="s">
        <v>86</v>
      </c>
      <c r="AV121" s="13" t="s">
        <v>86</v>
      </c>
      <c r="AW121" s="13" t="s">
        <v>38</v>
      </c>
      <c r="AX121" s="13" t="s">
        <v>84</v>
      </c>
      <c r="AY121" s="241" t="s">
        <v>133</v>
      </c>
    </row>
    <row r="122" spans="1:65" s="2" customFormat="1" ht="21.75" customHeight="1">
      <c r="A122" s="37"/>
      <c r="B122" s="38"/>
      <c r="C122" s="217" t="s">
        <v>207</v>
      </c>
      <c r="D122" s="217" t="s">
        <v>135</v>
      </c>
      <c r="E122" s="218" t="s">
        <v>208</v>
      </c>
      <c r="F122" s="219" t="s">
        <v>209</v>
      </c>
      <c r="G122" s="220" t="s">
        <v>181</v>
      </c>
      <c r="H122" s="221">
        <v>330</v>
      </c>
      <c r="I122" s="222"/>
      <c r="J122" s="223">
        <f>ROUND(I122*H122,2)</f>
        <v>0</v>
      </c>
      <c r="K122" s="219" t="s">
        <v>139</v>
      </c>
      <c r="L122" s="43"/>
      <c r="M122" s="224" t="s">
        <v>31</v>
      </c>
      <c r="N122" s="225" t="s">
        <v>47</v>
      </c>
      <c r="O122" s="83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28" t="s">
        <v>140</v>
      </c>
      <c r="AT122" s="228" t="s">
        <v>135</v>
      </c>
      <c r="AU122" s="228" t="s">
        <v>86</v>
      </c>
      <c r="AY122" s="16" t="s">
        <v>133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6" t="s">
        <v>84</v>
      </c>
      <c r="BK122" s="229">
        <f>ROUND(I122*H122,2)</f>
        <v>0</v>
      </c>
      <c r="BL122" s="16" t="s">
        <v>140</v>
      </c>
      <c r="BM122" s="228" t="s">
        <v>210</v>
      </c>
    </row>
    <row r="123" spans="1:51" s="13" customFormat="1" ht="12">
      <c r="A123" s="13"/>
      <c r="B123" s="230"/>
      <c r="C123" s="231"/>
      <c r="D123" s="232" t="s">
        <v>142</v>
      </c>
      <c r="E123" s="233" t="s">
        <v>31</v>
      </c>
      <c r="F123" s="234" t="s">
        <v>202</v>
      </c>
      <c r="G123" s="231"/>
      <c r="H123" s="235">
        <v>330</v>
      </c>
      <c r="I123" s="236"/>
      <c r="J123" s="231"/>
      <c r="K123" s="231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142</v>
      </c>
      <c r="AU123" s="241" t="s">
        <v>86</v>
      </c>
      <c r="AV123" s="13" t="s">
        <v>86</v>
      </c>
      <c r="AW123" s="13" t="s">
        <v>38</v>
      </c>
      <c r="AX123" s="13" t="s">
        <v>84</v>
      </c>
      <c r="AY123" s="241" t="s">
        <v>133</v>
      </c>
    </row>
    <row r="124" spans="1:65" s="2" customFormat="1" ht="16.5" customHeight="1">
      <c r="A124" s="37"/>
      <c r="B124" s="38"/>
      <c r="C124" s="242" t="s">
        <v>207</v>
      </c>
      <c r="D124" s="242" t="s">
        <v>211</v>
      </c>
      <c r="E124" s="243" t="s">
        <v>212</v>
      </c>
      <c r="F124" s="244" t="s">
        <v>213</v>
      </c>
      <c r="G124" s="245" t="s">
        <v>214</v>
      </c>
      <c r="H124" s="246">
        <v>8.25</v>
      </c>
      <c r="I124" s="247"/>
      <c r="J124" s="248">
        <f>ROUND(I124*H124,2)</f>
        <v>0</v>
      </c>
      <c r="K124" s="244" t="s">
        <v>139</v>
      </c>
      <c r="L124" s="249"/>
      <c r="M124" s="250" t="s">
        <v>31</v>
      </c>
      <c r="N124" s="251" t="s">
        <v>47</v>
      </c>
      <c r="O124" s="83"/>
      <c r="P124" s="226">
        <f>O124*H124</f>
        <v>0</v>
      </c>
      <c r="Q124" s="226">
        <v>0.001</v>
      </c>
      <c r="R124" s="226">
        <f>Q124*H124</f>
        <v>0.00825</v>
      </c>
      <c r="S124" s="226">
        <v>0</v>
      </c>
      <c r="T124" s="227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8" t="s">
        <v>172</v>
      </c>
      <c r="AT124" s="228" t="s">
        <v>211</v>
      </c>
      <c r="AU124" s="228" t="s">
        <v>86</v>
      </c>
      <c r="AY124" s="16" t="s">
        <v>133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6" t="s">
        <v>84</v>
      </c>
      <c r="BK124" s="229">
        <f>ROUND(I124*H124,2)</f>
        <v>0</v>
      </c>
      <c r="BL124" s="16" t="s">
        <v>140</v>
      </c>
      <c r="BM124" s="228" t="s">
        <v>215</v>
      </c>
    </row>
    <row r="125" spans="1:51" s="13" customFormat="1" ht="12">
      <c r="A125" s="13"/>
      <c r="B125" s="230"/>
      <c r="C125" s="231"/>
      <c r="D125" s="232" t="s">
        <v>142</v>
      </c>
      <c r="E125" s="233" t="s">
        <v>31</v>
      </c>
      <c r="F125" s="234" t="s">
        <v>216</v>
      </c>
      <c r="G125" s="231"/>
      <c r="H125" s="235">
        <v>8.25</v>
      </c>
      <c r="I125" s="236"/>
      <c r="J125" s="231"/>
      <c r="K125" s="231"/>
      <c r="L125" s="237"/>
      <c r="M125" s="238"/>
      <c r="N125" s="239"/>
      <c r="O125" s="239"/>
      <c r="P125" s="239"/>
      <c r="Q125" s="239"/>
      <c r="R125" s="239"/>
      <c r="S125" s="239"/>
      <c r="T125" s="24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1" t="s">
        <v>142</v>
      </c>
      <c r="AU125" s="241" t="s">
        <v>86</v>
      </c>
      <c r="AV125" s="13" t="s">
        <v>86</v>
      </c>
      <c r="AW125" s="13" t="s">
        <v>38</v>
      </c>
      <c r="AX125" s="13" t="s">
        <v>84</v>
      </c>
      <c r="AY125" s="241" t="s">
        <v>133</v>
      </c>
    </row>
    <row r="126" spans="1:65" s="2" customFormat="1" ht="21.75" customHeight="1">
      <c r="A126" s="37"/>
      <c r="B126" s="38"/>
      <c r="C126" s="217" t="s">
        <v>217</v>
      </c>
      <c r="D126" s="217" t="s">
        <v>135</v>
      </c>
      <c r="E126" s="218" t="s">
        <v>218</v>
      </c>
      <c r="F126" s="219" t="s">
        <v>219</v>
      </c>
      <c r="G126" s="220" t="s">
        <v>181</v>
      </c>
      <c r="H126" s="221">
        <v>22.8</v>
      </c>
      <c r="I126" s="222"/>
      <c r="J126" s="223">
        <f>ROUND(I126*H126,2)</f>
        <v>0</v>
      </c>
      <c r="K126" s="219" t="s">
        <v>139</v>
      </c>
      <c r="L126" s="43"/>
      <c r="M126" s="224" t="s">
        <v>31</v>
      </c>
      <c r="N126" s="225" t="s">
        <v>47</v>
      </c>
      <c r="O126" s="83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8" t="s">
        <v>140</v>
      </c>
      <c r="AT126" s="228" t="s">
        <v>135</v>
      </c>
      <c r="AU126" s="228" t="s">
        <v>86</v>
      </c>
      <c r="AY126" s="16" t="s">
        <v>133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6" t="s">
        <v>84</v>
      </c>
      <c r="BK126" s="229">
        <f>ROUND(I126*H126,2)</f>
        <v>0</v>
      </c>
      <c r="BL126" s="16" t="s">
        <v>140</v>
      </c>
      <c r="BM126" s="228" t="s">
        <v>220</v>
      </c>
    </row>
    <row r="127" spans="1:51" s="13" customFormat="1" ht="12">
      <c r="A127" s="13"/>
      <c r="B127" s="230"/>
      <c r="C127" s="231"/>
      <c r="D127" s="232" t="s">
        <v>142</v>
      </c>
      <c r="E127" s="233" t="s">
        <v>31</v>
      </c>
      <c r="F127" s="234" t="s">
        <v>221</v>
      </c>
      <c r="G127" s="231"/>
      <c r="H127" s="235">
        <v>22.8</v>
      </c>
      <c r="I127" s="236"/>
      <c r="J127" s="231"/>
      <c r="K127" s="231"/>
      <c r="L127" s="237"/>
      <c r="M127" s="238"/>
      <c r="N127" s="239"/>
      <c r="O127" s="239"/>
      <c r="P127" s="239"/>
      <c r="Q127" s="239"/>
      <c r="R127" s="239"/>
      <c r="S127" s="239"/>
      <c r="T127" s="24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1" t="s">
        <v>142</v>
      </c>
      <c r="AU127" s="241" t="s">
        <v>86</v>
      </c>
      <c r="AV127" s="13" t="s">
        <v>86</v>
      </c>
      <c r="AW127" s="13" t="s">
        <v>38</v>
      </c>
      <c r="AX127" s="13" t="s">
        <v>84</v>
      </c>
      <c r="AY127" s="241" t="s">
        <v>133</v>
      </c>
    </row>
    <row r="128" spans="1:65" s="2" customFormat="1" ht="16.5" customHeight="1">
      <c r="A128" s="37"/>
      <c r="B128" s="38"/>
      <c r="C128" s="217" t="s">
        <v>222</v>
      </c>
      <c r="D128" s="217" t="s">
        <v>135</v>
      </c>
      <c r="E128" s="218" t="s">
        <v>223</v>
      </c>
      <c r="F128" s="219" t="s">
        <v>224</v>
      </c>
      <c r="G128" s="220" t="s">
        <v>181</v>
      </c>
      <c r="H128" s="221">
        <v>22.8</v>
      </c>
      <c r="I128" s="222"/>
      <c r="J128" s="223">
        <f>ROUND(I128*H128,2)</f>
        <v>0</v>
      </c>
      <c r="K128" s="219" t="s">
        <v>139</v>
      </c>
      <c r="L128" s="43"/>
      <c r="M128" s="224" t="s">
        <v>31</v>
      </c>
      <c r="N128" s="225" t="s">
        <v>47</v>
      </c>
      <c r="O128" s="83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8" t="s">
        <v>140</v>
      </c>
      <c r="AT128" s="228" t="s">
        <v>135</v>
      </c>
      <c r="AU128" s="228" t="s">
        <v>86</v>
      </c>
      <c r="AY128" s="16" t="s">
        <v>133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6" t="s">
        <v>84</v>
      </c>
      <c r="BK128" s="229">
        <f>ROUND(I128*H128,2)</f>
        <v>0</v>
      </c>
      <c r="BL128" s="16" t="s">
        <v>140</v>
      </c>
      <c r="BM128" s="228" t="s">
        <v>225</v>
      </c>
    </row>
    <row r="129" spans="1:51" s="13" customFormat="1" ht="12">
      <c r="A129" s="13"/>
      <c r="B129" s="230"/>
      <c r="C129" s="231"/>
      <c r="D129" s="232" t="s">
        <v>142</v>
      </c>
      <c r="E129" s="233" t="s">
        <v>31</v>
      </c>
      <c r="F129" s="234" t="s">
        <v>221</v>
      </c>
      <c r="G129" s="231"/>
      <c r="H129" s="235">
        <v>22.8</v>
      </c>
      <c r="I129" s="236"/>
      <c r="J129" s="231"/>
      <c r="K129" s="231"/>
      <c r="L129" s="237"/>
      <c r="M129" s="238"/>
      <c r="N129" s="239"/>
      <c r="O129" s="239"/>
      <c r="P129" s="239"/>
      <c r="Q129" s="239"/>
      <c r="R129" s="239"/>
      <c r="S129" s="239"/>
      <c r="T129" s="24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1" t="s">
        <v>142</v>
      </c>
      <c r="AU129" s="241" t="s">
        <v>86</v>
      </c>
      <c r="AV129" s="13" t="s">
        <v>86</v>
      </c>
      <c r="AW129" s="13" t="s">
        <v>38</v>
      </c>
      <c r="AX129" s="13" t="s">
        <v>84</v>
      </c>
      <c r="AY129" s="241" t="s">
        <v>133</v>
      </c>
    </row>
    <row r="130" spans="1:65" s="2" customFormat="1" ht="21.75" customHeight="1">
      <c r="A130" s="37"/>
      <c r="B130" s="38"/>
      <c r="C130" s="217" t="s">
        <v>226</v>
      </c>
      <c r="D130" s="217" t="s">
        <v>135</v>
      </c>
      <c r="E130" s="218" t="s">
        <v>227</v>
      </c>
      <c r="F130" s="219" t="s">
        <v>228</v>
      </c>
      <c r="G130" s="220" t="s">
        <v>181</v>
      </c>
      <c r="H130" s="221">
        <v>22.8</v>
      </c>
      <c r="I130" s="222"/>
      <c r="J130" s="223">
        <f>ROUND(I130*H130,2)</f>
        <v>0</v>
      </c>
      <c r="K130" s="219" t="s">
        <v>139</v>
      </c>
      <c r="L130" s="43"/>
      <c r="M130" s="224" t="s">
        <v>31</v>
      </c>
      <c r="N130" s="225" t="s">
        <v>47</v>
      </c>
      <c r="O130" s="83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8" t="s">
        <v>140</v>
      </c>
      <c r="AT130" s="228" t="s">
        <v>135</v>
      </c>
      <c r="AU130" s="228" t="s">
        <v>86</v>
      </c>
      <c r="AY130" s="16" t="s">
        <v>133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6" t="s">
        <v>84</v>
      </c>
      <c r="BK130" s="229">
        <f>ROUND(I130*H130,2)</f>
        <v>0</v>
      </c>
      <c r="BL130" s="16" t="s">
        <v>140</v>
      </c>
      <c r="BM130" s="228" t="s">
        <v>229</v>
      </c>
    </row>
    <row r="131" spans="1:51" s="13" customFormat="1" ht="12">
      <c r="A131" s="13"/>
      <c r="B131" s="230"/>
      <c r="C131" s="231"/>
      <c r="D131" s="232" t="s">
        <v>142</v>
      </c>
      <c r="E131" s="233" t="s">
        <v>31</v>
      </c>
      <c r="F131" s="234" t="s">
        <v>221</v>
      </c>
      <c r="G131" s="231"/>
      <c r="H131" s="235">
        <v>22.8</v>
      </c>
      <c r="I131" s="236"/>
      <c r="J131" s="231"/>
      <c r="K131" s="231"/>
      <c r="L131" s="237"/>
      <c r="M131" s="238"/>
      <c r="N131" s="239"/>
      <c r="O131" s="239"/>
      <c r="P131" s="239"/>
      <c r="Q131" s="239"/>
      <c r="R131" s="239"/>
      <c r="S131" s="239"/>
      <c r="T131" s="24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1" t="s">
        <v>142</v>
      </c>
      <c r="AU131" s="241" t="s">
        <v>86</v>
      </c>
      <c r="AV131" s="13" t="s">
        <v>86</v>
      </c>
      <c r="AW131" s="13" t="s">
        <v>38</v>
      </c>
      <c r="AX131" s="13" t="s">
        <v>84</v>
      </c>
      <c r="AY131" s="241" t="s">
        <v>133</v>
      </c>
    </row>
    <row r="132" spans="1:65" s="2" customFormat="1" ht="21.75" customHeight="1">
      <c r="A132" s="37"/>
      <c r="B132" s="38"/>
      <c r="C132" s="217" t="s">
        <v>230</v>
      </c>
      <c r="D132" s="217" t="s">
        <v>135</v>
      </c>
      <c r="E132" s="218" t="s">
        <v>231</v>
      </c>
      <c r="F132" s="219" t="s">
        <v>232</v>
      </c>
      <c r="G132" s="220" t="s">
        <v>181</v>
      </c>
      <c r="H132" s="221">
        <v>22.8</v>
      </c>
      <c r="I132" s="222"/>
      <c r="J132" s="223">
        <f>ROUND(I132*H132,2)</f>
        <v>0</v>
      </c>
      <c r="K132" s="219" t="s">
        <v>139</v>
      </c>
      <c r="L132" s="43"/>
      <c r="M132" s="224" t="s">
        <v>31</v>
      </c>
      <c r="N132" s="225" t="s">
        <v>47</v>
      </c>
      <c r="O132" s="83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8" t="s">
        <v>140</v>
      </c>
      <c r="AT132" s="228" t="s">
        <v>135</v>
      </c>
      <c r="AU132" s="228" t="s">
        <v>86</v>
      </c>
      <c r="AY132" s="16" t="s">
        <v>133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6" t="s">
        <v>84</v>
      </c>
      <c r="BK132" s="229">
        <f>ROUND(I132*H132,2)</f>
        <v>0</v>
      </c>
      <c r="BL132" s="16" t="s">
        <v>140</v>
      </c>
      <c r="BM132" s="228" t="s">
        <v>233</v>
      </c>
    </row>
    <row r="133" spans="1:51" s="13" customFormat="1" ht="12">
      <c r="A133" s="13"/>
      <c r="B133" s="230"/>
      <c r="C133" s="231"/>
      <c r="D133" s="232" t="s">
        <v>142</v>
      </c>
      <c r="E133" s="233" t="s">
        <v>31</v>
      </c>
      <c r="F133" s="234" t="s">
        <v>221</v>
      </c>
      <c r="G133" s="231"/>
      <c r="H133" s="235">
        <v>22.8</v>
      </c>
      <c r="I133" s="236"/>
      <c r="J133" s="231"/>
      <c r="K133" s="231"/>
      <c r="L133" s="237"/>
      <c r="M133" s="238"/>
      <c r="N133" s="239"/>
      <c r="O133" s="239"/>
      <c r="P133" s="239"/>
      <c r="Q133" s="239"/>
      <c r="R133" s="239"/>
      <c r="S133" s="239"/>
      <c r="T133" s="24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1" t="s">
        <v>142</v>
      </c>
      <c r="AU133" s="241" t="s">
        <v>86</v>
      </c>
      <c r="AV133" s="13" t="s">
        <v>86</v>
      </c>
      <c r="AW133" s="13" t="s">
        <v>38</v>
      </c>
      <c r="AX133" s="13" t="s">
        <v>84</v>
      </c>
      <c r="AY133" s="241" t="s">
        <v>133</v>
      </c>
    </row>
    <row r="134" spans="1:65" s="2" customFormat="1" ht="16.5" customHeight="1">
      <c r="A134" s="37"/>
      <c r="B134" s="38"/>
      <c r="C134" s="242" t="s">
        <v>234</v>
      </c>
      <c r="D134" s="242" t="s">
        <v>211</v>
      </c>
      <c r="E134" s="243" t="s">
        <v>212</v>
      </c>
      <c r="F134" s="244" t="s">
        <v>213</v>
      </c>
      <c r="G134" s="245" t="s">
        <v>214</v>
      </c>
      <c r="H134" s="246">
        <v>0.57</v>
      </c>
      <c r="I134" s="247"/>
      <c r="J134" s="248">
        <f>ROUND(I134*H134,2)</f>
        <v>0</v>
      </c>
      <c r="K134" s="244" t="s">
        <v>139</v>
      </c>
      <c r="L134" s="249"/>
      <c r="M134" s="250" t="s">
        <v>31</v>
      </c>
      <c r="N134" s="251" t="s">
        <v>47</v>
      </c>
      <c r="O134" s="83"/>
      <c r="P134" s="226">
        <f>O134*H134</f>
        <v>0</v>
      </c>
      <c r="Q134" s="226">
        <v>0.001</v>
      </c>
      <c r="R134" s="226">
        <f>Q134*H134</f>
        <v>0.00057</v>
      </c>
      <c r="S134" s="226">
        <v>0</v>
      </c>
      <c r="T134" s="227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8" t="s">
        <v>172</v>
      </c>
      <c r="AT134" s="228" t="s">
        <v>211</v>
      </c>
      <c r="AU134" s="228" t="s">
        <v>86</v>
      </c>
      <c r="AY134" s="16" t="s">
        <v>133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6" t="s">
        <v>84</v>
      </c>
      <c r="BK134" s="229">
        <f>ROUND(I134*H134,2)</f>
        <v>0</v>
      </c>
      <c r="BL134" s="16" t="s">
        <v>140</v>
      </c>
      <c r="BM134" s="228" t="s">
        <v>235</v>
      </c>
    </row>
    <row r="135" spans="1:51" s="13" customFormat="1" ht="12">
      <c r="A135" s="13"/>
      <c r="B135" s="230"/>
      <c r="C135" s="231"/>
      <c r="D135" s="232" t="s">
        <v>142</v>
      </c>
      <c r="E135" s="233" t="s">
        <v>31</v>
      </c>
      <c r="F135" s="234" t="s">
        <v>236</v>
      </c>
      <c r="G135" s="231"/>
      <c r="H135" s="235">
        <v>0.57</v>
      </c>
      <c r="I135" s="236"/>
      <c r="J135" s="231"/>
      <c r="K135" s="231"/>
      <c r="L135" s="237"/>
      <c r="M135" s="238"/>
      <c r="N135" s="239"/>
      <c r="O135" s="239"/>
      <c r="P135" s="239"/>
      <c r="Q135" s="239"/>
      <c r="R135" s="239"/>
      <c r="S135" s="239"/>
      <c r="T135" s="24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1" t="s">
        <v>142</v>
      </c>
      <c r="AU135" s="241" t="s">
        <v>86</v>
      </c>
      <c r="AV135" s="13" t="s">
        <v>86</v>
      </c>
      <c r="AW135" s="13" t="s">
        <v>38</v>
      </c>
      <c r="AX135" s="13" t="s">
        <v>84</v>
      </c>
      <c r="AY135" s="241" t="s">
        <v>133</v>
      </c>
    </row>
    <row r="136" spans="1:65" s="2" customFormat="1" ht="21.75" customHeight="1">
      <c r="A136" s="37"/>
      <c r="B136" s="38"/>
      <c r="C136" s="217" t="s">
        <v>237</v>
      </c>
      <c r="D136" s="217" t="s">
        <v>135</v>
      </c>
      <c r="E136" s="218" t="s">
        <v>238</v>
      </c>
      <c r="F136" s="219" t="s">
        <v>239</v>
      </c>
      <c r="G136" s="220" t="s">
        <v>181</v>
      </c>
      <c r="H136" s="221">
        <v>5216</v>
      </c>
      <c r="I136" s="222"/>
      <c r="J136" s="223">
        <f>ROUND(I136*H136,2)</f>
        <v>0</v>
      </c>
      <c r="K136" s="219" t="s">
        <v>139</v>
      </c>
      <c r="L136" s="43"/>
      <c r="M136" s="224" t="s">
        <v>31</v>
      </c>
      <c r="N136" s="225" t="s">
        <v>47</v>
      </c>
      <c r="O136" s="83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140</v>
      </c>
      <c r="AT136" s="228" t="s">
        <v>135</v>
      </c>
      <c r="AU136" s="228" t="s">
        <v>86</v>
      </c>
      <c r="AY136" s="16" t="s">
        <v>133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84</v>
      </c>
      <c r="BK136" s="229">
        <f>ROUND(I136*H136,2)</f>
        <v>0</v>
      </c>
      <c r="BL136" s="16" t="s">
        <v>140</v>
      </c>
      <c r="BM136" s="228" t="s">
        <v>240</v>
      </c>
    </row>
    <row r="137" spans="1:51" s="13" customFormat="1" ht="12">
      <c r="A137" s="13"/>
      <c r="B137" s="230"/>
      <c r="C137" s="231"/>
      <c r="D137" s="232" t="s">
        <v>142</v>
      </c>
      <c r="E137" s="233" t="s">
        <v>31</v>
      </c>
      <c r="F137" s="234" t="s">
        <v>241</v>
      </c>
      <c r="G137" s="231"/>
      <c r="H137" s="235">
        <v>5216</v>
      </c>
      <c r="I137" s="236"/>
      <c r="J137" s="231"/>
      <c r="K137" s="231"/>
      <c r="L137" s="237"/>
      <c r="M137" s="238"/>
      <c r="N137" s="239"/>
      <c r="O137" s="239"/>
      <c r="P137" s="239"/>
      <c r="Q137" s="239"/>
      <c r="R137" s="239"/>
      <c r="S137" s="239"/>
      <c r="T137" s="24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1" t="s">
        <v>142</v>
      </c>
      <c r="AU137" s="241" t="s">
        <v>86</v>
      </c>
      <c r="AV137" s="13" t="s">
        <v>86</v>
      </c>
      <c r="AW137" s="13" t="s">
        <v>38</v>
      </c>
      <c r="AX137" s="13" t="s">
        <v>84</v>
      </c>
      <c r="AY137" s="241" t="s">
        <v>133</v>
      </c>
    </row>
    <row r="138" spans="1:65" s="2" customFormat="1" ht="16.5" customHeight="1">
      <c r="A138" s="37"/>
      <c r="B138" s="38"/>
      <c r="C138" s="217" t="s">
        <v>242</v>
      </c>
      <c r="D138" s="217" t="s">
        <v>135</v>
      </c>
      <c r="E138" s="218" t="s">
        <v>243</v>
      </c>
      <c r="F138" s="219" t="s">
        <v>244</v>
      </c>
      <c r="G138" s="220" t="s">
        <v>181</v>
      </c>
      <c r="H138" s="221">
        <v>5216</v>
      </c>
      <c r="I138" s="222"/>
      <c r="J138" s="223">
        <f>ROUND(I138*H138,2)</f>
        <v>0</v>
      </c>
      <c r="K138" s="219" t="s">
        <v>139</v>
      </c>
      <c r="L138" s="43"/>
      <c r="M138" s="224" t="s">
        <v>31</v>
      </c>
      <c r="N138" s="225" t="s">
        <v>47</v>
      </c>
      <c r="O138" s="83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8" t="s">
        <v>140</v>
      </c>
      <c r="AT138" s="228" t="s">
        <v>135</v>
      </c>
      <c r="AU138" s="228" t="s">
        <v>86</v>
      </c>
      <c r="AY138" s="16" t="s">
        <v>133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6" t="s">
        <v>84</v>
      </c>
      <c r="BK138" s="229">
        <f>ROUND(I138*H138,2)</f>
        <v>0</v>
      </c>
      <c r="BL138" s="16" t="s">
        <v>140</v>
      </c>
      <c r="BM138" s="228" t="s">
        <v>245</v>
      </c>
    </row>
    <row r="139" spans="1:51" s="13" customFormat="1" ht="12">
      <c r="A139" s="13"/>
      <c r="B139" s="230"/>
      <c r="C139" s="231"/>
      <c r="D139" s="232" t="s">
        <v>142</v>
      </c>
      <c r="E139" s="233" t="s">
        <v>31</v>
      </c>
      <c r="F139" s="234" t="s">
        <v>241</v>
      </c>
      <c r="G139" s="231"/>
      <c r="H139" s="235">
        <v>5216</v>
      </c>
      <c r="I139" s="236"/>
      <c r="J139" s="231"/>
      <c r="K139" s="231"/>
      <c r="L139" s="237"/>
      <c r="M139" s="238"/>
      <c r="N139" s="239"/>
      <c r="O139" s="239"/>
      <c r="P139" s="239"/>
      <c r="Q139" s="239"/>
      <c r="R139" s="239"/>
      <c r="S139" s="239"/>
      <c r="T139" s="24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1" t="s">
        <v>142</v>
      </c>
      <c r="AU139" s="241" t="s">
        <v>86</v>
      </c>
      <c r="AV139" s="13" t="s">
        <v>86</v>
      </c>
      <c r="AW139" s="13" t="s">
        <v>38</v>
      </c>
      <c r="AX139" s="13" t="s">
        <v>84</v>
      </c>
      <c r="AY139" s="241" t="s">
        <v>133</v>
      </c>
    </row>
    <row r="140" spans="1:65" s="2" customFormat="1" ht="21.75" customHeight="1">
      <c r="A140" s="37"/>
      <c r="B140" s="38"/>
      <c r="C140" s="217" t="s">
        <v>246</v>
      </c>
      <c r="D140" s="217" t="s">
        <v>135</v>
      </c>
      <c r="E140" s="218" t="s">
        <v>247</v>
      </c>
      <c r="F140" s="219" t="s">
        <v>248</v>
      </c>
      <c r="G140" s="220" t="s">
        <v>181</v>
      </c>
      <c r="H140" s="221">
        <v>5216</v>
      </c>
      <c r="I140" s="222"/>
      <c r="J140" s="223">
        <f>ROUND(I140*H140,2)</f>
        <v>0</v>
      </c>
      <c r="K140" s="219" t="s">
        <v>139</v>
      </c>
      <c r="L140" s="43"/>
      <c r="M140" s="224" t="s">
        <v>31</v>
      </c>
      <c r="N140" s="225" t="s">
        <v>47</v>
      </c>
      <c r="O140" s="83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8" t="s">
        <v>140</v>
      </c>
      <c r="AT140" s="228" t="s">
        <v>135</v>
      </c>
      <c r="AU140" s="228" t="s">
        <v>86</v>
      </c>
      <c r="AY140" s="16" t="s">
        <v>133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6" t="s">
        <v>84</v>
      </c>
      <c r="BK140" s="229">
        <f>ROUND(I140*H140,2)</f>
        <v>0</v>
      </c>
      <c r="BL140" s="16" t="s">
        <v>140</v>
      </c>
      <c r="BM140" s="228" t="s">
        <v>249</v>
      </c>
    </row>
    <row r="141" spans="1:51" s="13" customFormat="1" ht="12">
      <c r="A141" s="13"/>
      <c r="B141" s="230"/>
      <c r="C141" s="231"/>
      <c r="D141" s="232" t="s">
        <v>142</v>
      </c>
      <c r="E141" s="233" t="s">
        <v>31</v>
      </c>
      <c r="F141" s="234" t="s">
        <v>241</v>
      </c>
      <c r="G141" s="231"/>
      <c r="H141" s="235">
        <v>5216</v>
      </c>
      <c r="I141" s="236"/>
      <c r="J141" s="231"/>
      <c r="K141" s="231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142</v>
      </c>
      <c r="AU141" s="241" t="s">
        <v>86</v>
      </c>
      <c r="AV141" s="13" t="s">
        <v>86</v>
      </c>
      <c r="AW141" s="13" t="s">
        <v>38</v>
      </c>
      <c r="AX141" s="13" t="s">
        <v>84</v>
      </c>
      <c r="AY141" s="241" t="s">
        <v>133</v>
      </c>
    </row>
    <row r="142" spans="1:65" s="2" customFormat="1" ht="16.5" customHeight="1">
      <c r="A142" s="37"/>
      <c r="B142" s="38"/>
      <c r="C142" s="242" t="s">
        <v>250</v>
      </c>
      <c r="D142" s="242" t="s">
        <v>211</v>
      </c>
      <c r="E142" s="243" t="s">
        <v>212</v>
      </c>
      <c r="F142" s="244" t="s">
        <v>213</v>
      </c>
      <c r="G142" s="245" t="s">
        <v>214</v>
      </c>
      <c r="H142" s="246">
        <v>130.4</v>
      </c>
      <c r="I142" s="247"/>
      <c r="J142" s="248">
        <f>ROUND(I142*H142,2)</f>
        <v>0</v>
      </c>
      <c r="K142" s="244" t="s">
        <v>139</v>
      </c>
      <c r="L142" s="249"/>
      <c r="M142" s="250" t="s">
        <v>31</v>
      </c>
      <c r="N142" s="251" t="s">
        <v>47</v>
      </c>
      <c r="O142" s="83"/>
      <c r="P142" s="226">
        <f>O142*H142</f>
        <v>0</v>
      </c>
      <c r="Q142" s="226">
        <v>0.001</v>
      </c>
      <c r="R142" s="226">
        <f>Q142*H142</f>
        <v>0.13040000000000002</v>
      </c>
      <c r="S142" s="226">
        <v>0</v>
      </c>
      <c r="T142" s="227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8" t="s">
        <v>172</v>
      </c>
      <c r="AT142" s="228" t="s">
        <v>211</v>
      </c>
      <c r="AU142" s="228" t="s">
        <v>86</v>
      </c>
      <c r="AY142" s="16" t="s">
        <v>133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6" t="s">
        <v>84</v>
      </c>
      <c r="BK142" s="229">
        <f>ROUND(I142*H142,2)</f>
        <v>0</v>
      </c>
      <c r="BL142" s="16" t="s">
        <v>140</v>
      </c>
      <c r="BM142" s="228" t="s">
        <v>251</v>
      </c>
    </row>
    <row r="143" spans="1:51" s="13" customFormat="1" ht="12">
      <c r="A143" s="13"/>
      <c r="B143" s="230"/>
      <c r="C143" s="231"/>
      <c r="D143" s="232" t="s">
        <v>142</v>
      </c>
      <c r="E143" s="233" t="s">
        <v>31</v>
      </c>
      <c r="F143" s="234" t="s">
        <v>252</v>
      </c>
      <c r="G143" s="231"/>
      <c r="H143" s="235">
        <v>130.4</v>
      </c>
      <c r="I143" s="236"/>
      <c r="J143" s="231"/>
      <c r="K143" s="231"/>
      <c r="L143" s="237"/>
      <c r="M143" s="238"/>
      <c r="N143" s="239"/>
      <c r="O143" s="239"/>
      <c r="P143" s="239"/>
      <c r="Q143" s="239"/>
      <c r="R143" s="239"/>
      <c r="S143" s="239"/>
      <c r="T143" s="24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1" t="s">
        <v>142</v>
      </c>
      <c r="AU143" s="241" t="s">
        <v>86</v>
      </c>
      <c r="AV143" s="13" t="s">
        <v>86</v>
      </c>
      <c r="AW143" s="13" t="s">
        <v>38</v>
      </c>
      <c r="AX143" s="13" t="s">
        <v>84</v>
      </c>
      <c r="AY143" s="241" t="s">
        <v>133</v>
      </c>
    </row>
    <row r="144" spans="1:63" s="12" customFormat="1" ht="22.8" customHeight="1">
      <c r="A144" s="12"/>
      <c r="B144" s="201"/>
      <c r="C144" s="202"/>
      <c r="D144" s="203" t="s">
        <v>75</v>
      </c>
      <c r="E144" s="215" t="s">
        <v>86</v>
      </c>
      <c r="F144" s="215" t="s">
        <v>253</v>
      </c>
      <c r="G144" s="202"/>
      <c r="H144" s="202"/>
      <c r="I144" s="205"/>
      <c r="J144" s="216">
        <f>BK144</f>
        <v>0</v>
      </c>
      <c r="K144" s="202"/>
      <c r="L144" s="207"/>
      <c r="M144" s="208"/>
      <c r="N144" s="209"/>
      <c r="O144" s="209"/>
      <c r="P144" s="210">
        <f>SUM(P145:P146)</f>
        <v>0</v>
      </c>
      <c r="Q144" s="209"/>
      <c r="R144" s="210">
        <f>SUM(R145:R146)</f>
        <v>192.8107296</v>
      </c>
      <c r="S144" s="209"/>
      <c r="T144" s="211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2" t="s">
        <v>84</v>
      </c>
      <c r="AT144" s="213" t="s">
        <v>75</v>
      </c>
      <c r="AU144" s="213" t="s">
        <v>84</v>
      </c>
      <c r="AY144" s="212" t="s">
        <v>133</v>
      </c>
      <c r="BK144" s="214">
        <f>SUM(BK145:BK146)</f>
        <v>0</v>
      </c>
    </row>
    <row r="145" spans="1:65" s="2" customFormat="1" ht="21.75" customHeight="1">
      <c r="A145" s="37"/>
      <c r="B145" s="38"/>
      <c r="C145" s="217" t="s">
        <v>254</v>
      </c>
      <c r="D145" s="217" t="s">
        <v>135</v>
      </c>
      <c r="E145" s="218" t="s">
        <v>255</v>
      </c>
      <c r="F145" s="219" t="s">
        <v>256</v>
      </c>
      <c r="G145" s="220" t="s">
        <v>257</v>
      </c>
      <c r="H145" s="221">
        <v>851</v>
      </c>
      <c r="I145" s="222"/>
      <c r="J145" s="223">
        <f>ROUND(I145*H145,2)</f>
        <v>0</v>
      </c>
      <c r="K145" s="219" t="s">
        <v>139</v>
      </c>
      <c r="L145" s="43"/>
      <c r="M145" s="224" t="s">
        <v>31</v>
      </c>
      <c r="N145" s="225" t="s">
        <v>47</v>
      </c>
      <c r="O145" s="83"/>
      <c r="P145" s="226">
        <f>O145*H145</f>
        <v>0</v>
      </c>
      <c r="Q145" s="226">
        <v>0.2265696</v>
      </c>
      <c r="R145" s="226">
        <f>Q145*H145</f>
        <v>192.8107296</v>
      </c>
      <c r="S145" s="226">
        <v>0</v>
      </c>
      <c r="T145" s="227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8" t="s">
        <v>140</v>
      </c>
      <c r="AT145" s="228" t="s">
        <v>135</v>
      </c>
      <c r="AU145" s="228" t="s">
        <v>86</v>
      </c>
      <c r="AY145" s="16" t="s">
        <v>133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6" t="s">
        <v>84</v>
      </c>
      <c r="BK145" s="229">
        <f>ROUND(I145*H145,2)</f>
        <v>0</v>
      </c>
      <c r="BL145" s="16" t="s">
        <v>140</v>
      </c>
      <c r="BM145" s="228" t="s">
        <v>258</v>
      </c>
    </row>
    <row r="146" spans="1:51" s="13" customFormat="1" ht="12">
      <c r="A146" s="13"/>
      <c r="B146" s="230"/>
      <c r="C146" s="231"/>
      <c r="D146" s="232" t="s">
        <v>142</v>
      </c>
      <c r="E146" s="233" t="s">
        <v>31</v>
      </c>
      <c r="F146" s="234" t="s">
        <v>259</v>
      </c>
      <c r="G146" s="231"/>
      <c r="H146" s="235">
        <v>851</v>
      </c>
      <c r="I146" s="236"/>
      <c r="J146" s="231"/>
      <c r="K146" s="231"/>
      <c r="L146" s="237"/>
      <c r="M146" s="238"/>
      <c r="N146" s="239"/>
      <c r="O146" s="239"/>
      <c r="P146" s="239"/>
      <c r="Q146" s="239"/>
      <c r="R146" s="239"/>
      <c r="S146" s="239"/>
      <c r="T146" s="24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1" t="s">
        <v>142</v>
      </c>
      <c r="AU146" s="241" t="s">
        <v>86</v>
      </c>
      <c r="AV146" s="13" t="s">
        <v>86</v>
      </c>
      <c r="AW146" s="13" t="s">
        <v>38</v>
      </c>
      <c r="AX146" s="13" t="s">
        <v>84</v>
      </c>
      <c r="AY146" s="241" t="s">
        <v>133</v>
      </c>
    </row>
    <row r="147" spans="1:63" s="12" customFormat="1" ht="22.8" customHeight="1">
      <c r="A147" s="12"/>
      <c r="B147" s="201"/>
      <c r="C147" s="202"/>
      <c r="D147" s="203" t="s">
        <v>75</v>
      </c>
      <c r="E147" s="215" t="s">
        <v>140</v>
      </c>
      <c r="F147" s="215" t="s">
        <v>260</v>
      </c>
      <c r="G147" s="202"/>
      <c r="H147" s="202"/>
      <c r="I147" s="205"/>
      <c r="J147" s="216">
        <f>BK147</f>
        <v>0</v>
      </c>
      <c r="K147" s="202"/>
      <c r="L147" s="207"/>
      <c r="M147" s="208"/>
      <c r="N147" s="209"/>
      <c r="O147" s="209"/>
      <c r="P147" s="210">
        <f>SUM(P148:P149)</f>
        <v>0</v>
      </c>
      <c r="Q147" s="209"/>
      <c r="R147" s="210">
        <f>SUM(R148:R149)</f>
        <v>66.94590000000001</v>
      </c>
      <c r="S147" s="209"/>
      <c r="T147" s="211">
        <f>SUM(T148:T149)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2" t="s">
        <v>84</v>
      </c>
      <c r="AT147" s="213" t="s">
        <v>75</v>
      </c>
      <c r="AU147" s="213" t="s">
        <v>84</v>
      </c>
      <c r="AY147" s="212" t="s">
        <v>133</v>
      </c>
      <c r="BK147" s="214">
        <f>SUM(BK148:BK149)</f>
        <v>0</v>
      </c>
    </row>
    <row r="148" spans="1:65" s="2" customFormat="1" ht="16.5" customHeight="1">
      <c r="A148" s="37"/>
      <c r="B148" s="38"/>
      <c r="C148" s="217" t="s">
        <v>261</v>
      </c>
      <c r="D148" s="217" t="s">
        <v>135</v>
      </c>
      <c r="E148" s="218" t="s">
        <v>262</v>
      </c>
      <c r="F148" s="219" t="s">
        <v>263</v>
      </c>
      <c r="G148" s="220" t="s">
        <v>181</v>
      </c>
      <c r="H148" s="221">
        <v>210</v>
      </c>
      <c r="I148" s="222"/>
      <c r="J148" s="223">
        <f>ROUND(I148*H148,2)</f>
        <v>0</v>
      </c>
      <c r="K148" s="219" t="s">
        <v>139</v>
      </c>
      <c r="L148" s="43"/>
      <c r="M148" s="224" t="s">
        <v>31</v>
      </c>
      <c r="N148" s="225" t="s">
        <v>47</v>
      </c>
      <c r="O148" s="83"/>
      <c r="P148" s="226">
        <f>O148*H148</f>
        <v>0</v>
      </c>
      <c r="Q148" s="226">
        <v>0.31879</v>
      </c>
      <c r="R148" s="226">
        <f>Q148*H148</f>
        <v>66.94590000000001</v>
      </c>
      <c r="S148" s="226">
        <v>0</v>
      </c>
      <c r="T148" s="227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8" t="s">
        <v>140</v>
      </c>
      <c r="AT148" s="228" t="s">
        <v>135</v>
      </c>
      <c r="AU148" s="228" t="s">
        <v>86</v>
      </c>
      <c r="AY148" s="16" t="s">
        <v>133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6" t="s">
        <v>84</v>
      </c>
      <c r="BK148" s="229">
        <f>ROUND(I148*H148,2)</f>
        <v>0</v>
      </c>
      <c r="BL148" s="16" t="s">
        <v>140</v>
      </c>
      <c r="BM148" s="228" t="s">
        <v>264</v>
      </c>
    </row>
    <row r="149" spans="1:51" s="13" customFormat="1" ht="12">
      <c r="A149" s="13"/>
      <c r="B149" s="230"/>
      <c r="C149" s="231"/>
      <c r="D149" s="232" t="s">
        <v>142</v>
      </c>
      <c r="E149" s="233" t="s">
        <v>31</v>
      </c>
      <c r="F149" s="234" t="s">
        <v>265</v>
      </c>
      <c r="G149" s="231"/>
      <c r="H149" s="235">
        <v>210</v>
      </c>
      <c r="I149" s="236"/>
      <c r="J149" s="231"/>
      <c r="K149" s="231"/>
      <c r="L149" s="237"/>
      <c r="M149" s="238"/>
      <c r="N149" s="239"/>
      <c r="O149" s="239"/>
      <c r="P149" s="239"/>
      <c r="Q149" s="239"/>
      <c r="R149" s="239"/>
      <c r="S149" s="239"/>
      <c r="T149" s="24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1" t="s">
        <v>142</v>
      </c>
      <c r="AU149" s="241" t="s">
        <v>86</v>
      </c>
      <c r="AV149" s="13" t="s">
        <v>86</v>
      </c>
      <c r="AW149" s="13" t="s">
        <v>38</v>
      </c>
      <c r="AX149" s="13" t="s">
        <v>84</v>
      </c>
      <c r="AY149" s="241" t="s">
        <v>133</v>
      </c>
    </row>
    <row r="150" spans="1:63" s="12" customFormat="1" ht="22.8" customHeight="1">
      <c r="A150" s="12"/>
      <c r="B150" s="201"/>
      <c r="C150" s="202"/>
      <c r="D150" s="203" t="s">
        <v>75</v>
      </c>
      <c r="E150" s="215" t="s">
        <v>157</v>
      </c>
      <c r="F150" s="215" t="s">
        <v>266</v>
      </c>
      <c r="G150" s="202"/>
      <c r="H150" s="202"/>
      <c r="I150" s="205"/>
      <c r="J150" s="216">
        <f>BK150</f>
        <v>0</v>
      </c>
      <c r="K150" s="202"/>
      <c r="L150" s="207"/>
      <c r="M150" s="208"/>
      <c r="N150" s="209"/>
      <c r="O150" s="209"/>
      <c r="P150" s="210">
        <f>SUM(P151:P175)</f>
        <v>0</v>
      </c>
      <c r="Q150" s="209"/>
      <c r="R150" s="210">
        <f>SUM(R151:R175)</f>
        <v>374.99992000000003</v>
      </c>
      <c r="S150" s="209"/>
      <c r="T150" s="211">
        <f>SUM(T151:T175)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2" t="s">
        <v>84</v>
      </c>
      <c r="AT150" s="213" t="s">
        <v>75</v>
      </c>
      <c r="AU150" s="213" t="s">
        <v>84</v>
      </c>
      <c r="AY150" s="212" t="s">
        <v>133</v>
      </c>
      <c r="BK150" s="214">
        <f>SUM(BK151:BK175)</f>
        <v>0</v>
      </c>
    </row>
    <row r="151" spans="1:65" s="2" customFormat="1" ht="33" customHeight="1">
      <c r="A151" s="37"/>
      <c r="B151" s="38"/>
      <c r="C151" s="217" t="s">
        <v>267</v>
      </c>
      <c r="D151" s="217" t="s">
        <v>135</v>
      </c>
      <c r="E151" s="218" t="s">
        <v>268</v>
      </c>
      <c r="F151" s="219" t="s">
        <v>269</v>
      </c>
      <c r="G151" s="220" t="s">
        <v>181</v>
      </c>
      <c r="H151" s="221">
        <v>4960.5</v>
      </c>
      <c r="I151" s="222"/>
      <c r="J151" s="223">
        <f>ROUND(I151*H151,2)</f>
        <v>0</v>
      </c>
      <c r="K151" s="219" t="s">
        <v>139</v>
      </c>
      <c r="L151" s="43"/>
      <c r="M151" s="224" t="s">
        <v>31</v>
      </c>
      <c r="N151" s="225" t="s">
        <v>47</v>
      </c>
      <c r="O151" s="83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8" t="s">
        <v>140</v>
      </c>
      <c r="AT151" s="228" t="s">
        <v>135</v>
      </c>
      <c r="AU151" s="228" t="s">
        <v>86</v>
      </c>
      <c r="AY151" s="16" t="s">
        <v>133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6" t="s">
        <v>84</v>
      </c>
      <c r="BK151" s="229">
        <f>ROUND(I151*H151,2)</f>
        <v>0</v>
      </c>
      <c r="BL151" s="16" t="s">
        <v>140</v>
      </c>
      <c r="BM151" s="228" t="s">
        <v>270</v>
      </c>
    </row>
    <row r="152" spans="1:51" s="13" customFormat="1" ht="12">
      <c r="A152" s="13"/>
      <c r="B152" s="230"/>
      <c r="C152" s="231"/>
      <c r="D152" s="232" t="s">
        <v>142</v>
      </c>
      <c r="E152" s="233" t="s">
        <v>31</v>
      </c>
      <c r="F152" s="234" t="s">
        <v>271</v>
      </c>
      <c r="G152" s="231"/>
      <c r="H152" s="235">
        <v>4960.5</v>
      </c>
      <c r="I152" s="236"/>
      <c r="J152" s="231"/>
      <c r="K152" s="231"/>
      <c r="L152" s="237"/>
      <c r="M152" s="238"/>
      <c r="N152" s="239"/>
      <c r="O152" s="239"/>
      <c r="P152" s="239"/>
      <c r="Q152" s="239"/>
      <c r="R152" s="239"/>
      <c r="S152" s="239"/>
      <c r="T152" s="24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1" t="s">
        <v>142</v>
      </c>
      <c r="AU152" s="241" t="s">
        <v>86</v>
      </c>
      <c r="AV152" s="13" t="s">
        <v>86</v>
      </c>
      <c r="AW152" s="13" t="s">
        <v>38</v>
      </c>
      <c r="AX152" s="13" t="s">
        <v>84</v>
      </c>
      <c r="AY152" s="241" t="s">
        <v>133</v>
      </c>
    </row>
    <row r="153" spans="1:65" s="2" customFormat="1" ht="16.5" customHeight="1">
      <c r="A153" s="37"/>
      <c r="B153" s="38"/>
      <c r="C153" s="242" t="s">
        <v>272</v>
      </c>
      <c r="D153" s="242" t="s">
        <v>211</v>
      </c>
      <c r="E153" s="243" t="s">
        <v>273</v>
      </c>
      <c r="F153" s="244" t="s">
        <v>274</v>
      </c>
      <c r="G153" s="245" t="s">
        <v>175</v>
      </c>
      <c r="H153" s="246">
        <v>138.894</v>
      </c>
      <c r="I153" s="247"/>
      <c r="J153" s="248">
        <f>ROUND(I153*H153,2)</f>
        <v>0</v>
      </c>
      <c r="K153" s="244" t="s">
        <v>139</v>
      </c>
      <c r="L153" s="249"/>
      <c r="M153" s="250" t="s">
        <v>31</v>
      </c>
      <c r="N153" s="251" t="s">
        <v>47</v>
      </c>
      <c r="O153" s="83"/>
      <c r="P153" s="226">
        <f>O153*H153</f>
        <v>0</v>
      </c>
      <c r="Q153" s="226">
        <v>1</v>
      </c>
      <c r="R153" s="226">
        <f>Q153*H153</f>
        <v>138.894</v>
      </c>
      <c r="S153" s="226">
        <v>0</v>
      </c>
      <c r="T153" s="227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8" t="s">
        <v>172</v>
      </c>
      <c r="AT153" s="228" t="s">
        <v>211</v>
      </c>
      <c r="AU153" s="228" t="s">
        <v>86</v>
      </c>
      <c r="AY153" s="16" t="s">
        <v>133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6" t="s">
        <v>84</v>
      </c>
      <c r="BK153" s="229">
        <f>ROUND(I153*H153,2)</f>
        <v>0</v>
      </c>
      <c r="BL153" s="16" t="s">
        <v>140</v>
      </c>
      <c r="BM153" s="228" t="s">
        <v>275</v>
      </c>
    </row>
    <row r="154" spans="1:51" s="13" customFormat="1" ht="12">
      <c r="A154" s="13"/>
      <c r="B154" s="230"/>
      <c r="C154" s="231"/>
      <c r="D154" s="232" t="s">
        <v>142</v>
      </c>
      <c r="E154" s="233" t="s">
        <v>31</v>
      </c>
      <c r="F154" s="234" t="s">
        <v>276</v>
      </c>
      <c r="G154" s="231"/>
      <c r="H154" s="235">
        <v>138.894</v>
      </c>
      <c r="I154" s="236"/>
      <c r="J154" s="231"/>
      <c r="K154" s="231"/>
      <c r="L154" s="237"/>
      <c r="M154" s="238"/>
      <c r="N154" s="239"/>
      <c r="O154" s="239"/>
      <c r="P154" s="239"/>
      <c r="Q154" s="239"/>
      <c r="R154" s="239"/>
      <c r="S154" s="239"/>
      <c r="T154" s="24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1" t="s">
        <v>142</v>
      </c>
      <c r="AU154" s="241" t="s">
        <v>86</v>
      </c>
      <c r="AV154" s="13" t="s">
        <v>86</v>
      </c>
      <c r="AW154" s="13" t="s">
        <v>38</v>
      </c>
      <c r="AX154" s="13" t="s">
        <v>84</v>
      </c>
      <c r="AY154" s="241" t="s">
        <v>133</v>
      </c>
    </row>
    <row r="155" spans="1:65" s="2" customFormat="1" ht="16.5" customHeight="1">
      <c r="A155" s="37"/>
      <c r="B155" s="38"/>
      <c r="C155" s="217" t="s">
        <v>277</v>
      </c>
      <c r="D155" s="217" t="s">
        <v>135</v>
      </c>
      <c r="E155" s="218" t="s">
        <v>278</v>
      </c>
      <c r="F155" s="219" t="s">
        <v>279</v>
      </c>
      <c r="G155" s="220" t="s">
        <v>181</v>
      </c>
      <c r="H155" s="221">
        <v>4960.5</v>
      </c>
      <c r="I155" s="222"/>
      <c r="J155" s="223">
        <f>ROUND(I155*H155,2)</f>
        <v>0</v>
      </c>
      <c r="K155" s="219" t="s">
        <v>139</v>
      </c>
      <c r="L155" s="43"/>
      <c r="M155" s="224" t="s">
        <v>31</v>
      </c>
      <c r="N155" s="225" t="s">
        <v>47</v>
      </c>
      <c r="O155" s="83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8" t="s">
        <v>140</v>
      </c>
      <c r="AT155" s="228" t="s">
        <v>135</v>
      </c>
      <c r="AU155" s="228" t="s">
        <v>86</v>
      </c>
      <c r="AY155" s="16" t="s">
        <v>133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6" t="s">
        <v>84</v>
      </c>
      <c r="BK155" s="229">
        <f>ROUND(I155*H155,2)</f>
        <v>0</v>
      </c>
      <c r="BL155" s="16" t="s">
        <v>140</v>
      </c>
      <c r="BM155" s="228" t="s">
        <v>280</v>
      </c>
    </row>
    <row r="156" spans="1:51" s="13" customFormat="1" ht="12">
      <c r="A156" s="13"/>
      <c r="B156" s="230"/>
      <c r="C156" s="231"/>
      <c r="D156" s="232" t="s">
        <v>142</v>
      </c>
      <c r="E156" s="233" t="s">
        <v>31</v>
      </c>
      <c r="F156" s="234" t="s">
        <v>281</v>
      </c>
      <c r="G156" s="231"/>
      <c r="H156" s="235">
        <v>4960.5</v>
      </c>
      <c r="I156" s="236"/>
      <c r="J156" s="231"/>
      <c r="K156" s="231"/>
      <c r="L156" s="237"/>
      <c r="M156" s="238"/>
      <c r="N156" s="239"/>
      <c r="O156" s="239"/>
      <c r="P156" s="239"/>
      <c r="Q156" s="239"/>
      <c r="R156" s="239"/>
      <c r="S156" s="239"/>
      <c r="T156" s="24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1" t="s">
        <v>142</v>
      </c>
      <c r="AU156" s="241" t="s">
        <v>86</v>
      </c>
      <c r="AV156" s="13" t="s">
        <v>86</v>
      </c>
      <c r="AW156" s="13" t="s">
        <v>38</v>
      </c>
      <c r="AX156" s="13" t="s">
        <v>84</v>
      </c>
      <c r="AY156" s="241" t="s">
        <v>133</v>
      </c>
    </row>
    <row r="157" spans="1:65" s="2" customFormat="1" ht="16.5" customHeight="1">
      <c r="A157" s="37"/>
      <c r="B157" s="38"/>
      <c r="C157" s="217" t="s">
        <v>282</v>
      </c>
      <c r="D157" s="217" t="s">
        <v>135</v>
      </c>
      <c r="E157" s="218" t="s">
        <v>278</v>
      </c>
      <c r="F157" s="219" t="s">
        <v>279</v>
      </c>
      <c r="G157" s="220" t="s">
        <v>181</v>
      </c>
      <c r="H157" s="221">
        <v>4629.8</v>
      </c>
      <c r="I157" s="222"/>
      <c r="J157" s="223">
        <f>ROUND(I157*H157,2)</f>
        <v>0</v>
      </c>
      <c r="K157" s="219" t="s">
        <v>139</v>
      </c>
      <c r="L157" s="43"/>
      <c r="M157" s="224" t="s">
        <v>31</v>
      </c>
      <c r="N157" s="225" t="s">
        <v>47</v>
      </c>
      <c r="O157" s="83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8" t="s">
        <v>140</v>
      </c>
      <c r="AT157" s="228" t="s">
        <v>135</v>
      </c>
      <c r="AU157" s="228" t="s">
        <v>86</v>
      </c>
      <c r="AY157" s="16" t="s">
        <v>133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6" t="s">
        <v>84</v>
      </c>
      <c r="BK157" s="229">
        <f>ROUND(I157*H157,2)</f>
        <v>0</v>
      </c>
      <c r="BL157" s="16" t="s">
        <v>140</v>
      </c>
      <c r="BM157" s="228" t="s">
        <v>283</v>
      </c>
    </row>
    <row r="158" spans="1:51" s="13" customFormat="1" ht="12">
      <c r="A158" s="13"/>
      <c r="B158" s="230"/>
      <c r="C158" s="231"/>
      <c r="D158" s="232" t="s">
        <v>142</v>
      </c>
      <c r="E158" s="233" t="s">
        <v>31</v>
      </c>
      <c r="F158" s="234" t="s">
        <v>284</v>
      </c>
      <c r="G158" s="231"/>
      <c r="H158" s="235">
        <v>4629.8</v>
      </c>
      <c r="I158" s="236"/>
      <c r="J158" s="231"/>
      <c r="K158" s="231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142</v>
      </c>
      <c r="AU158" s="241" t="s">
        <v>86</v>
      </c>
      <c r="AV158" s="13" t="s">
        <v>86</v>
      </c>
      <c r="AW158" s="13" t="s">
        <v>38</v>
      </c>
      <c r="AX158" s="13" t="s">
        <v>84</v>
      </c>
      <c r="AY158" s="241" t="s">
        <v>133</v>
      </c>
    </row>
    <row r="159" spans="1:65" s="2" customFormat="1" ht="16.5" customHeight="1">
      <c r="A159" s="37"/>
      <c r="B159" s="38"/>
      <c r="C159" s="217" t="s">
        <v>8</v>
      </c>
      <c r="D159" s="217" t="s">
        <v>135</v>
      </c>
      <c r="E159" s="218" t="s">
        <v>285</v>
      </c>
      <c r="F159" s="219" t="s">
        <v>286</v>
      </c>
      <c r="G159" s="220" t="s">
        <v>181</v>
      </c>
      <c r="H159" s="221">
        <v>4629.8</v>
      </c>
      <c r="I159" s="222"/>
      <c r="J159" s="223">
        <f>ROUND(I159*H159,2)</f>
        <v>0</v>
      </c>
      <c r="K159" s="219" t="s">
        <v>139</v>
      </c>
      <c r="L159" s="43"/>
      <c r="M159" s="224" t="s">
        <v>31</v>
      </c>
      <c r="N159" s="225" t="s">
        <v>47</v>
      </c>
      <c r="O159" s="83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8" t="s">
        <v>140</v>
      </c>
      <c r="AT159" s="228" t="s">
        <v>135</v>
      </c>
      <c r="AU159" s="228" t="s">
        <v>86</v>
      </c>
      <c r="AY159" s="16" t="s">
        <v>133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6" t="s">
        <v>84</v>
      </c>
      <c r="BK159" s="229">
        <f>ROUND(I159*H159,2)</f>
        <v>0</v>
      </c>
      <c r="BL159" s="16" t="s">
        <v>140</v>
      </c>
      <c r="BM159" s="228" t="s">
        <v>287</v>
      </c>
    </row>
    <row r="160" spans="1:51" s="13" customFormat="1" ht="12">
      <c r="A160" s="13"/>
      <c r="B160" s="230"/>
      <c r="C160" s="231"/>
      <c r="D160" s="232" t="s">
        <v>142</v>
      </c>
      <c r="E160" s="233" t="s">
        <v>31</v>
      </c>
      <c r="F160" s="234" t="s">
        <v>288</v>
      </c>
      <c r="G160" s="231"/>
      <c r="H160" s="235">
        <v>4629.8</v>
      </c>
      <c r="I160" s="236"/>
      <c r="J160" s="231"/>
      <c r="K160" s="231"/>
      <c r="L160" s="237"/>
      <c r="M160" s="238"/>
      <c r="N160" s="239"/>
      <c r="O160" s="239"/>
      <c r="P160" s="239"/>
      <c r="Q160" s="239"/>
      <c r="R160" s="239"/>
      <c r="S160" s="239"/>
      <c r="T160" s="24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1" t="s">
        <v>142</v>
      </c>
      <c r="AU160" s="241" t="s">
        <v>86</v>
      </c>
      <c r="AV160" s="13" t="s">
        <v>86</v>
      </c>
      <c r="AW160" s="13" t="s">
        <v>38</v>
      </c>
      <c r="AX160" s="13" t="s">
        <v>84</v>
      </c>
      <c r="AY160" s="241" t="s">
        <v>133</v>
      </c>
    </row>
    <row r="161" spans="1:65" s="2" customFormat="1" ht="21.75" customHeight="1">
      <c r="A161" s="37"/>
      <c r="B161" s="38"/>
      <c r="C161" s="217" t="s">
        <v>289</v>
      </c>
      <c r="D161" s="217" t="s">
        <v>135</v>
      </c>
      <c r="E161" s="218" t="s">
        <v>290</v>
      </c>
      <c r="F161" s="219" t="s">
        <v>291</v>
      </c>
      <c r="G161" s="220" t="s">
        <v>181</v>
      </c>
      <c r="H161" s="221">
        <v>3637.7</v>
      </c>
      <c r="I161" s="222"/>
      <c r="J161" s="223">
        <f>ROUND(I161*H161,2)</f>
        <v>0</v>
      </c>
      <c r="K161" s="219" t="s">
        <v>139</v>
      </c>
      <c r="L161" s="43"/>
      <c r="M161" s="224" t="s">
        <v>31</v>
      </c>
      <c r="N161" s="225" t="s">
        <v>47</v>
      </c>
      <c r="O161" s="83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8" t="s">
        <v>140</v>
      </c>
      <c r="AT161" s="228" t="s">
        <v>135</v>
      </c>
      <c r="AU161" s="228" t="s">
        <v>86</v>
      </c>
      <c r="AY161" s="16" t="s">
        <v>133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6" t="s">
        <v>84</v>
      </c>
      <c r="BK161" s="229">
        <f>ROUND(I161*H161,2)</f>
        <v>0</v>
      </c>
      <c r="BL161" s="16" t="s">
        <v>140</v>
      </c>
      <c r="BM161" s="228" t="s">
        <v>292</v>
      </c>
    </row>
    <row r="162" spans="1:51" s="13" customFormat="1" ht="12">
      <c r="A162" s="13"/>
      <c r="B162" s="230"/>
      <c r="C162" s="231"/>
      <c r="D162" s="232" t="s">
        <v>142</v>
      </c>
      <c r="E162" s="233" t="s">
        <v>31</v>
      </c>
      <c r="F162" s="234" t="s">
        <v>293</v>
      </c>
      <c r="G162" s="231"/>
      <c r="H162" s="235">
        <v>3637.7</v>
      </c>
      <c r="I162" s="236"/>
      <c r="J162" s="231"/>
      <c r="K162" s="231"/>
      <c r="L162" s="237"/>
      <c r="M162" s="238"/>
      <c r="N162" s="239"/>
      <c r="O162" s="239"/>
      <c r="P162" s="239"/>
      <c r="Q162" s="239"/>
      <c r="R162" s="239"/>
      <c r="S162" s="239"/>
      <c r="T162" s="24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1" t="s">
        <v>142</v>
      </c>
      <c r="AU162" s="241" t="s">
        <v>86</v>
      </c>
      <c r="AV162" s="13" t="s">
        <v>86</v>
      </c>
      <c r="AW162" s="13" t="s">
        <v>38</v>
      </c>
      <c r="AX162" s="13" t="s">
        <v>84</v>
      </c>
      <c r="AY162" s="241" t="s">
        <v>133</v>
      </c>
    </row>
    <row r="163" spans="1:65" s="2" customFormat="1" ht="16.5" customHeight="1">
      <c r="A163" s="37"/>
      <c r="B163" s="38"/>
      <c r="C163" s="217" t="s">
        <v>294</v>
      </c>
      <c r="D163" s="217" t="s">
        <v>135</v>
      </c>
      <c r="E163" s="218" t="s">
        <v>295</v>
      </c>
      <c r="F163" s="219" t="s">
        <v>296</v>
      </c>
      <c r="G163" s="220" t="s">
        <v>181</v>
      </c>
      <c r="H163" s="221">
        <v>3637.7</v>
      </c>
      <c r="I163" s="222"/>
      <c r="J163" s="223">
        <f>ROUND(I163*H163,2)</f>
        <v>0</v>
      </c>
      <c r="K163" s="219" t="s">
        <v>139</v>
      </c>
      <c r="L163" s="43"/>
      <c r="M163" s="224" t="s">
        <v>31</v>
      </c>
      <c r="N163" s="225" t="s">
        <v>47</v>
      </c>
      <c r="O163" s="83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8" t="s">
        <v>140</v>
      </c>
      <c r="AT163" s="228" t="s">
        <v>135</v>
      </c>
      <c r="AU163" s="228" t="s">
        <v>86</v>
      </c>
      <c r="AY163" s="16" t="s">
        <v>133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6" t="s">
        <v>84</v>
      </c>
      <c r="BK163" s="229">
        <f>ROUND(I163*H163,2)</f>
        <v>0</v>
      </c>
      <c r="BL163" s="16" t="s">
        <v>140</v>
      </c>
      <c r="BM163" s="228" t="s">
        <v>297</v>
      </c>
    </row>
    <row r="164" spans="1:51" s="13" customFormat="1" ht="12">
      <c r="A164" s="13"/>
      <c r="B164" s="230"/>
      <c r="C164" s="231"/>
      <c r="D164" s="232" t="s">
        <v>142</v>
      </c>
      <c r="E164" s="233" t="s">
        <v>31</v>
      </c>
      <c r="F164" s="234" t="s">
        <v>298</v>
      </c>
      <c r="G164" s="231"/>
      <c r="H164" s="235">
        <v>3637.7</v>
      </c>
      <c r="I164" s="236"/>
      <c r="J164" s="231"/>
      <c r="K164" s="231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142</v>
      </c>
      <c r="AU164" s="241" t="s">
        <v>86</v>
      </c>
      <c r="AV164" s="13" t="s">
        <v>86</v>
      </c>
      <c r="AW164" s="13" t="s">
        <v>38</v>
      </c>
      <c r="AX164" s="13" t="s">
        <v>84</v>
      </c>
      <c r="AY164" s="241" t="s">
        <v>133</v>
      </c>
    </row>
    <row r="165" spans="1:65" s="2" customFormat="1" ht="21.75" customHeight="1">
      <c r="A165" s="37"/>
      <c r="B165" s="38"/>
      <c r="C165" s="217" t="s">
        <v>299</v>
      </c>
      <c r="D165" s="217" t="s">
        <v>135</v>
      </c>
      <c r="E165" s="218" t="s">
        <v>300</v>
      </c>
      <c r="F165" s="219" t="s">
        <v>301</v>
      </c>
      <c r="G165" s="220" t="s">
        <v>181</v>
      </c>
      <c r="H165" s="221">
        <v>3307</v>
      </c>
      <c r="I165" s="222"/>
      <c r="J165" s="223">
        <f>ROUND(I165*H165,2)</f>
        <v>0</v>
      </c>
      <c r="K165" s="219" t="s">
        <v>139</v>
      </c>
      <c r="L165" s="43"/>
      <c r="M165" s="224" t="s">
        <v>31</v>
      </c>
      <c r="N165" s="225" t="s">
        <v>47</v>
      </c>
      <c r="O165" s="83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8" t="s">
        <v>140</v>
      </c>
      <c r="AT165" s="228" t="s">
        <v>135</v>
      </c>
      <c r="AU165" s="228" t="s">
        <v>86</v>
      </c>
      <c r="AY165" s="16" t="s">
        <v>133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6" t="s">
        <v>84</v>
      </c>
      <c r="BK165" s="229">
        <f>ROUND(I165*H165,2)</f>
        <v>0</v>
      </c>
      <c r="BL165" s="16" t="s">
        <v>140</v>
      </c>
      <c r="BM165" s="228" t="s">
        <v>302</v>
      </c>
    </row>
    <row r="166" spans="1:51" s="13" customFormat="1" ht="12">
      <c r="A166" s="13"/>
      <c r="B166" s="230"/>
      <c r="C166" s="231"/>
      <c r="D166" s="232" t="s">
        <v>142</v>
      </c>
      <c r="E166" s="233" t="s">
        <v>31</v>
      </c>
      <c r="F166" s="234" t="s">
        <v>303</v>
      </c>
      <c r="G166" s="231"/>
      <c r="H166" s="235">
        <v>3307</v>
      </c>
      <c r="I166" s="236"/>
      <c r="J166" s="231"/>
      <c r="K166" s="231"/>
      <c r="L166" s="237"/>
      <c r="M166" s="238"/>
      <c r="N166" s="239"/>
      <c r="O166" s="239"/>
      <c r="P166" s="239"/>
      <c r="Q166" s="239"/>
      <c r="R166" s="239"/>
      <c r="S166" s="239"/>
      <c r="T166" s="24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1" t="s">
        <v>142</v>
      </c>
      <c r="AU166" s="241" t="s">
        <v>86</v>
      </c>
      <c r="AV166" s="13" t="s">
        <v>86</v>
      </c>
      <c r="AW166" s="13" t="s">
        <v>38</v>
      </c>
      <c r="AX166" s="13" t="s">
        <v>84</v>
      </c>
      <c r="AY166" s="241" t="s">
        <v>133</v>
      </c>
    </row>
    <row r="167" spans="1:65" s="2" customFormat="1" ht="21.75" customHeight="1">
      <c r="A167" s="37"/>
      <c r="B167" s="38"/>
      <c r="C167" s="217" t="s">
        <v>304</v>
      </c>
      <c r="D167" s="217" t="s">
        <v>135</v>
      </c>
      <c r="E167" s="218" t="s">
        <v>305</v>
      </c>
      <c r="F167" s="219" t="s">
        <v>306</v>
      </c>
      <c r="G167" s="220" t="s">
        <v>181</v>
      </c>
      <c r="H167" s="221">
        <v>853</v>
      </c>
      <c r="I167" s="222"/>
      <c r="J167" s="223">
        <f>ROUND(I167*H167,2)</f>
        <v>0</v>
      </c>
      <c r="K167" s="219" t="s">
        <v>139</v>
      </c>
      <c r="L167" s="43"/>
      <c r="M167" s="224" t="s">
        <v>31</v>
      </c>
      <c r="N167" s="225" t="s">
        <v>47</v>
      </c>
      <c r="O167" s="83"/>
      <c r="P167" s="226">
        <f>O167*H167</f>
        <v>0</v>
      </c>
      <c r="Q167" s="226">
        <v>0.238</v>
      </c>
      <c r="R167" s="226">
        <f>Q167*H167</f>
        <v>203.01399999999998</v>
      </c>
      <c r="S167" s="226">
        <v>0</v>
      </c>
      <c r="T167" s="227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8" t="s">
        <v>140</v>
      </c>
      <c r="AT167" s="228" t="s">
        <v>135</v>
      </c>
      <c r="AU167" s="228" t="s">
        <v>86</v>
      </c>
      <c r="AY167" s="16" t="s">
        <v>133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6" t="s">
        <v>84</v>
      </c>
      <c r="BK167" s="229">
        <f>ROUND(I167*H167,2)</f>
        <v>0</v>
      </c>
      <c r="BL167" s="16" t="s">
        <v>140</v>
      </c>
      <c r="BM167" s="228" t="s">
        <v>307</v>
      </c>
    </row>
    <row r="168" spans="1:51" s="13" customFormat="1" ht="12">
      <c r="A168" s="13"/>
      <c r="B168" s="230"/>
      <c r="C168" s="231"/>
      <c r="D168" s="232" t="s">
        <v>142</v>
      </c>
      <c r="E168" s="233" t="s">
        <v>31</v>
      </c>
      <c r="F168" s="234" t="s">
        <v>308</v>
      </c>
      <c r="G168" s="231"/>
      <c r="H168" s="235">
        <v>853</v>
      </c>
      <c r="I168" s="236"/>
      <c r="J168" s="231"/>
      <c r="K168" s="231"/>
      <c r="L168" s="237"/>
      <c r="M168" s="238"/>
      <c r="N168" s="239"/>
      <c r="O168" s="239"/>
      <c r="P168" s="239"/>
      <c r="Q168" s="239"/>
      <c r="R168" s="239"/>
      <c r="S168" s="239"/>
      <c r="T168" s="24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1" t="s">
        <v>142</v>
      </c>
      <c r="AU168" s="241" t="s">
        <v>86</v>
      </c>
      <c r="AV168" s="13" t="s">
        <v>86</v>
      </c>
      <c r="AW168" s="13" t="s">
        <v>38</v>
      </c>
      <c r="AX168" s="13" t="s">
        <v>84</v>
      </c>
      <c r="AY168" s="241" t="s">
        <v>133</v>
      </c>
    </row>
    <row r="169" spans="1:65" s="2" customFormat="1" ht="21.75" customHeight="1">
      <c r="A169" s="37"/>
      <c r="B169" s="38"/>
      <c r="C169" s="217" t="s">
        <v>309</v>
      </c>
      <c r="D169" s="217" t="s">
        <v>135</v>
      </c>
      <c r="E169" s="218" t="s">
        <v>310</v>
      </c>
      <c r="F169" s="219" t="s">
        <v>311</v>
      </c>
      <c r="G169" s="220" t="s">
        <v>181</v>
      </c>
      <c r="H169" s="221">
        <v>72</v>
      </c>
      <c r="I169" s="222"/>
      <c r="J169" s="223">
        <f>ROUND(I169*H169,2)</f>
        <v>0</v>
      </c>
      <c r="K169" s="219" t="s">
        <v>139</v>
      </c>
      <c r="L169" s="43"/>
      <c r="M169" s="224" t="s">
        <v>31</v>
      </c>
      <c r="N169" s="225" t="s">
        <v>47</v>
      </c>
      <c r="O169" s="83"/>
      <c r="P169" s="226">
        <f>O169*H169</f>
        <v>0</v>
      </c>
      <c r="Q169" s="226">
        <v>0.0835</v>
      </c>
      <c r="R169" s="226">
        <f>Q169*H169</f>
        <v>6.0120000000000005</v>
      </c>
      <c r="S169" s="226">
        <v>0</v>
      </c>
      <c r="T169" s="227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8" t="s">
        <v>140</v>
      </c>
      <c r="AT169" s="228" t="s">
        <v>135</v>
      </c>
      <c r="AU169" s="228" t="s">
        <v>86</v>
      </c>
      <c r="AY169" s="16" t="s">
        <v>133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6" t="s">
        <v>84</v>
      </c>
      <c r="BK169" s="229">
        <f>ROUND(I169*H169,2)</f>
        <v>0</v>
      </c>
      <c r="BL169" s="16" t="s">
        <v>140</v>
      </c>
      <c r="BM169" s="228" t="s">
        <v>312</v>
      </c>
    </row>
    <row r="170" spans="1:51" s="13" customFormat="1" ht="12">
      <c r="A170" s="13"/>
      <c r="B170" s="230"/>
      <c r="C170" s="231"/>
      <c r="D170" s="232" t="s">
        <v>142</v>
      </c>
      <c r="E170" s="233" t="s">
        <v>31</v>
      </c>
      <c r="F170" s="234" t="s">
        <v>313</v>
      </c>
      <c r="G170" s="231"/>
      <c r="H170" s="235">
        <v>72</v>
      </c>
      <c r="I170" s="236"/>
      <c r="J170" s="231"/>
      <c r="K170" s="231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142</v>
      </c>
      <c r="AU170" s="241" t="s">
        <v>86</v>
      </c>
      <c r="AV170" s="13" t="s">
        <v>86</v>
      </c>
      <c r="AW170" s="13" t="s">
        <v>38</v>
      </c>
      <c r="AX170" s="13" t="s">
        <v>84</v>
      </c>
      <c r="AY170" s="241" t="s">
        <v>133</v>
      </c>
    </row>
    <row r="171" spans="1:65" s="2" customFormat="1" ht="16.5" customHeight="1">
      <c r="A171" s="37"/>
      <c r="B171" s="38"/>
      <c r="C171" s="242" t="s">
        <v>314</v>
      </c>
      <c r="D171" s="242" t="s">
        <v>211</v>
      </c>
      <c r="E171" s="243" t="s">
        <v>315</v>
      </c>
      <c r="F171" s="244" t="s">
        <v>316</v>
      </c>
      <c r="G171" s="245" t="s">
        <v>317</v>
      </c>
      <c r="H171" s="246">
        <v>36</v>
      </c>
      <c r="I171" s="247"/>
      <c r="J171" s="248">
        <f>ROUND(I171*H171,2)</f>
        <v>0</v>
      </c>
      <c r="K171" s="244" t="s">
        <v>139</v>
      </c>
      <c r="L171" s="249"/>
      <c r="M171" s="250" t="s">
        <v>31</v>
      </c>
      <c r="N171" s="251" t="s">
        <v>47</v>
      </c>
      <c r="O171" s="83"/>
      <c r="P171" s="226">
        <f>O171*H171</f>
        <v>0</v>
      </c>
      <c r="Q171" s="226">
        <v>0.75</v>
      </c>
      <c r="R171" s="226">
        <f>Q171*H171</f>
        <v>27</v>
      </c>
      <c r="S171" s="226">
        <v>0</v>
      </c>
      <c r="T171" s="227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8" t="s">
        <v>172</v>
      </c>
      <c r="AT171" s="228" t="s">
        <v>211</v>
      </c>
      <c r="AU171" s="228" t="s">
        <v>86</v>
      </c>
      <c r="AY171" s="16" t="s">
        <v>133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6" t="s">
        <v>84</v>
      </c>
      <c r="BK171" s="229">
        <f>ROUND(I171*H171,2)</f>
        <v>0</v>
      </c>
      <c r="BL171" s="16" t="s">
        <v>140</v>
      </c>
      <c r="BM171" s="228" t="s">
        <v>318</v>
      </c>
    </row>
    <row r="172" spans="1:51" s="13" customFormat="1" ht="12">
      <c r="A172" s="13"/>
      <c r="B172" s="230"/>
      <c r="C172" s="231"/>
      <c r="D172" s="232" t="s">
        <v>142</v>
      </c>
      <c r="E172" s="233" t="s">
        <v>31</v>
      </c>
      <c r="F172" s="234" t="s">
        <v>319</v>
      </c>
      <c r="G172" s="231"/>
      <c r="H172" s="235">
        <v>36</v>
      </c>
      <c r="I172" s="236"/>
      <c r="J172" s="231"/>
      <c r="K172" s="231"/>
      <c r="L172" s="237"/>
      <c r="M172" s="238"/>
      <c r="N172" s="239"/>
      <c r="O172" s="239"/>
      <c r="P172" s="239"/>
      <c r="Q172" s="239"/>
      <c r="R172" s="239"/>
      <c r="S172" s="239"/>
      <c r="T172" s="24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1" t="s">
        <v>142</v>
      </c>
      <c r="AU172" s="241" t="s">
        <v>86</v>
      </c>
      <c r="AV172" s="13" t="s">
        <v>86</v>
      </c>
      <c r="AW172" s="13" t="s">
        <v>38</v>
      </c>
      <c r="AX172" s="13" t="s">
        <v>84</v>
      </c>
      <c r="AY172" s="241" t="s">
        <v>133</v>
      </c>
    </row>
    <row r="173" spans="1:65" s="2" customFormat="1" ht="16.5" customHeight="1">
      <c r="A173" s="37"/>
      <c r="B173" s="38"/>
      <c r="C173" s="217" t="s">
        <v>320</v>
      </c>
      <c r="D173" s="217" t="s">
        <v>135</v>
      </c>
      <c r="E173" s="218" t="s">
        <v>321</v>
      </c>
      <c r="F173" s="219" t="s">
        <v>322</v>
      </c>
      <c r="G173" s="220" t="s">
        <v>257</v>
      </c>
      <c r="H173" s="221">
        <v>22.2</v>
      </c>
      <c r="I173" s="222"/>
      <c r="J173" s="223">
        <f>ROUND(I173*H173,2)</f>
        <v>0</v>
      </c>
      <c r="K173" s="219" t="s">
        <v>323</v>
      </c>
      <c r="L173" s="43"/>
      <c r="M173" s="224" t="s">
        <v>31</v>
      </c>
      <c r="N173" s="225" t="s">
        <v>47</v>
      </c>
      <c r="O173" s="83"/>
      <c r="P173" s="226">
        <f>O173*H173</f>
        <v>0</v>
      </c>
      <c r="Q173" s="226">
        <v>0.0036</v>
      </c>
      <c r="R173" s="226">
        <f>Q173*H173</f>
        <v>0.07991999999999999</v>
      </c>
      <c r="S173" s="226">
        <v>0</v>
      </c>
      <c r="T173" s="227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8" t="s">
        <v>140</v>
      </c>
      <c r="AT173" s="228" t="s">
        <v>135</v>
      </c>
      <c r="AU173" s="228" t="s">
        <v>86</v>
      </c>
      <c r="AY173" s="16" t="s">
        <v>133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6" t="s">
        <v>84</v>
      </c>
      <c r="BK173" s="229">
        <f>ROUND(I173*H173,2)</f>
        <v>0</v>
      </c>
      <c r="BL173" s="16" t="s">
        <v>140</v>
      </c>
      <c r="BM173" s="228" t="s">
        <v>324</v>
      </c>
    </row>
    <row r="174" spans="1:47" s="2" customFormat="1" ht="12">
      <c r="A174" s="37"/>
      <c r="B174" s="38"/>
      <c r="C174" s="39"/>
      <c r="D174" s="232" t="s">
        <v>325</v>
      </c>
      <c r="E174" s="39"/>
      <c r="F174" s="252" t="s">
        <v>326</v>
      </c>
      <c r="G174" s="39"/>
      <c r="H174" s="39"/>
      <c r="I174" s="135"/>
      <c r="J174" s="39"/>
      <c r="K174" s="39"/>
      <c r="L174" s="43"/>
      <c r="M174" s="253"/>
      <c r="N174" s="254"/>
      <c r="O174" s="83"/>
      <c r="P174" s="83"/>
      <c r="Q174" s="83"/>
      <c r="R174" s="83"/>
      <c r="S174" s="83"/>
      <c r="T174" s="84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325</v>
      </c>
      <c r="AU174" s="16" t="s">
        <v>86</v>
      </c>
    </row>
    <row r="175" spans="1:51" s="13" customFormat="1" ht="12">
      <c r="A175" s="13"/>
      <c r="B175" s="230"/>
      <c r="C175" s="231"/>
      <c r="D175" s="232" t="s">
        <v>142</v>
      </c>
      <c r="E175" s="233" t="s">
        <v>31</v>
      </c>
      <c r="F175" s="234" t="s">
        <v>327</v>
      </c>
      <c r="G175" s="231"/>
      <c r="H175" s="235">
        <v>22.2</v>
      </c>
      <c r="I175" s="236"/>
      <c r="J175" s="231"/>
      <c r="K175" s="231"/>
      <c r="L175" s="237"/>
      <c r="M175" s="238"/>
      <c r="N175" s="239"/>
      <c r="O175" s="239"/>
      <c r="P175" s="239"/>
      <c r="Q175" s="239"/>
      <c r="R175" s="239"/>
      <c r="S175" s="239"/>
      <c r="T175" s="24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1" t="s">
        <v>142</v>
      </c>
      <c r="AU175" s="241" t="s">
        <v>86</v>
      </c>
      <c r="AV175" s="13" t="s">
        <v>86</v>
      </c>
      <c r="AW175" s="13" t="s">
        <v>38</v>
      </c>
      <c r="AX175" s="13" t="s">
        <v>84</v>
      </c>
      <c r="AY175" s="241" t="s">
        <v>133</v>
      </c>
    </row>
    <row r="176" spans="1:63" s="12" customFormat="1" ht="22.8" customHeight="1">
      <c r="A176" s="12"/>
      <c r="B176" s="201"/>
      <c r="C176" s="202"/>
      <c r="D176" s="203" t="s">
        <v>75</v>
      </c>
      <c r="E176" s="215" t="s">
        <v>254</v>
      </c>
      <c r="F176" s="215" t="s">
        <v>328</v>
      </c>
      <c r="G176" s="202"/>
      <c r="H176" s="202"/>
      <c r="I176" s="205"/>
      <c r="J176" s="216">
        <f>BK176</f>
        <v>0</v>
      </c>
      <c r="K176" s="202"/>
      <c r="L176" s="207"/>
      <c r="M176" s="208"/>
      <c r="N176" s="209"/>
      <c r="O176" s="209"/>
      <c r="P176" s="210">
        <f>SUM(P177:P189)</f>
        <v>0</v>
      </c>
      <c r="Q176" s="209"/>
      <c r="R176" s="210">
        <f>SUM(R177:R189)</f>
        <v>1.9688719999999997</v>
      </c>
      <c r="S176" s="209"/>
      <c r="T176" s="211">
        <f>SUM(T177:T189)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2" t="s">
        <v>84</v>
      </c>
      <c r="AT176" s="213" t="s">
        <v>75</v>
      </c>
      <c r="AU176" s="213" t="s">
        <v>84</v>
      </c>
      <c r="AY176" s="212" t="s">
        <v>133</v>
      </c>
      <c r="BK176" s="214">
        <f>SUM(BK177:BK189)</f>
        <v>0</v>
      </c>
    </row>
    <row r="177" spans="1:65" s="2" customFormat="1" ht="16.5" customHeight="1">
      <c r="A177" s="37"/>
      <c r="B177" s="38"/>
      <c r="C177" s="217" t="s">
        <v>329</v>
      </c>
      <c r="D177" s="217" t="s">
        <v>135</v>
      </c>
      <c r="E177" s="218" t="s">
        <v>330</v>
      </c>
      <c r="F177" s="219" t="s">
        <v>331</v>
      </c>
      <c r="G177" s="220" t="s">
        <v>257</v>
      </c>
      <c r="H177" s="221">
        <v>22.2</v>
      </c>
      <c r="I177" s="222"/>
      <c r="J177" s="223">
        <f>ROUND(I177*H177,2)</f>
        <v>0</v>
      </c>
      <c r="K177" s="219" t="s">
        <v>323</v>
      </c>
      <c r="L177" s="43"/>
      <c r="M177" s="224" t="s">
        <v>31</v>
      </c>
      <c r="N177" s="225" t="s">
        <v>47</v>
      </c>
      <c r="O177" s="83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8" t="s">
        <v>140</v>
      </c>
      <c r="AT177" s="228" t="s">
        <v>135</v>
      </c>
      <c r="AU177" s="228" t="s">
        <v>86</v>
      </c>
      <c r="AY177" s="16" t="s">
        <v>133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6" t="s">
        <v>84</v>
      </c>
      <c r="BK177" s="229">
        <f>ROUND(I177*H177,2)</f>
        <v>0</v>
      </c>
      <c r="BL177" s="16" t="s">
        <v>140</v>
      </c>
      <c r="BM177" s="228" t="s">
        <v>332</v>
      </c>
    </row>
    <row r="178" spans="1:47" s="2" customFormat="1" ht="12">
      <c r="A178" s="37"/>
      <c r="B178" s="38"/>
      <c r="C178" s="39"/>
      <c r="D178" s="232" t="s">
        <v>325</v>
      </c>
      <c r="E178" s="39"/>
      <c r="F178" s="252" t="s">
        <v>333</v>
      </c>
      <c r="G178" s="39"/>
      <c r="H178" s="39"/>
      <c r="I178" s="135"/>
      <c r="J178" s="39"/>
      <c r="K178" s="39"/>
      <c r="L178" s="43"/>
      <c r="M178" s="253"/>
      <c r="N178" s="254"/>
      <c r="O178" s="83"/>
      <c r="P178" s="83"/>
      <c r="Q178" s="83"/>
      <c r="R178" s="83"/>
      <c r="S178" s="83"/>
      <c r="T178" s="84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325</v>
      </c>
      <c r="AU178" s="16" t="s">
        <v>86</v>
      </c>
    </row>
    <row r="179" spans="1:51" s="13" customFormat="1" ht="12">
      <c r="A179" s="13"/>
      <c r="B179" s="230"/>
      <c r="C179" s="231"/>
      <c r="D179" s="232" t="s">
        <v>142</v>
      </c>
      <c r="E179" s="233" t="s">
        <v>31</v>
      </c>
      <c r="F179" s="234" t="s">
        <v>327</v>
      </c>
      <c r="G179" s="231"/>
      <c r="H179" s="235">
        <v>22.2</v>
      </c>
      <c r="I179" s="236"/>
      <c r="J179" s="231"/>
      <c r="K179" s="231"/>
      <c r="L179" s="237"/>
      <c r="M179" s="238"/>
      <c r="N179" s="239"/>
      <c r="O179" s="239"/>
      <c r="P179" s="239"/>
      <c r="Q179" s="239"/>
      <c r="R179" s="239"/>
      <c r="S179" s="239"/>
      <c r="T179" s="24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1" t="s">
        <v>142</v>
      </c>
      <c r="AU179" s="241" t="s">
        <v>86</v>
      </c>
      <c r="AV179" s="13" t="s">
        <v>86</v>
      </c>
      <c r="AW179" s="13" t="s">
        <v>38</v>
      </c>
      <c r="AX179" s="13" t="s">
        <v>84</v>
      </c>
      <c r="AY179" s="241" t="s">
        <v>133</v>
      </c>
    </row>
    <row r="180" spans="1:65" s="2" customFormat="1" ht="16.5" customHeight="1">
      <c r="A180" s="37"/>
      <c r="B180" s="38"/>
      <c r="C180" s="217" t="s">
        <v>334</v>
      </c>
      <c r="D180" s="217" t="s">
        <v>135</v>
      </c>
      <c r="E180" s="218" t="s">
        <v>335</v>
      </c>
      <c r="F180" s="219" t="s">
        <v>336</v>
      </c>
      <c r="G180" s="220" t="s">
        <v>317</v>
      </c>
      <c r="H180" s="221">
        <v>2</v>
      </c>
      <c r="I180" s="222"/>
      <c r="J180" s="223">
        <f>ROUND(I180*H180,2)</f>
        <v>0</v>
      </c>
      <c r="K180" s="219" t="s">
        <v>139</v>
      </c>
      <c r="L180" s="43"/>
      <c r="M180" s="224" t="s">
        <v>31</v>
      </c>
      <c r="N180" s="225" t="s">
        <v>47</v>
      </c>
      <c r="O180" s="83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8" t="s">
        <v>140</v>
      </c>
      <c r="AT180" s="228" t="s">
        <v>135</v>
      </c>
      <c r="AU180" s="228" t="s">
        <v>86</v>
      </c>
      <c r="AY180" s="16" t="s">
        <v>133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6" t="s">
        <v>84</v>
      </c>
      <c r="BK180" s="229">
        <f>ROUND(I180*H180,2)</f>
        <v>0</v>
      </c>
      <c r="BL180" s="16" t="s">
        <v>140</v>
      </c>
      <c r="BM180" s="228" t="s">
        <v>337</v>
      </c>
    </row>
    <row r="181" spans="1:51" s="13" customFormat="1" ht="12">
      <c r="A181" s="13"/>
      <c r="B181" s="230"/>
      <c r="C181" s="231"/>
      <c r="D181" s="232" t="s">
        <v>142</v>
      </c>
      <c r="E181" s="233" t="s">
        <v>31</v>
      </c>
      <c r="F181" s="234" t="s">
        <v>338</v>
      </c>
      <c r="G181" s="231"/>
      <c r="H181" s="235">
        <v>2</v>
      </c>
      <c r="I181" s="236"/>
      <c r="J181" s="231"/>
      <c r="K181" s="231"/>
      <c r="L181" s="237"/>
      <c r="M181" s="238"/>
      <c r="N181" s="239"/>
      <c r="O181" s="239"/>
      <c r="P181" s="239"/>
      <c r="Q181" s="239"/>
      <c r="R181" s="239"/>
      <c r="S181" s="239"/>
      <c r="T181" s="24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1" t="s">
        <v>142</v>
      </c>
      <c r="AU181" s="241" t="s">
        <v>86</v>
      </c>
      <c r="AV181" s="13" t="s">
        <v>86</v>
      </c>
      <c r="AW181" s="13" t="s">
        <v>38</v>
      </c>
      <c r="AX181" s="13" t="s">
        <v>84</v>
      </c>
      <c r="AY181" s="241" t="s">
        <v>133</v>
      </c>
    </row>
    <row r="182" spans="1:65" s="2" customFormat="1" ht="16.5" customHeight="1">
      <c r="A182" s="37"/>
      <c r="B182" s="38"/>
      <c r="C182" s="242" t="s">
        <v>339</v>
      </c>
      <c r="D182" s="242" t="s">
        <v>211</v>
      </c>
      <c r="E182" s="243" t="s">
        <v>340</v>
      </c>
      <c r="F182" s="244" t="s">
        <v>341</v>
      </c>
      <c r="G182" s="245" t="s">
        <v>317</v>
      </c>
      <c r="H182" s="246">
        <v>2</v>
      </c>
      <c r="I182" s="247"/>
      <c r="J182" s="248">
        <f>ROUND(I182*H182,2)</f>
        <v>0</v>
      </c>
      <c r="K182" s="244" t="s">
        <v>342</v>
      </c>
      <c r="L182" s="249"/>
      <c r="M182" s="250" t="s">
        <v>31</v>
      </c>
      <c r="N182" s="251" t="s">
        <v>47</v>
      </c>
      <c r="O182" s="83"/>
      <c r="P182" s="226">
        <f>O182*H182</f>
        <v>0</v>
      </c>
      <c r="Q182" s="226">
        <v>0.0022</v>
      </c>
      <c r="R182" s="226">
        <f>Q182*H182</f>
        <v>0.0044</v>
      </c>
      <c r="S182" s="226">
        <v>0</v>
      </c>
      <c r="T182" s="227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8" t="s">
        <v>172</v>
      </c>
      <c r="AT182" s="228" t="s">
        <v>211</v>
      </c>
      <c r="AU182" s="228" t="s">
        <v>86</v>
      </c>
      <c r="AY182" s="16" t="s">
        <v>133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6" t="s">
        <v>84</v>
      </c>
      <c r="BK182" s="229">
        <f>ROUND(I182*H182,2)</f>
        <v>0</v>
      </c>
      <c r="BL182" s="16" t="s">
        <v>140</v>
      </c>
      <c r="BM182" s="228" t="s">
        <v>343</v>
      </c>
    </row>
    <row r="183" spans="1:51" s="13" customFormat="1" ht="12">
      <c r="A183" s="13"/>
      <c r="B183" s="230"/>
      <c r="C183" s="231"/>
      <c r="D183" s="232" t="s">
        <v>142</v>
      </c>
      <c r="E183" s="233" t="s">
        <v>31</v>
      </c>
      <c r="F183" s="234" t="s">
        <v>338</v>
      </c>
      <c r="G183" s="231"/>
      <c r="H183" s="235">
        <v>2</v>
      </c>
      <c r="I183" s="236"/>
      <c r="J183" s="231"/>
      <c r="K183" s="231"/>
      <c r="L183" s="237"/>
      <c r="M183" s="238"/>
      <c r="N183" s="239"/>
      <c r="O183" s="239"/>
      <c r="P183" s="239"/>
      <c r="Q183" s="239"/>
      <c r="R183" s="239"/>
      <c r="S183" s="239"/>
      <c r="T183" s="24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1" t="s">
        <v>142</v>
      </c>
      <c r="AU183" s="241" t="s">
        <v>86</v>
      </c>
      <c r="AV183" s="13" t="s">
        <v>86</v>
      </c>
      <c r="AW183" s="13" t="s">
        <v>38</v>
      </c>
      <c r="AX183" s="13" t="s">
        <v>84</v>
      </c>
      <c r="AY183" s="241" t="s">
        <v>133</v>
      </c>
    </row>
    <row r="184" spans="1:65" s="2" customFormat="1" ht="21.75" customHeight="1">
      <c r="A184" s="37"/>
      <c r="B184" s="38"/>
      <c r="C184" s="217" t="s">
        <v>344</v>
      </c>
      <c r="D184" s="217" t="s">
        <v>135</v>
      </c>
      <c r="E184" s="218" t="s">
        <v>345</v>
      </c>
      <c r="F184" s="219" t="s">
        <v>346</v>
      </c>
      <c r="G184" s="220" t="s">
        <v>257</v>
      </c>
      <c r="H184" s="221">
        <v>15</v>
      </c>
      <c r="I184" s="222"/>
      <c r="J184" s="223">
        <f>ROUND(I184*H184,2)</f>
        <v>0</v>
      </c>
      <c r="K184" s="219" t="s">
        <v>139</v>
      </c>
      <c r="L184" s="43"/>
      <c r="M184" s="224" t="s">
        <v>31</v>
      </c>
      <c r="N184" s="225" t="s">
        <v>47</v>
      </c>
      <c r="O184" s="83"/>
      <c r="P184" s="226">
        <f>O184*H184</f>
        <v>0</v>
      </c>
      <c r="Q184" s="226">
        <v>0.1309648</v>
      </c>
      <c r="R184" s="226">
        <f>Q184*H184</f>
        <v>1.9644719999999998</v>
      </c>
      <c r="S184" s="226">
        <v>0</v>
      </c>
      <c r="T184" s="227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8" t="s">
        <v>140</v>
      </c>
      <c r="AT184" s="228" t="s">
        <v>135</v>
      </c>
      <c r="AU184" s="228" t="s">
        <v>86</v>
      </c>
      <c r="AY184" s="16" t="s">
        <v>133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6" t="s">
        <v>84</v>
      </c>
      <c r="BK184" s="229">
        <f>ROUND(I184*H184,2)</f>
        <v>0</v>
      </c>
      <c r="BL184" s="16" t="s">
        <v>140</v>
      </c>
      <c r="BM184" s="228" t="s">
        <v>347</v>
      </c>
    </row>
    <row r="185" spans="1:51" s="13" customFormat="1" ht="12">
      <c r="A185" s="13"/>
      <c r="B185" s="230"/>
      <c r="C185" s="231"/>
      <c r="D185" s="232" t="s">
        <v>142</v>
      </c>
      <c r="E185" s="233" t="s">
        <v>31</v>
      </c>
      <c r="F185" s="234" t="s">
        <v>348</v>
      </c>
      <c r="G185" s="231"/>
      <c r="H185" s="235">
        <v>15</v>
      </c>
      <c r="I185" s="236"/>
      <c r="J185" s="231"/>
      <c r="K185" s="231"/>
      <c r="L185" s="237"/>
      <c r="M185" s="238"/>
      <c r="N185" s="239"/>
      <c r="O185" s="239"/>
      <c r="P185" s="239"/>
      <c r="Q185" s="239"/>
      <c r="R185" s="239"/>
      <c r="S185" s="239"/>
      <c r="T185" s="24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1" t="s">
        <v>142</v>
      </c>
      <c r="AU185" s="241" t="s">
        <v>86</v>
      </c>
      <c r="AV185" s="13" t="s">
        <v>86</v>
      </c>
      <c r="AW185" s="13" t="s">
        <v>38</v>
      </c>
      <c r="AX185" s="13" t="s">
        <v>84</v>
      </c>
      <c r="AY185" s="241" t="s">
        <v>133</v>
      </c>
    </row>
    <row r="186" spans="1:65" s="2" customFormat="1" ht="16.5" customHeight="1">
      <c r="A186" s="37"/>
      <c r="B186" s="38"/>
      <c r="C186" s="242" t="s">
        <v>349</v>
      </c>
      <c r="D186" s="242" t="s">
        <v>211</v>
      </c>
      <c r="E186" s="243" t="s">
        <v>350</v>
      </c>
      <c r="F186" s="244" t="s">
        <v>351</v>
      </c>
      <c r="G186" s="245" t="s">
        <v>257</v>
      </c>
      <c r="H186" s="246">
        <v>15</v>
      </c>
      <c r="I186" s="247"/>
      <c r="J186" s="248">
        <f>ROUND(I186*H186,2)</f>
        <v>0</v>
      </c>
      <c r="K186" s="244" t="s">
        <v>31</v>
      </c>
      <c r="L186" s="249"/>
      <c r="M186" s="250" t="s">
        <v>31</v>
      </c>
      <c r="N186" s="251" t="s">
        <v>47</v>
      </c>
      <c r="O186" s="83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8" t="s">
        <v>172</v>
      </c>
      <c r="AT186" s="228" t="s">
        <v>211</v>
      </c>
      <c r="AU186" s="228" t="s">
        <v>86</v>
      </c>
      <c r="AY186" s="16" t="s">
        <v>133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6" t="s">
        <v>84</v>
      </c>
      <c r="BK186" s="229">
        <f>ROUND(I186*H186,2)</f>
        <v>0</v>
      </c>
      <c r="BL186" s="16" t="s">
        <v>140</v>
      </c>
      <c r="BM186" s="228" t="s">
        <v>352</v>
      </c>
    </row>
    <row r="187" spans="1:51" s="13" customFormat="1" ht="12">
      <c r="A187" s="13"/>
      <c r="B187" s="230"/>
      <c r="C187" s="231"/>
      <c r="D187" s="232" t="s">
        <v>142</v>
      </c>
      <c r="E187" s="233" t="s">
        <v>31</v>
      </c>
      <c r="F187" s="234" t="s">
        <v>353</v>
      </c>
      <c r="G187" s="231"/>
      <c r="H187" s="235">
        <v>15</v>
      </c>
      <c r="I187" s="236"/>
      <c r="J187" s="231"/>
      <c r="K187" s="231"/>
      <c r="L187" s="237"/>
      <c r="M187" s="238"/>
      <c r="N187" s="239"/>
      <c r="O187" s="239"/>
      <c r="P187" s="239"/>
      <c r="Q187" s="239"/>
      <c r="R187" s="239"/>
      <c r="S187" s="239"/>
      <c r="T187" s="24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1" t="s">
        <v>142</v>
      </c>
      <c r="AU187" s="241" t="s">
        <v>86</v>
      </c>
      <c r="AV187" s="13" t="s">
        <v>86</v>
      </c>
      <c r="AW187" s="13" t="s">
        <v>38</v>
      </c>
      <c r="AX187" s="13" t="s">
        <v>84</v>
      </c>
      <c r="AY187" s="241" t="s">
        <v>133</v>
      </c>
    </row>
    <row r="188" spans="1:65" s="2" customFormat="1" ht="16.5" customHeight="1">
      <c r="A188" s="37"/>
      <c r="B188" s="38"/>
      <c r="C188" s="242" t="s">
        <v>354</v>
      </c>
      <c r="D188" s="242" t="s">
        <v>211</v>
      </c>
      <c r="E188" s="243" t="s">
        <v>355</v>
      </c>
      <c r="F188" s="244" t="s">
        <v>356</v>
      </c>
      <c r="G188" s="245" t="s">
        <v>257</v>
      </c>
      <c r="H188" s="246">
        <v>15</v>
      </c>
      <c r="I188" s="247"/>
      <c r="J188" s="248">
        <f>ROUND(I188*H188,2)</f>
        <v>0</v>
      </c>
      <c r="K188" s="244" t="s">
        <v>31</v>
      </c>
      <c r="L188" s="249"/>
      <c r="M188" s="250" t="s">
        <v>31</v>
      </c>
      <c r="N188" s="251" t="s">
        <v>47</v>
      </c>
      <c r="O188" s="83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8" t="s">
        <v>172</v>
      </c>
      <c r="AT188" s="228" t="s">
        <v>211</v>
      </c>
      <c r="AU188" s="228" t="s">
        <v>86</v>
      </c>
      <c r="AY188" s="16" t="s">
        <v>133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6" t="s">
        <v>84</v>
      </c>
      <c r="BK188" s="229">
        <f>ROUND(I188*H188,2)</f>
        <v>0</v>
      </c>
      <c r="BL188" s="16" t="s">
        <v>140</v>
      </c>
      <c r="BM188" s="228" t="s">
        <v>357</v>
      </c>
    </row>
    <row r="189" spans="1:51" s="13" customFormat="1" ht="12">
      <c r="A189" s="13"/>
      <c r="B189" s="230"/>
      <c r="C189" s="231"/>
      <c r="D189" s="232" t="s">
        <v>142</v>
      </c>
      <c r="E189" s="233" t="s">
        <v>31</v>
      </c>
      <c r="F189" s="234" t="s">
        <v>353</v>
      </c>
      <c r="G189" s="231"/>
      <c r="H189" s="235">
        <v>15</v>
      </c>
      <c r="I189" s="236"/>
      <c r="J189" s="231"/>
      <c r="K189" s="231"/>
      <c r="L189" s="237"/>
      <c r="M189" s="238"/>
      <c r="N189" s="239"/>
      <c r="O189" s="239"/>
      <c r="P189" s="239"/>
      <c r="Q189" s="239"/>
      <c r="R189" s="239"/>
      <c r="S189" s="239"/>
      <c r="T189" s="24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1" t="s">
        <v>142</v>
      </c>
      <c r="AU189" s="241" t="s">
        <v>86</v>
      </c>
      <c r="AV189" s="13" t="s">
        <v>86</v>
      </c>
      <c r="AW189" s="13" t="s">
        <v>38</v>
      </c>
      <c r="AX189" s="13" t="s">
        <v>84</v>
      </c>
      <c r="AY189" s="241" t="s">
        <v>133</v>
      </c>
    </row>
    <row r="190" spans="1:63" s="12" customFormat="1" ht="22.8" customHeight="1">
      <c r="A190" s="12"/>
      <c r="B190" s="201"/>
      <c r="C190" s="202"/>
      <c r="D190" s="203" t="s">
        <v>75</v>
      </c>
      <c r="E190" s="215" t="s">
        <v>358</v>
      </c>
      <c r="F190" s="215" t="s">
        <v>359</v>
      </c>
      <c r="G190" s="202"/>
      <c r="H190" s="202"/>
      <c r="I190" s="205"/>
      <c r="J190" s="216">
        <f>BK190</f>
        <v>0</v>
      </c>
      <c r="K190" s="202"/>
      <c r="L190" s="207"/>
      <c r="M190" s="208"/>
      <c r="N190" s="209"/>
      <c r="O190" s="209"/>
      <c r="P190" s="210">
        <f>SUM(P191:P192)</f>
        <v>0</v>
      </c>
      <c r="Q190" s="209"/>
      <c r="R190" s="210">
        <f>SUM(R191:R192)</f>
        <v>0</v>
      </c>
      <c r="S190" s="209"/>
      <c r="T190" s="211">
        <f>SUM(T191:T192)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2" t="s">
        <v>84</v>
      </c>
      <c r="AT190" s="213" t="s">
        <v>75</v>
      </c>
      <c r="AU190" s="213" t="s">
        <v>84</v>
      </c>
      <c r="AY190" s="212" t="s">
        <v>133</v>
      </c>
      <c r="BK190" s="214">
        <f>SUM(BK191:BK192)</f>
        <v>0</v>
      </c>
    </row>
    <row r="191" spans="1:65" s="2" customFormat="1" ht="21.75" customHeight="1">
      <c r="A191" s="37"/>
      <c r="B191" s="38"/>
      <c r="C191" s="217" t="s">
        <v>360</v>
      </c>
      <c r="D191" s="217" t="s">
        <v>135</v>
      </c>
      <c r="E191" s="218" t="s">
        <v>361</v>
      </c>
      <c r="F191" s="219" t="s">
        <v>362</v>
      </c>
      <c r="G191" s="220" t="s">
        <v>175</v>
      </c>
      <c r="H191" s="221">
        <v>702.746</v>
      </c>
      <c r="I191" s="222"/>
      <c r="J191" s="223">
        <f>ROUND(I191*H191,2)</f>
        <v>0</v>
      </c>
      <c r="K191" s="219" t="s">
        <v>139</v>
      </c>
      <c r="L191" s="43"/>
      <c r="M191" s="224" t="s">
        <v>31</v>
      </c>
      <c r="N191" s="225" t="s">
        <v>47</v>
      </c>
      <c r="O191" s="83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8" t="s">
        <v>140</v>
      </c>
      <c r="AT191" s="228" t="s">
        <v>135</v>
      </c>
      <c r="AU191" s="228" t="s">
        <v>86</v>
      </c>
      <c r="AY191" s="16" t="s">
        <v>133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6" t="s">
        <v>84</v>
      </c>
      <c r="BK191" s="229">
        <f>ROUND(I191*H191,2)</f>
        <v>0</v>
      </c>
      <c r="BL191" s="16" t="s">
        <v>140</v>
      </c>
      <c r="BM191" s="228" t="s">
        <v>363</v>
      </c>
    </row>
    <row r="192" spans="1:51" s="13" customFormat="1" ht="12">
      <c r="A192" s="13"/>
      <c r="B192" s="230"/>
      <c r="C192" s="231"/>
      <c r="D192" s="232" t="s">
        <v>142</v>
      </c>
      <c r="E192" s="233" t="s">
        <v>31</v>
      </c>
      <c r="F192" s="234" t="s">
        <v>364</v>
      </c>
      <c r="G192" s="231"/>
      <c r="H192" s="235">
        <v>702.746</v>
      </c>
      <c r="I192" s="236"/>
      <c r="J192" s="231"/>
      <c r="K192" s="231"/>
      <c r="L192" s="237"/>
      <c r="M192" s="238"/>
      <c r="N192" s="239"/>
      <c r="O192" s="239"/>
      <c r="P192" s="239"/>
      <c r="Q192" s="239"/>
      <c r="R192" s="239"/>
      <c r="S192" s="239"/>
      <c r="T192" s="24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1" t="s">
        <v>142</v>
      </c>
      <c r="AU192" s="241" t="s">
        <v>86</v>
      </c>
      <c r="AV192" s="13" t="s">
        <v>86</v>
      </c>
      <c r="AW192" s="13" t="s">
        <v>38</v>
      </c>
      <c r="AX192" s="13" t="s">
        <v>84</v>
      </c>
      <c r="AY192" s="241" t="s">
        <v>133</v>
      </c>
    </row>
    <row r="193" spans="1:63" s="12" customFormat="1" ht="25.9" customHeight="1">
      <c r="A193" s="12"/>
      <c r="B193" s="201"/>
      <c r="C193" s="202"/>
      <c r="D193" s="203" t="s">
        <v>75</v>
      </c>
      <c r="E193" s="204" t="s">
        <v>365</v>
      </c>
      <c r="F193" s="204" t="s">
        <v>366</v>
      </c>
      <c r="G193" s="202"/>
      <c r="H193" s="202"/>
      <c r="I193" s="205"/>
      <c r="J193" s="206">
        <f>BK193</f>
        <v>0</v>
      </c>
      <c r="K193" s="202"/>
      <c r="L193" s="207"/>
      <c r="M193" s="208"/>
      <c r="N193" s="209"/>
      <c r="O193" s="209"/>
      <c r="P193" s="210">
        <f>P194+P209+P218+P222</f>
        <v>0</v>
      </c>
      <c r="Q193" s="209"/>
      <c r="R193" s="210">
        <f>R194+R209+R218+R222</f>
        <v>0</v>
      </c>
      <c r="S193" s="209"/>
      <c r="T193" s="211">
        <f>T194+T209+T218+T222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2" t="s">
        <v>157</v>
      </c>
      <c r="AT193" s="213" t="s">
        <v>75</v>
      </c>
      <c r="AU193" s="213" t="s">
        <v>76</v>
      </c>
      <c r="AY193" s="212" t="s">
        <v>133</v>
      </c>
      <c r="BK193" s="214">
        <f>BK194+BK209+BK218+BK222</f>
        <v>0</v>
      </c>
    </row>
    <row r="194" spans="1:63" s="12" customFormat="1" ht="22.8" customHeight="1">
      <c r="A194" s="12"/>
      <c r="B194" s="201"/>
      <c r="C194" s="202"/>
      <c r="D194" s="203" t="s">
        <v>75</v>
      </c>
      <c r="E194" s="215" t="s">
        <v>367</v>
      </c>
      <c r="F194" s="215" t="s">
        <v>368</v>
      </c>
      <c r="G194" s="202"/>
      <c r="H194" s="202"/>
      <c r="I194" s="205"/>
      <c r="J194" s="216">
        <f>BK194</f>
        <v>0</v>
      </c>
      <c r="K194" s="202"/>
      <c r="L194" s="207"/>
      <c r="M194" s="208"/>
      <c r="N194" s="209"/>
      <c r="O194" s="209"/>
      <c r="P194" s="210">
        <f>SUM(P195:P208)</f>
        <v>0</v>
      </c>
      <c r="Q194" s="209"/>
      <c r="R194" s="210">
        <f>SUM(R195:R208)</f>
        <v>0</v>
      </c>
      <c r="S194" s="209"/>
      <c r="T194" s="211">
        <f>SUM(T195:T208)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2" t="s">
        <v>157</v>
      </c>
      <c r="AT194" s="213" t="s">
        <v>75</v>
      </c>
      <c r="AU194" s="213" t="s">
        <v>84</v>
      </c>
      <c r="AY194" s="212" t="s">
        <v>133</v>
      </c>
      <c r="BK194" s="214">
        <f>SUM(BK195:BK208)</f>
        <v>0</v>
      </c>
    </row>
    <row r="195" spans="1:65" s="2" customFormat="1" ht="16.5" customHeight="1">
      <c r="A195" s="37"/>
      <c r="B195" s="38"/>
      <c r="C195" s="217" t="s">
        <v>369</v>
      </c>
      <c r="D195" s="217" t="s">
        <v>135</v>
      </c>
      <c r="E195" s="218" t="s">
        <v>370</v>
      </c>
      <c r="F195" s="219" t="s">
        <v>371</v>
      </c>
      <c r="G195" s="220" t="s">
        <v>372</v>
      </c>
      <c r="H195" s="221">
        <v>1</v>
      </c>
      <c r="I195" s="222"/>
      <c r="J195" s="223">
        <f>ROUND(I195*H195,2)</f>
        <v>0</v>
      </c>
      <c r="K195" s="219" t="s">
        <v>139</v>
      </c>
      <c r="L195" s="43"/>
      <c r="M195" s="224" t="s">
        <v>31</v>
      </c>
      <c r="N195" s="225" t="s">
        <v>47</v>
      </c>
      <c r="O195" s="83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8" t="s">
        <v>373</v>
      </c>
      <c r="AT195" s="228" t="s">
        <v>135</v>
      </c>
      <c r="AU195" s="228" t="s">
        <v>86</v>
      </c>
      <c r="AY195" s="16" t="s">
        <v>133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6" t="s">
        <v>84</v>
      </c>
      <c r="BK195" s="229">
        <f>ROUND(I195*H195,2)</f>
        <v>0</v>
      </c>
      <c r="BL195" s="16" t="s">
        <v>373</v>
      </c>
      <c r="BM195" s="228" t="s">
        <v>374</v>
      </c>
    </row>
    <row r="196" spans="1:51" s="13" customFormat="1" ht="12">
      <c r="A196" s="13"/>
      <c r="B196" s="230"/>
      <c r="C196" s="231"/>
      <c r="D196" s="232" t="s">
        <v>142</v>
      </c>
      <c r="E196" s="233" t="s">
        <v>31</v>
      </c>
      <c r="F196" s="234" t="s">
        <v>375</v>
      </c>
      <c r="G196" s="231"/>
      <c r="H196" s="235">
        <v>1</v>
      </c>
      <c r="I196" s="236"/>
      <c r="J196" s="231"/>
      <c r="K196" s="231"/>
      <c r="L196" s="237"/>
      <c r="M196" s="238"/>
      <c r="N196" s="239"/>
      <c r="O196" s="239"/>
      <c r="P196" s="239"/>
      <c r="Q196" s="239"/>
      <c r="R196" s="239"/>
      <c r="S196" s="239"/>
      <c r="T196" s="24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1" t="s">
        <v>142</v>
      </c>
      <c r="AU196" s="241" t="s">
        <v>86</v>
      </c>
      <c r="AV196" s="13" t="s">
        <v>86</v>
      </c>
      <c r="AW196" s="13" t="s">
        <v>38</v>
      </c>
      <c r="AX196" s="13" t="s">
        <v>84</v>
      </c>
      <c r="AY196" s="241" t="s">
        <v>133</v>
      </c>
    </row>
    <row r="197" spans="1:65" s="2" customFormat="1" ht="21.75" customHeight="1">
      <c r="A197" s="37"/>
      <c r="B197" s="38"/>
      <c r="C197" s="217" t="s">
        <v>376</v>
      </c>
      <c r="D197" s="217" t="s">
        <v>135</v>
      </c>
      <c r="E197" s="218" t="s">
        <v>377</v>
      </c>
      <c r="F197" s="219" t="s">
        <v>378</v>
      </c>
      <c r="G197" s="220" t="s">
        <v>372</v>
      </c>
      <c r="H197" s="221">
        <v>1</v>
      </c>
      <c r="I197" s="222"/>
      <c r="J197" s="223">
        <f>ROUND(I197*H197,2)</f>
        <v>0</v>
      </c>
      <c r="K197" s="219" t="s">
        <v>379</v>
      </c>
      <c r="L197" s="43"/>
      <c r="M197" s="224" t="s">
        <v>31</v>
      </c>
      <c r="N197" s="225" t="s">
        <v>47</v>
      </c>
      <c r="O197" s="83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8" t="s">
        <v>373</v>
      </c>
      <c r="AT197" s="228" t="s">
        <v>135</v>
      </c>
      <c r="AU197" s="228" t="s">
        <v>86</v>
      </c>
      <c r="AY197" s="16" t="s">
        <v>133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6" t="s">
        <v>84</v>
      </c>
      <c r="BK197" s="229">
        <f>ROUND(I197*H197,2)</f>
        <v>0</v>
      </c>
      <c r="BL197" s="16" t="s">
        <v>373</v>
      </c>
      <c r="BM197" s="228" t="s">
        <v>380</v>
      </c>
    </row>
    <row r="198" spans="1:51" s="13" customFormat="1" ht="12">
      <c r="A198" s="13"/>
      <c r="B198" s="230"/>
      <c r="C198" s="231"/>
      <c r="D198" s="232" t="s">
        <v>142</v>
      </c>
      <c r="E198" s="233" t="s">
        <v>31</v>
      </c>
      <c r="F198" s="234" t="s">
        <v>375</v>
      </c>
      <c r="G198" s="231"/>
      <c r="H198" s="235">
        <v>1</v>
      </c>
      <c r="I198" s="236"/>
      <c r="J198" s="231"/>
      <c r="K198" s="231"/>
      <c r="L198" s="237"/>
      <c r="M198" s="238"/>
      <c r="N198" s="239"/>
      <c r="O198" s="239"/>
      <c r="P198" s="239"/>
      <c r="Q198" s="239"/>
      <c r="R198" s="239"/>
      <c r="S198" s="239"/>
      <c r="T198" s="24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1" t="s">
        <v>142</v>
      </c>
      <c r="AU198" s="241" t="s">
        <v>86</v>
      </c>
      <c r="AV198" s="13" t="s">
        <v>86</v>
      </c>
      <c r="AW198" s="13" t="s">
        <v>38</v>
      </c>
      <c r="AX198" s="13" t="s">
        <v>84</v>
      </c>
      <c r="AY198" s="241" t="s">
        <v>133</v>
      </c>
    </row>
    <row r="199" spans="1:65" s="2" customFormat="1" ht="16.5" customHeight="1">
      <c r="A199" s="37"/>
      <c r="B199" s="38"/>
      <c r="C199" s="217" t="s">
        <v>381</v>
      </c>
      <c r="D199" s="217" t="s">
        <v>135</v>
      </c>
      <c r="E199" s="218" t="s">
        <v>382</v>
      </c>
      <c r="F199" s="219" t="s">
        <v>383</v>
      </c>
      <c r="G199" s="220" t="s">
        <v>372</v>
      </c>
      <c r="H199" s="221">
        <v>1</v>
      </c>
      <c r="I199" s="222"/>
      <c r="J199" s="223">
        <f>ROUND(I199*H199,2)</f>
        <v>0</v>
      </c>
      <c r="K199" s="219" t="s">
        <v>379</v>
      </c>
      <c r="L199" s="43"/>
      <c r="M199" s="224" t="s">
        <v>31</v>
      </c>
      <c r="N199" s="225" t="s">
        <v>47</v>
      </c>
      <c r="O199" s="83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8" t="s">
        <v>373</v>
      </c>
      <c r="AT199" s="228" t="s">
        <v>135</v>
      </c>
      <c r="AU199" s="228" t="s">
        <v>86</v>
      </c>
      <c r="AY199" s="16" t="s">
        <v>133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6" t="s">
        <v>84</v>
      </c>
      <c r="BK199" s="229">
        <f>ROUND(I199*H199,2)</f>
        <v>0</v>
      </c>
      <c r="BL199" s="16" t="s">
        <v>373</v>
      </c>
      <c r="BM199" s="228" t="s">
        <v>384</v>
      </c>
    </row>
    <row r="200" spans="1:51" s="13" customFormat="1" ht="12">
      <c r="A200" s="13"/>
      <c r="B200" s="230"/>
      <c r="C200" s="231"/>
      <c r="D200" s="232" t="s">
        <v>142</v>
      </c>
      <c r="E200" s="233" t="s">
        <v>31</v>
      </c>
      <c r="F200" s="234" t="s">
        <v>375</v>
      </c>
      <c r="G200" s="231"/>
      <c r="H200" s="235">
        <v>1</v>
      </c>
      <c r="I200" s="236"/>
      <c r="J200" s="231"/>
      <c r="K200" s="231"/>
      <c r="L200" s="237"/>
      <c r="M200" s="238"/>
      <c r="N200" s="239"/>
      <c r="O200" s="239"/>
      <c r="P200" s="239"/>
      <c r="Q200" s="239"/>
      <c r="R200" s="239"/>
      <c r="S200" s="239"/>
      <c r="T200" s="24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1" t="s">
        <v>142</v>
      </c>
      <c r="AU200" s="241" t="s">
        <v>86</v>
      </c>
      <c r="AV200" s="13" t="s">
        <v>86</v>
      </c>
      <c r="AW200" s="13" t="s">
        <v>38</v>
      </c>
      <c r="AX200" s="13" t="s">
        <v>84</v>
      </c>
      <c r="AY200" s="241" t="s">
        <v>133</v>
      </c>
    </row>
    <row r="201" spans="1:65" s="2" customFormat="1" ht="16.5" customHeight="1">
      <c r="A201" s="37"/>
      <c r="B201" s="38"/>
      <c r="C201" s="217" t="s">
        <v>385</v>
      </c>
      <c r="D201" s="217" t="s">
        <v>135</v>
      </c>
      <c r="E201" s="218" t="s">
        <v>386</v>
      </c>
      <c r="F201" s="219" t="s">
        <v>387</v>
      </c>
      <c r="G201" s="220" t="s">
        <v>372</v>
      </c>
      <c r="H201" s="221">
        <v>1</v>
      </c>
      <c r="I201" s="222"/>
      <c r="J201" s="223">
        <f>ROUND(I201*H201,2)</f>
        <v>0</v>
      </c>
      <c r="K201" s="219" t="s">
        <v>139</v>
      </c>
      <c r="L201" s="43"/>
      <c r="M201" s="224" t="s">
        <v>31</v>
      </c>
      <c r="N201" s="225" t="s">
        <v>47</v>
      </c>
      <c r="O201" s="83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8" t="s">
        <v>373</v>
      </c>
      <c r="AT201" s="228" t="s">
        <v>135</v>
      </c>
      <c r="AU201" s="228" t="s">
        <v>86</v>
      </c>
      <c r="AY201" s="16" t="s">
        <v>133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6" t="s">
        <v>84</v>
      </c>
      <c r="BK201" s="229">
        <f>ROUND(I201*H201,2)</f>
        <v>0</v>
      </c>
      <c r="BL201" s="16" t="s">
        <v>373</v>
      </c>
      <c r="BM201" s="228" t="s">
        <v>388</v>
      </c>
    </row>
    <row r="202" spans="1:51" s="13" customFormat="1" ht="12">
      <c r="A202" s="13"/>
      <c r="B202" s="230"/>
      <c r="C202" s="231"/>
      <c r="D202" s="232" t="s">
        <v>142</v>
      </c>
      <c r="E202" s="233" t="s">
        <v>31</v>
      </c>
      <c r="F202" s="234" t="s">
        <v>375</v>
      </c>
      <c r="G202" s="231"/>
      <c r="H202" s="235">
        <v>1</v>
      </c>
      <c r="I202" s="236"/>
      <c r="J202" s="231"/>
      <c r="K202" s="231"/>
      <c r="L202" s="237"/>
      <c r="M202" s="238"/>
      <c r="N202" s="239"/>
      <c r="O202" s="239"/>
      <c r="P202" s="239"/>
      <c r="Q202" s="239"/>
      <c r="R202" s="239"/>
      <c r="S202" s="239"/>
      <c r="T202" s="24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1" t="s">
        <v>142</v>
      </c>
      <c r="AU202" s="241" t="s">
        <v>86</v>
      </c>
      <c r="AV202" s="13" t="s">
        <v>86</v>
      </c>
      <c r="AW202" s="13" t="s">
        <v>38</v>
      </c>
      <c r="AX202" s="13" t="s">
        <v>84</v>
      </c>
      <c r="AY202" s="241" t="s">
        <v>133</v>
      </c>
    </row>
    <row r="203" spans="1:65" s="2" customFormat="1" ht="16.5" customHeight="1">
      <c r="A203" s="37"/>
      <c r="B203" s="38"/>
      <c r="C203" s="217" t="s">
        <v>389</v>
      </c>
      <c r="D203" s="217" t="s">
        <v>135</v>
      </c>
      <c r="E203" s="218" t="s">
        <v>390</v>
      </c>
      <c r="F203" s="219" t="s">
        <v>391</v>
      </c>
      <c r="G203" s="220" t="s">
        <v>372</v>
      </c>
      <c r="H203" s="221">
        <v>1</v>
      </c>
      <c r="I203" s="222"/>
      <c r="J203" s="223">
        <f>ROUND(I203*H203,2)</f>
        <v>0</v>
      </c>
      <c r="K203" s="219" t="s">
        <v>139</v>
      </c>
      <c r="L203" s="43"/>
      <c r="M203" s="224" t="s">
        <v>31</v>
      </c>
      <c r="N203" s="225" t="s">
        <v>47</v>
      </c>
      <c r="O203" s="83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8" t="s">
        <v>373</v>
      </c>
      <c r="AT203" s="228" t="s">
        <v>135</v>
      </c>
      <c r="AU203" s="228" t="s">
        <v>86</v>
      </c>
      <c r="AY203" s="16" t="s">
        <v>133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6" t="s">
        <v>84</v>
      </c>
      <c r="BK203" s="229">
        <f>ROUND(I203*H203,2)</f>
        <v>0</v>
      </c>
      <c r="BL203" s="16" t="s">
        <v>373</v>
      </c>
      <c r="BM203" s="228" t="s">
        <v>392</v>
      </c>
    </row>
    <row r="204" spans="1:51" s="13" customFormat="1" ht="12">
      <c r="A204" s="13"/>
      <c r="B204" s="230"/>
      <c r="C204" s="231"/>
      <c r="D204" s="232" t="s">
        <v>142</v>
      </c>
      <c r="E204" s="233" t="s">
        <v>31</v>
      </c>
      <c r="F204" s="234" t="s">
        <v>375</v>
      </c>
      <c r="G204" s="231"/>
      <c r="H204" s="235">
        <v>1</v>
      </c>
      <c r="I204" s="236"/>
      <c r="J204" s="231"/>
      <c r="K204" s="231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142</v>
      </c>
      <c r="AU204" s="241" t="s">
        <v>86</v>
      </c>
      <c r="AV204" s="13" t="s">
        <v>86</v>
      </c>
      <c r="AW204" s="13" t="s">
        <v>38</v>
      </c>
      <c r="AX204" s="13" t="s">
        <v>84</v>
      </c>
      <c r="AY204" s="241" t="s">
        <v>133</v>
      </c>
    </row>
    <row r="205" spans="1:65" s="2" customFormat="1" ht="16.5" customHeight="1">
      <c r="A205" s="37"/>
      <c r="B205" s="38"/>
      <c r="C205" s="217" t="s">
        <v>393</v>
      </c>
      <c r="D205" s="217" t="s">
        <v>135</v>
      </c>
      <c r="E205" s="218" t="s">
        <v>394</v>
      </c>
      <c r="F205" s="219" t="s">
        <v>395</v>
      </c>
      <c r="G205" s="220" t="s">
        <v>372</v>
      </c>
      <c r="H205" s="221">
        <v>1</v>
      </c>
      <c r="I205" s="222"/>
      <c r="J205" s="223">
        <f>ROUND(I205*H205,2)</f>
        <v>0</v>
      </c>
      <c r="K205" s="219" t="s">
        <v>139</v>
      </c>
      <c r="L205" s="43"/>
      <c r="M205" s="224" t="s">
        <v>31</v>
      </c>
      <c r="N205" s="225" t="s">
        <v>47</v>
      </c>
      <c r="O205" s="83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8" t="s">
        <v>373</v>
      </c>
      <c r="AT205" s="228" t="s">
        <v>135</v>
      </c>
      <c r="AU205" s="228" t="s">
        <v>86</v>
      </c>
      <c r="AY205" s="16" t="s">
        <v>133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6" t="s">
        <v>84</v>
      </c>
      <c r="BK205" s="229">
        <f>ROUND(I205*H205,2)</f>
        <v>0</v>
      </c>
      <c r="BL205" s="16" t="s">
        <v>373</v>
      </c>
      <c r="BM205" s="228" t="s">
        <v>396</v>
      </c>
    </row>
    <row r="206" spans="1:51" s="13" customFormat="1" ht="12">
      <c r="A206" s="13"/>
      <c r="B206" s="230"/>
      <c r="C206" s="231"/>
      <c r="D206" s="232" t="s">
        <v>142</v>
      </c>
      <c r="E206" s="233" t="s">
        <v>31</v>
      </c>
      <c r="F206" s="234" t="s">
        <v>375</v>
      </c>
      <c r="G206" s="231"/>
      <c r="H206" s="235">
        <v>1</v>
      </c>
      <c r="I206" s="236"/>
      <c r="J206" s="231"/>
      <c r="K206" s="231"/>
      <c r="L206" s="237"/>
      <c r="M206" s="238"/>
      <c r="N206" s="239"/>
      <c r="O206" s="239"/>
      <c r="P206" s="239"/>
      <c r="Q206" s="239"/>
      <c r="R206" s="239"/>
      <c r="S206" s="239"/>
      <c r="T206" s="24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1" t="s">
        <v>142</v>
      </c>
      <c r="AU206" s="241" t="s">
        <v>86</v>
      </c>
      <c r="AV206" s="13" t="s">
        <v>86</v>
      </c>
      <c r="AW206" s="13" t="s">
        <v>38</v>
      </c>
      <c r="AX206" s="13" t="s">
        <v>84</v>
      </c>
      <c r="AY206" s="241" t="s">
        <v>133</v>
      </c>
    </row>
    <row r="207" spans="1:65" s="2" customFormat="1" ht="16.5" customHeight="1">
      <c r="A207" s="37"/>
      <c r="B207" s="38"/>
      <c r="C207" s="217" t="s">
        <v>397</v>
      </c>
      <c r="D207" s="217" t="s">
        <v>135</v>
      </c>
      <c r="E207" s="218" t="s">
        <v>398</v>
      </c>
      <c r="F207" s="219" t="s">
        <v>399</v>
      </c>
      <c r="G207" s="220" t="s">
        <v>372</v>
      </c>
      <c r="H207" s="221">
        <v>1</v>
      </c>
      <c r="I207" s="222"/>
      <c r="J207" s="223">
        <f>ROUND(I207*H207,2)</f>
        <v>0</v>
      </c>
      <c r="K207" s="219" t="s">
        <v>139</v>
      </c>
      <c r="L207" s="43"/>
      <c r="M207" s="224" t="s">
        <v>31</v>
      </c>
      <c r="N207" s="225" t="s">
        <v>47</v>
      </c>
      <c r="O207" s="83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8" t="s">
        <v>373</v>
      </c>
      <c r="AT207" s="228" t="s">
        <v>135</v>
      </c>
      <c r="AU207" s="228" t="s">
        <v>86</v>
      </c>
      <c r="AY207" s="16" t="s">
        <v>133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6" t="s">
        <v>84</v>
      </c>
      <c r="BK207" s="229">
        <f>ROUND(I207*H207,2)</f>
        <v>0</v>
      </c>
      <c r="BL207" s="16" t="s">
        <v>373</v>
      </c>
      <c r="BM207" s="228" t="s">
        <v>400</v>
      </c>
    </row>
    <row r="208" spans="1:51" s="13" customFormat="1" ht="12">
      <c r="A208" s="13"/>
      <c r="B208" s="230"/>
      <c r="C208" s="231"/>
      <c r="D208" s="232" t="s">
        <v>142</v>
      </c>
      <c r="E208" s="233" t="s">
        <v>31</v>
      </c>
      <c r="F208" s="234" t="s">
        <v>375</v>
      </c>
      <c r="G208" s="231"/>
      <c r="H208" s="235">
        <v>1</v>
      </c>
      <c r="I208" s="236"/>
      <c r="J208" s="231"/>
      <c r="K208" s="231"/>
      <c r="L208" s="237"/>
      <c r="M208" s="238"/>
      <c r="N208" s="239"/>
      <c r="O208" s="239"/>
      <c r="P208" s="239"/>
      <c r="Q208" s="239"/>
      <c r="R208" s="239"/>
      <c r="S208" s="239"/>
      <c r="T208" s="24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1" t="s">
        <v>142</v>
      </c>
      <c r="AU208" s="241" t="s">
        <v>86</v>
      </c>
      <c r="AV208" s="13" t="s">
        <v>86</v>
      </c>
      <c r="AW208" s="13" t="s">
        <v>38</v>
      </c>
      <c r="AX208" s="13" t="s">
        <v>84</v>
      </c>
      <c r="AY208" s="241" t="s">
        <v>133</v>
      </c>
    </row>
    <row r="209" spans="1:63" s="12" customFormat="1" ht="22.8" customHeight="1">
      <c r="A209" s="12"/>
      <c r="B209" s="201"/>
      <c r="C209" s="202"/>
      <c r="D209" s="203" t="s">
        <v>75</v>
      </c>
      <c r="E209" s="215" t="s">
        <v>401</v>
      </c>
      <c r="F209" s="215" t="s">
        <v>402</v>
      </c>
      <c r="G209" s="202"/>
      <c r="H209" s="202"/>
      <c r="I209" s="205"/>
      <c r="J209" s="216">
        <f>BK209</f>
        <v>0</v>
      </c>
      <c r="K209" s="202"/>
      <c r="L209" s="207"/>
      <c r="M209" s="208"/>
      <c r="N209" s="209"/>
      <c r="O209" s="209"/>
      <c r="P209" s="210">
        <f>SUM(P210:P217)</f>
        <v>0</v>
      </c>
      <c r="Q209" s="209"/>
      <c r="R209" s="210">
        <f>SUM(R210:R217)</f>
        <v>0</v>
      </c>
      <c r="S209" s="209"/>
      <c r="T209" s="211">
        <f>SUM(T210:T217)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2" t="s">
        <v>157</v>
      </c>
      <c r="AT209" s="213" t="s">
        <v>75</v>
      </c>
      <c r="AU209" s="213" t="s">
        <v>84</v>
      </c>
      <c r="AY209" s="212" t="s">
        <v>133</v>
      </c>
      <c r="BK209" s="214">
        <f>SUM(BK210:BK217)</f>
        <v>0</v>
      </c>
    </row>
    <row r="210" spans="1:65" s="2" customFormat="1" ht="16.5" customHeight="1">
      <c r="A210" s="37"/>
      <c r="B210" s="38"/>
      <c r="C210" s="217" t="s">
        <v>403</v>
      </c>
      <c r="D210" s="217" t="s">
        <v>135</v>
      </c>
      <c r="E210" s="218" t="s">
        <v>404</v>
      </c>
      <c r="F210" s="219" t="s">
        <v>405</v>
      </c>
      <c r="G210" s="220" t="s">
        <v>372</v>
      </c>
      <c r="H210" s="221">
        <v>1</v>
      </c>
      <c r="I210" s="222"/>
      <c r="J210" s="223">
        <f>ROUND(I210*H210,2)</f>
        <v>0</v>
      </c>
      <c r="K210" s="219" t="s">
        <v>139</v>
      </c>
      <c r="L210" s="43"/>
      <c r="M210" s="224" t="s">
        <v>31</v>
      </c>
      <c r="N210" s="225" t="s">
        <v>47</v>
      </c>
      <c r="O210" s="83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8" t="s">
        <v>373</v>
      </c>
      <c r="AT210" s="228" t="s">
        <v>135</v>
      </c>
      <c r="AU210" s="228" t="s">
        <v>86</v>
      </c>
      <c r="AY210" s="16" t="s">
        <v>133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6" t="s">
        <v>84</v>
      </c>
      <c r="BK210" s="229">
        <f>ROUND(I210*H210,2)</f>
        <v>0</v>
      </c>
      <c r="BL210" s="16" t="s">
        <v>373</v>
      </c>
      <c r="BM210" s="228" t="s">
        <v>406</v>
      </c>
    </row>
    <row r="211" spans="1:51" s="13" customFormat="1" ht="12">
      <c r="A211" s="13"/>
      <c r="B211" s="230"/>
      <c r="C211" s="231"/>
      <c r="D211" s="232" t="s">
        <v>142</v>
      </c>
      <c r="E211" s="233" t="s">
        <v>31</v>
      </c>
      <c r="F211" s="234" t="s">
        <v>375</v>
      </c>
      <c r="G211" s="231"/>
      <c r="H211" s="235">
        <v>1</v>
      </c>
      <c r="I211" s="236"/>
      <c r="J211" s="231"/>
      <c r="K211" s="231"/>
      <c r="L211" s="237"/>
      <c r="M211" s="238"/>
      <c r="N211" s="239"/>
      <c r="O211" s="239"/>
      <c r="P211" s="239"/>
      <c r="Q211" s="239"/>
      <c r="R211" s="239"/>
      <c r="S211" s="239"/>
      <c r="T211" s="24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1" t="s">
        <v>142</v>
      </c>
      <c r="AU211" s="241" t="s">
        <v>86</v>
      </c>
      <c r="AV211" s="13" t="s">
        <v>86</v>
      </c>
      <c r="AW211" s="13" t="s">
        <v>38</v>
      </c>
      <c r="AX211" s="13" t="s">
        <v>84</v>
      </c>
      <c r="AY211" s="241" t="s">
        <v>133</v>
      </c>
    </row>
    <row r="212" spans="1:65" s="2" customFormat="1" ht="16.5" customHeight="1">
      <c r="A212" s="37"/>
      <c r="B212" s="38"/>
      <c r="C212" s="217" t="s">
        <v>407</v>
      </c>
      <c r="D212" s="217" t="s">
        <v>135</v>
      </c>
      <c r="E212" s="218" t="s">
        <v>408</v>
      </c>
      <c r="F212" s="219" t="s">
        <v>409</v>
      </c>
      <c r="G212" s="220" t="s">
        <v>372</v>
      </c>
      <c r="H212" s="221">
        <v>1</v>
      </c>
      <c r="I212" s="222"/>
      <c r="J212" s="223">
        <f>ROUND(I212*H212,2)</f>
        <v>0</v>
      </c>
      <c r="K212" s="219" t="s">
        <v>139</v>
      </c>
      <c r="L212" s="43"/>
      <c r="M212" s="224" t="s">
        <v>31</v>
      </c>
      <c r="N212" s="225" t="s">
        <v>47</v>
      </c>
      <c r="O212" s="83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8" t="s">
        <v>373</v>
      </c>
      <c r="AT212" s="228" t="s">
        <v>135</v>
      </c>
      <c r="AU212" s="228" t="s">
        <v>86</v>
      </c>
      <c r="AY212" s="16" t="s">
        <v>133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6" t="s">
        <v>84</v>
      </c>
      <c r="BK212" s="229">
        <f>ROUND(I212*H212,2)</f>
        <v>0</v>
      </c>
      <c r="BL212" s="16" t="s">
        <v>373</v>
      </c>
      <c r="BM212" s="228" t="s">
        <v>410</v>
      </c>
    </row>
    <row r="213" spans="1:51" s="13" customFormat="1" ht="12">
      <c r="A213" s="13"/>
      <c r="B213" s="230"/>
      <c r="C213" s="231"/>
      <c r="D213" s="232" t="s">
        <v>142</v>
      </c>
      <c r="E213" s="233" t="s">
        <v>31</v>
      </c>
      <c r="F213" s="234" t="s">
        <v>375</v>
      </c>
      <c r="G213" s="231"/>
      <c r="H213" s="235">
        <v>1</v>
      </c>
      <c r="I213" s="236"/>
      <c r="J213" s="231"/>
      <c r="K213" s="231"/>
      <c r="L213" s="237"/>
      <c r="M213" s="238"/>
      <c r="N213" s="239"/>
      <c r="O213" s="239"/>
      <c r="P213" s="239"/>
      <c r="Q213" s="239"/>
      <c r="R213" s="239"/>
      <c r="S213" s="239"/>
      <c r="T213" s="24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1" t="s">
        <v>142</v>
      </c>
      <c r="AU213" s="241" t="s">
        <v>86</v>
      </c>
      <c r="AV213" s="13" t="s">
        <v>86</v>
      </c>
      <c r="AW213" s="13" t="s">
        <v>38</v>
      </c>
      <c r="AX213" s="13" t="s">
        <v>84</v>
      </c>
      <c r="AY213" s="241" t="s">
        <v>133</v>
      </c>
    </row>
    <row r="214" spans="1:65" s="2" customFormat="1" ht="16.5" customHeight="1">
      <c r="A214" s="37"/>
      <c r="B214" s="38"/>
      <c r="C214" s="217" t="s">
        <v>411</v>
      </c>
      <c r="D214" s="217" t="s">
        <v>135</v>
      </c>
      <c r="E214" s="218" t="s">
        <v>412</v>
      </c>
      <c r="F214" s="219" t="s">
        <v>413</v>
      </c>
      <c r="G214" s="220" t="s">
        <v>372</v>
      </c>
      <c r="H214" s="221">
        <v>1</v>
      </c>
      <c r="I214" s="222"/>
      <c r="J214" s="223">
        <f>ROUND(I214*H214,2)</f>
        <v>0</v>
      </c>
      <c r="K214" s="219" t="s">
        <v>323</v>
      </c>
      <c r="L214" s="43"/>
      <c r="M214" s="224" t="s">
        <v>31</v>
      </c>
      <c r="N214" s="225" t="s">
        <v>47</v>
      </c>
      <c r="O214" s="83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8" t="s">
        <v>373</v>
      </c>
      <c r="AT214" s="228" t="s">
        <v>135</v>
      </c>
      <c r="AU214" s="228" t="s">
        <v>86</v>
      </c>
      <c r="AY214" s="16" t="s">
        <v>133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6" t="s">
        <v>84</v>
      </c>
      <c r="BK214" s="229">
        <f>ROUND(I214*H214,2)</f>
        <v>0</v>
      </c>
      <c r="BL214" s="16" t="s">
        <v>373</v>
      </c>
      <c r="BM214" s="228" t="s">
        <v>414</v>
      </c>
    </row>
    <row r="215" spans="1:51" s="13" customFormat="1" ht="12">
      <c r="A215" s="13"/>
      <c r="B215" s="230"/>
      <c r="C215" s="231"/>
      <c r="D215" s="232" t="s">
        <v>142</v>
      </c>
      <c r="E215" s="233" t="s">
        <v>31</v>
      </c>
      <c r="F215" s="234" t="s">
        <v>375</v>
      </c>
      <c r="G215" s="231"/>
      <c r="H215" s="235">
        <v>1</v>
      </c>
      <c r="I215" s="236"/>
      <c r="J215" s="231"/>
      <c r="K215" s="231"/>
      <c r="L215" s="237"/>
      <c r="M215" s="238"/>
      <c r="N215" s="239"/>
      <c r="O215" s="239"/>
      <c r="P215" s="239"/>
      <c r="Q215" s="239"/>
      <c r="R215" s="239"/>
      <c r="S215" s="239"/>
      <c r="T215" s="24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1" t="s">
        <v>142</v>
      </c>
      <c r="AU215" s="241" t="s">
        <v>86</v>
      </c>
      <c r="AV215" s="13" t="s">
        <v>86</v>
      </c>
      <c r="AW215" s="13" t="s">
        <v>38</v>
      </c>
      <c r="AX215" s="13" t="s">
        <v>84</v>
      </c>
      <c r="AY215" s="241" t="s">
        <v>133</v>
      </c>
    </row>
    <row r="216" spans="1:65" s="2" customFormat="1" ht="16.5" customHeight="1">
      <c r="A216" s="37"/>
      <c r="B216" s="38"/>
      <c r="C216" s="217" t="s">
        <v>415</v>
      </c>
      <c r="D216" s="217" t="s">
        <v>135</v>
      </c>
      <c r="E216" s="218" t="s">
        <v>416</v>
      </c>
      <c r="F216" s="219" t="s">
        <v>417</v>
      </c>
      <c r="G216" s="220" t="s">
        <v>372</v>
      </c>
      <c r="H216" s="221">
        <v>1</v>
      </c>
      <c r="I216" s="222"/>
      <c r="J216" s="223">
        <f>ROUND(I216*H216,2)</f>
        <v>0</v>
      </c>
      <c r="K216" s="219" t="s">
        <v>139</v>
      </c>
      <c r="L216" s="43"/>
      <c r="M216" s="224" t="s">
        <v>31</v>
      </c>
      <c r="N216" s="225" t="s">
        <v>47</v>
      </c>
      <c r="O216" s="83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28" t="s">
        <v>373</v>
      </c>
      <c r="AT216" s="228" t="s">
        <v>135</v>
      </c>
      <c r="AU216" s="228" t="s">
        <v>86</v>
      </c>
      <c r="AY216" s="16" t="s">
        <v>133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6" t="s">
        <v>84</v>
      </c>
      <c r="BK216" s="229">
        <f>ROUND(I216*H216,2)</f>
        <v>0</v>
      </c>
      <c r="BL216" s="16" t="s">
        <v>373</v>
      </c>
      <c r="BM216" s="228" t="s">
        <v>418</v>
      </c>
    </row>
    <row r="217" spans="1:51" s="13" customFormat="1" ht="12">
      <c r="A217" s="13"/>
      <c r="B217" s="230"/>
      <c r="C217" s="231"/>
      <c r="D217" s="232" t="s">
        <v>142</v>
      </c>
      <c r="E217" s="233" t="s">
        <v>31</v>
      </c>
      <c r="F217" s="234" t="s">
        <v>375</v>
      </c>
      <c r="G217" s="231"/>
      <c r="H217" s="235">
        <v>1</v>
      </c>
      <c r="I217" s="236"/>
      <c r="J217" s="231"/>
      <c r="K217" s="231"/>
      <c r="L217" s="237"/>
      <c r="M217" s="238"/>
      <c r="N217" s="239"/>
      <c r="O217" s="239"/>
      <c r="P217" s="239"/>
      <c r="Q217" s="239"/>
      <c r="R217" s="239"/>
      <c r="S217" s="239"/>
      <c r="T217" s="24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1" t="s">
        <v>142</v>
      </c>
      <c r="AU217" s="241" t="s">
        <v>86</v>
      </c>
      <c r="AV217" s="13" t="s">
        <v>86</v>
      </c>
      <c r="AW217" s="13" t="s">
        <v>38</v>
      </c>
      <c r="AX217" s="13" t="s">
        <v>84</v>
      </c>
      <c r="AY217" s="241" t="s">
        <v>133</v>
      </c>
    </row>
    <row r="218" spans="1:63" s="12" customFormat="1" ht="22.8" customHeight="1">
      <c r="A218" s="12"/>
      <c r="B218" s="201"/>
      <c r="C218" s="202"/>
      <c r="D218" s="203" t="s">
        <v>75</v>
      </c>
      <c r="E218" s="215" t="s">
        <v>419</v>
      </c>
      <c r="F218" s="215" t="s">
        <v>420</v>
      </c>
      <c r="G218" s="202"/>
      <c r="H218" s="202"/>
      <c r="I218" s="205"/>
      <c r="J218" s="216">
        <f>BK218</f>
        <v>0</v>
      </c>
      <c r="K218" s="202"/>
      <c r="L218" s="207"/>
      <c r="M218" s="208"/>
      <c r="N218" s="209"/>
      <c r="O218" s="209"/>
      <c r="P218" s="210">
        <f>SUM(P219:P221)</f>
        <v>0</v>
      </c>
      <c r="Q218" s="209"/>
      <c r="R218" s="210">
        <f>SUM(R219:R221)</f>
        <v>0</v>
      </c>
      <c r="S218" s="209"/>
      <c r="T218" s="211">
        <f>SUM(T219:T221)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2" t="s">
        <v>157</v>
      </c>
      <c r="AT218" s="213" t="s">
        <v>75</v>
      </c>
      <c r="AU218" s="213" t="s">
        <v>84</v>
      </c>
      <c r="AY218" s="212" t="s">
        <v>133</v>
      </c>
      <c r="BK218" s="214">
        <f>SUM(BK219:BK221)</f>
        <v>0</v>
      </c>
    </row>
    <row r="219" spans="1:65" s="2" customFormat="1" ht="16.5" customHeight="1">
      <c r="A219" s="37"/>
      <c r="B219" s="38"/>
      <c r="C219" s="217" t="s">
        <v>421</v>
      </c>
      <c r="D219" s="217" t="s">
        <v>135</v>
      </c>
      <c r="E219" s="218" t="s">
        <v>422</v>
      </c>
      <c r="F219" s="219" t="s">
        <v>423</v>
      </c>
      <c r="G219" s="220" t="s">
        <v>372</v>
      </c>
      <c r="H219" s="221">
        <v>1</v>
      </c>
      <c r="I219" s="222"/>
      <c r="J219" s="223">
        <f>ROUND(I219*H219,2)</f>
        <v>0</v>
      </c>
      <c r="K219" s="219" t="s">
        <v>139</v>
      </c>
      <c r="L219" s="43"/>
      <c r="M219" s="224" t="s">
        <v>31</v>
      </c>
      <c r="N219" s="225" t="s">
        <v>47</v>
      </c>
      <c r="O219" s="83"/>
      <c r="P219" s="226">
        <f>O219*H219</f>
        <v>0</v>
      </c>
      <c r="Q219" s="226">
        <v>0</v>
      </c>
      <c r="R219" s="226">
        <f>Q219*H219</f>
        <v>0</v>
      </c>
      <c r="S219" s="226">
        <v>0</v>
      </c>
      <c r="T219" s="227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28" t="s">
        <v>373</v>
      </c>
      <c r="AT219" s="228" t="s">
        <v>135</v>
      </c>
      <c r="AU219" s="228" t="s">
        <v>86</v>
      </c>
      <c r="AY219" s="16" t="s">
        <v>133</v>
      </c>
      <c r="BE219" s="229">
        <f>IF(N219="základní",J219,0)</f>
        <v>0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16" t="s">
        <v>84</v>
      </c>
      <c r="BK219" s="229">
        <f>ROUND(I219*H219,2)</f>
        <v>0</v>
      </c>
      <c r="BL219" s="16" t="s">
        <v>373</v>
      </c>
      <c r="BM219" s="228" t="s">
        <v>424</v>
      </c>
    </row>
    <row r="220" spans="1:51" s="13" customFormat="1" ht="12">
      <c r="A220" s="13"/>
      <c r="B220" s="230"/>
      <c r="C220" s="231"/>
      <c r="D220" s="232" t="s">
        <v>142</v>
      </c>
      <c r="E220" s="233" t="s">
        <v>31</v>
      </c>
      <c r="F220" s="234" t="s">
        <v>375</v>
      </c>
      <c r="G220" s="231"/>
      <c r="H220" s="235">
        <v>1</v>
      </c>
      <c r="I220" s="236"/>
      <c r="J220" s="231"/>
      <c r="K220" s="231"/>
      <c r="L220" s="237"/>
      <c r="M220" s="238"/>
      <c r="N220" s="239"/>
      <c r="O220" s="239"/>
      <c r="P220" s="239"/>
      <c r="Q220" s="239"/>
      <c r="R220" s="239"/>
      <c r="S220" s="239"/>
      <c r="T220" s="24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1" t="s">
        <v>142</v>
      </c>
      <c r="AU220" s="241" t="s">
        <v>86</v>
      </c>
      <c r="AV220" s="13" t="s">
        <v>86</v>
      </c>
      <c r="AW220" s="13" t="s">
        <v>38</v>
      </c>
      <c r="AX220" s="13" t="s">
        <v>84</v>
      </c>
      <c r="AY220" s="241" t="s">
        <v>133</v>
      </c>
    </row>
    <row r="221" spans="1:65" s="2" customFormat="1" ht="16.5" customHeight="1">
      <c r="A221" s="37"/>
      <c r="B221" s="38"/>
      <c r="C221" s="217" t="s">
        <v>425</v>
      </c>
      <c r="D221" s="217" t="s">
        <v>135</v>
      </c>
      <c r="E221" s="218" t="s">
        <v>426</v>
      </c>
      <c r="F221" s="219" t="s">
        <v>427</v>
      </c>
      <c r="G221" s="220" t="s">
        <v>372</v>
      </c>
      <c r="H221" s="221">
        <v>1</v>
      </c>
      <c r="I221" s="222"/>
      <c r="J221" s="223">
        <f>ROUND(I221*H221,2)</f>
        <v>0</v>
      </c>
      <c r="K221" s="219" t="s">
        <v>323</v>
      </c>
      <c r="L221" s="43"/>
      <c r="M221" s="224" t="s">
        <v>31</v>
      </c>
      <c r="N221" s="225" t="s">
        <v>47</v>
      </c>
      <c r="O221" s="83"/>
      <c r="P221" s="226">
        <f>O221*H221</f>
        <v>0</v>
      </c>
      <c r="Q221" s="226">
        <v>0</v>
      </c>
      <c r="R221" s="226">
        <f>Q221*H221</f>
        <v>0</v>
      </c>
      <c r="S221" s="226">
        <v>0</v>
      </c>
      <c r="T221" s="227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8" t="s">
        <v>373</v>
      </c>
      <c r="AT221" s="228" t="s">
        <v>135</v>
      </c>
      <c r="AU221" s="228" t="s">
        <v>86</v>
      </c>
      <c r="AY221" s="16" t="s">
        <v>133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6" t="s">
        <v>84</v>
      </c>
      <c r="BK221" s="229">
        <f>ROUND(I221*H221,2)</f>
        <v>0</v>
      </c>
      <c r="BL221" s="16" t="s">
        <v>373</v>
      </c>
      <c r="BM221" s="228" t="s">
        <v>428</v>
      </c>
    </row>
    <row r="222" spans="1:63" s="12" customFormat="1" ht="22.8" customHeight="1">
      <c r="A222" s="12"/>
      <c r="B222" s="201"/>
      <c r="C222" s="202"/>
      <c r="D222" s="203" t="s">
        <v>75</v>
      </c>
      <c r="E222" s="215" t="s">
        <v>429</v>
      </c>
      <c r="F222" s="215" t="s">
        <v>409</v>
      </c>
      <c r="G222" s="202"/>
      <c r="H222" s="202"/>
      <c r="I222" s="205"/>
      <c r="J222" s="216">
        <f>BK222</f>
        <v>0</v>
      </c>
      <c r="K222" s="202"/>
      <c r="L222" s="207"/>
      <c r="M222" s="208"/>
      <c r="N222" s="209"/>
      <c r="O222" s="209"/>
      <c r="P222" s="210">
        <f>SUM(P223:P226)</f>
        <v>0</v>
      </c>
      <c r="Q222" s="209"/>
      <c r="R222" s="210">
        <f>SUM(R223:R226)</f>
        <v>0</v>
      </c>
      <c r="S222" s="209"/>
      <c r="T222" s="211">
        <f>SUM(T223:T226)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2" t="s">
        <v>157</v>
      </c>
      <c r="AT222" s="213" t="s">
        <v>75</v>
      </c>
      <c r="AU222" s="213" t="s">
        <v>84</v>
      </c>
      <c r="AY222" s="212" t="s">
        <v>133</v>
      </c>
      <c r="BK222" s="214">
        <f>SUM(BK223:BK226)</f>
        <v>0</v>
      </c>
    </row>
    <row r="223" spans="1:65" s="2" customFormat="1" ht="16.5" customHeight="1">
      <c r="A223" s="37"/>
      <c r="B223" s="38"/>
      <c r="C223" s="217" t="s">
        <v>430</v>
      </c>
      <c r="D223" s="217" t="s">
        <v>135</v>
      </c>
      <c r="E223" s="218" t="s">
        <v>431</v>
      </c>
      <c r="F223" s="219" t="s">
        <v>432</v>
      </c>
      <c r="G223" s="220" t="s">
        <v>372</v>
      </c>
      <c r="H223" s="221">
        <v>1</v>
      </c>
      <c r="I223" s="222"/>
      <c r="J223" s="223">
        <f>ROUND(I223*H223,2)</f>
        <v>0</v>
      </c>
      <c r="K223" s="219" t="s">
        <v>323</v>
      </c>
      <c r="L223" s="43"/>
      <c r="M223" s="224" t="s">
        <v>31</v>
      </c>
      <c r="N223" s="225" t="s">
        <v>47</v>
      </c>
      <c r="O223" s="83"/>
      <c r="P223" s="226">
        <f>O223*H223</f>
        <v>0</v>
      </c>
      <c r="Q223" s="226">
        <v>0</v>
      </c>
      <c r="R223" s="226">
        <f>Q223*H223</f>
        <v>0</v>
      </c>
      <c r="S223" s="226">
        <v>0</v>
      </c>
      <c r="T223" s="227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8" t="s">
        <v>373</v>
      </c>
      <c r="AT223" s="228" t="s">
        <v>135</v>
      </c>
      <c r="AU223" s="228" t="s">
        <v>86</v>
      </c>
      <c r="AY223" s="16" t="s">
        <v>133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6" t="s">
        <v>84</v>
      </c>
      <c r="BK223" s="229">
        <f>ROUND(I223*H223,2)</f>
        <v>0</v>
      </c>
      <c r="BL223" s="16" t="s">
        <v>373</v>
      </c>
      <c r="BM223" s="228" t="s">
        <v>433</v>
      </c>
    </row>
    <row r="224" spans="1:51" s="13" customFormat="1" ht="12">
      <c r="A224" s="13"/>
      <c r="B224" s="230"/>
      <c r="C224" s="231"/>
      <c r="D224" s="232" t="s">
        <v>142</v>
      </c>
      <c r="E224" s="233" t="s">
        <v>31</v>
      </c>
      <c r="F224" s="234" t="s">
        <v>375</v>
      </c>
      <c r="G224" s="231"/>
      <c r="H224" s="235">
        <v>1</v>
      </c>
      <c r="I224" s="236"/>
      <c r="J224" s="231"/>
      <c r="K224" s="231"/>
      <c r="L224" s="237"/>
      <c r="M224" s="238"/>
      <c r="N224" s="239"/>
      <c r="O224" s="239"/>
      <c r="P224" s="239"/>
      <c r="Q224" s="239"/>
      <c r="R224" s="239"/>
      <c r="S224" s="239"/>
      <c r="T224" s="24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1" t="s">
        <v>142</v>
      </c>
      <c r="AU224" s="241" t="s">
        <v>86</v>
      </c>
      <c r="AV224" s="13" t="s">
        <v>86</v>
      </c>
      <c r="AW224" s="13" t="s">
        <v>38</v>
      </c>
      <c r="AX224" s="13" t="s">
        <v>84</v>
      </c>
      <c r="AY224" s="241" t="s">
        <v>133</v>
      </c>
    </row>
    <row r="225" spans="1:65" s="2" customFormat="1" ht="16.5" customHeight="1">
      <c r="A225" s="37"/>
      <c r="B225" s="38"/>
      <c r="C225" s="217" t="s">
        <v>434</v>
      </c>
      <c r="D225" s="217" t="s">
        <v>135</v>
      </c>
      <c r="E225" s="218" t="s">
        <v>435</v>
      </c>
      <c r="F225" s="219" t="s">
        <v>436</v>
      </c>
      <c r="G225" s="220" t="s">
        <v>181</v>
      </c>
      <c r="H225" s="221">
        <v>9601</v>
      </c>
      <c r="I225" s="222"/>
      <c r="J225" s="223">
        <f>ROUND(I225*H225,2)</f>
        <v>0</v>
      </c>
      <c r="K225" s="219" t="s">
        <v>31</v>
      </c>
      <c r="L225" s="43"/>
      <c r="M225" s="224" t="s">
        <v>31</v>
      </c>
      <c r="N225" s="225" t="s">
        <v>47</v>
      </c>
      <c r="O225" s="83"/>
      <c r="P225" s="226">
        <f>O225*H225</f>
        <v>0</v>
      </c>
      <c r="Q225" s="226">
        <v>0</v>
      </c>
      <c r="R225" s="226">
        <f>Q225*H225</f>
        <v>0</v>
      </c>
      <c r="S225" s="226">
        <v>0</v>
      </c>
      <c r="T225" s="227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8" t="s">
        <v>373</v>
      </c>
      <c r="AT225" s="228" t="s">
        <v>135</v>
      </c>
      <c r="AU225" s="228" t="s">
        <v>86</v>
      </c>
      <c r="AY225" s="16" t="s">
        <v>133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6" t="s">
        <v>84</v>
      </c>
      <c r="BK225" s="229">
        <f>ROUND(I225*H225,2)</f>
        <v>0</v>
      </c>
      <c r="BL225" s="16" t="s">
        <v>373</v>
      </c>
      <c r="BM225" s="228" t="s">
        <v>437</v>
      </c>
    </row>
    <row r="226" spans="1:47" s="2" customFormat="1" ht="12">
      <c r="A226" s="37"/>
      <c r="B226" s="38"/>
      <c r="C226" s="39"/>
      <c r="D226" s="232" t="s">
        <v>438</v>
      </c>
      <c r="E226" s="39"/>
      <c r="F226" s="252" t="s">
        <v>439</v>
      </c>
      <c r="G226" s="39"/>
      <c r="H226" s="39"/>
      <c r="I226" s="135"/>
      <c r="J226" s="39"/>
      <c r="K226" s="39"/>
      <c r="L226" s="43"/>
      <c r="M226" s="255"/>
      <c r="N226" s="256"/>
      <c r="O226" s="257"/>
      <c r="P226" s="257"/>
      <c r="Q226" s="257"/>
      <c r="R226" s="257"/>
      <c r="S226" s="257"/>
      <c r="T226" s="258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438</v>
      </c>
      <c r="AU226" s="16" t="s">
        <v>86</v>
      </c>
    </row>
    <row r="227" spans="1:31" s="2" customFormat="1" ht="6.95" customHeight="1">
      <c r="A227" s="37"/>
      <c r="B227" s="58"/>
      <c r="C227" s="59"/>
      <c r="D227" s="59"/>
      <c r="E227" s="59"/>
      <c r="F227" s="59"/>
      <c r="G227" s="59"/>
      <c r="H227" s="59"/>
      <c r="I227" s="165"/>
      <c r="J227" s="59"/>
      <c r="K227" s="59"/>
      <c r="L227" s="43"/>
      <c r="M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</row>
  </sheetData>
  <sheetProtection password="CC35" sheet="1" objects="1" scenarios="1" formatColumns="0" formatRows="0" autoFilter="0"/>
  <autoFilter ref="C90:K226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9"/>
      <c r="AT3" s="16" t="s">
        <v>86</v>
      </c>
    </row>
    <row r="4" spans="2:46" s="1" customFormat="1" ht="24.95" customHeight="1">
      <c r="B4" s="19"/>
      <c r="D4" s="131" t="s">
        <v>99</v>
      </c>
      <c r="I4" s="127"/>
      <c r="L4" s="19"/>
      <c r="M4" s="132" t="s">
        <v>10</v>
      </c>
      <c r="AT4" s="16" t="s">
        <v>4</v>
      </c>
    </row>
    <row r="5" spans="2:12" s="1" customFormat="1" ht="6.95" customHeight="1">
      <c r="B5" s="19"/>
      <c r="I5" s="127"/>
      <c r="L5" s="19"/>
    </row>
    <row r="6" spans="2:12" s="1" customFormat="1" ht="12" customHeight="1">
      <c r="B6" s="19"/>
      <c r="D6" s="133" t="s">
        <v>16</v>
      </c>
      <c r="I6" s="127"/>
      <c r="L6" s="19"/>
    </row>
    <row r="7" spans="2:12" s="1" customFormat="1" ht="16.5" customHeight="1">
      <c r="B7" s="19"/>
      <c r="E7" s="134" t="str">
        <f>'Rekapitulace stavby'!K6</f>
        <v>Realizace plánu společných zařízení Košatka - I. etapa C11</v>
      </c>
      <c r="F7" s="133"/>
      <c r="G7" s="133"/>
      <c r="H7" s="133"/>
      <c r="I7" s="127"/>
      <c r="L7" s="19"/>
    </row>
    <row r="8" spans="1:31" s="2" customFormat="1" ht="12" customHeight="1">
      <c r="A8" s="37"/>
      <c r="B8" s="43"/>
      <c r="C8" s="37"/>
      <c r="D8" s="133" t="s">
        <v>100</v>
      </c>
      <c r="E8" s="37"/>
      <c r="F8" s="37"/>
      <c r="G8" s="37"/>
      <c r="H8" s="37"/>
      <c r="I8" s="135"/>
      <c r="J8" s="37"/>
      <c r="K8" s="37"/>
      <c r="L8" s="13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7" t="s">
        <v>440</v>
      </c>
      <c r="F9" s="37"/>
      <c r="G9" s="37"/>
      <c r="H9" s="37"/>
      <c r="I9" s="135"/>
      <c r="J9" s="37"/>
      <c r="K9" s="37"/>
      <c r="L9" s="13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35"/>
      <c r="J10" s="37"/>
      <c r="K10" s="37"/>
      <c r="L10" s="1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3" t="s">
        <v>18</v>
      </c>
      <c r="E11" s="37"/>
      <c r="F11" s="138" t="s">
        <v>31</v>
      </c>
      <c r="G11" s="37"/>
      <c r="H11" s="37"/>
      <c r="I11" s="139" t="s">
        <v>20</v>
      </c>
      <c r="J11" s="138" t="s">
        <v>31</v>
      </c>
      <c r="K11" s="37"/>
      <c r="L11" s="13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3" t="s">
        <v>22</v>
      </c>
      <c r="E12" s="37"/>
      <c r="F12" s="138" t="s">
        <v>23</v>
      </c>
      <c r="G12" s="37"/>
      <c r="H12" s="37"/>
      <c r="I12" s="139" t="s">
        <v>24</v>
      </c>
      <c r="J12" s="140" t="str">
        <f>'Rekapitulace stavby'!AN8</f>
        <v>2. 5. 2019</v>
      </c>
      <c r="K12" s="37"/>
      <c r="L12" s="13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35"/>
      <c r="J13" s="37"/>
      <c r="K13" s="37"/>
      <c r="L13" s="13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3" t="s">
        <v>26</v>
      </c>
      <c r="E14" s="37"/>
      <c r="F14" s="37"/>
      <c r="G14" s="37"/>
      <c r="H14" s="37"/>
      <c r="I14" s="139" t="s">
        <v>27</v>
      </c>
      <c r="J14" s="138" t="s">
        <v>28</v>
      </c>
      <c r="K14" s="37"/>
      <c r="L14" s="13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8" t="s">
        <v>29</v>
      </c>
      <c r="F15" s="37"/>
      <c r="G15" s="37"/>
      <c r="H15" s="37"/>
      <c r="I15" s="139" t="s">
        <v>30</v>
      </c>
      <c r="J15" s="138" t="s">
        <v>31</v>
      </c>
      <c r="K15" s="37"/>
      <c r="L15" s="13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35"/>
      <c r="J16" s="37"/>
      <c r="K16" s="37"/>
      <c r="L16" s="13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3" t="s">
        <v>32</v>
      </c>
      <c r="E17" s="37"/>
      <c r="F17" s="37"/>
      <c r="G17" s="37"/>
      <c r="H17" s="37"/>
      <c r="I17" s="139" t="s">
        <v>27</v>
      </c>
      <c r="J17" s="32" t="str">
        <f>'Rekapitulace stavby'!AN13</f>
        <v>Vyplň údaj</v>
      </c>
      <c r="K17" s="37"/>
      <c r="L17" s="13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8"/>
      <c r="G18" s="138"/>
      <c r="H18" s="138"/>
      <c r="I18" s="139" t="s">
        <v>30</v>
      </c>
      <c r="J18" s="32" t="str">
        <f>'Rekapitulace stavby'!AN14</f>
        <v>Vyplň údaj</v>
      </c>
      <c r="K18" s="37"/>
      <c r="L18" s="13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35"/>
      <c r="J19" s="37"/>
      <c r="K19" s="37"/>
      <c r="L19" s="13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3" t="s">
        <v>34</v>
      </c>
      <c r="E20" s="37"/>
      <c r="F20" s="37"/>
      <c r="G20" s="37"/>
      <c r="H20" s="37"/>
      <c r="I20" s="139" t="s">
        <v>27</v>
      </c>
      <c r="J20" s="138" t="s">
        <v>35</v>
      </c>
      <c r="K20" s="37"/>
      <c r="L20" s="13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8" t="s">
        <v>36</v>
      </c>
      <c r="F21" s="37"/>
      <c r="G21" s="37"/>
      <c r="H21" s="37"/>
      <c r="I21" s="139" t="s">
        <v>30</v>
      </c>
      <c r="J21" s="138" t="s">
        <v>37</v>
      </c>
      <c r="K21" s="37"/>
      <c r="L21" s="13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35"/>
      <c r="J22" s="37"/>
      <c r="K22" s="37"/>
      <c r="L22" s="13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3" t="s">
        <v>39</v>
      </c>
      <c r="E23" s="37"/>
      <c r="F23" s="37"/>
      <c r="G23" s="37"/>
      <c r="H23" s="37"/>
      <c r="I23" s="139" t="s">
        <v>27</v>
      </c>
      <c r="J23" s="138" t="s">
        <v>35</v>
      </c>
      <c r="K23" s="37"/>
      <c r="L23" s="13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8" t="s">
        <v>36</v>
      </c>
      <c r="F24" s="37"/>
      <c r="G24" s="37"/>
      <c r="H24" s="37"/>
      <c r="I24" s="139" t="s">
        <v>30</v>
      </c>
      <c r="J24" s="138" t="s">
        <v>37</v>
      </c>
      <c r="K24" s="37"/>
      <c r="L24" s="1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35"/>
      <c r="J25" s="37"/>
      <c r="K25" s="37"/>
      <c r="L25" s="13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3" t="s">
        <v>40</v>
      </c>
      <c r="E26" s="37"/>
      <c r="F26" s="37"/>
      <c r="G26" s="37"/>
      <c r="H26" s="37"/>
      <c r="I26" s="135"/>
      <c r="J26" s="37"/>
      <c r="K26" s="37"/>
      <c r="L26" s="13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1"/>
      <c r="B27" s="142"/>
      <c r="C27" s="141"/>
      <c r="D27" s="141"/>
      <c r="E27" s="143" t="s">
        <v>31</v>
      </c>
      <c r="F27" s="143"/>
      <c r="G27" s="143"/>
      <c r="H27" s="143"/>
      <c r="I27" s="144"/>
      <c r="J27" s="141"/>
      <c r="K27" s="141"/>
      <c r="L27" s="145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35"/>
      <c r="J28" s="37"/>
      <c r="K28" s="37"/>
      <c r="L28" s="13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6"/>
      <c r="E29" s="146"/>
      <c r="F29" s="146"/>
      <c r="G29" s="146"/>
      <c r="H29" s="146"/>
      <c r="I29" s="147"/>
      <c r="J29" s="146"/>
      <c r="K29" s="146"/>
      <c r="L29" s="13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8" t="s">
        <v>42</v>
      </c>
      <c r="E30" s="37"/>
      <c r="F30" s="37"/>
      <c r="G30" s="37"/>
      <c r="H30" s="37"/>
      <c r="I30" s="135"/>
      <c r="J30" s="149">
        <f>ROUND(J81,2)</f>
        <v>0</v>
      </c>
      <c r="K30" s="37"/>
      <c r="L30" s="13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6"/>
      <c r="E31" s="146"/>
      <c r="F31" s="146"/>
      <c r="G31" s="146"/>
      <c r="H31" s="146"/>
      <c r="I31" s="147"/>
      <c r="J31" s="146"/>
      <c r="K31" s="146"/>
      <c r="L31" s="13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0" t="s">
        <v>44</v>
      </c>
      <c r="G32" s="37"/>
      <c r="H32" s="37"/>
      <c r="I32" s="151" t="s">
        <v>43</v>
      </c>
      <c r="J32" s="150" t="s">
        <v>45</v>
      </c>
      <c r="K32" s="37"/>
      <c r="L32" s="13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46</v>
      </c>
      <c r="E33" s="133" t="s">
        <v>47</v>
      </c>
      <c r="F33" s="153">
        <f>ROUND((SUM(BE81:BE119)),2)</f>
        <v>0</v>
      </c>
      <c r="G33" s="37"/>
      <c r="H33" s="37"/>
      <c r="I33" s="154">
        <v>0.21</v>
      </c>
      <c r="J33" s="153">
        <f>ROUND(((SUM(BE81:BE119))*I33),2)</f>
        <v>0</v>
      </c>
      <c r="K33" s="37"/>
      <c r="L33" s="13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3" t="s">
        <v>48</v>
      </c>
      <c r="F34" s="153">
        <f>ROUND((SUM(BF81:BF119)),2)</f>
        <v>0</v>
      </c>
      <c r="G34" s="37"/>
      <c r="H34" s="37"/>
      <c r="I34" s="154">
        <v>0.15</v>
      </c>
      <c r="J34" s="153">
        <f>ROUND(((SUM(BF81:BF119))*I34),2)</f>
        <v>0</v>
      </c>
      <c r="K34" s="37"/>
      <c r="L34" s="13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3" t="s">
        <v>49</v>
      </c>
      <c r="F35" s="153">
        <f>ROUND((SUM(BG81:BG119)),2)</f>
        <v>0</v>
      </c>
      <c r="G35" s="37"/>
      <c r="H35" s="37"/>
      <c r="I35" s="154">
        <v>0.21</v>
      </c>
      <c r="J35" s="153">
        <f>0</f>
        <v>0</v>
      </c>
      <c r="K35" s="37"/>
      <c r="L35" s="13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3" t="s">
        <v>50</v>
      </c>
      <c r="F36" s="153">
        <f>ROUND((SUM(BH81:BH119)),2)</f>
        <v>0</v>
      </c>
      <c r="G36" s="37"/>
      <c r="H36" s="37"/>
      <c r="I36" s="154">
        <v>0.15</v>
      </c>
      <c r="J36" s="153">
        <f>0</f>
        <v>0</v>
      </c>
      <c r="K36" s="37"/>
      <c r="L36" s="13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3" t="s">
        <v>51</v>
      </c>
      <c r="F37" s="153">
        <f>ROUND((SUM(BI81:BI119)),2)</f>
        <v>0</v>
      </c>
      <c r="G37" s="37"/>
      <c r="H37" s="37"/>
      <c r="I37" s="154">
        <v>0</v>
      </c>
      <c r="J37" s="153">
        <f>0</f>
        <v>0</v>
      </c>
      <c r="K37" s="37"/>
      <c r="L37" s="13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35"/>
      <c r="J38" s="37"/>
      <c r="K38" s="37"/>
      <c r="L38" s="13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52</v>
      </c>
      <c r="E39" s="157"/>
      <c r="F39" s="157"/>
      <c r="G39" s="158" t="s">
        <v>53</v>
      </c>
      <c r="H39" s="159" t="s">
        <v>54</v>
      </c>
      <c r="I39" s="160"/>
      <c r="J39" s="161">
        <f>SUM(J30:J37)</f>
        <v>0</v>
      </c>
      <c r="K39" s="162"/>
      <c r="L39" s="13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63"/>
      <c r="C40" s="164"/>
      <c r="D40" s="164"/>
      <c r="E40" s="164"/>
      <c r="F40" s="164"/>
      <c r="G40" s="164"/>
      <c r="H40" s="164"/>
      <c r="I40" s="165"/>
      <c r="J40" s="164"/>
      <c r="K40" s="164"/>
      <c r="L40" s="13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13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102</v>
      </c>
      <c r="D45" s="39"/>
      <c r="E45" s="39"/>
      <c r="F45" s="39"/>
      <c r="G45" s="39"/>
      <c r="H45" s="39"/>
      <c r="I45" s="135"/>
      <c r="J45" s="39"/>
      <c r="K45" s="39"/>
      <c r="L45" s="13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13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135"/>
      <c r="J47" s="39"/>
      <c r="K47" s="39"/>
      <c r="L47" s="13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69" t="str">
        <f>E7</f>
        <v>Realizace plánu společných zařízení Košatka - I. etapa C11</v>
      </c>
      <c r="F48" s="31"/>
      <c r="G48" s="31"/>
      <c r="H48" s="31"/>
      <c r="I48" s="135"/>
      <c r="J48" s="39"/>
      <c r="K48" s="39"/>
      <c r="L48" s="13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100</v>
      </c>
      <c r="D49" s="39"/>
      <c r="E49" s="39"/>
      <c r="F49" s="39"/>
      <c r="G49" s="39"/>
      <c r="H49" s="39"/>
      <c r="I49" s="135"/>
      <c r="J49" s="39"/>
      <c r="K49" s="39"/>
      <c r="L49" s="13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SO 102 - 005.03 - Výsadba C11</v>
      </c>
      <c r="F50" s="39"/>
      <c r="G50" s="39"/>
      <c r="H50" s="39"/>
      <c r="I50" s="135"/>
      <c r="J50" s="39"/>
      <c r="K50" s="39"/>
      <c r="L50" s="13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13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6" t="str">
        <f>F12</f>
        <v>Obec Stará Ves nad Ondřejnicí</v>
      </c>
      <c r="G52" s="39"/>
      <c r="H52" s="39"/>
      <c r="I52" s="139" t="s">
        <v>24</v>
      </c>
      <c r="J52" s="71" t="str">
        <f>IF(J12="","",J12)</f>
        <v>2. 5. 2019</v>
      </c>
      <c r="K52" s="39"/>
      <c r="L52" s="13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13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25.65" customHeight="1">
      <c r="A54" s="37"/>
      <c r="B54" s="38"/>
      <c r="C54" s="31" t="s">
        <v>26</v>
      </c>
      <c r="D54" s="39"/>
      <c r="E54" s="39"/>
      <c r="F54" s="26" t="str">
        <f>E15</f>
        <v>ČR-SPÚ, KPÚ pro MS kraj, Pobočka Frýdek-Místek</v>
      </c>
      <c r="G54" s="39"/>
      <c r="H54" s="39"/>
      <c r="I54" s="139" t="s">
        <v>34</v>
      </c>
      <c r="J54" s="35" t="str">
        <f>E21</f>
        <v>GEOCENTRUM, spol. s r. o.</v>
      </c>
      <c r="K54" s="39"/>
      <c r="L54" s="13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5.65" customHeight="1">
      <c r="A55" s="37"/>
      <c r="B55" s="38"/>
      <c r="C55" s="31" t="s">
        <v>32</v>
      </c>
      <c r="D55" s="39"/>
      <c r="E55" s="39"/>
      <c r="F55" s="26" t="str">
        <f>IF(E18="","",E18)</f>
        <v>Vyplň údaj</v>
      </c>
      <c r="G55" s="39"/>
      <c r="H55" s="39"/>
      <c r="I55" s="139" t="s">
        <v>39</v>
      </c>
      <c r="J55" s="35" t="str">
        <f>E24</f>
        <v>GEOCENTRUM, spol. s r. o.</v>
      </c>
      <c r="K55" s="39"/>
      <c r="L55" s="13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13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70" t="s">
        <v>103</v>
      </c>
      <c r="D57" s="171"/>
      <c r="E57" s="171"/>
      <c r="F57" s="171"/>
      <c r="G57" s="171"/>
      <c r="H57" s="171"/>
      <c r="I57" s="172"/>
      <c r="J57" s="173" t="s">
        <v>104</v>
      </c>
      <c r="K57" s="171"/>
      <c r="L57" s="13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13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74" t="s">
        <v>74</v>
      </c>
      <c r="D59" s="39"/>
      <c r="E59" s="39"/>
      <c r="F59" s="39"/>
      <c r="G59" s="39"/>
      <c r="H59" s="39"/>
      <c r="I59" s="135"/>
      <c r="J59" s="101">
        <f>J81</f>
        <v>0</v>
      </c>
      <c r="K59" s="39"/>
      <c r="L59" s="13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105</v>
      </c>
    </row>
    <row r="60" spans="1:31" s="9" customFormat="1" ht="24.95" customHeight="1">
      <c r="A60" s="9"/>
      <c r="B60" s="175"/>
      <c r="C60" s="176"/>
      <c r="D60" s="177" t="s">
        <v>106</v>
      </c>
      <c r="E60" s="178"/>
      <c r="F60" s="178"/>
      <c r="G60" s="178"/>
      <c r="H60" s="178"/>
      <c r="I60" s="179"/>
      <c r="J60" s="180">
        <f>J82</f>
        <v>0</v>
      </c>
      <c r="K60" s="176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83"/>
      <c r="D61" s="184" t="s">
        <v>107</v>
      </c>
      <c r="E61" s="185"/>
      <c r="F61" s="185"/>
      <c r="G61" s="185"/>
      <c r="H61" s="185"/>
      <c r="I61" s="186"/>
      <c r="J61" s="187">
        <f>J83</f>
        <v>0</v>
      </c>
      <c r="K61" s="183"/>
      <c r="L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135"/>
      <c r="J62" s="39"/>
      <c r="K62" s="39"/>
      <c r="L62" s="13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165"/>
      <c r="J63" s="59"/>
      <c r="K63" s="59"/>
      <c r="L63" s="13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168"/>
      <c r="J67" s="61"/>
      <c r="K67" s="61"/>
      <c r="L67" s="136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118</v>
      </c>
      <c r="D68" s="39"/>
      <c r="E68" s="39"/>
      <c r="F68" s="39"/>
      <c r="G68" s="39"/>
      <c r="H68" s="39"/>
      <c r="I68" s="135"/>
      <c r="J68" s="39"/>
      <c r="K68" s="39"/>
      <c r="L68" s="136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135"/>
      <c r="J69" s="39"/>
      <c r="K69" s="39"/>
      <c r="L69" s="136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135"/>
      <c r="J70" s="39"/>
      <c r="K70" s="39"/>
      <c r="L70" s="13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69" t="str">
        <f>E7</f>
        <v>Realizace plánu společných zařízení Košatka - I. etapa C11</v>
      </c>
      <c r="F71" s="31"/>
      <c r="G71" s="31"/>
      <c r="H71" s="31"/>
      <c r="I71" s="135"/>
      <c r="J71" s="39"/>
      <c r="K71" s="39"/>
      <c r="L71" s="13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100</v>
      </c>
      <c r="D72" s="39"/>
      <c r="E72" s="39"/>
      <c r="F72" s="39"/>
      <c r="G72" s="39"/>
      <c r="H72" s="39"/>
      <c r="I72" s="135"/>
      <c r="J72" s="39"/>
      <c r="K72" s="39"/>
      <c r="L72" s="13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8" t="str">
        <f>E9</f>
        <v>SO 102 - 005.03 - Výsadba C11</v>
      </c>
      <c r="F73" s="39"/>
      <c r="G73" s="39"/>
      <c r="H73" s="39"/>
      <c r="I73" s="135"/>
      <c r="J73" s="39"/>
      <c r="K73" s="39"/>
      <c r="L73" s="13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135"/>
      <c r="J74" s="39"/>
      <c r="K74" s="39"/>
      <c r="L74" s="13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22</v>
      </c>
      <c r="D75" s="39"/>
      <c r="E75" s="39"/>
      <c r="F75" s="26" t="str">
        <f>F12</f>
        <v>Obec Stará Ves nad Ondřejnicí</v>
      </c>
      <c r="G75" s="39"/>
      <c r="H75" s="39"/>
      <c r="I75" s="139" t="s">
        <v>24</v>
      </c>
      <c r="J75" s="71" t="str">
        <f>IF(J12="","",J12)</f>
        <v>2. 5. 2019</v>
      </c>
      <c r="K75" s="39"/>
      <c r="L75" s="13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135"/>
      <c r="J76" s="39"/>
      <c r="K76" s="39"/>
      <c r="L76" s="13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25.65" customHeight="1">
      <c r="A77" s="37"/>
      <c r="B77" s="38"/>
      <c r="C77" s="31" t="s">
        <v>26</v>
      </c>
      <c r="D77" s="39"/>
      <c r="E77" s="39"/>
      <c r="F77" s="26" t="str">
        <f>E15</f>
        <v>ČR-SPÚ, KPÚ pro MS kraj, Pobočka Frýdek-Místek</v>
      </c>
      <c r="G77" s="39"/>
      <c r="H77" s="39"/>
      <c r="I77" s="139" t="s">
        <v>34</v>
      </c>
      <c r="J77" s="35" t="str">
        <f>E21</f>
        <v>GEOCENTRUM, spol. s r. o.</v>
      </c>
      <c r="K77" s="39"/>
      <c r="L77" s="13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25.65" customHeight="1">
      <c r="A78" s="37"/>
      <c r="B78" s="38"/>
      <c r="C78" s="31" t="s">
        <v>32</v>
      </c>
      <c r="D78" s="39"/>
      <c r="E78" s="39"/>
      <c r="F78" s="26" t="str">
        <f>IF(E18="","",E18)</f>
        <v>Vyplň údaj</v>
      </c>
      <c r="G78" s="39"/>
      <c r="H78" s="39"/>
      <c r="I78" s="139" t="s">
        <v>39</v>
      </c>
      <c r="J78" s="35" t="str">
        <f>E24</f>
        <v>GEOCENTRUM, spol. s r. o.</v>
      </c>
      <c r="K78" s="39"/>
      <c r="L78" s="13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135"/>
      <c r="J79" s="39"/>
      <c r="K79" s="39"/>
      <c r="L79" s="13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89"/>
      <c r="B80" s="190"/>
      <c r="C80" s="191" t="s">
        <v>119</v>
      </c>
      <c r="D80" s="192" t="s">
        <v>61</v>
      </c>
      <c r="E80" s="192" t="s">
        <v>57</v>
      </c>
      <c r="F80" s="192" t="s">
        <v>58</v>
      </c>
      <c r="G80" s="192" t="s">
        <v>120</v>
      </c>
      <c r="H80" s="192" t="s">
        <v>121</v>
      </c>
      <c r="I80" s="193" t="s">
        <v>122</v>
      </c>
      <c r="J80" s="192" t="s">
        <v>104</v>
      </c>
      <c r="K80" s="194" t="s">
        <v>123</v>
      </c>
      <c r="L80" s="195"/>
      <c r="M80" s="91" t="s">
        <v>31</v>
      </c>
      <c r="N80" s="92" t="s">
        <v>46</v>
      </c>
      <c r="O80" s="92" t="s">
        <v>124</v>
      </c>
      <c r="P80" s="92" t="s">
        <v>125</v>
      </c>
      <c r="Q80" s="92" t="s">
        <v>126</v>
      </c>
      <c r="R80" s="92" t="s">
        <v>127</v>
      </c>
      <c r="S80" s="92" t="s">
        <v>128</v>
      </c>
      <c r="T80" s="93" t="s">
        <v>129</v>
      </c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</row>
    <row r="81" spans="1:63" s="2" customFormat="1" ht="22.8" customHeight="1">
      <c r="A81" s="37"/>
      <c r="B81" s="38"/>
      <c r="C81" s="98" t="s">
        <v>130</v>
      </c>
      <c r="D81" s="39"/>
      <c r="E81" s="39"/>
      <c r="F81" s="39"/>
      <c r="G81" s="39"/>
      <c r="H81" s="39"/>
      <c r="I81" s="135"/>
      <c r="J81" s="196">
        <f>BK81</f>
        <v>0</v>
      </c>
      <c r="K81" s="39"/>
      <c r="L81" s="43"/>
      <c r="M81" s="94"/>
      <c r="N81" s="197"/>
      <c r="O81" s="95"/>
      <c r="P81" s="198">
        <f>P82</f>
        <v>0</v>
      </c>
      <c r="Q81" s="95"/>
      <c r="R81" s="198">
        <f>R82</f>
        <v>2.8184068</v>
      </c>
      <c r="S81" s="95"/>
      <c r="T81" s="199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75</v>
      </c>
      <c r="AU81" s="16" t="s">
        <v>105</v>
      </c>
      <c r="BK81" s="200">
        <f>BK82</f>
        <v>0</v>
      </c>
    </row>
    <row r="82" spans="1:63" s="12" customFormat="1" ht="25.9" customHeight="1">
      <c r="A82" s="12"/>
      <c r="B82" s="201"/>
      <c r="C82" s="202"/>
      <c r="D82" s="203" t="s">
        <v>75</v>
      </c>
      <c r="E82" s="204" t="s">
        <v>131</v>
      </c>
      <c r="F82" s="204" t="s">
        <v>132</v>
      </c>
      <c r="G82" s="202"/>
      <c r="H82" s="202"/>
      <c r="I82" s="205"/>
      <c r="J82" s="206">
        <f>BK82</f>
        <v>0</v>
      </c>
      <c r="K82" s="202"/>
      <c r="L82" s="207"/>
      <c r="M82" s="208"/>
      <c r="N82" s="209"/>
      <c r="O82" s="209"/>
      <c r="P82" s="210">
        <f>P83</f>
        <v>0</v>
      </c>
      <c r="Q82" s="209"/>
      <c r="R82" s="210">
        <f>R83</f>
        <v>2.8184068</v>
      </c>
      <c r="S82" s="209"/>
      <c r="T82" s="211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2" t="s">
        <v>84</v>
      </c>
      <c r="AT82" s="213" t="s">
        <v>75</v>
      </c>
      <c r="AU82" s="213" t="s">
        <v>76</v>
      </c>
      <c r="AY82" s="212" t="s">
        <v>133</v>
      </c>
      <c r="BK82" s="214">
        <f>BK83</f>
        <v>0</v>
      </c>
    </row>
    <row r="83" spans="1:63" s="12" customFormat="1" ht="22.8" customHeight="1">
      <c r="A83" s="12"/>
      <c r="B83" s="201"/>
      <c r="C83" s="202"/>
      <c r="D83" s="203" t="s">
        <v>75</v>
      </c>
      <c r="E83" s="215" t="s">
        <v>84</v>
      </c>
      <c r="F83" s="215" t="s">
        <v>134</v>
      </c>
      <c r="G83" s="202"/>
      <c r="H83" s="202"/>
      <c r="I83" s="205"/>
      <c r="J83" s="216">
        <f>BK83</f>
        <v>0</v>
      </c>
      <c r="K83" s="202"/>
      <c r="L83" s="207"/>
      <c r="M83" s="208"/>
      <c r="N83" s="209"/>
      <c r="O83" s="209"/>
      <c r="P83" s="210">
        <f>SUM(P84:P119)</f>
        <v>0</v>
      </c>
      <c r="Q83" s="209"/>
      <c r="R83" s="210">
        <f>SUM(R84:R119)</f>
        <v>2.8184068</v>
      </c>
      <c r="S83" s="209"/>
      <c r="T83" s="211">
        <f>SUM(T84:T119)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2" t="s">
        <v>84</v>
      </c>
      <c r="AT83" s="213" t="s">
        <v>75</v>
      </c>
      <c r="AU83" s="213" t="s">
        <v>84</v>
      </c>
      <c r="AY83" s="212" t="s">
        <v>133</v>
      </c>
      <c r="BK83" s="214">
        <f>SUM(BK84:BK119)</f>
        <v>0</v>
      </c>
    </row>
    <row r="84" spans="1:65" s="2" customFormat="1" ht="21.75" customHeight="1">
      <c r="A84" s="37"/>
      <c r="B84" s="38"/>
      <c r="C84" s="217" t="s">
        <v>84</v>
      </c>
      <c r="D84" s="217" t="s">
        <v>135</v>
      </c>
      <c r="E84" s="218" t="s">
        <v>441</v>
      </c>
      <c r="F84" s="219" t="s">
        <v>442</v>
      </c>
      <c r="G84" s="220" t="s">
        <v>317</v>
      </c>
      <c r="H84" s="221">
        <v>67</v>
      </c>
      <c r="I84" s="222"/>
      <c r="J84" s="223">
        <f>ROUND(I84*H84,2)</f>
        <v>0</v>
      </c>
      <c r="K84" s="219" t="s">
        <v>139</v>
      </c>
      <c r="L84" s="43"/>
      <c r="M84" s="224" t="s">
        <v>31</v>
      </c>
      <c r="N84" s="225" t="s">
        <v>47</v>
      </c>
      <c r="O84" s="83"/>
      <c r="P84" s="226">
        <f>O84*H84</f>
        <v>0</v>
      </c>
      <c r="Q84" s="226">
        <v>0</v>
      </c>
      <c r="R84" s="226">
        <f>Q84*H84</f>
        <v>0</v>
      </c>
      <c r="S84" s="226">
        <v>0</v>
      </c>
      <c r="T84" s="227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28" t="s">
        <v>140</v>
      </c>
      <c r="AT84" s="228" t="s">
        <v>135</v>
      </c>
      <c r="AU84" s="228" t="s">
        <v>86</v>
      </c>
      <c r="AY84" s="16" t="s">
        <v>133</v>
      </c>
      <c r="BE84" s="229">
        <f>IF(N84="základní",J84,0)</f>
        <v>0</v>
      </c>
      <c r="BF84" s="229">
        <f>IF(N84="snížená",J84,0)</f>
        <v>0</v>
      </c>
      <c r="BG84" s="229">
        <f>IF(N84="zákl. přenesená",J84,0)</f>
        <v>0</v>
      </c>
      <c r="BH84" s="229">
        <f>IF(N84="sníž. přenesená",J84,0)</f>
        <v>0</v>
      </c>
      <c r="BI84" s="229">
        <f>IF(N84="nulová",J84,0)</f>
        <v>0</v>
      </c>
      <c r="BJ84" s="16" t="s">
        <v>84</v>
      </c>
      <c r="BK84" s="229">
        <f>ROUND(I84*H84,2)</f>
        <v>0</v>
      </c>
      <c r="BL84" s="16" t="s">
        <v>140</v>
      </c>
      <c r="BM84" s="228" t="s">
        <v>443</v>
      </c>
    </row>
    <row r="85" spans="1:51" s="13" customFormat="1" ht="12">
      <c r="A85" s="13"/>
      <c r="B85" s="230"/>
      <c r="C85" s="231"/>
      <c r="D85" s="232" t="s">
        <v>142</v>
      </c>
      <c r="E85" s="233" t="s">
        <v>31</v>
      </c>
      <c r="F85" s="234" t="s">
        <v>444</v>
      </c>
      <c r="G85" s="231"/>
      <c r="H85" s="235">
        <v>67</v>
      </c>
      <c r="I85" s="236"/>
      <c r="J85" s="231"/>
      <c r="K85" s="231"/>
      <c r="L85" s="237"/>
      <c r="M85" s="238"/>
      <c r="N85" s="239"/>
      <c r="O85" s="239"/>
      <c r="P85" s="239"/>
      <c r="Q85" s="239"/>
      <c r="R85" s="239"/>
      <c r="S85" s="239"/>
      <c r="T85" s="240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41" t="s">
        <v>142</v>
      </c>
      <c r="AU85" s="241" t="s">
        <v>86</v>
      </c>
      <c r="AV85" s="13" t="s">
        <v>86</v>
      </c>
      <c r="AW85" s="13" t="s">
        <v>38</v>
      </c>
      <c r="AX85" s="13" t="s">
        <v>84</v>
      </c>
      <c r="AY85" s="241" t="s">
        <v>133</v>
      </c>
    </row>
    <row r="86" spans="1:65" s="2" customFormat="1" ht="21.75" customHeight="1">
      <c r="A86" s="37"/>
      <c r="B86" s="38"/>
      <c r="C86" s="217" t="s">
        <v>86</v>
      </c>
      <c r="D86" s="217" t="s">
        <v>135</v>
      </c>
      <c r="E86" s="218" t="s">
        <v>445</v>
      </c>
      <c r="F86" s="219" t="s">
        <v>446</v>
      </c>
      <c r="G86" s="220" t="s">
        <v>317</v>
      </c>
      <c r="H86" s="221">
        <v>67</v>
      </c>
      <c r="I86" s="222"/>
      <c r="J86" s="223">
        <f>ROUND(I86*H86,2)</f>
        <v>0</v>
      </c>
      <c r="K86" s="219" t="s">
        <v>139</v>
      </c>
      <c r="L86" s="43"/>
      <c r="M86" s="224" t="s">
        <v>31</v>
      </c>
      <c r="N86" s="225" t="s">
        <v>47</v>
      </c>
      <c r="O86" s="83"/>
      <c r="P86" s="226">
        <f>O86*H86</f>
        <v>0</v>
      </c>
      <c r="Q86" s="226">
        <v>0</v>
      </c>
      <c r="R86" s="226">
        <f>Q86*H86</f>
        <v>0</v>
      </c>
      <c r="S86" s="226">
        <v>0</v>
      </c>
      <c r="T86" s="227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28" t="s">
        <v>140</v>
      </c>
      <c r="AT86" s="228" t="s">
        <v>135</v>
      </c>
      <c r="AU86" s="228" t="s">
        <v>86</v>
      </c>
      <c r="AY86" s="16" t="s">
        <v>133</v>
      </c>
      <c r="BE86" s="229">
        <f>IF(N86="základní",J86,0)</f>
        <v>0</v>
      </c>
      <c r="BF86" s="229">
        <f>IF(N86="snížená",J86,0)</f>
        <v>0</v>
      </c>
      <c r="BG86" s="229">
        <f>IF(N86="zákl. přenesená",J86,0)</f>
        <v>0</v>
      </c>
      <c r="BH86" s="229">
        <f>IF(N86="sníž. přenesená",J86,0)</f>
        <v>0</v>
      </c>
      <c r="BI86" s="229">
        <f>IF(N86="nulová",J86,0)</f>
        <v>0</v>
      </c>
      <c r="BJ86" s="16" t="s">
        <v>84</v>
      </c>
      <c r="BK86" s="229">
        <f>ROUND(I86*H86,2)</f>
        <v>0</v>
      </c>
      <c r="BL86" s="16" t="s">
        <v>140</v>
      </c>
      <c r="BM86" s="228" t="s">
        <v>447</v>
      </c>
    </row>
    <row r="87" spans="1:51" s="13" customFormat="1" ht="12">
      <c r="A87" s="13"/>
      <c r="B87" s="230"/>
      <c r="C87" s="231"/>
      <c r="D87" s="232" t="s">
        <v>142</v>
      </c>
      <c r="E87" s="233" t="s">
        <v>31</v>
      </c>
      <c r="F87" s="234" t="s">
        <v>444</v>
      </c>
      <c r="G87" s="231"/>
      <c r="H87" s="235">
        <v>67</v>
      </c>
      <c r="I87" s="236"/>
      <c r="J87" s="231"/>
      <c r="K87" s="231"/>
      <c r="L87" s="237"/>
      <c r="M87" s="238"/>
      <c r="N87" s="239"/>
      <c r="O87" s="239"/>
      <c r="P87" s="239"/>
      <c r="Q87" s="239"/>
      <c r="R87" s="239"/>
      <c r="S87" s="239"/>
      <c r="T87" s="240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1" t="s">
        <v>142</v>
      </c>
      <c r="AU87" s="241" t="s">
        <v>86</v>
      </c>
      <c r="AV87" s="13" t="s">
        <v>86</v>
      </c>
      <c r="AW87" s="13" t="s">
        <v>38</v>
      </c>
      <c r="AX87" s="13" t="s">
        <v>84</v>
      </c>
      <c r="AY87" s="241" t="s">
        <v>133</v>
      </c>
    </row>
    <row r="88" spans="1:65" s="2" customFormat="1" ht="16.5" customHeight="1">
      <c r="A88" s="37"/>
      <c r="B88" s="38"/>
      <c r="C88" s="242" t="s">
        <v>148</v>
      </c>
      <c r="D88" s="242" t="s">
        <v>211</v>
      </c>
      <c r="E88" s="243" t="s">
        <v>448</v>
      </c>
      <c r="F88" s="244" t="s">
        <v>449</v>
      </c>
      <c r="G88" s="245" t="s">
        <v>317</v>
      </c>
      <c r="H88" s="246">
        <v>8</v>
      </c>
      <c r="I88" s="247"/>
      <c r="J88" s="248">
        <f>ROUND(I88*H88,2)</f>
        <v>0</v>
      </c>
      <c r="K88" s="244" t="s">
        <v>31</v>
      </c>
      <c r="L88" s="249"/>
      <c r="M88" s="250" t="s">
        <v>31</v>
      </c>
      <c r="N88" s="251" t="s">
        <v>47</v>
      </c>
      <c r="O88" s="83"/>
      <c r="P88" s="226">
        <f>O88*H88</f>
        <v>0</v>
      </c>
      <c r="Q88" s="226">
        <v>0</v>
      </c>
      <c r="R88" s="226">
        <f>Q88*H88</f>
        <v>0</v>
      </c>
      <c r="S88" s="226">
        <v>0</v>
      </c>
      <c r="T88" s="227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28" t="s">
        <v>172</v>
      </c>
      <c r="AT88" s="228" t="s">
        <v>211</v>
      </c>
      <c r="AU88" s="228" t="s">
        <v>86</v>
      </c>
      <c r="AY88" s="16" t="s">
        <v>133</v>
      </c>
      <c r="BE88" s="229">
        <f>IF(N88="základní",J88,0)</f>
        <v>0</v>
      </c>
      <c r="BF88" s="229">
        <f>IF(N88="snížená",J88,0)</f>
        <v>0</v>
      </c>
      <c r="BG88" s="229">
        <f>IF(N88="zákl. přenesená",J88,0)</f>
        <v>0</v>
      </c>
      <c r="BH88" s="229">
        <f>IF(N88="sníž. přenesená",J88,0)</f>
        <v>0</v>
      </c>
      <c r="BI88" s="229">
        <f>IF(N88="nulová",J88,0)</f>
        <v>0</v>
      </c>
      <c r="BJ88" s="16" t="s">
        <v>84</v>
      </c>
      <c r="BK88" s="229">
        <f>ROUND(I88*H88,2)</f>
        <v>0</v>
      </c>
      <c r="BL88" s="16" t="s">
        <v>140</v>
      </c>
      <c r="BM88" s="228" t="s">
        <v>450</v>
      </c>
    </row>
    <row r="89" spans="1:51" s="13" customFormat="1" ht="12">
      <c r="A89" s="13"/>
      <c r="B89" s="230"/>
      <c r="C89" s="231"/>
      <c r="D89" s="232" t="s">
        <v>142</v>
      </c>
      <c r="E89" s="233" t="s">
        <v>31</v>
      </c>
      <c r="F89" s="234" t="s">
        <v>451</v>
      </c>
      <c r="G89" s="231"/>
      <c r="H89" s="235">
        <v>8</v>
      </c>
      <c r="I89" s="236"/>
      <c r="J89" s="231"/>
      <c r="K89" s="231"/>
      <c r="L89" s="237"/>
      <c r="M89" s="238"/>
      <c r="N89" s="239"/>
      <c r="O89" s="239"/>
      <c r="P89" s="239"/>
      <c r="Q89" s="239"/>
      <c r="R89" s="239"/>
      <c r="S89" s="239"/>
      <c r="T89" s="240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1" t="s">
        <v>142</v>
      </c>
      <c r="AU89" s="241" t="s">
        <v>86</v>
      </c>
      <c r="AV89" s="13" t="s">
        <v>86</v>
      </c>
      <c r="AW89" s="13" t="s">
        <v>38</v>
      </c>
      <c r="AX89" s="13" t="s">
        <v>84</v>
      </c>
      <c r="AY89" s="241" t="s">
        <v>133</v>
      </c>
    </row>
    <row r="90" spans="1:65" s="2" customFormat="1" ht="16.5" customHeight="1">
      <c r="A90" s="37"/>
      <c r="B90" s="38"/>
      <c r="C90" s="242" t="s">
        <v>140</v>
      </c>
      <c r="D90" s="242" t="s">
        <v>211</v>
      </c>
      <c r="E90" s="243" t="s">
        <v>452</v>
      </c>
      <c r="F90" s="244" t="s">
        <v>453</v>
      </c>
      <c r="G90" s="245" t="s">
        <v>317</v>
      </c>
      <c r="H90" s="246">
        <v>8</v>
      </c>
      <c r="I90" s="247"/>
      <c r="J90" s="248">
        <f>ROUND(I90*H90,2)</f>
        <v>0</v>
      </c>
      <c r="K90" s="244" t="s">
        <v>31</v>
      </c>
      <c r="L90" s="249"/>
      <c r="M90" s="250" t="s">
        <v>31</v>
      </c>
      <c r="N90" s="251" t="s">
        <v>47</v>
      </c>
      <c r="O90" s="83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28" t="s">
        <v>172</v>
      </c>
      <c r="AT90" s="228" t="s">
        <v>211</v>
      </c>
      <c r="AU90" s="228" t="s">
        <v>86</v>
      </c>
      <c r="AY90" s="16" t="s">
        <v>133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16" t="s">
        <v>84</v>
      </c>
      <c r="BK90" s="229">
        <f>ROUND(I90*H90,2)</f>
        <v>0</v>
      </c>
      <c r="BL90" s="16" t="s">
        <v>140</v>
      </c>
      <c r="BM90" s="228" t="s">
        <v>454</v>
      </c>
    </row>
    <row r="91" spans="1:51" s="13" customFormat="1" ht="12">
      <c r="A91" s="13"/>
      <c r="B91" s="230"/>
      <c r="C91" s="231"/>
      <c r="D91" s="232" t="s">
        <v>142</v>
      </c>
      <c r="E91" s="233" t="s">
        <v>31</v>
      </c>
      <c r="F91" s="234" t="s">
        <v>451</v>
      </c>
      <c r="G91" s="231"/>
      <c r="H91" s="235">
        <v>8</v>
      </c>
      <c r="I91" s="236"/>
      <c r="J91" s="231"/>
      <c r="K91" s="231"/>
      <c r="L91" s="237"/>
      <c r="M91" s="238"/>
      <c r="N91" s="239"/>
      <c r="O91" s="239"/>
      <c r="P91" s="239"/>
      <c r="Q91" s="239"/>
      <c r="R91" s="239"/>
      <c r="S91" s="239"/>
      <c r="T91" s="240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1" t="s">
        <v>142</v>
      </c>
      <c r="AU91" s="241" t="s">
        <v>86</v>
      </c>
      <c r="AV91" s="13" t="s">
        <v>86</v>
      </c>
      <c r="AW91" s="13" t="s">
        <v>38</v>
      </c>
      <c r="AX91" s="13" t="s">
        <v>84</v>
      </c>
      <c r="AY91" s="241" t="s">
        <v>133</v>
      </c>
    </row>
    <row r="92" spans="1:65" s="2" customFormat="1" ht="16.5" customHeight="1">
      <c r="A92" s="37"/>
      <c r="B92" s="38"/>
      <c r="C92" s="242" t="s">
        <v>157</v>
      </c>
      <c r="D92" s="242" t="s">
        <v>211</v>
      </c>
      <c r="E92" s="243" t="s">
        <v>455</v>
      </c>
      <c r="F92" s="244" t="s">
        <v>456</v>
      </c>
      <c r="G92" s="245" t="s">
        <v>317</v>
      </c>
      <c r="H92" s="246">
        <v>8</v>
      </c>
      <c r="I92" s="247"/>
      <c r="J92" s="248">
        <f>ROUND(I92*H92,2)</f>
        <v>0</v>
      </c>
      <c r="K92" s="244" t="s">
        <v>31</v>
      </c>
      <c r="L92" s="249"/>
      <c r="M92" s="250" t="s">
        <v>31</v>
      </c>
      <c r="N92" s="251" t="s">
        <v>47</v>
      </c>
      <c r="O92" s="83"/>
      <c r="P92" s="226">
        <f>O92*H92</f>
        <v>0</v>
      </c>
      <c r="Q92" s="226">
        <v>0</v>
      </c>
      <c r="R92" s="226">
        <f>Q92*H92</f>
        <v>0</v>
      </c>
      <c r="S92" s="226">
        <v>0</v>
      </c>
      <c r="T92" s="227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28" t="s">
        <v>172</v>
      </c>
      <c r="AT92" s="228" t="s">
        <v>211</v>
      </c>
      <c r="AU92" s="228" t="s">
        <v>86</v>
      </c>
      <c r="AY92" s="16" t="s">
        <v>133</v>
      </c>
      <c r="BE92" s="229">
        <f>IF(N92="základní",J92,0)</f>
        <v>0</v>
      </c>
      <c r="BF92" s="229">
        <f>IF(N92="snížená",J92,0)</f>
        <v>0</v>
      </c>
      <c r="BG92" s="229">
        <f>IF(N92="zákl. přenesená",J92,0)</f>
        <v>0</v>
      </c>
      <c r="BH92" s="229">
        <f>IF(N92="sníž. přenesená",J92,0)</f>
        <v>0</v>
      </c>
      <c r="BI92" s="229">
        <f>IF(N92="nulová",J92,0)</f>
        <v>0</v>
      </c>
      <c r="BJ92" s="16" t="s">
        <v>84</v>
      </c>
      <c r="BK92" s="229">
        <f>ROUND(I92*H92,2)</f>
        <v>0</v>
      </c>
      <c r="BL92" s="16" t="s">
        <v>140</v>
      </c>
      <c r="BM92" s="228" t="s">
        <v>457</v>
      </c>
    </row>
    <row r="93" spans="1:51" s="13" customFormat="1" ht="12">
      <c r="A93" s="13"/>
      <c r="B93" s="230"/>
      <c r="C93" s="231"/>
      <c r="D93" s="232" t="s">
        <v>142</v>
      </c>
      <c r="E93" s="233" t="s">
        <v>31</v>
      </c>
      <c r="F93" s="234" t="s">
        <v>451</v>
      </c>
      <c r="G93" s="231"/>
      <c r="H93" s="235">
        <v>8</v>
      </c>
      <c r="I93" s="236"/>
      <c r="J93" s="231"/>
      <c r="K93" s="231"/>
      <c r="L93" s="237"/>
      <c r="M93" s="238"/>
      <c r="N93" s="239"/>
      <c r="O93" s="239"/>
      <c r="P93" s="239"/>
      <c r="Q93" s="239"/>
      <c r="R93" s="239"/>
      <c r="S93" s="239"/>
      <c r="T93" s="24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1" t="s">
        <v>142</v>
      </c>
      <c r="AU93" s="241" t="s">
        <v>86</v>
      </c>
      <c r="AV93" s="13" t="s">
        <v>86</v>
      </c>
      <c r="AW93" s="13" t="s">
        <v>38</v>
      </c>
      <c r="AX93" s="13" t="s">
        <v>84</v>
      </c>
      <c r="AY93" s="241" t="s">
        <v>133</v>
      </c>
    </row>
    <row r="94" spans="1:65" s="2" customFormat="1" ht="16.5" customHeight="1">
      <c r="A94" s="37"/>
      <c r="B94" s="38"/>
      <c r="C94" s="242" t="s">
        <v>162</v>
      </c>
      <c r="D94" s="242" t="s">
        <v>211</v>
      </c>
      <c r="E94" s="243" t="s">
        <v>458</v>
      </c>
      <c r="F94" s="244" t="s">
        <v>459</v>
      </c>
      <c r="G94" s="245" t="s">
        <v>317</v>
      </c>
      <c r="H94" s="246">
        <v>10</v>
      </c>
      <c r="I94" s="247"/>
      <c r="J94" s="248">
        <f>ROUND(I94*H94,2)</f>
        <v>0</v>
      </c>
      <c r="K94" s="244" t="s">
        <v>31</v>
      </c>
      <c r="L94" s="249"/>
      <c r="M94" s="250" t="s">
        <v>31</v>
      </c>
      <c r="N94" s="251" t="s">
        <v>47</v>
      </c>
      <c r="O94" s="83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28" t="s">
        <v>172</v>
      </c>
      <c r="AT94" s="228" t="s">
        <v>211</v>
      </c>
      <c r="AU94" s="228" t="s">
        <v>86</v>
      </c>
      <c r="AY94" s="16" t="s">
        <v>133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16" t="s">
        <v>84</v>
      </c>
      <c r="BK94" s="229">
        <f>ROUND(I94*H94,2)</f>
        <v>0</v>
      </c>
      <c r="BL94" s="16" t="s">
        <v>140</v>
      </c>
      <c r="BM94" s="228" t="s">
        <v>460</v>
      </c>
    </row>
    <row r="95" spans="1:51" s="13" customFormat="1" ht="12">
      <c r="A95" s="13"/>
      <c r="B95" s="230"/>
      <c r="C95" s="231"/>
      <c r="D95" s="232" t="s">
        <v>142</v>
      </c>
      <c r="E95" s="233" t="s">
        <v>31</v>
      </c>
      <c r="F95" s="234" t="s">
        <v>461</v>
      </c>
      <c r="G95" s="231"/>
      <c r="H95" s="235">
        <v>10</v>
      </c>
      <c r="I95" s="236"/>
      <c r="J95" s="231"/>
      <c r="K95" s="231"/>
      <c r="L95" s="237"/>
      <c r="M95" s="238"/>
      <c r="N95" s="239"/>
      <c r="O95" s="239"/>
      <c r="P95" s="239"/>
      <c r="Q95" s="239"/>
      <c r="R95" s="239"/>
      <c r="S95" s="239"/>
      <c r="T95" s="24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1" t="s">
        <v>142</v>
      </c>
      <c r="AU95" s="241" t="s">
        <v>86</v>
      </c>
      <c r="AV95" s="13" t="s">
        <v>86</v>
      </c>
      <c r="AW95" s="13" t="s">
        <v>38</v>
      </c>
      <c r="AX95" s="13" t="s">
        <v>84</v>
      </c>
      <c r="AY95" s="241" t="s">
        <v>133</v>
      </c>
    </row>
    <row r="96" spans="1:65" s="2" customFormat="1" ht="16.5" customHeight="1">
      <c r="A96" s="37"/>
      <c r="B96" s="38"/>
      <c r="C96" s="242" t="s">
        <v>167</v>
      </c>
      <c r="D96" s="242" t="s">
        <v>211</v>
      </c>
      <c r="E96" s="243" t="s">
        <v>462</v>
      </c>
      <c r="F96" s="244" t="s">
        <v>463</v>
      </c>
      <c r="G96" s="245" t="s">
        <v>317</v>
      </c>
      <c r="H96" s="246">
        <v>10</v>
      </c>
      <c r="I96" s="247"/>
      <c r="J96" s="248">
        <f>ROUND(I96*H96,2)</f>
        <v>0</v>
      </c>
      <c r="K96" s="244" t="s">
        <v>31</v>
      </c>
      <c r="L96" s="249"/>
      <c r="M96" s="250" t="s">
        <v>31</v>
      </c>
      <c r="N96" s="251" t="s">
        <v>47</v>
      </c>
      <c r="O96" s="83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28" t="s">
        <v>172</v>
      </c>
      <c r="AT96" s="228" t="s">
        <v>211</v>
      </c>
      <c r="AU96" s="228" t="s">
        <v>86</v>
      </c>
      <c r="AY96" s="16" t="s">
        <v>133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16" t="s">
        <v>84</v>
      </c>
      <c r="BK96" s="229">
        <f>ROUND(I96*H96,2)</f>
        <v>0</v>
      </c>
      <c r="BL96" s="16" t="s">
        <v>140</v>
      </c>
      <c r="BM96" s="228" t="s">
        <v>464</v>
      </c>
    </row>
    <row r="97" spans="1:51" s="13" customFormat="1" ht="12">
      <c r="A97" s="13"/>
      <c r="B97" s="230"/>
      <c r="C97" s="231"/>
      <c r="D97" s="232" t="s">
        <v>142</v>
      </c>
      <c r="E97" s="233" t="s">
        <v>31</v>
      </c>
      <c r="F97" s="234" t="s">
        <v>461</v>
      </c>
      <c r="G97" s="231"/>
      <c r="H97" s="235">
        <v>10</v>
      </c>
      <c r="I97" s="236"/>
      <c r="J97" s="231"/>
      <c r="K97" s="231"/>
      <c r="L97" s="237"/>
      <c r="M97" s="238"/>
      <c r="N97" s="239"/>
      <c r="O97" s="239"/>
      <c r="P97" s="239"/>
      <c r="Q97" s="239"/>
      <c r="R97" s="239"/>
      <c r="S97" s="239"/>
      <c r="T97" s="24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1" t="s">
        <v>142</v>
      </c>
      <c r="AU97" s="241" t="s">
        <v>86</v>
      </c>
      <c r="AV97" s="13" t="s">
        <v>86</v>
      </c>
      <c r="AW97" s="13" t="s">
        <v>38</v>
      </c>
      <c r="AX97" s="13" t="s">
        <v>84</v>
      </c>
      <c r="AY97" s="241" t="s">
        <v>133</v>
      </c>
    </row>
    <row r="98" spans="1:65" s="2" customFormat="1" ht="16.5" customHeight="1">
      <c r="A98" s="37"/>
      <c r="B98" s="38"/>
      <c r="C98" s="242" t="s">
        <v>172</v>
      </c>
      <c r="D98" s="242" t="s">
        <v>211</v>
      </c>
      <c r="E98" s="243" t="s">
        <v>465</v>
      </c>
      <c r="F98" s="244" t="s">
        <v>466</v>
      </c>
      <c r="G98" s="245" t="s">
        <v>317</v>
      </c>
      <c r="H98" s="246">
        <v>10</v>
      </c>
      <c r="I98" s="247"/>
      <c r="J98" s="248">
        <f>ROUND(I98*H98,2)</f>
        <v>0</v>
      </c>
      <c r="K98" s="244" t="s">
        <v>31</v>
      </c>
      <c r="L98" s="249"/>
      <c r="M98" s="250" t="s">
        <v>31</v>
      </c>
      <c r="N98" s="251" t="s">
        <v>47</v>
      </c>
      <c r="O98" s="83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28" t="s">
        <v>172</v>
      </c>
      <c r="AT98" s="228" t="s">
        <v>211</v>
      </c>
      <c r="AU98" s="228" t="s">
        <v>86</v>
      </c>
      <c r="AY98" s="16" t="s">
        <v>133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16" t="s">
        <v>84</v>
      </c>
      <c r="BK98" s="229">
        <f>ROUND(I98*H98,2)</f>
        <v>0</v>
      </c>
      <c r="BL98" s="16" t="s">
        <v>140</v>
      </c>
      <c r="BM98" s="228" t="s">
        <v>467</v>
      </c>
    </row>
    <row r="99" spans="1:51" s="13" customFormat="1" ht="12">
      <c r="A99" s="13"/>
      <c r="B99" s="230"/>
      <c r="C99" s="231"/>
      <c r="D99" s="232" t="s">
        <v>142</v>
      </c>
      <c r="E99" s="233" t="s">
        <v>31</v>
      </c>
      <c r="F99" s="234" t="s">
        <v>461</v>
      </c>
      <c r="G99" s="231"/>
      <c r="H99" s="235">
        <v>10</v>
      </c>
      <c r="I99" s="236"/>
      <c r="J99" s="231"/>
      <c r="K99" s="231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142</v>
      </c>
      <c r="AU99" s="241" t="s">
        <v>86</v>
      </c>
      <c r="AV99" s="13" t="s">
        <v>86</v>
      </c>
      <c r="AW99" s="13" t="s">
        <v>38</v>
      </c>
      <c r="AX99" s="13" t="s">
        <v>84</v>
      </c>
      <c r="AY99" s="241" t="s">
        <v>133</v>
      </c>
    </row>
    <row r="100" spans="1:65" s="2" customFormat="1" ht="16.5" customHeight="1">
      <c r="A100" s="37"/>
      <c r="B100" s="38"/>
      <c r="C100" s="242" t="s">
        <v>254</v>
      </c>
      <c r="D100" s="242" t="s">
        <v>211</v>
      </c>
      <c r="E100" s="243" t="s">
        <v>468</v>
      </c>
      <c r="F100" s="244" t="s">
        <v>469</v>
      </c>
      <c r="G100" s="245" t="s">
        <v>317</v>
      </c>
      <c r="H100" s="246">
        <v>7</v>
      </c>
      <c r="I100" s="247"/>
      <c r="J100" s="248">
        <f>ROUND(I100*H100,2)</f>
        <v>0</v>
      </c>
      <c r="K100" s="244" t="s">
        <v>31</v>
      </c>
      <c r="L100" s="249"/>
      <c r="M100" s="250" t="s">
        <v>31</v>
      </c>
      <c r="N100" s="251" t="s">
        <v>47</v>
      </c>
      <c r="O100" s="83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28" t="s">
        <v>172</v>
      </c>
      <c r="AT100" s="228" t="s">
        <v>211</v>
      </c>
      <c r="AU100" s="228" t="s">
        <v>86</v>
      </c>
      <c r="AY100" s="16" t="s">
        <v>133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16" t="s">
        <v>84</v>
      </c>
      <c r="BK100" s="229">
        <f>ROUND(I100*H100,2)</f>
        <v>0</v>
      </c>
      <c r="BL100" s="16" t="s">
        <v>140</v>
      </c>
      <c r="BM100" s="228" t="s">
        <v>470</v>
      </c>
    </row>
    <row r="101" spans="1:51" s="13" customFormat="1" ht="12">
      <c r="A101" s="13"/>
      <c r="B101" s="230"/>
      <c r="C101" s="231"/>
      <c r="D101" s="232" t="s">
        <v>142</v>
      </c>
      <c r="E101" s="233" t="s">
        <v>31</v>
      </c>
      <c r="F101" s="234" t="s">
        <v>471</v>
      </c>
      <c r="G101" s="231"/>
      <c r="H101" s="235">
        <v>7</v>
      </c>
      <c r="I101" s="236"/>
      <c r="J101" s="231"/>
      <c r="K101" s="231"/>
      <c r="L101" s="237"/>
      <c r="M101" s="238"/>
      <c r="N101" s="239"/>
      <c r="O101" s="239"/>
      <c r="P101" s="239"/>
      <c r="Q101" s="239"/>
      <c r="R101" s="239"/>
      <c r="S101" s="239"/>
      <c r="T101" s="24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1" t="s">
        <v>142</v>
      </c>
      <c r="AU101" s="241" t="s">
        <v>86</v>
      </c>
      <c r="AV101" s="13" t="s">
        <v>86</v>
      </c>
      <c r="AW101" s="13" t="s">
        <v>38</v>
      </c>
      <c r="AX101" s="13" t="s">
        <v>84</v>
      </c>
      <c r="AY101" s="241" t="s">
        <v>133</v>
      </c>
    </row>
    <row r="102" spans="1:65" s="2" customFormat="1" ht="16.5" customHeight="1">
      <c r="A102" s="37"/>
      <c r="B102" s="38"/>
      <c r="C102" s="242" t="s">
        <v>178</v>
      </c>
      <c r="D102" s="242" t="s">
        <v>211</v>
      </c>
      <c r="E102" s="243" t="s">
        <v>472</v>
      </c>
      <c r="F102" s="244" t="s">
        <v>473</v>
      </c>
      <c r="G102" s="245" t="s">
        <v>317</v>
      </c>
      <c r="H102" s="246">
        <v>5</v>
      </c>
      <c r="I102" s="247"/>
      <c r="J102" s="248">
        <f>ROUND(I102*H102,2)</f>
        <v>0</v>
      </c>
      <c r="K102" s="244" t="s">
        <v>31</v>
      </c>
      <c r="L102" s="249"/>
      <c r="M102" s="250" t="s">
        <v>31</v>
      </c>
      <c r="N102" s="251" t="s">
        <v>47</v>
      </c>
      <c r="O102" s="83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28" t="s">
        <v>172</v>
      </c>
      <c r="AT102" s="228" t="s">
        <v>211</v>
      </c>
      <c r="AU102" s="228" t="s">
        <v>86</v>
      </c>
      <c r="AY102" s="16" t="s">
        <v>133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16" t="s">
        <v>84</v>
      </c>
      <c r="BK102" s="229">
        <f>ROUND(I102*H102,2)</f>
        <v>0</v>
      </c>
      <c r="BL102" s="16" t="s">
        <v>140</v>
      </c>
      <c r="BM102" s="228" t="s">
        <v>474</v>
      </c>
    </row>
    <row r="103" spans="1:51" s="13" customFormat="1" ht="12">
      <c r="A103" s="13"/>
      <c r="B103" s="230"/>
      <c r="C103" s="231"/>
      <c r="D103" s="232" t="s">
        <v>142</v>
      </c>
      <c r="E103" s="233" t="s">
        <v>31</v>
      </c>
      <c r="F103" s="234" t="s">
        <v>475</v>
      </c>
      <c r="G103" s="231"/>
      <c r="H103" s="235">
        <v>5</v>
      </c>
      <c r="I103" s="236"/>
      <c r="J103" s="231"/>
      <c r="K103" s="231"/>
      <c r="L103" s="237"/>
      <c r="M103" s="238"/>
      <c r="N103" s="239"/>
      <c r="O103" s="239"/>
      <c r="P103" s="239"/>
      <c r="Q103" s="239"/>
      <c r="R103" s="239"/>
      <c r="S103" s="239"/>
      <c r="T103" s="24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1" t="s">
        <v>142</v>
      </c>
      <c r="AU103" s="241" t="s">
        <v>86</v>
      </c>
      <c r="AV103" s="13" t="s">
        <v>86</v>
      </c>
      <c r="AW103" s="13" t="s">
        <v>38</v>
      </c>
      <c r="AX103" s="13" t="s">
        <v>84</v>
      </c>
      <c r="AY103" s="241" t="s">
        <v>133</v>
      </c>
    </row>
    <row r="104" spans="1:65" s="2" customFormat="1" ht="16.5" customHeight="1">
      <c r="A104" s="37"/>
      <c r="B104" s="38"/>
      <c r="C104" s="242" t="s">
        <v>267</v>
      </c>
      <c r="D104" s="242" t="s">
        <v>211</v>
      </c>
      <c r="E104" s="243" t="s">
        <v>476</v>
      </c>
      <c r="F104" s="244" t="s">
        <v>477</v>
      </c>
      <c r="G104" s="245" t="s">
        <v>317</v>
      </c>
      <c r="H104" s="246">
        <v>1</v>
      </c>
      <c r="I104" s="247"/>
      <c r="J104" s="248">
        <f>ROUND(I104*H104,2)</f>
        <v>0</v>
      </c>
      <c r="K104" s="244" t="s">
        <v>31</v>
      </c>
      <c r="L104" s="249"/>
      <c r="M104" s="250" t="s">
        <v>31</v>
      </c>
      <c r="N104" s="251" t="s">
        <v>47</v>
      </c>
      <c r="O104" s="83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28" t="s">
        <v>172</v>
      </c>
      <c r="AT104" s="228" t="s">
        <v>211</v>
      </c>
      <c r="AU104" s="228" t="s">
        <v>86</v>
      </c>
      <c r="AY104" s="16" t="s">
        <v>133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16" t="s">
        <v>84</v>
      </c>
      <c r="BK104" s="229">
        <f>ROUND(I104*H104,2)</f>
        <v>0</v>
      </c>
      <c r="BL104" s="16" t="s">
        <v>140</v>
      </c>
      <c r="BM104" s="228" t="s">
        <v>478</v>
      </c>
    </row>
    <row r="105" spans="1:51" s="13" customFormat="1" ht="12">
      <c r="A105" s="13"/>
      <c r="B105" s="230"/>
      <c r="C105" s="231"/>
      <c r="D105" s="232" t="s">
        <v>142</v>
      </c>
      <c r="E105" s="233" t="s">
        <v>31</v>
      </c>
      <c r="F105" s="234" t="s">
        <v>479</v>
      </c>
      <c r="G105" s="231"/>
      <c r="H105" s="235">
        <v>1</v>
      </c>
      <c r="I105" s="236"/>
      <c r="J105" s="231"/>
      <c r="K105" s="231"/>
      <c r="L105" s="237"/>
      <c r="M105" s="238"/>
      <c r="N105" s="239"/>
      <c r="O105" s="239"/>
      <c r="P105" s="239"/>
      <c r="Q105" s="239"/>
      <c r="R105" s="239"/>
      <c r="S105" s="239"/>
      <c r="T105" s="24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1" t="s">
        <v>142</v>
      </c>
      <c r="AU105" s="241" t="s">
        <v>86</v>
      </c>
      <c r="AV105" s="13" t="s">
        <v>86</v>
      </c>
      <c r="AW105" s="13" t="s">
        <v>38</v>
      </c>
      <c r="AX105" s="13" t="s">
        <v>84</v>
      </c>
      <c r="AY105" s="241" t="s">
        <v>133</v>
      </c>
    </row>
    <row r="106" spans="1:65" s="2" customFormat="1" ht="16.5" customHeight="1">
      <c r="A106" s="37"/>
      <c r="B106" s="38"/>
      <c r="C106" s="217" t="s">
        <v>272</v>
      </c>
      <c r="D106" s="217" t="s">
        <v>135</v>
      </c>
      <c r="E106" s="218" t="s">
        <v>480</v>
      </c>
      <c r="F106" s="219" t="s">
        <v>481</v>
      </c>
      <c r="G106" s="220" t="s">
        <v>317</v>
      </c>
      <c r="H106" s="221">
        <v>67</v>
      </c>
      <c r="I106" s="222"/>
      <c r="J106" s="223">
        <f>ROUND(I106*H106,2)</f>
        <v>0</v>
      </c>
      <c r="K106" s="219" t="s">
        <v>139</v>
      </c>
      <c r="L106" s="43"/>
      <c r="M106" s="224" t="s">
        <v>31</v>
      </c>
      <c r="N106" s="225" t="s">
        <v>47</v>
      </c>
      <c r="O106" s="83"/>
      <c r="P106" s="226">
        <f>O106*H106</f>
        <v>0</v>
      </c>
      <c r="Q106" s="226">
        <v>5.8E-05</v>
      </c>
      <c r="R106" s="226">
        <f>Q106*H106</f>
        <v>0.003886</v>
      </c>
      <c r="S106" s="226">
        <v>0</v>
      </c>
      <c r="T106" s="227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28" t="s">
        <v>140</v>
      </c>
      <c r="AT106" s="228" t="s">
        <v>135</v>
      </c>
      <c r="AU106" s="228" t="s">
        <v>86</v>
      </c>
      <c r="AY106" s="16" t="s">
        <v>133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16" t="s">
        <v>84</v>
      </c>
      <c r="BK106" s="229">
        <f>ROUND(I106*H106,2)</f>
        <v>0</v>
      </c>
      <c r="BL106" s="16" t="s">
        <v>140</v>
      </c>
      <c r="BM106" s="228" t="s">
        <v>482</v>
      </c>
    </row>
    <row r="107" spans="1:51" s="13" customFormat="1" ht="12">
      <c r="A107" s="13"/>
      <c r="B107" s="230"/>
      <c r="C107" s="231"/>
      <c r="D107" s="232" t="s">
        <v>142</v>
      </c>
      <c r="E107" s="233" t="s">
        <v>31</v>
      </c>
      <c r="F107" s="234" t="s">
        <v>444</v>
      </c>
      <c r="G107" s="231"/>
      <c r="H107" s="235">
        <v>67</v>
      </c>
      <c r="I107" s="236"/>
      <c r="J107" s="231"/>
      <c r="K107" s="231"/>
      <c r="L107" s="237"/>
      <c r="M107" s="238"/>
      <c r="N107" s="239"/>
      <c r="O107" s="239"/>
      <c r="P107" s="239"/>
      <c r="Q107" s="239"/>
      <c r="R107" s="239"/>
      <c r="S107" s="239"/>
      <c r="T107" s="24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1" t="s">
        <v>142</v>
      </c>
      <c r="AU107" s="241" t="s">
        <v>86</v>
      </c>
      <c r="AV107" s="13" t="s">
        <v>86</v>
      </c>
      <c r="AW107" s="13" t="s">
        <v>38</v>
      </c>
      <c r="AX107" s="13" t="s">
        <v>84</v>
      </c>
      <c r="AY107" s="241" t="s">
        <v>133</v>
      </c>
    </row>
    <row r="108" spans="1:65" s="2" customFormat="1" ht="16.5" customHeight="1">
      <c r="A108" s="37"/>
      <c r="B108" s="38"/>
      <c r="C108" s="242" t="s">
        <v>277</v>
      </c>
      <c r="D108" s="242" t="s">
        <v>211</v>
      </c>
      <c r="E108" s="243" t="s">
        <v>483</v>
      </c>
      <c r="F108" s="244" t="s">
        <v>484</v>
      </c>
      <c r="G108" s="245" t="s">
        <v>138</v>
      </c>
      <c r="H108" s="246">
        <v>3.5</v>
      </c>
      <c r="I108" s="247"/>
      <c r="J108" s="248">
        <f>ROUND(I108*H108,2)</f>
        <v>0</v>
      </c>
      <c r="K108" s="244" t="s">
        <v>139</v>
      </c>
      <c r="L108" s="249"/>
      <c r="M108" s="250" t="s">
        <v>31</v>
      </c>
      <c r="N108" s="251" t="s">
        <v>47</v>
      </c>
      <c r="O108" s="83"/>
      <c r="P108" s="226">
        <f>O108*H108</f>
        <v>0</v>
      </c>
      <c r="Q108" s="226">
        <v>0.65</v>
      </c>
      <c r="R108" s="226">
        <f>Q108*H108</f>
        <v>2.275</v>
      </c>
      <c r="S108" s="226">
        <v>0</v>
      </c>
      <c r="T108" s="227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228" t="s">
        <v>172</v>
      </c>
      <c r="AT108" s="228" t="s">
        <v>211</v>
      </c>
      <c r="AU108" s="228" t="s">
        <v>86</v>
      </c>
      <c r="AY108" s="16" t="s">
        <v>133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16" t="s">
        <v>84</v>
      </c>
      <c r="BK108" s="229">
        <f>ROUND(I108*H108,2)</f>
        <v>0</v>
      </c>
      <c r="BL108" s="16" t="s">
        <v>140</v>
      </c>
      <c r="BM108" s="228" t="s">
        <v>485</v>
      </c>
    </row>
    <row r="109" spans="1:51" s="13" customFormat="1" ht="12">
      <c r="A109" s="13"/>
      <c r="B109" s="230"/>
      <c r="C109" s="231"/>
      <c r="D109" s="232" t="s">
        <v>142</v>
      </c>
      <c r="E109" s="233" t="s">
        <v>31</v>
      </c>
      <c r="F109" s="234" t="s">
        <v>486</v>
      </c>
      <c r="G109" s="231"/>
      <c r="H109" s="235">
        <v>3.5</v>
      </c>
      <c r="I109" s="236"/>
      <c r="J109" s="231"/>
      <c r="K109" s="231"/>
      <c r="L109" s="237"/>
      <c r="M109" s="238"/>
      <c r="N109" s="239"/>
      <c r="O109" s="239"/>
      <c r="P109" s="239"/>
      <c r="Q109" s="239"/>
      <c r="R109" s="239"/>
      <c r="S109" s="239"/>
      <c r="T109" s="24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1" t="s">
        <v>142</v>
      </c>
      <c r="AU109" s="241" t="s">
        <v>86</v>
      </c>
      <c r="AV109" s="13" t="s">
        <v>86</v>
      </c>
      <c r="AW109" s="13" t="s">
        <v>38</v>
      </c>
      <c r="AX109" s="13" t="s">
        <v>84</v>
      </c>
      <c r="AY109" s="241" t="s">
        <v>133</v>
      </c>
    </row>
    <row r="110" spans="1:65" s="2" customFormat="1" ht="16.5" customHeight="1">
      <c r="A110" s="37"/>
      <c r="B110" s="38"/>
      <c r="C110" s="217" t="s">
        <v>282</v>
      </c>
      <c r="D110" s="217" t="s">
        <v>135</v>
      </c>
      <c r="E110" s="218" t="s">
        <v>487</v>
      </c>
      <c r="F110" s="219" t="s">
        <v>488</v>
      </c>
      <c r="G110" s="220" t="s">
        <v>317</v>
      </c>
      <c r="H110" s="221">
        <v>67</v>
      </c>
      <c r="I110" s="222"/>
      <c r="J110" s="223">
        <f>ROUND(I110*H110,2)</f>
        <v>0</v>
      </c>
      <c r="K110" s="219" t="s">
        <v>139</v>
      </c>
      <c r="L110" s="43"/>
      <c r="M110" s="224" t="s">
        <v>31</v>
      </c>
      <c r="N110" s="225" t="s">
        <v>47</v>
      </c>
      <c r="O110" s="83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228" t="s">
        <v>140</v>
      </c>
      <c r="AT110" s="228" t="s">
        <v>135</v>
      </c>
      <c r="AU110" s="228" t="s">
        <v>86</v>
      </c>
      <c r="AY110" s="16" t="s">
        <v>133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6" t="s">
        <v>84</v>
      </c>
      <c r="BK110" s="229">
        <f>ROUND(I110*H110,2)</f>
        <v>0</v>
      </c>
      <c r="BL110" s="16" t="s">
        <v>140</v>
      </c>
      <c r="BM110" s="228" t="s">
        <v>489</v>
      </c>
    </row>
    <row r="111" spans="1:51" s="13" customFormat="1" ht="12">
      <c r="A111" s="13"/>
      <c r="B111" s="230"/>
      <c r="C111" s="231"/>
      <c r="D111" s="232" t="s">
        <v>142</v>
      </c>
      <c r="E111" s="233" t="s">
        <v>31</v>
      </c>
      <c r="F111" s="234" t="s">
        <v>444</v>
      </c>
      <c r="G111" s="231"/>
      <c r="H111" s="235">
        <v>67</v>
      </c>
      <c r="I111" s="236"/>
      <c r="J111" s="231"/>
      <c r="K111" s="231"/>
      <c r="L111" s="237"/>
      <c r="M111" s="238"/>
      <c r="N111" s="239"/>
      <c r="O111" s="239"/>
      <c r="P111" s="239"/>
      <c r="Q111" s="239"/>
      <c r="R111" s="239"/>
      <c r="S111" s="239"/>
      <c r="T111" s="24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1" t="s">
        <v>142</v>
      </c>
      <c r="AU111" s="241" t="s">
        <v>86</v>
      </c>
      <c r="AV111" s="13" t="s">
        <v>86</v>
      </c>
      <c r="AW111" s="13" t="s">
        <v>38</v>
      </c>
      <c r="AX111" s="13" t="s">
        <v>84</v>
      </c>
      <c r="AY111" s="241" t="s">
        <v>133</v>
      </c>
    </row>
    <row r="112" spans="1:65" s="2" customFormat="1" ht="16.5" customHeight="1">
      <c r="A112" s="37"/>
      <c r="B112" s="38"/>
      <c r="C112" s="217" t="s">
        <v>8</v>
      </c>
      <c r="D112" s="217" t="s">
        <v>135</v>
      </c>
      <c r="E112" s="218" t="s">
        <v>490</v>
      </c>
      <c r="F112" s="219" t="s">
        <v>491</v>
      </c>
      <c r="G112" s="220" t="s">
        <v>317</v>
      </c>
      <c r="H112" s="221">
        <v>67</v>
      </c>
      <c r="I112" s="222"/>
      <c r="J112" s="223">
        <f>ROUND(I112*H112,2)</f>
        <v>0</v>
      </c>
      <c r="K112" s="219" t="s">
        <v>139</v>
      </c>
      <c r="L112" s="43"/>
      <c r="M112" s="224" t="s">
        <v>31</v>
      </c>
      <c r="N112" s="225" t="s">
        <v>47</v>
      </c>
      <c r="O112" s="83"/>
      <c r="P112" s="226">
        <f>O112*H112</f>
        <v>0</v>
      </c>
      <c r="Q112" s="226">
        <v>0.0020824</v>
      </c>
      <c r="R112" s="226">
        <f>Q112*H112</f>
        <v>0.1395208</v>
      </c>
      <c r="S112" s="226">
        <v>0</v>
      </c>
      <c r="T112" s="227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228" t="s">
        <v>140</v>
      </c>
      <c r="AT112" s="228" t="s">
        <v>135</v>
      </c>
      <c r="AU112" s="228" t="s">
        <v>86</v>
      </c>
      <c r="AY112" s="16" t="s">
        <v>133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16" t="s">
        <v>84</v>
      </c>
      <c r="BK112" s="229">
        <f>ROUND(I112*H112,2)</f>
        <v>0</v>
      </c>
      <c r="BL112" s="16" t="s">
        <v>140</v>
      </c>
      <c r="BM112" s="228" t="s">
        <v>492</v>
      </c>
    </row>
    <row r="113" spans="1:51" s="13" customFormat="1" ht="12">
      <c r="A113" s="13"/>
      <c r="B113" s="230"/>
      <c r="C113" s="231"/>
      <c r="D113" s="232" t="s">
        <v>142</v>
      </c>
      <c r="E113" s="233" t="s">
        <v>31</v>
      </c>
      <c r="F113" s="234" t="s">
        <v>444</v>
      </c>
      <c r="G113" s="231"/>
      <c r="H113" s="235">
        <v>67</v>
      </c>
      <c r="I113" s="236"/>
      <c r="J113" s="231"/>
      <c r="K113" s="231"/>
      <c r="L113" s="237"/>
      <c r="M113" s="238"/>
      <c r="N113" s="239"/>
      <c r="O113" s="239"/>
      <c r="P113" s="239"/>
      <c r="Q113" s="239"/>
      <c r="R113" s="239"/>
      <c r="S113" s="239"/>
      <c r="T113" s="24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1" t="s">
        <v>142</v>
      </c>
      <c r="AU113" s="241" t="s">
        <v>86</v>
      </c>
      <c r="AV113" s="13" t="s">
        <v>86</v>
      </c>
      <c r="AW113" s="13" t="s">
        <v>38</v>
      </c>
      <c r="AX113" s="13" t="s">
        <v>84</v>
      </c>
      <c r="AY113" s="241" t="s">
        <v>133</v>
      </c>
    </row>
    <row r="114" spans="1:65" s="2" customFormat="1" ht="16.5" customHeight="1">
      <c r="A114" s="37"/>
      <c r="B114" s="38"/>
      <c r="C114" s="217" t="s">
        <v>289</v>
      </c>
      <c r="D114" s="217" t="s">
        <v>135</v>
      </c>
      <c r="E114" s="218" t="s">
        <v>493</v>
      </c>
      <c r="F114" s="219" t="s">
        <v>494</v>
      </c>
      <c r="G114" s="220" t="s">
        <v>181</v>
      </c>
      <c r="H114" s="221">
        <v>20</v>
      </c>
      <c r="I114" s="222"/>
      <c r="J114" s="223">
        <f>ROUND(I114*H114,2)</f>
        <v>0</v>
      </c>
      <c r="K114" s="219" t="s">
        <v>139</v>
      </c>
      <c r="L114" s="43"/>
      <c r="M114" s="224" t="s">
        <v>31</v>
      </c>
      <c r="N114" s="225" t="s">
        <v>47</v>
      </c>
      <c r="O114" s="83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228" t="s">
        <v>140</v>
      </c>
      <c r="AT114" s="228" t="s">
        <v>135</v>
      </c>
      <c r="AU114" s="228" t="s">
        <v>86</v>
      </c>
      <c r="AY114" s="16" t="s">
        <v>133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16" t="s">
        <v>84</v>
      </c>
      <c r="BK114" s="229">
        <f>ROUND(I114*H114,2)</f>
        <v>0</v>
      </c>
      <c r="BL114" s="16" t="s">
        <v>140</v>
      </c>
      <c r="BM114" s="228" t="s">
        <v>495</v>
      </c>
    </row>
    <row r="115" spans="1:51" s="13" customFormat="1" ht="12">
      <c r="A115" s="13"/>
      <c r="B115" s="230"/>
      <c r="C115" s="231"/>
      <c r="D115" s="232" t="s">
        <v>142</v>
      </c>
      <c r="E115" s="233" t="s">
        <v>31</v>
      </c>
      <c r="F115" s="234" t="s">
        <v>496</v>
      </c>
      <c r="G115" s="231"/>
      <c r="H115" s="235">
        <v>20</v>
      </c>
      <c r="I115" s="236"/>
      <c r="J115" s="231"/>
      <c r="K115" s="231"/>
      <c r="L115" s="237"/>
      <c r="M115" s="238"/>
      <c r="N115" s="239"/>
      <c r="O115" s="239"/>
      <c r="P115" s="239"/>
      <c r="Q115" s="239"/>
      <c r="R115" s="239"/>
      <c r="S115" s="239"/>
      <c r="T115" s="24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1" t="s">
        <v>142</v>
      </c>
      <c r="AU115" s="241" t="s">
        <v>86</v>
      </c>
      <c r="AV115" s="13" t="s">
        <v>86</v>
      </c>
      <c r="AW115" s="13" t="s">
        <v>38</v>
      </c>
      <c r="AX115" s="13" t="s">
        <v>84</v>
      </c>
      <c r="AY115" s="241" t="s">
        <v>133</v>
      </c>
    </row>
    <row r="116" spans="1:65" s="2" customFormat="1" ht="16.5" customHeight="1">
      <c r="A116" s="37"/>
      <c r="B116" s="38"/>
      <c r="C116" s="242" t="s">
        <v>294</v>
      </c>
      <c r="D116" s="242" t="s">
        <v>211</v>
      </c>
      <c r="E116" s="243" t="s">
        <v>497</v>
      </c>
      <c r="F116" s="244" t="s">
        <v>498</v>
      </c>
      <c r="G116" s="245" t="s">
        <v>138</v>
      </c>
      <c r="H116" s="246">
        <v>2</v>
      </c>
      <c r="I116" s="247"/>
      <c r="J116" s="248">
        <f>ROUND(I116*H116,2)</f>
        <v>0</v>
      </c>
      <c r="K116" s="244" t="s">
        <v>139</v>
      </c>
      <c r="L116" s="249"/>
      <c r="M116" s="250" t="s">
        <v>31</v>
      </c>
      <c r="N116" s="251" t="s">
        <v>47</v>
      </c>
      <c r="O116" s="83"/>
      <c r="P116" s="226">
        <f>O116*H116</f>
        <v>0</v>
      </c>
      <c r="Q116" s="226">
        <v>0.2</v>
      </c>
      <c r="R116" s="226">
        <f>Q116*H116</f>
        <v>0.4</v>
      </c>
      <c r="S116" s="226">
        <v>0</v>
      </c>
      <c r="T116" s="227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228" t="s">
        <v>172</v>
      </c>
      <c r="AT116" s="228" t="s">
        <v>211</v>
      </c>
      <c r="AU116" s="228" t="s">
        <v>86</v>
      </c>
      <c r="AY116" s="16" t="s">
        <v>133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16" t="s">
        <v>84</v>
      </c>
      <c r="BK116" s="229">
        <f>ROUND(I116*H116,2)</f>
        <v>0</v>
      </c>
      <c r="BL116" s="16" t="s">
        <v>140</v>
      </c>
      <c r="BM116" s="228" t="s">
        <v>499</v>
      </c>
    </row>
    <row r="117" spans="1:51" s="13" customFormat="1" ht="12">
      <c r="A117" s="13"/>
      <c r="B117" s="230"/>
      <c r="C117" s="231"/>
      <c r="D117" s="232" t="s">
        <v>142</v>
      </c>
      <c r="E117" s="233" t="s">
        <v>31</v>
      </c>
      <c r="F117" s="234" t="s">
        <v>500</v>
      </c>
      <c r="G117" s="231"/>
      <c r="H117" s="235">
        <v>2</v>
      </c>
      <c r="I117" s="236"/>
      <c r="J117" s="231"/>
      <c r="K117" s="231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142</v>
      </c>
      <c r="AU117" s="241" t="s">
        <v>86</v>
      </c>
      <c r="AV117" s="13" t="s">
        <v>86</v>
      </c>
      <c r="AW117" s="13" t="s">
        <v>38</v>
      </c>
      <c r="AX117" s="13" t="s">
        <v>84</v>
      </c>
      <c r="AY117" s="241" t="s">
        <v>133</v>
      </c>
    </row>
    <row r="118" spans="1:65" s="2" customFormat="1" ht="16.5" customHeight="1">
      <c r="A118" s="37"/>
      <c r="B118" s="38"/>
      <c r="C118" s="217" t="s">
        <v>299</v>
      </c>
      <c r="D118" s="217" t="s">
        <v>135</v>
      </c>
      <c r="E118" s="218" t="s">
        <v>501</v>
      </c>
      <c r="F118" s="219" t="s">
        <v>502</v>
      </c>
      <c r="G118" s="220" t="s">
        <v>138</v>
      </c>
      <c r="H118" s="221">
        <v>2.01</v>
      </c>
      <c r="I118" s="222"/>
      <c r="J118" s="223">
        <f>ROUND(I118*H118,2)</f>
        <v>0</v>
      </c>
      <c r="K118" s="219" t="s">
        <v>139</v>
      </c>
      <c r="L118" s="43"/>
      <c r="M118" s="224" t="s">
        <v>31</v>
      </c>
      <c r="N118" s="225" t="s">
        <v>47</v>
      </c>
      <c r="O118" s="83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228" t="s">
        <v>140</v>
      </c>
      <c r="AT118" s="228" t="s">
        <v>135</v>
      </c>
      <c r="AU118" s="228" t="s">
        <v>86</v>
      </c>
      <c r="AY118" s="16" t="s">
        <v>133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16" t="s">
        <v>84</v>
      </c>
      <c r="BK118" s="229">
        <f>ROUND(I118*H118,2)</f>
        <v>0</v>
      </c>
      <c r="BL118" s="16" t="s">
        <v>140</v>
      </c>
      <c r="BM118" s="228" t="s">
        <v>503</v>
      </c>
    </row>
    <row r="119" spans="1:51" s="13" customFormat="1" ht="12">
      <c r="A119" s="13"/>
      <c r="B119" s="230"/>
      <c r="C119" s="231"/>
      <c r="D119" s="232" t="s">
        <v>142</v>
      </c>
      <c r="E119" s="233" t="s">
        <v>31</v>
      </c>
      <c r="F119" s="234" t="s">
        <v>504</v>
      </c>
      <c r="G119" s="231"/>
      <c r="H119" s="235">
        <v>2.01</v>
      </c>
      <c r="I119" s="236"/>
      <c r="J119" s="231"/>
      <c r="K119" s="231"/>
      <c r="L119" s="237"/>
      <c r="M119" s="259"/>
      <c r="N119" s="260"/>
      <c r="O119" s="260"/>
      <c r="P119" s="260"/>
      <c r="Q119" s="260"/>
      <c r="R119" s="260"/>
      <c r="S119" s="260"/>
      <c r="T119" s="261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1" t="s">
        <v>142</v>
      </c>
      <c r="AU119" s="241" t="s">
        <v>86</v>
      </c>
      <c r="AV119" s="13" t="s">
        <v>86</v>
      </c>
      <c r="AW119" s="13" t="s">
        <v>38</v>
      </c>
      <c r="AX119" s="13" t="s">
        <v>84</v>
      </c>
      <c r="AY119" s="241" t="s">
        <v>133</v>
      </c>
    </row>
    <row r="120" spans="1:31" s="2" customFormat="1" ht="6.95" customHeight="1">
      <c r="A120" s="37"/>
      <c r="B120" s="58"/>
      <c r="C120" s="59"/>
      <c r="D120" s="59"/>
      <c r="E120" s="59"/>
      <c r="F120" s="59"/>
      <c r="G120" s="59"/>
      <c r="H120" s="59"/>
      <c r="I120" s="165"/>
      <c r="J120" s="59"/>
      <c r="K120" s="59"/>
      <c r="L120" s="43"/>
      <c r="M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</sheetData>
  <sheetProtection password="CC35" sheet="1" objects="1" scenarios="1" formatColumns="0" formatRows="0" autoFilter="0"/>
  <autoFilter ref="C80:K119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9"/>
      <c r="AT3" s="16" t="s">
        <v>86</v>
      </c>
    </row>
    <row r="4" spans="2:46" s="1" customFormat="1" ht="24.95" customHeight="1">
      <c r="B4" s="19"/>
      <c r="D4" s="131" t="s">
        <v>99</v>
      </c>
      <c r="I4" s="127"/>
      <c r="L4" s="19"/>
      <c r="M4" s="132" t="s">
        <v>10</v>
      </c>
      <c r="AT4" s="16" t="s">
        <v>4</v>
      </c>
    </row>
    <row r="5" spans="2:12" s="1" customFormat="1" ht="6.95" customHeight="1">
      <c r="B5" s="19"/>
      <c r="I5" s="127"/>
      <c r="L5" s="19"/>
    </row>
    <row r="6" spans="2:12" s="1" customFormat="1" ht="12" customHeight="1">
      <c r="B6" s="19"/>
      <c r="D6" s="133" t="s">
        <v>16</v>
      </c>
      <c r="I6" s="127"/>
      <c r="L6" s="19"/>
    </row>
    <row r="7" spans="2:12" s="1" customFormat="1" ht="16.5" customHeight="1">
      <c r="B7" s="19"/>
      <c r="E7" s="134" t="str">
        <f>'Rekapitulace stavby'!K6</f>
        <v>Realizace plánu společných zařízení Košatka - I. etapa C11</v>
      </c>
      <c r="F7" s="133"/>
      <c r="G7" s="133"/>
      <c r="H7" s="133"/>
      <c r="I7" s="127"/>
      <c r="L7" s="19"/>
    </row>
    <row r="8" spans="1:31" s="2" customFormat="1" ht="12" customHeight="1">
      <c r="A8" s="37"/>
      <c r="B8" s="43"/>
      <c r="C8" s="37"/>
      <c r="D8" s="133" t="s">
        <v>100</v>
      </c>
      <c r="E8" s="37"/>
      <c r="F8" s="37"/>
      <c r="G8" s="37"/>
      <c r="H8" s="37"/>
      <c r="I8" s="135"/>
      <c r="J8" s="37"/>
      <c r="K8" s="37"/>
      <c r="L8" s="13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7" t="s">
        <v>505</v>
      </c>
      <c r="F9" s="37"/>
      <c r="G9" s="37"/>
      <c r="H9" s="37"/>
      <c r="I9" s="135"/>
      <c r="J9" s="37"/>
      <c r="K9" s="37"/>
      <c r="L9" s="13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35"/>
      <c r="J10" s="37"/>
      <c r="K10" s="37"/>
      <c r="L10" s="1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3" t="s">
        <v>18</v>
      </c>
      <c r="E11" s="37"/>
      <c r="F11" s="138" t="s">
        <v>31</v>
      </c>
      <c r="G11" s="37"/>
      <c r="H11" s="37"/>
      <c r="I11" s="139" t="s">
        <v>20</v>
      </c>
      <c r="J11" s="138" t="s">
        <v>31</v>
      </c>
      <c r="K11" s="37"/>
      <c r="L11" s="13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3" t="s">
        <v>22</v>
      </c>
      <c r="E12" s="37"/>
      <c r="F12" s="138" t="s">
        <v>23</v>
      </c>
      <c r="G12" s="37"/>
      <c r="H12" s="37"/>
      <c r="I12" s="139" t="s">
        <v>24</v>
      </c>
      <c r="J12" s="140" t="str">
        <f>'Rekapitulace stavby'!AN8</f>
        <v>2. 5. 2019</v>
      </c>
      <c r="K12" s="37"/>
      <c r="L12" s="13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35"/>
      <c r="J13" s="37"/>
      <c r="K13" s="37"/>
      <c r="L13" s="13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3" t="s">
        <v>26</v>
      </c>
      <c r="E14" s="37"/>
      <c r="F14" s="37"/>
      <c r="G14" s="37"/>
      <c r="H14" s="37"/>
      <c r="I14" s="139" t="s">
        <v>27</v>
      </c>
      <c r="J14" s="138" t="s">
        <v>28</v>
      </c>
      <c r="K14" s="37"/>
      <c r="L14" s="13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8" t="s">
        <v>29</v>
      </c>
      <c r="F15" s="37"/>
      <c r="G15" s="37"/>
      <c r="H15" s="37"/>
      <c r="I15" s="139" t="s">
        <v>30</v>
      </c>
      <c r="J15" s="138" t="s">
        <v>31</v>
      </c>
      <c r="K15" s="37"/>
      <c r="L15" s="13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35"/>
      <c r="J16" s="37"/>
      <c r="K16" s="37"/>
      <c r="L16" s="13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3" t="s">
        <v>32</v>
      </c>
      <c r="E17" s="37"/>
      <c r="F17" s="37"/>
      <c r="G17" s="37"/>
      <c r="H17" s="37"/>
      <c r="I17" s="139" t="s">
        <v>27</v>
      </c>
      <c r="J17" s="32" t="str">
        <f>'Rekapitulace stavby'!AN13</f>
        <v>Vyplň údaj</v>
      </c>
      <c r="K17" s="37"/>
      <c r="L17" s="13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8"/>
      <c r="G18" s="138"/>
      <c r="H18" s="138"/>
      <c r="I18" s="139" t="s">
        <v>30</v>
      </c>
      <c r="J18" s="32" t="str">
        <f>'Rekapitulace stavby'!AN14</f>
        <v>Vyplň údaj</v>
      </c>
      <c r="K18" s="37"/>
      <c r="L18" s="13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35"/>
      <c r="J19" s="37"/>
      <c r="K19" s="37"/>
      <c r="L19" s="13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3" t="s">
        <v>34</v>
      </c>
      <c r="E20" s="37"/>
      <c r="F20" s="37"/>
      <c r="G20" s="37"/>
      <c r="H20" s="37"/>
      <c r="I20" s="139" t="s">
        <v>27</v>
      </c>
      <c r="J20" s="138" t="s">
        <v>35</v>
      </c>
      <c r="K20" s="37"/>
      <c r="L20" s="13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8" t="s">
        <v>36</v>
      </c>
      <c r="F21" s="37"/>
      <c r="G21" s="37"/>
      <c r="H21" s="37"/>
      <c r="I21" s="139" t="s">
        <v>30</v>
      </c>
      <c r="J21" s="138" t="s">
        <v>37</v>
      </c>
      <c r="K21" s="37"/>
      <c r="L21" s="13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35"/>
      <c r="J22" s="37"/>
      <c r="K22" s="37"/>
      <c r="L22" s="13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3" t="s">
        <v>39</v>
      </c>
      <c r="E23" s="37"/>
      <c r="F23" s="37"/>
      <c r="G23" s="37"/>
      <c r="H23" s="37"/>
      <c r="I23" s="139" t="s">
        <v>27</v>
      </c>
      <c r="J23" s="138" t="s">
        <v>35</v>
      </c>
      <c r="K23" s="37"/>
      <c r="L23" s="13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8" t="s">
        <v>36</v>
      </c>
      <c r="F24" s="37"/>
      <c r="G24" s="37"/>
      <c r="H24" s="37"/>
      <c r="I24" s="139" t="s">
        <v>30</v>
      </c>
      <c r="J24" s="138" t="s">
        <v>37</v>
      </c>
      <c r="K24" s="37"/>
      <c r="L24" s="1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35"/>
      <c r="J25" s="37"/>
      <c r="K25" s="37"/>
      <c r="L25" s="13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3" t="s">
        <v>40</v>
      </c>
      <c r="E26" s="37"/>
      <c r="F26" s="37"/>
      <c r="G26" s="37"/>
      <c r="H26" s="37"/>
      <c r="I26" s="135"/>
      <c r="J26" s="37"/>
      <c r="K26" s="37"/>
      <c r="L26" s="13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1"/>
      <c r="B27" s="142"/>
      <c r="C27" s="141"/>
      <c r="D27" s="141"/>
      <c r="E27" s="143" t="s">
        <v>31</v>
      </c>
      <c r="F27" s="143"/>
      <c r="G27" s="143"/>
      <c r="H27" s="143"/>
      <c r="I27" s="144"/>
      <c r="J27" s="141"/>
      <c r="K27" s="141"/>
      <c r="L27" s="145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35"/>
      <c r="J28" s="37"/>
      <c r="K28" s="37"/>
      <c r="L28" s="13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6"/>
      <c r="E29" s="146"/>
      <c r="F29" s="146"/>
      <c r="G29" s="146"/>
      <c r="H29" s="146"/>
      <c r="I29" s="147"/>
      <c r="J29" s="146"/>
      <c r="K29" s="146"/>
      <c r="L29" s="13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8" t="s">
        <v>42</v>
      </c>
      <c r="E30" s="37"/>
      <c r="F30" s="37"/>
      <c r="G30" s="37"/>
      <c r="H30" s="37"/>
      <c r="I30" s="135"/>
      <c r="J30" s="149">
        <f>ROUND(J81,2)</f>
        <v>0</v>
      </c>
      <c r="K30" s="37"/>
      <c r="L30" s="13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6"/>
      <c r="E31" s="146"/>
      <c r="F31" s="146"/>
      <c r="G31" s="146"/>
      <c r="H31" s="146"/>
      <c r="I31" s="147"/>
      <c r="J31" s="146"/>
      <c r="K31" s="146"/>
      <c r="L31" s="13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0" t="s">
        <v>44</v>
      </c>
      <c r="G32" s="37"/>
      <c r="H32" s="37"/>
      <c r="I32" s="151" t="s">
        <v>43</v>
      </c>
      <c r="J32" s="150" t="s">
        <v>45</v>
      </c>
      <c r="K32" s="37"/>
      <c r="L32" s="13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46</v>
      </c>
      <c r="E33" s="133" t="s">
        <v>47</v>
      </c>
      <c r="F33" s="153">
        <f>ROUND((SUM(BE81:BE91)),2)</f>
        <v>0</v>
      </c>
      <c r="G33" s="37"/>
      <c r="H33" s="37"/>
      <c r="I33" s="154">
        <v>0.21</v>
      </c>
      <c r="J33" s="153">
        <f>ROUND(((SUM(BE81:BE91))*I33),2)</f>
        <v>0</v>
      </c>
      <c r="K33" s="37"/>
      <c r="L33" s="13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3" t="s">
        <v>48</v>
      </c>
      <c r="F34" s="153">
        <f>ROUND((SUM(BF81:BF91)),2)</f>
        <v>0</v>
      </c>
      <c r="G34" s="37"/>
      <c r="H34" s="37"/>
      <c r="I34" s="154">
        <v>0.15</v>
      </c>
      <c r="J34" s="153">
        <f>ROUND(((SUM(BF81:BF91))*I34),2)</f>
        <v>0</v>
      </c>
      <c r="K34" s="37"/>
      <c r="L34" s="13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3" t="s">
        <v>49</v>
      </c>
      <c r="F35" s="153">
        <f>ROUND((SUM(BG81:BG91)),2)</f>
        <v>0</v>
      </c>
      <c r="G35" s="37"/>
      <c r="H35" s="37"/>
      <c r="I35" s="154">
        <v>0.21</v>
      </c>
      <c r="J35" s="153">
        <f>0</f>
        <v>0</v>
      </c>
      <c r="K35" s="37"/>
      <c r="L35" s="13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3" t="s">
        <v>50</v>
      </c>
      <c r="F36" s="153">
        <f>ROUND((SUM(BH81:BH91)),2)</f>
        <v>0</v>
      </c>
      <c r="G36" s="37"/>
      <c r="H36" s="37"/>
      <c r="I36" s="154">
        <v>0.15</v>
      </c>
      <c r="J36" s="153">
        <f>0</f>
        <v>0</v>
      </c>
      <c r="K36" s="37"/>
      <c r="L36" s="13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3" t="s">
        <v>51</v>
      </c>
      <c r="F37" s="153">
        <f>ROUND((SUM(BI81:BI91)),2)</f>
        <v>0</v>
      </c>
      <c r="G37" s="37"/>
      <c r="H37" s="37"/>
      <c r="I37" s="154">
        <v>0</v>
      </c>
      <c r="J37" s="153">
        <f>0</f>
        <v>0</v>
      </c>
      <c r="K37" s="37"/>
      <c r="L37" s="13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35"/>
      <c r="J38" s="37"/>
      <c r="K38" s="37"/>
      <c r="L38" s="13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52</v>
      </c>
      <c r="E39" s="157"/>
      <c r="F39" s="157"/>
      <c r="G39" s="158" t="s">
        <v>53</v>
      </c>
      <c r="H39" s="159" t="s">
        <v>54</v>
      </c>
      <c r="I39" s="160"/>
      <c r="J39" s="161">
        <f>SUM(J30:J37)</f>
        <v>0</v>
      </c>
      <c r="K39" s="162"/>
      <c r="L39" s="13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63"/>
      <c r="C40" s="164"/>
      <c r="D40" s="164"/>
      <c r="E40" s="164"/>
      <c r="F40" s="164"/>
      <c r="G40" s="164"/>
      <c r="H40" s="164"/>
      <c r="I40" s="165"/>
      <c r="J40" s="164"/>
      <c r="K40" s="164"/>
      <c r="L40" s="13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13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102</v>
      </c>
      <c r="D45" s="39"/>
      <c r="E45" s="39"/>
      <c r="F45" s="39"/>
      <c r="G45" s="39"/>
      <c r="H45" s="39"/>
      <c r="I45" s="135"/>
      <c r="J45" s="39"/>
      <c r="K45" s="39"/>
      <c r="L45" s="13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13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135"/>
      <c r="J47" s="39"/>
      <c r="K47" s="39"/>
      <c r="L47" s="13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69" t="str">
        <f>E7</f>
        <v>Realizace plánu společných zařízení Košatka - I. etapa C11</v>
      </c>
      <c r="F48" s="31"/>
      <c r="G48" s="31"/>
      <c r="H48" s="31"/>
      <c r="I48" s="135"/>
      <c r="J48" s="39"/>
      <c r="K48" s="39"/>
      <c r="L48" s="13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100</v>
      </c>
      <c r="D49" s="39"/>
      <c r="E49" s="39"/>
      <c r="F49" s="39"/>
      <c r="G49" s="39"/>
      <c r="H49" s="39"/>
      <c r="I49" s="135"/>
      <c r="J49" s="39"/>
      <c r="K49" s="39"/>
      <c r="L49" s="13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SO 102_01 - 005.03 - Výsadba C11 - Následná péče - 1. rok</v>
      </c>
      <c r="F50" s="39"/>
      <c r="G50" s="39"/>
      <c r="H50" s="39"/>
      <c r="I50" s="135"/>
      <c r="J50" s="39"/>
      <c r="K50" s="39"/>
      <c r="L50" s="13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13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6" t="str">
        <f>F12</f>
        <v>Obec Stará Ves nad Ondřejnicí</v>
      </c>
      <c r="G52" s="39"/>
      <c r="H52" s="39"/>
      <c r="I52" s="139" t="s">
        <v>24</v>
      </c>
      <c r="J52" s="71" t="str">
        <f>IF(J12="","",J12)</f>
        <v>2. 5. 2019</v>
      </c>
      <c r="K52" s="39"/>
      <c r="L52" s="13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13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25.65" customHeight="1">
      <c r="A54" s="37"/>
      <c r="B54" s="38"/>
      <c r="C54" s="31" t="s">
        <v>26</v>
      </c>
      <c r="D54" s="39"/>
      <c r="E54" s="39"/>
      <c r="F54" s="26" t="str">
        <f>E15</f>
        <v>ČR-SPÚ, KPÚ pro MS kraj, Pobočka Frýdek-Místek</v>
      </c>
      <c r="G54" s="39"/>
      <c r="H54" s="39"/>
      <c r="I54" s="139" t="s">
        <v>34</v>
      </c>
      <c r="J54" s="35" t="str">
        <f>E21</f>
        <v>GEOCENTRUM, spol. s r. o.</v>
      </c>
      <c r="K54" s="39"/>
      <c r="L54" s="13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5.65" customHeight="1">
      <c r="A55" s="37"/>
      <c r="B55" s="38"/>
      <c r="C55" s="31" t="s">
        <v>32</v>
      </c>
      <c r="D55" s="39"/>
      <c r="E55" s="39"/>
      <c r="F55" s="26" t="str">
        <f>IF(E18="","",E18)</f>
        <v>Vyplň údaj</v>
      </c>
      <c r="G55" s="39"/>
      <c r="H55" s="39"/>
      <c r="I55" s="139" t="s">
        <v>39</v>
      </c>
      <c r="J55" s="35" t="str">
        <f>E24</f>
        <v>GEOCENTRUM, spol. s r. o.</v>
      </c>
      <c r="K55" s="39"/>
      <c r="L55" s="13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13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70" t="s">
        <v>103</v>
      </c>
      <c r="D57" s="171"/>
      <c r="E57" s="171"/>
      <c r="F57" s="171"/>
      <c r="G57" s="171"/>
      <c r="H57" s="171"/>
      <c r="I57" s="172"/>
      <c r="J57" s="173" t="s">
        <v>104</v>
      </c>
      <c r="K57" s="171"/>
      <c r="L57" s="13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13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74" t="s">
        <v>74</v>
      </c>
      <c r="D59" s="39"/>
      <c r="E59" s="39"/>
      <c r="F59" s="39"/>
      <c r="G59" s="39"/>
      <c r="H59" s="39"/>
      <c r="I59" s="135"/>
      <c r="J59" s="101">
        <f>J81</f>
        <v>0</v>
      </c>
      <c r="K59" s="39"/>
      <c r="L59" s="13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105</v>
      </c>
    </row>
    <row r="60" spans="1:31" s="9" customFormat="1" ht="24.95" customHeight="1">
      <c r="A60" s="9"/>
      <c r="B60" s="175"/>
      <c r="C60" s="176"/>
      <c r="D60" s="177" t="s">
        <v>106</v>
      </c>
      <c r="E60" s="178"/>
      <c r="F60" s="178"/>
      <c r="G60" s="178"/>
      <c r="H60" s="178"/>
      <c r="I60" s="179"/>
      <c r="J60" s="180">
        <f>J82</f>
        <v>0</v>
      </c>
      <c r="K60" s="176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83"/>
      <c r="D61" s="184" t="s">
        <v>107</v>
      </c>
      <c r="E61" s="185"/>
      <c r="F61" s="185"/>
      <c r="G61" s="185"/>
      <c r="H61" s="185"/>
      <c r="I61" s="186"/>
      <c r="J61" s="187">
        <f>J83</f>
        <v>0</v>
      </c>
      <c r="K61" s="183"/>
      <c r="L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135"/>
      <c r="J62" s="39"/>
      <c r="K62" s="39"/>
      <c r="L62" s="13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165"/>
      <c r="J63" s="59"/>
      <c r="K63" s="59"/>
      <c r="L63" s="13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168"/>
      <c r="J67" s="61"/>
      <c r="K67" s="61"/>
      <c r="L67" s="136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118</v>
      </c>
      <c r="D68" s="39"/>
      <c r="E68" s="39"/>
      <c r="F68" s="39"/>
      <c r="G68" s="39"/>
      <c r="H68" s="39"/>
      <c r="I68" s="135"/>
      <c r="J68" s="39"/>
      <c r="K68" s="39"/>
      <c r="L68" s="136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135"/>
      <c r="J69" s="39"/>
      <c r="K69" s="39"/>
      <c r="L69" s="136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135"/>
      <c r="J70" s="39"/>
      <c r="K70" s="39"/>
      <c r="L70" s="13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69" t="str">
        <f>E7</f>
        <v>Realizace plánu společných zařízení Košatka - I. etapa C11</v>
      </c>
      <c r="F71" s="31"/>
      <c r="G71" s="31"/>
      <c r="H71" s="31"/>
      <c r="I71" s="135"/>
      <c r="J71" s="39"/>
      <c r="K71" s="39"/>
      <c r="L71" s="13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100</v>
      </c>
      <c r="D72" s="39"/>
      <c r="E72" s="39"/>
      <c r="F72" s="39"/>
      <c r="G72" s="39"/>
      <c r="H72" s="39"/>
      <c r="I72" s="135"/>
      <c r="J72" s="39"/>
      <c r="K72" s="39"/>
      <c r="L72" s="13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8" t="str">
        <f>E9</f>
        <v>SO 102_01 - 005.03 - Výsadba C11 - Následná péče - 1. rok</v>
      </c>
      <c r="F73" s="39"/>
      <c r="G73" s="39"/>
      <c r="H73" s="39"/>
      <c r="I73" s="135"/>
      <c r="J73" s="39"/>
      <c r="K73" s="39"/>
      <c r="L73" s="13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135"/>
      <c r="J74" s="39"/>
      <c r="K74" s="39"/>
      <c r="L74" s="13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22</v>
      </c>
      <c r="D75" s="39"/>
      <c r="E75" s="39"/>
      <c r="F75" s="26" t="str">
        <f>F12</f>
        <v>Obec Stará Ves nad Ondřejnicí</v>
      </c>
      <c r="G75" s="39"/>
      <c r="H75" s="39"/>
      <c r="I75" s="139" t="s">
        <v>24</v>
      </c>
      <c r="J75" s="71" t="str">
        <f>IF(J12="","",J12)</f>
        <v>2. 5. 2019</v>
      </c>
      <c r="K75" s="39"/>
      <c r="L75" s="13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135"/>
      <c r="J76" s="39"/>
      <c r="K76" s="39"/>
      <c r="L76" s="13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25.65" customHeight="1">
      <c r="A77" s="37"/>
      <c r="B77" s="38"/>
      <c r="C77" s="31" t="s">
        <v>26</v>
      </c>
      <c r="D77" s="39"/>
      <c r="E77" s="39"/>
      <c r="F77" s="26" t="str">
        <f>E15</f>
        <v>ČR-SPÚ, KPÚ pro MS kraj, Pobočka Frýdek-Místek</v>
      </c>
      <c r="G77" s="39"/>
      <c r="H77" s="39"/>
      <c r="I77" s="139" t="s">
        <v>34</v>
      </c>
      <c r="J77" s="35" t="str">
        <f>E21</f>
        <v>GEOCENTRUM, spol. s r. o.</v>
      </c>
      <c r="K77" s="39"/>
      <c r="L77" s="13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25.65" customHeight="1">
      <c r="A78" s="37"/>
      <c r="B78" s="38"/>
      <c r="C78" s="31" t="s">
        <v>32</v>
      </c>
      <c r="D78" s="39"/>
      <c r="E78" s="39"/>
      <c r="F78" s="26" t="str">
        <f>IF(E18="","",E18)</f>
        <v>Vyplň údaj</v>
      </c>
      <c r="G78" s="39"/>
      <c r="H78" s="39"/>
      <c r="I78" s="139" t="s">
        <v>39</v>
      </c>
      <c r="J78" s="35" t="str">
        <f>E24</f>
        <v>GEOCENTRUM, spol. s r. o.</v>
      </c>
      <c r="K78" s="39"/>
      <c r="L78" s="13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135"/>
      <c r="J79" s="39"/>
      <c r="K79" s="39"/>
      <c r="L79" s="13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89"/>
      <c r="B80" s="190"/>
      <c r="C80" s="191" t="s">
        <v>119</v>
      </c>
      <c r="D80" s="192" t="s">
        <v>61</v>
      </c>
      <c r="E80" s="192" t="s">
        <v>57</v>
      </c>
      <c r="F80" s="192" t="s">
        <v>58</v>
      </c>
      <c r="G80" s="192" t="s">
        <v>120</v>
      </c>
      <c r="H80" s="192" t="s">
        <v>121</v>
      </c>
      <c r="I80" s="193" t="s">
        <v>122</v>
      </c>
      <c r="J80" s="192" t="s">
        <v>104</v>
      </c>
      <c r="K80" s="194" t="s">
        <v>123</v>
      </c>
      <c r="L80" s="195"/>
      <c r="M80" s="91" t="s">
        <v>31</v>
      </c>
      <c r="N80" s="92" t="s">
        <v>46</v>
      </c>
      <c r="O80" s="92" t="s">
        <v>124</v>
      </c>
      <c r="P80" s="92" t="s">
        <v>125</v>
      </c>
      <c r="Q80" s="92" t="s">
        <v>126</v>
      </c>
      <c r="R80" s="92" t="s">
        <v>127</v>
      </c>
      <c r="S80" s="92" t="s">
        <v>128</v>
      </c>
      <c r="T80" s="93" t="s">
        <v>129</v>
      </c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</row>
    <row r="81" spans="1:63" s="2" customFormat="1" ht="22.8" customHeight="1">
      <c r="A81" s="37"/>
      <c r="B81" s="38"/>
      <c r="C81" s="98" t="s">
        <v>130</v>
      </c>
      <c r="D81" s="39"/>
      <c r="E81" s="39"/>
      <c r="F81" s="39"/>
      <c r="G81" s="39"/>
      <c r="H81" s="39"/>
      <c r="I81" s="135"/>
      <c r="J81" s="196">
        <f>BK81</f>
        <v>0</v>
      </c>
      <c r="K81" s="39"/>
      <c r="L81" s="43"/>
      <c r="M81" s="94"/>
      <c r="N81" s="197"/>
      <c r="O81" s="95"/>
      <c r="P81" s="198">
        <f>P82</f>
        <v>0</v>
      </c>
      <c r="Q81" s="95"/>
      <c r="R81" s="198">
        <f>R82</f>
        <v>0</v>
      </c>
      <c r="S81" s="95"/>
      <c r="T81" s="199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75</v>
      </c>
      <c r="AU81" s="16" t="s">
        <v>105</v>
      </c>
      <c r="BK81" s="200">
        <f>BK82</f>
        <v>0</v>
      </c>
    </row>
    <row r="82" spans="1:63" s="12" customFormat="1" ht="25.9" customHeight="1">
      <c r="A82" s="12"/>
      <c r="B82" s="201"/>
      <c r="C82" s="202"/>
      <c r="D82" s="203" t="s">
        <v>75</v>
      </c>
      <c r="E82" s="204" t="s">
        <v>131</v>
      </c>
      <c r="F82" s="204" t="s">
        <v>132</v>
      </c>
      <c r="G82" s="202"/>
      <c r="H82" s="202"/>
      <c r="I82" s="205"/>
      <c r="J82" s="206">
        <f>BK82</f>
        <v>0</v>
      </c>
      <c r="K82" s="202"/>
      <c r="L82" s="207"/>
      <c r="M82" s="208"/>
      <c r="N82" s="209"/>
      <c r="O82" s="209"/>
      <c r="P82" s="210">
        <f>P83</f>
        <v>0</v>
      </c>
      <c r="Q82" s="209"/>
      <c r="R82" s="210">
        <f>R83</f>
        <v>0</v>
      </c>
      <c r="S82" s="209"/>
      <c r="T82" s="211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2" t="s">
        <v>84</v>
      </c>
      <c r="AT82" s="213" t="s">
        <v>75</v>
      </c>
      <c r="AU82" s="213" t="s">
        <v>76</v>
      </c>
      <c r="AY82" s="212" t="s">
        <v>133</v>
      </c>
      <c r="BK82" s="214">
        <f>BK83</f>
        <v>0</v>
      </c>
    </row>
    <row r="83" spans="1:63" s="12" customFormat="1" ht="22.8" customHeight="1">
      <c r="A83" s="12"/>
      <c r="B83" s="201"/>
      <c r="C83" s="202"/>
      <c r="D83" s="203" t="s">
        <v>75</v>
      </c>
      <c r="E83" s="215" t="s">
        <v>84</v>
      </c>
      <c r="F83" s="215" t="s">
        <v>134</v>
      </c>
      <c r="G83" s="202"/>
      <c r="H83" s="202"/>
      <c r="I83" s="205"/>
      <c r="J83" s="216">
        <f>BK83</f>
        <v>0</v>
      </c>
      <c r="K83" s="202"/>
      <c r="L83" s="207"/>
      <c r="M83" s="208"/>
      <c r="N83" s="209"/>
      <c r="O83" s="209"/>
      <c r="P83" s="210">
        <f>SUM(P84:P91)</f>
        <v>0</v>
      </c>
      <c r="Q83" s="209"/>
      <c r="R83" s="210">
        <f>SUM(R84:R91)</f>
        <v>0</v>
      </c>
      <c r="S83" s="209"/>
      <c r="T83" s="211">
        <f>SUM(T84:T91)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2" t="s">
        <v>84</v>
      </c>
      <c r="AT83" s="213" t="s">
        <v>75</v>
      </c>
      <c r="AU83" s="213" t="s">
        <v>84</v>
      </c>
      <c r="AY83" s="212" t="s">
        <v>133</v>
      </c>
      <c r="BK83" s="214">
        <f>SUM(BK84:BK91)</f>
        <v>0</v>
      </c>
    </row>
    <row r="84" spans="1:65" s="2" customFormat="1" ht="16.5" customHeight="1">
      <c r="A84" s="37"/>
      <c r="B84" s="38"/>
      <c r="C84" s="217" t="s">
        <v>84</v>
      </c>
      <c r="D84" s="217" t="s">
        <v>135</v>
      </c>
      <c r="E84" s="218" t="s">
        <v>506</v>
      </c>
      <c r="F84" s="219" t="s">
        <v>507</v>
      </c>
      <c r="G84" s="220" t="s">
        <v>317</v>
      </c>
      <c r="H84" s="221">
        <v>67</v>
      </c>
      <c r="I84" s="222"/>
      <c r="J84" s="223">
        <f>ROUND(I84*H84,2)</f>
        <v>0</v>
      </c>
      <c r="K84" s="219" t="s">
        <v>139</v>
      </c>
      <c r="L84" s="43"/>
      <c r="M84" s="224" t="s">
        <v>31</v>
      </c>
      <c r="N84" s="225" t="s">
        <v>47</v>
      </c>
      <c r="O84" s="83"/>
      <c r="P84" s="226">
        <f>O84*H84</f>
        <v>0</v>
      </c>
      <c r="Q84" s="226">
        <v>0</v>
      </c>
      <c r="R84" s="226">
        <f>Q84*H84</f>
        <v>0</v>
      </c>
      <c r="S84" s="226">
        <v>0</v>
      </c>
      <c r="T84" s="227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28" t="s">
        <v>140</v>
      </c>
      <c r="AT84" s="228" t="s">
        <v>135</v>
      </c>
      <c r="AU84" s="228" t="s">
        <v>86</v>
      </c>
      <c r="AY84" s="16" t="s">
        <v>133</v>
      </c>
      <c r="BE84" s="229">
        <f>IF(N84="základní",J84,0)</f>
        <v>0</v>
      </c>
      <c r="BF84" s="229">
        <f>IF(N84="snížená",J84,0)</f>
        <v>0</v>
      </c>
      <c r="BG84" s="229">
        <f>IF(N84="zákl. přenesená",J84,0)</f>
        <v>0</v>
      </c>
      <c r="BH84" s="229">
        <f>IF(N84="sníž. přenesená",J84,0)</f>
        <v>0</v>
      </c>
      <c r="BI84" s="229">
        <f>IF(N84="nulová",J84,0)</f>
        <v>0</v>
      </c>
      <c r="BJ84" s="16" t="s">
        <v>84</v>
      </c>
      <c r="BK84" s="229">
        <f>ROUND(I84*H84,2)</f>
        <v>0</v>
      </c>
      <c r="BL84" s="16" t="s">
        <v>140</v>
      </c>
      <c r="BM84" s="228" t="s">
        <v>508</v>
      </c>
    </row>
    <row r="85" spans="1:51" s="13" customFormat="1" ht="12">
      <c r="A85" s="13"/>
      <c r="B85" s="230"/>
      <c r="C85" s="231"/>
      <c r="D85" s="232" t="s">
        <v>142</v>
      </c>
      <c r="E85" s="233" t="s">
        <v>31</v>
      </c>
      <c r="F85" s="234" t="s">
        <v>444</v>
      </c>
      <c r="G85" s="231"/>
      <c r="H85" s="235">
        <v>67</v>
      </c>
      <c r="I85" s="236"/>
      <c r="J85" s="231"/>
      <c r="K85" s="231"/>
      <c r="L85" s="237"/>
      <c r="M85" s="238"/>
      <c r="N85" s="239"/>
      <c r="O85" s="239"/>
      <c r="P85" s="239"/>
      <c r="Q85" s="239"/>
      <c r="R85" s="239"/>
      <c r="S85" s="239"/>
      <c r="T85" s="240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41" t="s">
        <v>142</v>
      </c>
      <c r="AU85" s="241" t="s">
        <v>86</v>
      </c>
      <c r="AV85" s="13" t="s">
        <v>86</v>
      </c>
      <c r="AW85" s="13" t="s">
        <v>38</v>
      </c>
      <c r="AX85" s="13" t="s">
        <v>84</v>
      </c>
      <c r="AY85" s="241" t="s">
        <v>133</v>
      </c>
    </row>
    <row r="86" spans="1:65" s="2" customFormat="1" ht="16.5" customHeight="1">
      <c r="A86" s="37"/>
      <c r="B86" s="38"/>
      <c r="C86" s="217" t="s">
        <v>86</v>
      </c>
      <c r="D86" s="217" t="s">
        <v>135</v>
      </c>
      <c r="E86" s="218" t="s">
        <v>509</v>
      </c>
      <c r="F86" s="219" t="s">
        <v>510</v>
      </c>
      <c r="G86" s="220" t="s">
        <v>317</v>
      </c>
      <c r="H86" s="221">
        <v>67</v>
      </c>
      <c r="I86" s="222"/>
      <c r="J86" s="223">
        <f>ROUND(I86*H86,2)</f>
        <v>0</v>
      </c>
      <c r="K86" s="219" t="s">
        <v>139</v>
      </c>
      <c r="L86" s="43"/>
      <c r="M86" s="224" t="s">
        <v>31</v>
      </c>
      <c r="N86" s="225" t="s">
        <v>47</v>
      </c>
      <c r="O86" s="83"/>
      <c r="P86" s="226">
        <f>O86*H86</f>
        <v>0</v>
      </c>
      <c r="Q86" s="226">
        <v>0</v>
      </c>
      <c r="R86" s="226">
        <f>Q86*H86</f>
        <v>0</v>
      </c>
      <c r="S86" s="226">
        <v>0</v>
      </c>
      <c r="T86" s="227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28" t="s">
        <v>140</v>
      </c>
      <c r="AT86" s="228" t="s">
        <v>135</v>
      </c>
      <c r="AU86" s="228" t="s">
        <v>86</v>
      </c>
      <c r="AY86" s="16" t="s">
        <v>133</v>
      </c>
      <c r="BE86" s="229">
        <f>IF(N86="základní",J86,0)</f>
        <v>0</v>
      </c>
      <c r="BF86" s="229">
        <f>IF(N86="snížená",J86,0)</f>
        <v>0</v>
      </c>
      <c r="BG86" s="229">
        <f>IF(N86="zákl. přenesená",J86,0)</f>
        <v>0</v>
      </c>
      <c r="BH86" s="229">
        <f>IF(N86="sníž. přenesená",J86,0)</f>
        <v>0</v>
      </c>
      <c r="BI86" s="229">
        <f>IF(N86="nulová",J86,0)</f>
        <v>0</v>
      </c>
      <c r="BJ86" s="16" t="s">
        <v>84</v>
      </c>
      <c r="BK86" s="229">
        <f>ROUND(I86*H86,2)</f>
        <v>0</v>
      </c>
      <c r="BL86" s="16" t="s">
        <v>140</v>
      </c>
      <c r="BM86" s="228" t="s">
        <v>511</v>
      </c>
    </row>
    <row r="87" spans="1:51" s="13" customFormat="1" ht="12">
      <c r="A87" s="13"/>
      <c r="B87" s="230"/>
      <c r="C87" s="231"/>
      <c r="D87" s="232" t="s">
        <v>142</v>
      </c>
      <c r="E87" s="233" t="s">
        <v>31</v>
      </c>
      <c r="F87" s="234" t="s">
        <v>444</v>
      </c>
      <c r="G87" s="231"/>
      <c r="H87" s="235">
        <v>67</v>
      </c>
      <c r="I87" s="236"/>
      <c r="J87" s="231"/>
      <c r="K87" s="231"/>
      <c r="L87" s="237"/>
      <c r="M87" s="238"/>
      <c r="N87" s="239"/>
      <c r="O87" s="239"/>
      <c r="P87" s="239"/>
      <c r="Q87" s="239"/>
      <c r="R87" s="239"/>
      <c r="S87" s="239"/>
      <c r="T87" s="240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1" t="s">
        <v>142</v>
      </c>
      <c r="AU87" s="241" t="s">
        <v>86</v>
      </c>
      <c r="AV87" s="13" t="s">
        <v>86</v>
      </c>
      <c r="AW87" s="13" t="s">
        <v>38</v>
      </c>
      <c r="AX87" s="13" t="s">
        <v>84</v>
      </c>
      <c r="AY87" s="241" t="s">
        <v>133</v>
      </c>
    </row>
    <row r="88" spans="1:65" s="2" customFormat="1" ht="16.5" customHeight="1">
      <c r="A88" s="37"/>
      <c r="B88" s="38"/>
      <c r="C88" s="217" t="s">
        <v>148</v>
      </c>
      <c r="D88" s="217" t="s">
        <v>135</v>
      </c>
      <c r="E88" s="218" t="s">
        <v>512</v>
      </c>
      <c r="F88" s="219" t="s">
        <v>513</v>
      </c>
      <c r="G88" s="220" t="s">
        <v>138</v>
      </c>
      <c r="H88" s="221">
        <v>12.06</v>
      </c>
      <c r="I88" s="222"/>
      <c r="J88" s="223">
        <f>ROUND(I88*H88,2)</f>
        <v>0</v>
      </c>
      <c r="K88" s="219" t="s">
        <v>139</v>
      </c>
      <c r="L88" s="43"/>
      <c r="M88" s="224" t="s">
        <v>31</v>
      </c>
      <c r="N88" s="225" t="s">
        <v>47</v>
      </c>
      <c r="O88" s="83"/>
      <c r="P88" s="226">
        <f>O88*H88</f>
        <v>0</v>
      </c>
      <c r="Q88" s="226">
        <v>0</v>
      </c>
      <c r="R88" s="226">
        <f>Q88*H88</f>
        <v>0</v>
      </c>
      <c r="S88" s="226">
        <v>0</v>
      </c>
      <c r="T88" s="227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28" t="s">
        <v>140</v>
      </c>
      <c r="AT88" s="228" t="s">
        <v>135</v>
      </c>
      <c r="AU88" s="228" t="s">
        <v>86</v>
      </c>
      <c r="AY88" s="16" t="s">
        <v>133</v>
      </c>
      <c r="BE88" s="229">
        <f>IF(N88="základní",J88,0)</f>
        <v>0</v>
      </c>
      <c r="BF88" s="229">
        <f>IF(N88="snížená",J88,0)</f>
        <v>0</v>
      </c>
      <c r="BG88" s="229">
        <f>IF(N88="zákl. přenesená",J88,0)</f>
        <v>0</v>
      </c>
      <c r="BH88" s="229">
        <f>IF(N88="sníž. přenesená",J88,0)</f>
        <v>0</v>
      </c>
      <c r="BI88" s="229">
        <f>IF(N88="nulová",J88,0)</f>
        <v>0</v>
      </c>
      <c r="BJ88" s="16" t="s">
        <v>84</v>
      </c>
      <c r="BK88" s="229">
        <f>ROUND(I88*H88,2)</f>
        <v>0</v>
      </c>
      <c r="BL88" s="16" t="s">
        <v>140</v>
      </c>
      <c r="BM88" s="228" t="s">
        <v>514</v>
      </c>
    </row>
    <row r="89" spans="1:51" s="13" customFormat="1" ht="12">
      <c r="A89" s="13"/>
      <c r="B89" s="230"/>
      <c r="C89" s="231"/>
      <c r="D89" s="232" t="s">
        <v>142</v>
      </c>
      <c r="E89" s="233" t="s">
        <v>31</v>
      </c>
      <c r="F89" s="234" t="s">
        <v>515</v>
      </c>
      <c r="G89" s="231"/>
      <c r="H89" s="235">
        <v>12.06</v>
      </c>
      <c r="I89" s="236"/>
      <c r="J89" s="231"/>
      <c r="K89" s="231"/>
      <c r="L89" s="237"/>
      <c r="M89" s="238"/>
      <c r="N89" s="239"/>
      <c r="O89" s="239"/>
      <c r="P89" s="239"/>
      <c r="Q89" s="239"/>
      <c r="R89" s="239"/>
      <c r="S89" s="239"/>
      <c r="T89" s="240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1" t="s">
        <v>142</v>
      </c>
      <c r="AU89" s="241" t="s">
        <v>86</v>
      </c>
      <c r="AV89" s="13" t="s">
        <v>86</v>
      </c>
      <c r="AW89" s="13" t="s">
        <v>38</v>
      </c>
      <c r="AX89" s="13" t="s">
        <v>84</v>
      </c>
      <c r="AY89" s="241" t="s">
        <v>133</v>
      </c>
    </row>
    <row r="90" spans="1:65" s="2" customFormat="1" ht="16.5" customHeight="1">
      <c r="A90" s="37"/>
      <c r="B90" s="38"/>
      <c r="C90" s="217" t="s">
        <v>140</v>
      </c>
      <c r="D90" s="217" t="s">
        <v>135</v>
      </c>
      <c r="E90" s="218" t="s">
        <v>501</v>
      </c>
      <c r="F90" s="219" t="s">
        <v>502</v>
      </c>
      <c r="G90" s="220" t="s">
        <v>138</v>
      </c>
      <c r="H90" s="221">
        <v>12.06</v>
      </c>
      <c r="I90" s="222"/>
      <c r="J90" s="223">
        <f>ROUND(I90*H90,2)</f>
        <v>0</v>
      </c>
      <c r="K90" s="219" t="s">
        <v>139</v>
      </c>
      <c r="L90" s="43"/>
      <c r="M90" s="224" t="s">
        <v>31</v>
      </c>
      <c r="N90" s="225" t="s">
        <v>47</v>
      </c>
      <c r="O90" s="83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28" t="s">
        <v>140</v>
      </c>
      <c r="AT90" s="228" t="s">
        <v>135</v>
      </c>
      <c r="AU90" s="228" t="s">
        <v>86</v>
      </c>
      <c r="AY90" s="16" t="s">
        <v>133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16" t="s">
        <v>84</v>
      </c>
      <c r="BK90" s="229">
        <f>ROUND(I90*H90,2)</f>
        <v>0</v>
      </c>
      <c r="BL90" s="16" t="s">
        <v>140</v>
      </c>
      <c r="BM90" s="228" t="s">
        <v>516</v>
      </c>
    </row>
    <row r="91" spans="1:51" s="13" customFormat="1" ht="12">
      <c r="A91" s="13"/>
      <c r="B91" s="230"/>
      <c r="C91" s="231"/>
      <c r="D91" s="232" t="s">
        <v>142</v>
      </c>
      <c r="E91" s="233" t="s">
        <v>31</v>
      </c>
      <c r="F91" s="234" t="s">
        <v>515</v>
      </c>
      <c r="G91" s="231"/>
      <c r="H91" s="235">
        <v>12.06</v>
      </c>
      <c r="I91" s="236"/>
      <c r="J91" s="231"/>
      <c r="K91" s="231"/>
      <c r="L91" s="237"/>
      <c r="M91" s="259"/>
      <c r="N91" s="260"/>
      <c r="O91" s="260"/>
      <c r="P91" s="260"/>
      <c r="Q91" s="260"/>
      <c r="R91" s="260"/>
      <c r="S91" s="260"/>
      <c r="T91" s="261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1" t="s">
        <v>142</v>
      </c>
      <c r="AU91" s="241" t="s">
        <v>86</v>
      </c>
      <c r="AV91" s="13" t="s">
        <v>86</v>
      </c>
      <c r="AW91" s="13" t="s">
        <v>38</v>
      </c>
      <c r="AX91" s="13" t="s">
        <v>84</v>
      </c>
      <c r="AY91" s="241" t="s">
        <v>133</v>
      </c>
    </row>
    <row r="92" spans="1:31" s="2" customFormat="1" ht="6.95" customHeight="1">
      <c r="A92" s="37"/>
      <c r="B92" s="58"/>
      <c r="C92" s="59"/>
      <c r="D92" s="59"/>
      <c r="E92" s="59"/>
      <c r="F92" s="59"/>
      <c r="G92" s="59"/>
      <c r="H92" s="59"/>
      <c r="I92" s="165"/>
      <c r="J92" s="59"/>
      <c r="K92" s="59"/>
      <c r="L92" s="43"/>
      <c r="M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</sheetData>
  <sheetProtection password="CC35" sheet="1" objects="1" scenarios="1" formatColumns="0" formatRows="0" autoFilter="0"/>
  <autoFilter ref="C80:K91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9"/>
      <c r="AT3" s="16" t="s">
        <v>86</v>
      </c>
    </row>
    <row r="4" spans="2:46" s="1" customFormat="1" ht="24.95" customHeight="1">
      <c r="B4" s="19"/>
      <c r="D4" s="131" t="s">
        <v>99</v>
      </c>
      <c r="I4" s="127"/>
      <c r="L4" s="19"/>
      <c r="M4" s="132" t="s">
        <v>10</v>
      </c>
      <c r="AT4" s="16" t="s">
        <v>4</v>
      </c>
    </row>
    <row r="5" spans="2:12" s="1" customFormat="1" ht="6.95" customHeight="1">
      <c r="B5" s="19"/>
      <c r="I5" s="127"/>
      <c r="L5" s="19"/>
    </row>
    <row r="6" spans="2:12" s="1" customFormat="1" ht="12" customHeight="1">
      <c r="B6" s="19"/>
      <c r="D6" s="133" t="s">
        <v>16</v>
      </c>
      <c r="I6" s="127"/>
      <c r="L6" s="19"/>
    </row>
    <row r="7" spans="2:12" s="1" customFormat="1" ht="16.5" customHeight="1">
      <c r="B7" s="19"/>
      <c r="E7" s="134" t="str">
        <f>'Rekapitulace stavby'!K6</f>
        <v>Realizace plánu společných zařízení Košatka - I. etapa C11</v>
      </c>
      <c r="F7" s="133"/>
      <c r="G7" s="133"/>
      <c r="H7" s="133"/>
      <c r="I7" s="127"/>
      <c r="L7" s="19"/>
    </row>
    <row r="8" spans="1:31" s="2" customFormat="1" ht="12" customHeight="1">
      <c r="A8" s="37"/>
      <c r="B8" s="43"/>
      <c r="C8" s="37"/>
      <c r="D8" s="133" t="s">
        <v>100</v>
      </c>
      <c r="E8" s="37"/>
      <c r="F8" s="37"/>
      <c r="G8" s="37"/>
      <c r="H8" s="37"/>
      <c r="I8" s="135"/>
      <c r="J8" s="37"/>
      <c r="K8" s="37"/>
      <c r="L8" s="13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7" t="s">
        <v>517</v>
      </c>
      <c r="F9" s="37"/>
      <c r="G9" s="37"/>
      <c r="H9" s="37"/>
      <c r="I9" s="135"/>
      <c r="J9" s="37"/>
      <c r="K9" s="37"/>
      <c r="L9" s="13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35"/>
      <c r="J10" s="37"/>
      <c r="K10" s="37"/>
      <c r="L10" s="1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3" t="s">
        <v>18</v>
      </c>
      <c r="E11" s="37"/>
      <c r="F11" s="138" t="s">
        <v>31</v>
      </c>
      <c r="G11" s="37"/>
      <c r="H11" s="37"/>
      <c r="I11" s="139" t="s">
        <v>20</v>
      </c>
      <c r="J11" s="138" t="s">
        <v>31</v>
      </c>
      <c r="K11" s="37"/>
      <c r="L11" s="13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3" t="s">
        <v>22</v>
      </c>
      <c r="E12" s="37"/>
      <c r="F12" s="138" t="s">
        <v>23</v>
      </c>
      <c r="G12" s="37"/>
      <c r="H12" s="37"/>
      <c r="I12" s="139" t="s">
        <v>24</v>
      </c>
      <c r="J12" s="140" t="str">
        <f>'Rekapitulace stavby'!AN8</f>
        <v>2. 5. 2019</v>
      </c>
      <c r="K12" s="37"/>
      <c r="L12" s="13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35"/>
      <c r="J13" s="37"/>
      <c r="K13" s="37"/>
      <c r="L13" s="13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3" t="s">
        <v>26</v>
      </c>
      <c r="E14" s="37"/>
      <c r="F14" s="37"/>
      <c r="G14" s="37"/>
      <c r="H14" s="37"/>
      <c r="I14" s="139" t="s">
        <v>27</v>
      </c>
      <c r="J14" s="138" t="s">
        <v>28</v>
      </c>
      <c r="K14" s="37"/>
      <c r="L14" s="13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8" t="s">
        <v>29</v>
      </c>
      <c r="F15" s="37"/>
      <c r="G15" s="37"/>
      <c r="H15" s="37"/>
      <c r="I15" s="139" t="s">
        <v>30</v>
      </c>
      <c r="J15" s="138" t="s">
        <v>31</v>
      </c>
      <c r="K15" s="37"/>
      <c r="L15" s="13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35"/>
      <c r="J16" s="37"/>
      <c r="K16" s="37"/>
      <c r="L16" s="13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3" t="s">
        <v>32</v>
      </c>
      <c r="E17" s="37"/>
      <c r="F17" s="37"/>
      <c r="G17" s="37"/>
      <c r="H17" s="37"/>
      <c r="I17" s="139" t="s">
        <v>27</v>
      </c>
      <c r="J17" s="32" t="str">
        <f>'Rekapitulace stavby'!AN13</f>
        <v>Vyplň údaj</v>
      </c>
      <c r="K17" s="37"/>
      <c r="L17" s="13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8"/>
      <c r="G18" s="138"/>
      <c r="H18" s="138"/>
      <c r="I18" s="139" t="s">
        <v>30</v>
      </c>
      <c r="J18" s="32" t="str">
        <f>'Rekapitulace stavby'!AN14</f>
        <v>Vyplň údaj</v>
      </c>
      <c r="K18" s="37"/>
      <c r="L18" s="13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35"/>
      <c r="J19" s="37"/>
      <c r="K19" s="37"/>
      <c r="L19" s="13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3" t="s">
        <v>34</v>
      </c>
      <c r="E20" s="37"/>
      <c r="F20" s="37"/>
      <c r="G20" s="37"/>
      <c r="H20" s="37"/>
      <c r="I20" s="139" t="s">
        <v>27</v>
      </c>
      <c r="J20" s="138" t="s">
        <v>35</v>
      </c>
      <c r="K20" s="37"/>
      <c r="L20" s="13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8" t="s">
        <v>36</v>
      </c>
      <c r="F21" s="37"/>
      <c r="G21" s="37"/>
      <c r="H21" s="37"/>
      <c r="I21" s="139" t="s">
        <v>30</v>
      </c>
      <c r="J21" s="138" t="s">
        <v>37</v>
      </c>
      <c r="K21" s="37"/>
      <c r="L21" s="13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35"/>
      <c r="J22" s="37"/>
      <c r="K22" s="37"/>
      <c r="L22" s="13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3" t="s">
        <v>39</v>
      </c>
      <c r="E23" s="37"/>
      <c r="F23" s="37"/>
      <c r="G23" s="37"/>
      <c r="H23" s="37"/>
      <c r="I23" s="139" t="s">
        <v>27</v>
      </c>
      <c r="J23" s="138" t="s">
        <v>35</v>
      </c>
      <c r="K23" s="37"/>
      <c r="L23" s="13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8" t="s">
        <v>36</v>
      </c>
      <c r="F24" s="37"/>
      <c r="G24" s="37"/>
      <c r="H24" s="37"/>
      <c r="I24" s="139" t="s">
        <v>30</v>
      </c>
      <c r="J24" s="138" t="s">
        <v>37</v>
      </c>
      <c r="K24" s="37"/>
      <c r="L24" s="1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35"/>
      <c r="J25" s="37"/>
      <c r="K25" s="37"/>
      <c r="L25" s="13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3" t="s">
        <v>40</v>
      </c>
      <c r="E26" s="37"/>
      <c r="F26" s="37"/>
      <c r="G26" s="37"/>
      <c r="H26" s="37"/>
      <c r="I26" s="135"/>
      <c r="J26" s="37"/>
      <c r="K26" s="37"/>
      <c r="L26" s="13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1"/>
      <c r="B27" s="142"/>
      <c r="C27" s="141"/>
      <c r="D27" s="141"/>
      <c r="E27" s="143" t="s">
        <v>31</v>
      </c>
      <c r="F27" s="143"/>
      <c r="G27" s="143"/>
      <c r="H27" s="143"/>
      <c r="I27" s="144"/>
      <c r="J27" s="141"/>
      <c r="K27" s="141"/>
      <c r="L27" s="145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35"/>
      <c r="J28" s="37"/>
      <c r="K28" s="37"/>
      <c r="L28" s="13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6"/>
      <c r="E29" s="146"/>
      <c r="F29" s="146"/>
      <c r="G29" s="146"/>
      <c r="H29" s="146"/>
      <c r="I29" s="147"/>
      <c r="J29" s="146"/>
      <c r="K29" s="146"/>
      <c r="L29" s="13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8" t="s">
        <v>42</v>
      </c>
      <c r="E30" s="37"/>
      <c r="F30" s="37"/>
      <c r="G30" s="37"/>
      <c r="H30" s="37"/>
      <c r="I30" s="135"/>
      <c r="J30" s="149">
        <f>ROUND(J81,2)</f>
        <v>0</v>
      </c>
      <c r="K30" s="37"/>
      <c r="L30" s="13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6"/>
      <c r="E31" s="146"/>
      <c r="F31" s="146"/>
      <c r="G31" s="146"/>
      <c r="H31" s="146"/>
      <c r="I31" s="147"/>
      <c r="J31" s="146"/>
      <c r="K31" s="146"/>
      <c r="L31" s="13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0" t="s">
        <v>44</v>
      </c>
      <c r="G32" s="37"/>
      <c r="H32" s="37"/>
      <c r="I32" s="151" t="s">
        <v>43</v>
      </c>
      <c r="J32" s="150" t="s">
        <v>45</v>
      </c>
      <c r="K32" s="37"/>
      <c r="L32" s="13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46</v>
      </c>
      <c r="E33" s="133" t="s">
        <v>47</v>
      </c>
      <c r="F33" s="153">
        <f>ROUND((SUM(BE81:BE91)),2)</f>
        <v>0</v>
      </c>
      <c r="G33" s="37"/>
      <c r="H33" s="37"/>
      <c r="I33" s="154">
        <v>0.21</v>
      </c>
      <c r="J33" s="153">
        <f>ROUND(((SUM(BE81:BE91))*I33),2)</f>
        <v>0</v>
      </c>
      <c r="K33" s="37"/>
      <c r="L33" s="13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3" t="s">
        <v>48</v>
      </c>
      <c r="F34" s="153">
        <f>ROUND((SUM(BF81:BF91)),2)</f>
        <v>0</v>
      </c>
      <c r="G34" s="37"/>
      <c r="H34" s="37"/>
      <c r="I34" s="154">
        <v>0.15</v>
      </c>
      <c r="J34" s="153">
        <f>ROUND(((SUM(BF81:BF91))*I34),2)</f>
        <v>0</v>
      </c>
      <c r="K34" s="37"/>
      <c r="L34" s="13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3" t="s">
        <v>49</v>
      </c>
      <c r="F35" s="153">
        <f>ROUND((SUM(BG81:BG91)),2)</f>
        <v>0</v>
      </c>
      <c r="G35" s="37"/>
      <c r="H35" s="37"/>
      <c r="I35" s="154">
        <v>0.21</v>
      </c>
      <c r="J35" s="153">
        <f>0</f>
        <v>0</v>
      </c>
      <c r="K35" s="37"/>
      <c r="L35" s="13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3" t="s">
        <v>50</v>
      </c>
      <c r="F36" s="153">
        <f>ROUND((SUM(BH81:BH91)),2)</f>
        <v>0</v>
      </c>
      <c r="G36" s="37"/>
      <c r="H36" s="37"/>
      <c r="I36" s="154">
        <v>0.15</v>
      </c>
      <c r="J36" s="153">
        <f>0</f>
        <v>0</v>
      </c>
      <c r="K36" s="37"/>
      <c r="L36" s="13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3" t="s">
        <v>51</v>
      </c>
      <c r="F37" s="153">
        <f>ROUND((SUM(BI81:BI91)),2)</f>
        <v>0</v>
      </c>
      <c r="G37" s="37"/>
      <c r="H37" s="37"/>
      <c r="I37" s="154">
        <v>0</v>
      </c>
      <c r="J37" s="153">
        <f>0</f>
        <v>0</v>
      </c>
      <c r="K37" s="37"/>
      <c r="L37" s="13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35"/>
      <c r="J38" s="37"/>
      <c r="K38" s="37"/>
      <c r="L38" s="13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52</v>
      </c>
      <c r="E39" s="157"/>
      <c r="F39" s="157"/>
      <c r="G39" s="158" t="s">
        <v>53</v>
      </c>
      <c r="H39" s="159" t="s">
        <v>54</v>
      </c>
      <c r="I39" s="160"/>
      <c r="J39" s="161">
        <f>SUM(J30:J37)</f>
        <v>0</v>
      </c>
      <c r="K39" s="162"/>
      <c r="L39" s="13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63"/>
      <c r="C40" s="164"/>
      <c r="D40" s="164"/>
      <c r="E40" s="164"/>
      <c r="F40" s="164"/>
      <c r="G40" s="164"/>
      <c r="H40" s="164"/>
      <c r="I40" s="165"/>
      <c r="J40" s="164"/>
      <c r="K40" s="164"/>
      <c r="L40" s="13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13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102</v>
      </c>
      <c r="D45" s="39"/>
      <c r="E45" s="39"/>
      <c r="F45" s="39"/>
      <c r="G45" s="39"/>
      <c r="H45" s="39"/>
      <c r="I45" s="135"/>
      <c r="J45" s="39"/>
      <c r="K45" s="39"/>
      <c r="L45" s="13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13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135"/>
      <c r="J47" s="39"/>
      <c r="K47" s="39"/>
      <c r="L47" s="13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69" t="str">
        <f>E7</f>
        <v>Realizace plánu společných zařízení Košatka - I. etapa C11</v>
      </c>
      <c r="F48" s="31"/>
      <c r="G48" s="31"/>
      <c r="H48" s="31"/>
      <c r="I48" s="135"/>
      <c r="J48" s="39"/>
      <c r="K48" s="39"/>
      <c r="L48" s="13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100</v>
      </c>
      <c r="D49" s="39"/>
      <c r="E49" s="39"/>
      <c r="F49" s="39"/>
      <c r="G49" s="39"/>
      <c r="H49" s="39"/>
      <c r="I49" s="135"/>
      <c r="J49" s="39"/>
      <c r="K49" s="39"/>
      <c r="L49" s="13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SO 102_02 - 005.03 - Výsadba C11 - Následná péče - 2. rok</v>
      </c>
      <c r="F50" s="39"/>
      <c r="G50" s="39"/>
      <c r="H50" s="39"/>
      <c r="I50" s="135"/>
      <c r="J50" s="39"/>
      <c r="K50" s="39"/>
      <c r="L50" s="13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13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6" t="str">
        <f>F12</f>
        <v>Obec Stará Ves nad Ondřejnicí</v>
      </c>
      <c r="G52" s="39"/>
      <c r="H52" s="39"/>
      <c r="I52" s="139" t="s">
        <v>24</v>
      </c>
      <c r="J52" s="71" t="str">
        <f>IF(J12="","",J12)</f>
        <v>2. 5. 2019</v>
      </c>
      <c r="K52" s="39"/>
      <c r="L52" s="13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13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25.65" customHeight="1">
      <c r="A54" s="37"/>
      <c r="B54" s="38"/>
      <c r="C54" s="31" t="s">
        <v>26</v>
      </c>
      <c r="D54" s="39"/>
      <c r="E54" s="39"/>
      <c r="F54" s="26" t="str">
        <f>E15</f>
        <v>ČR-SPÚ, KPÚ pro MS kraj, Pobočka Frýdek-Místek</v>
      </c>
      <c r="G54" s="39"/>
      <c r="H54" s="39"/>
      <c r="I54" s="139" t="s">
        <v>34</v>
      </c>
      <c r="J54" s="35" t="str">
        <f>E21</f>
        <v>GEOCENTRUM, spol. s r. o.</v>
      </c>
      <c r="K54" s="39"/>
      <c r="L54" s="13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5.65" customHeight="1">
      <c r="A55" s="37"/>
      <c r="B55" s="38"/>
      <c r="C55" s="31" t="s">
        <v>32</v>
      </c>
      <c r="D55" s="39"/>
      <c r="E55" s="39"/>
      <c r="F55" s="26" t="str">
        <f>IF(E18="","",E18)</f>
        <v>Vyplň údaj</v>
      </c>
      <c r="G55" s="39"/>
      <c r="H55" s="39"/>
      <c r="I55" s="139" t="s">
        <v>39</v>
      </c>
      <c r="J55" s="35" t="str">
        <f>E24</f>
        <v>GEOCENTRUM, spol. s r. o.</v>
      </c>
      <c r="K55" s="39"/>
      <c r="L55" s="13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13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70" t="s">
        <v>103</v>
      </c>
      <c r="D57" s="171"/>
      <c r="E57" s="171"/>
      <c r="F57" s="171"/>
      <c r="G57" s="171"/>
      <c r="H57" s="171"/>
      <c r="I57" s="172"/>
      <c r="J57" s="173" t="s">
        <v>104</v>
      </c>
      <c r="K57" s="171"/>
      <c r="L57" s="13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13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74" t="s">
        <v>74</v>
      </c>
      <c r="D59" s="39"/>
      <c r="E59" s="39"/>
      <c r="F59" s="39"/>
      <c r="G59" s="39"/>
      <c r="H59" s="39"/>
      <c r="I59" s="135"/>
      <c r="J59" s="101">
        <f>J81</f>
        <v>0</v>
      </c>
      <c r="K59" s="39"/>
      <c r="L59" s="13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105</v>
      </c>
    </row>
    <row r="60" spans="1:31" s="9" customFormat="1" ht="24.95" customHeight="1">
      <c r="A60" s="9"/>
      <c r="B60" s="175"/>
      <c r="C60" s="176"/>
      <c r="D60" s="177" t="s">
        <v>106</v>
      </c>
      <c r="E60" s="178"/>
      <c r="F60" s="178"/>
      <c r="G60" s="178"/>
      <c r="H60" s="178"/>
      <c r="I60" s="179"/>
      <c r="J60" s="180">
        <f>J82</f>
        <v>0</v>
      </c>
      <c r="K60" s="176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83"/>
      <c r="D61" s="184" t="s">
        <v>107</v>
      </c>
      <c r="E61" s="185"/>
      <c r="F61" s="185"/>
      <c r="G61" s="185"/>
      <c r="H61" s="185"/>
      <c r="I61" s="186"/>
      <c r="J61" s="187">
        <f>J83</f>
        <v>0</v>
      </c>
      <c r="K61" s="183"/>
      <c r="L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135"/>
      <c r="J62" s="39"/>
      <c r="K62" s="39"/>
      <c r="L62" s="13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165"/>
      <c r="J63" s="59"/>
      <c r="K63" s="59"/>
      <c r="L63" s="13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168"/>
      <c r="J67" s="61"/>
      <c r="K67" s="61"/>
      <c r="L67" s="136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118</v>
      </c>
      <c r="D68" s="39"/>
      <c r="E68" s="39"/>
      <c r="F68" s="39"/>
      <c r="G68" s="39"/>
      <c r="H68" s="39"/>
      <c r="I68" s="135"/>
      <c r="J68" s="39"/>
      <c r="K68" s="39"/>
      <c r="L68" s="136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135"/>
      <c r="J69" s="39"/>
      <c r="K69" s="39"/>
      <c r="L69" s="136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135"/>
      <c r="J70" s="39"/>
      <c r="K70" s="39"/>
      <c r="L70" s="13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69" t="str">
        <f>E7</f>
        <v>Realizace plánu společných zařízení Košatka - I. etapa C11</v>
      </c>
      <c r="F71" s="31"/>
      <c r="G71" s="31"/>
      <c r="H71" s="31"/>
      <c r="I71" s="135"/>
      <c r="J71" s="39"/>
      <c r="K71" s="39"/>
      <c r="L71" s="13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100</v>
      </c>
      <c r="D72" s="39"/>
      <c r="E72" s="39"/>
      <c r="F72" s="39"/>
      <c r="G72" s="39"/>
      <c r="H72" s="39"/>
      <c r="I72" s="135"/>
      <c r="J72" s="39"/>
      <c r="K72" s="39"/>
      <c r="L72" s="13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8" t="str">
        <f>E9</f>
        <v>SO 102_02 - 005.03 - Výsadba C11 - Následná péče - 2. rok</v>
      </c>
      <c r="F73" s="39"/>
      <c r="G73" s="39"/>
      <c r="H73" s="39"/>
      <c r="I73" s="135"/>
      <c r="J73" s="39"/>
      <c r="K73" s="39"/>
      <c r="L73" s="13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135"/>
      <c r="J74" s="39"/>
      <c r="K74" s="39"/>
      <c r="L74" s="13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22</v>
      </c>
      <c r="D75" s="39"/>
      <c r="E75" s="39"/>
      <c r="F75" s="26" t="str">
        <f>F12</f>
        <v>Obec Stará Ves nad Ondřejnicí</v>
      </c>
      <c r="G75" s="39"/>
      <c r="H75" s="39"/>
      <c r="I75" s="139" t="s">
        <v>24</v>
      </c>
      <c r="J75" s="71" t="str">
        <f>IF(J12="","",J12)</f>
        <v>2. 5. 2019</v>
      </c>
      <c r="K75" s="39"/>
      <c r="L75" s="13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135"/>
      <c r="J76" s="39"/>
      <c r="K76" s="39"/>
      <c r="L76" s="13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25.65" customHeight="1">
      <c r="A77" s="37"/>
      <c r="B77" s="38"/>
      <c r="C77" s="31" t="s">
        <v>26</v>
      </c>
      <c r="D77" s="39"/>
      <c r="E77" s="39"/>
      <c r="F77" s="26" t="str">
        <f>E15</f>
        <v>ČR-SPÚ, KPÚ pro MS kraj, Pobočka Frýdek-Místek</v>
      </c>
      <c r="G77" s="39"/>
      <c r="H77" s="39"/>
      <c r="I77" s="139" t="s">
        <v>34</v>
      </c>
      <c r="J77" s="35" t="str">
        <f>E21</f>
        <v>GEOCENTRUM, spol. s r. o.</v>
      </c>
      <c r="K77" s="39"/>
      <c r="L77" s="13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25.65" customHeight="1">
      <c r="A78" s="37"/>
      <c r="B78" s="38"/>
      <c r="C78" s="31" t="s">
        <v>32</v>
      </c>
      <c r="D78" s="39"/>
      <c r="E78" s="39"/>
      <c r="F78" s="26" t="str">
        <f>IF(E18="","",E18)</f>
        <v>Vyplň údaj</v>
      </c>
      <c r="G78" s="39"/>
      <c r="H78" s="39"/>
      <c r="I78" s="139" t="s">
        <v>39</v>
      </c>
      <c r="J78" s="35" t="str">
        <f>E24</f>
        <v>GEOCENTRUM, spol. s r. o.</v>
      </c>
      <c r="K78" s="39"/>
      <c r="L78" s="13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135"/>
      <c r="J79" s="39"/>
      <c r="K79" s="39"/>
      <c r="L79" s="13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89"/>
      <c r="B80" s="190"/>
      <c r="C80" s="191" t="s">
        <v>119</v>
      </c>
      <c r="D80" s="192" t="s">
        <v>61</v>
      </c>
      <c r="E80" s="192" t="s">
        <v>57</v>
      </c>
      <c r="F80" s="192" t="s">
        <v>58</v>
      </c>
      <c r="G80" s="192" t="s">
        <v>120</v>
      </c>
      <c r="H80" s="192" t="s">
        <v>121</v>
      </c>
      <c r="I80" s="193" t="s">
        <v>122</v>
      </c>
      <c r="J80" s="192" t="s">
        <v>104</v>
      </c>
      <c r="K80" s="194" t="s">
        <v>123</v>
      </c>
      <c r="L80" s="195"/>
      <c r="M80" s="91" t="s">
        <v>31</v>
      </c>
      <c r="N80" s="92" t="s">
        <v>46</v>
      </c>
      <c r="O80" s="92" t="s">
        <v>124</v>
      </c>
      <c r="P80" s="92" t="s">
        <v>125</v>
      </c>
      <c r="Q80" s="92" t="s">
        <v>126</v>
      </c>
      <c r="R80" s="92" t="s">
        <v>127</v>
      </c>
      <c r="S80" s="92" t="s">
        <v>128</v>
      </c>
      <c r="T80" s="93" t="s">
        <v>129</v>
      </c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</row>
    <row r="81" spans="1:63" s="2" customFormat="1" ht="22.8" customHeight="1">
      <c r="A81" s="37"/>
      <c r="B81" s="38"/>
      <c r="C81" s="98" t="s">
        <v>130</v>
      </c>
      <c r="D81" s="39"/>
      <c r="E81" s="39"/>
      <c r="F81" s="39"/>
      <c r="G81" s="39"/>
      <c r="H81" s="39"/>
      <c r="I81" s="135"/>
      <c r="J81" s="196">
        <f>BK81</f>
        <v>0</v>
      </c>
      <c r="K81" s="39"/>
      <c r="L81" s="43"/>
      <c r="M81" s="94"/>
      <c r="N81" s="197"/>
      <c r="O81" s="95"/>
      <c r="P81" s="198">
        <f>P82</f>
        <v>0</v>
      </c>
      <c r="Q81" s="95"/>
      <c r="R81" s="198">
        <f>R82</f>
        <v>0</v>
      </c>
      <c r="S81" s="95"/>
      <c r="T81" s="199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75</v>
      </c>
      <c r="AU81" s="16" t="s">
        <v>105</v>
      </c>
      <c r="BK81" s="200">
        <f>BK82</f>
        <v>0</v>
      </c>
    </row>
    <row r="82" spans="1:63" s="12" customFormat="1" ht="25.9" customHeight="1">
      <c r="A82" s="12"/>
      <c r="B82" s="201"/>
      <c r="C82" s="202"/>
      <c r="D82" s="203" t="s">
        <v>75</v>
      </c>
      <c r="E82" s="204" t="s">
        <v>131</v>
      </c>
      <c r="F82" s="204" t="s">
        <v>132</v>
      </c>
      <c r="G82" s="202"/>
      <c r="H82" s="202"/>
      <c r="I82" s="205"/>
      <c r="J82" s="206">
        <f>BK82</f>
        <v>0</v>
      </c>
      <c r="K82" s="202"/>
      <c r="L82" s="207"/>
      <c r="M82" s="208"/>
      <c r="N82" s="209"/>
      <c r="O82" s="209"/>
      <c r="P82" s="210">
        <f>P83</f>
        <v>0</v>
      </c>
      <c r="Q82" s="209"/>
      <c r="R82" s="210">
        <f>R83</f>
        <v>0</v>
      </c>
      <c r="S82" s="209"/>
      <c r="T82" s="211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2" t="s">
        <v>84</v>
      </c>
      <c r="AT82" s="213" t="s">
        <v>75</v>
      </c>
      <c r="AU82" s="213" t="s">
        <v>76</v>
      </c>
      <c r="AY82" s="212" t="s">
        <v>133</v>
      </c>
      <c r="BK82" s="214">
        <f>BK83</f>
        <v>0</v>
      </c>
    </row>
    <row r="83" spans="1:63" s="12" customFormat="1" ht="22.8" customHeight="1">
      <c r="A83" s="12"/>
      <c r="B83" s="201"/>
      <c r="C83" s="202"/>
      <c r="D83" s="203" t="s">
        <v>75</v>
      </c>
      <c r="E83" s="215" t="s">
        <v>84</v>
      </c>
      <c r="F83" s="215" t="s">
        <v>134</v>
      </c>
      <c r="G83" s="202"/>
      <c r="H83" s="202"/>
      <c r="I83" s="205"/>
      <c r="J83" s="216">
        <f>BK83</f>
        <v>0</v>
      </c>
      <c r="K83" s="202"/>
      <c r="L83" s="207"/>
      <c r="M83" s="208"/>
      <c r="N83" s="209"/>
      <c r="O83" s="209"/>
      <c r="P83" s="210">
        <f>SUM(P84:P91)</f>
        <v>0</v>
      </c>
      <c r="Q83" s="209"/>
      <c r="R83" s="210">
        <f>SUM(R84:R91)</f>
        <v>0</v>
      </c>
      <c r="S83" s="209"/>
      <c r="T83" s="211">
        <f>SUM(T84:T91)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2" t="s">
        <v>84</v>
      </c>
      <c r="AT83" s="213" t="s">
        <v>75</v>
      </c>
      <c r="AU83" s="213" t="s">
        <v>84</v>
      </c>
      <c r="AY83" s="212" t="s">
        <v>133</v>
      </c>
      <c r="BK83" s="214">
        <f>SUM(BK84:BK91)</f>
        <v>0</v>
      </c>
    </row>
    <row r="84" spans="1:65" s="2" customFormat="1" ht="16.5" customHeight="1">
      <c r="A84" s="37"/>
      <c r="B84" s="38"/>
      <c r="C84" s="217" t="s">
        <v>84</v>
      </c>
      <c r="D84" s="217" t="s">
        <v>135</v>
      </c>
      <c r="E84" s="218" t="s">
        <v>506</v>
      </c>
      <c r="F84" s="219" t="s">
        <v>507</v>
      </c>
      <c r="G84" s="220" t="s">
        <v>317</v>
      </c>
      <c r="H84" s="221">
        <v>67</v>
      </c>
      <c r="I84" s="222"/>
      <c r="J84" s="223">
        <f>ROUND(I84*H84,2)</f>
        <v>0</v>
      </c>
      <c r="K84" s="219" t="s">
        <v>139</v>
      </c>
      <c r="L84" s="43"/>
      <c r="M84" s="224" t="s">
        <v>31</v>
      </c>
      <c r="N84" s="225" t="s">
        <v>47</v>
      </c>
      <c r="O84" s="83"/>
      <c r="P84" s="226">
        <f>O84*H84</f>
        <v>0</v>
      </c>
      <c r="Q84" s="226">
        <v>0</v>
      </c>
      <c r="R84" s="226">
        <f>Q84*H84</f>
        <v>0</v>
      </c>
      <c r="S84" s="226">
        <v>0</v>
      </c>
      <c r="T84" s="227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28" t="s">
        <v>140</v>
      </c>
      <c r="AT84" s="228" t="s">
        <v>135</v>
      </c>
      <c r="AU84" s="228" t="s">
        <v>86</v>
      </c>
      <c r="AY84" s="16" t="s">
        <v>133</v>
      </c>
      <c r="BE84" s="229">
        <f>IF(N84="základní",J84,0)</f>
        <v>0</v>
      </c>
      <c r="BF84" s="229">
        <f>IF(N84="snížená",J84,0)</f>
        <v>0</v>
      </c>
      <c r="BG84" s="229">
        <f>IF(N84="zákl. přenesená",J84,0)</f>
        <v>0</v>
      </c>
      <c r="BH84" s="229">
        <f>IF(N84="sníž. přenesená",J84,0)</f>
        <v>0</v>
      </c>
      <c r="BI84" s="229">
        <f>IF(N84="nulová",J84,0)</f>
        <v>0</v>
      </c>
      <c r="BJ84" s="16" t="s">
        <v>84</v>
      </c>
      <c r="BK84" s="229">
        <f>ROUND(I84*H84,2)</f>
        <v>0</v>
      </c>
      <c r="BL84" s="16" t="s">
        <v>140</v>
      </c>
      <c r="BM84" s="228" t="s">
        <v>518</v>
      </c>
    </row>
    <row r="85" spans="1:51" s="13" customFormat="1" ht="12">
      <c r="A85" s="13"/>
      <c r="B85" s="230"/>
      <c r="C85" s="231"/>
      <c r="D85" s="232" t="s">
        <v>142</v>
      </c>
      <c r="E85" s="233" t="s">
        <v>31</v>
      </c>
      <c r="F85" s="234" t="s">
        <v>444</v>
      </c>
      <c r="G85" s="231"/>
      <c r="H85" s="235">
        <v>67</v>
      </c>
      <c r="I85" s="236"/>
      <c r="J85" s="231"/>
      <c r="K85" s="231"/>
      <c r="L85" s="237"/>
      <c r="M85" s="238"/>
      <c r="N85" s="239"/>
      <c r="O85" s="239"/>
      <c r="P85" s="239"/>
      <c r="Q85" s="239"/>
      <c r="R85" s="239"/>
      <c r="S85" s="239"/>
      <c r="T85" s="240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41" t="s">
        <v>142</v>
      </c>
      <c r="AU85" s="241" t="s">
        <v>86</v>
      </c>
      <c r="AV85" s="13" t="s">
        <v>86</v>
      </c>
      <c r="AW85" s="13" t="s">
        <v>38</v>
      </c>
      <c r="AX85" s="13" t="s">
        <v>84</v>
      </c>
      <c r="AY85" s="241" t="s">
        <v>133</v>
      </c>
    </row>
    <row r="86" spans="1:65" s="2" customFormat="1" ht="16.5" customHeight="1">
      <c r="A86" s="37"/>
      <c r="B86" s="38"/>
      <c r="C86" s="217" t="s">
        <v>86</v>
      </c>
      <c r="D86" s="217" t="s">
        <v>135</v>
      </c>
      <c r="E86" s="218" t="s">
        <v>509</v>
      </c>
      <c r="F86" s="219" t="s">
        <v>510</v>
      </c>
      <c r="G86" s="220" t="s">
        <v>317</v>
      </c>
      <c r="H86" s="221">
        <v>67</v>
      </c>
      <c r="I86" s="222"/>
      <c r="J86" s="223">
        <f>ROUND(I86*H86,2)</f>
        <v>0</v>
      </c>
      <c r="K86" s="219" t="s">
        <v>139</v>
      </c>
      <c r="L86" s="43"/>
      <c r="M86" s="224" t="s">
        <v>31</v>
      </c>
      <c r="N86" s="225" t="s">
        <v>47</v>
      </c>
      <c r="O86" s="83"/>
      <c r="P86" s="226">
        <f>O86*H86</f>
        <v>0</v>
      </c>
      <c r="Q86" s="226">
        <v>0</v>
      </c>
      <c r="R86" s="226">
        <f>Q86*H86</f>
        <v>0</v>
      </c>
      <c r="S86" s="226">
        <v>0</v>
      </c>
      <c r="T86" s="227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28" t="s">
        <v>140</v>
      </c>
      <c r="AT86" s="228" t="s">
        <v>135</v>
      </c>
      <c r="AU86" s="228" t="s">
        <v>86</v>
      </c>
      <c r="AY86" s="16" t="s">
        <v>133</v>
      </c>
      <c r="BE86" s="229">
        <f>IF(N86="základní",J86,0)</f>
        <v>0</v>
      </c>
      <c r="BF86" s="229">
        <f>IF(N86="snížená",J86,0)</f>
        <v>0</v>
      </c>
      <c r="BG86" s="229">
        <f>IF(N86="zákl. přenesená",J86,0)</f>
        <v>0</v>
      </c>
      <c r="BH86" s="229">
        <f>IF(N86="sníž. přenesená",J86,0)</f>
        <v>0</v>
      </c>
      <c r="BI86" s="229">
        <f>IF(N86="nulová",J86,0)</f>
        <v>0</v>
      </c>
      <c r="BJ86" s="16" t="s">
        <v>84</v>
      </c>
      <c r="BK86" s="229">
        <f>ROUND(I86*H86,2)</f>
        <v>0</v>
      </c>
      <c r="BL86" s="16" t="s">
        <v>140</v>
      </c>
      <c r="BM86" s="228" t="s">
        <v>519</v>
      </c>
    </row>
    <row r="87" spans="1:51" s="13" customFormat="1" ht="12">
      <c r="A87" s="13"/>
      <c r="B87" s="230"/>
      <c r="C87" s="231"/>
      <c r="D87" s="232" t="s">
        <v>142</v>
      </c>
      <c r="E87" s="233" t="s">
        <v>31</v>
      </c>
      <c r="F87" s="234" t="s">
        <v>444</v>
      </c>
      <c r="G87" s="231"/>
      <c r="H87" s="235">
        <v>67</v>
      </c>
      <c r="I87" s="236"/>
      <c r="J87" s="231"/>
      <c r="K87" s="231"/>
      <c r="L87" s="237"/>
      <c r="M87" s="238"/>
      <c r="N87" s="239"/>
      <c r="O87" s="239"/>
      <c r="P87" s="239"/>
      <c r="Q87" s="239"/>
      <c r="R87" s="239"/>
      <c r="S87" s="239"/>
      <c r="T87" s="240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1" t="s">
        <v>142</v>
      </c>
      <c r="AU87" s="241" t="s">
        <v>86</v>
      </c>
      <c r="AV87" s="13" t="s">
        <v>86</v>
      </c>
      <c r="AW87" s="13" t="s">
        <v>38</v>
      </c>
      <c r="AX87" s="13" t="s">
        <v>84</v>
      </c>
      <c r="AY87" s="241" t="s">
        <v>133</v>
      </c>
    </row>
    <row r="88" spans="1:65" s="2" customFormat="1" ht="16.5" customHeight="1">
      <c r="A88" s="37"/>
      <c r="B88" s="38"/>
      <c r="C88" s="217" t="s">
        <v>148</v>
      </c>
      <c r="D88" s="217" t="s">
        <v>135</v>
      </c>
      <c r="E88" s="218" t="s">
        <v>512</v>
      </c>
      <c r="F88" s="219" t="s">
        <v>513</v>
      </c>
      <c r="G88" s="220" t="s">
        <v>138</v>
      </c>
      <c r="H88" s="221">
        <v>12.06</v>
      </c>
      <c r="I88" s="222"/>
      <c r="J88" s="223">
        <f>ROUND(I88*H88,2)</f>
        <v>0</v>
      </c>
      <c r="K88" s="219" t="s">
        <v>139</v>
      </c>
      <c r="L88" s="43"/>
      <c r="M88" s="224" t="s">
        <v>31</v>
      </c>
      <c r="N88" s="225" t="s">
        <v>47</v>
      </c>
      <c r="O88" s="83"/>
      <c r="P88" s="226">
        <f>O88*H88</f>
        <v>0</v>
      </c>
      <c r="Q88" s="226">
        <v>0</v>
      </c>
      <c r="R88" s="226">
        <f>Q88*H88</f>
        <v>0</v>
      </c>
      <c r="S88" s="226">
        <v>0</v>
      </c>
      <c r="T88" s="227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28" t="s">
        <v>140</v>
      </c>
      <c r="AT88" s="228" t="s">
        <v>135</v>
      </c>
      <c r="AU88" s="228" t="s">
        <v>86</v>
      </c>
      <c r="AY88" s="16" t="s">
        <v>133</v>
      </c>
      <c r="BE88" s="229">
        <f>IF(N88="základní",J88,0)</f>
        <v>0</v>
      </c>
      <c r="BF88" s="229">
        <f>IF(N88="snížená",J88,0)</f>
        <v>0</v>
      </c>
      <c r="BG88" s="229">
        <f>IF(N88="zákl. přenesená",J88,0)</f>
        <v>0</v>
      </c>
      <c r="BH88" s="229">
        <f>IF(N88="sníž. přenesená",J88,0)</f>
        <v>0</v>
      </c>
      <c r="BI88" s="229">
        <f>IF(N88="nulová",J88,0)</f>
        <v>0</v>
      </c>
      <c r="BJ88" s="16" t="s">
        <v>84</v>
      </c>
      <c r="BK88" s="229">
        <f>ROUND(I88*H88,2)</f>
        <v>0</v>
      </c>
      <c r="BL88" s="16" t="s">
        <v>140</v>
      </c>
      <c r="BM88" s="228" t="s">
        <v>520</v>
      </c>
    </row>
    <row r="89" spans="1:51" s="13" customFormat="1" ht="12">
      <c r="A89" s="13"/>
      <c r="B89" s="230"/>
      <c r="C89" s="231"/>
      <c r="D89" s="232" t="s">
        <v>142</v>
      </c>
      <c r="E89" s="233" t="s">
        <v>31</v>
      </c>
      <c r="F89" s="234" t="s">
        <v>515</v>
      </c>
      <c r="G89" s="231"/>
      <c r="H89" s="235">
        <v>12.06</v>
      </c>
      <c r="I89" s="236"/>
      <c r="J89" s="231"/>
      <c r="K89" s="231"/>
      <c r="L89" s="237"/>
      <c r="M89" s="238"/>
      <c r="N89" s="239"/>
      <c r="O89" s="239"/>
      <c r="P89" s="239"/>
      <c r="Q89" s="239"/>
      <c r="R89" s="239"/>
      <c r="S89" s="239"/>
      <c r="T89" s="240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1" t="s">
        <v>142</v>
      </c>
      <c r="AU89" s="241" t="s">
        <v>86</v>
      </c>
      <c r="AV89" s="13" t="s">
        <v>86</v>
      </c>
      <c r="AW89" s="13" t="s">
        <v>38</v>
      </c>
      <c r="AX89" s="13" t="s">
        <v>84</v>
      </c>
      <c r="AY89" s="241" t="s">
        <v>133</v>
      </c>
    </row>
    <row r="90" spans="1:65" s="2" customFormat="1" ht="16.5" customHeight="1">
      <c r="A90" s="37"/>
      <c r="B90" s="38"/>
      <c r="C90" s="217" t="s">
        <v>140</v>
      </c>
      <c r="D90" s="217" t="s">
        <v>135</v>
      </c>
      <c r="E90" s="218" t="s">
        <v>501</v>
      </c>
      <c r="F90" s="219" t="s">
        <v>502</v>
      </c>
      <c r="G90" s="220" t="s">
        <v>138</v>
      </c>
      <c r="H90" s="221">
        <v>12.06</v>
      </c>
      <c r="I90" s="222"/>
      <c r="J90" s="223">
        <f>ROUND(I90*H90,2)</f>
        <v>0</v>
      </c>
      <c r="K90" s="219" t="s">
        <v>139</v>
      </c>
      <c r="L90" s="43"/>
      <c r="M90" s="224" t="s">
        <v>31</v>
      </c>
      <c r="N90" s="225" t="s">
        <v>47</v>
      </c>
      <c r="O90" s="83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28" t="s">
        <v>140</v>
      </c>
      <c r="AT90" s="228" t="s">
        <v>135</v>
      </c>
      <c r="AU90" s="228" t="s">
        <v>86</v>
      </c>
      <c r="AY90" s="16" t="s">
        <v>133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16" t="s">
        <v>84</v>
      </c>
      <c r="BK90" s="229">
        <f>ROUND(I90*H90,2)</f>
        <v>0</v>
      </c>
      <c r="BL90" s="16" t="s">
        <v>140</v>
      </c>
      <c r="BM90" s="228" t="s">
        <v>521</v>
      </c>
    </row>
    <row r="91" spans="1:51" s="13" customFormat="1" ht="12">
      <c r="A91" s="13"/>
      <c r="B91" s="230"/>
      <c r="C91" s="231"/>
      <c r="D91" s="232" t="s">
        <v>142</v>
      </c>
      <c r="E91" s="233" t="s">
        <v>31</v>
      </c>
      <c r="F91" s="234" t="s">
        <v>515</v>
      </c>
      <c r="G91" s="231"/>
      <c r="H91" s="235">
        <v>12.06</v>
      </c>
      <c r="I91" s="236"/>
      <c r="J91" s="231"/>
      <c r="K91" s="231"/>
      <c r="L91" s="237"/>
      <c r="M91" s="259"/>
      <c r="N91" s="260"/>
      <c r="O91" s="260"/>
      <c r="P91" s="260"/>
      <c r="Q91" s="260"/>
      <c r="R91" s="260"/>
      <c r="S91" s="260"/>
      <c r="T91" s="261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1" t="s">
        <v>142</v>
      </c>
      <c r="AU91" s="241" t="s">
        <v>86</v>
      </c>
      <c r="AV91" s="13" t="s">
        <v>86</v>
      </c>
      <c r="AW91" s="13" t="s">
        <v>38</v>
      </c>
      <c r="AX91" s="13" t="s">
        <v>84</v>
      </c>
      <c r="AY91" s="241" t="s">
        <v>133</v>
      </c>
    </row>
    <row r="92" spans="1:31" s="2" customFormat="1" ht="6.95" customHeight="1">
      <c r="A92" s="37"/>
      <c r="B92" s="58"/>
      <c r="C92" s="59"/>
      <c r="D92" s="59"/>
      <c r="E92" s="59"/>
      <c r="F92" s="59"/>
      <c r="G92" s="59"/>
      <c r="H92" s="59"/>
      <c r="I92" s="165"/>
      <c r="J92" s="59"/>
      <c r="K92" s="59"/>
      <c r="L92" s="43"/>
      <c r="M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</sheetData>
  <sheetProtection password="CC35" sheet="1" objects="1" scenarios="1" formatColumns="0" formatRows="0" autoFilter="0"/>
  <autoFilter ref="C80:K91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98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9"/>
      <c r="AT3" s="16" t="s">
        <v>86</v>
      </c>
    </row>
    <row r="4" spans="2:46" s="1" customFormat="1" ht="24.95" customHeight="1">
      <c r="B4" s="19"/>
      <c r="D4" s="131" t="s">
        <v>99</v>
      </c>
      <c r="I4" s="127"/>
      <c r="L4" s="19"/>
      <c r="M4" s="132" t="s">
        <v>10</v>
      </c>
      <c r="AT4" s="16" t="s">
        <v>4</v>
      </c>
    </row>
    <row r="5" spans="2:12" s="1" customFormat="1" ht="6.95" customHeight="1">
      <c r="B5" s="19"/>
      <c r="I5" s="127"/>
      <c r="L5" s="19"/>
    </row>
    <row r="6" spans="2:12" s="1" customFormat="1" ht="12" customHeight="1">
      <c r="B6" s="19"/>
      <c r="D6" s="133" t="s">
        <v>16</v>
      </c>
      <c r="I6" s="127"/>
      <c r="L6" s="19"/>
    </row>
    <row r="7" spans="2:12" s="1" customFormat="1" ht="16.5" customHeight="1">
      <c r="B7" s="19"/>
      <c r="E7" s="134" t="str">
        <f>'Rekapitulace stavby'!K6</f>
        <v>Realizace plánu společných zařízení Košatka - I. etapa C11</v>
      </c>
      <c r="F7" s="133"/>
      <c r="G7" s="133"/>
      <c r="H7" s="133"/>
      <c r="I7" s="127"/>
      <c r="L7" s="19"/>
    </row>
    <row r="8" spans="1:31" s="2" customFormat="1" ht="12" customHeight="1">
      <c r="A8" s="37"/>
      <c r="B8" s="43"/>
      <c r="C8" s="37"/>
      <c r="D8" s="133" t="s">
        <v>100</v>
      </c>
      <c r="E8" s="37"/>
      <c r="F8" s="37"/>
      <c r="G8" s="37"/>
      <c r="H8" s="37"/>
      <c r="I8" s="135"/>
      <c r="J8" s="37"/>
      <c r="K8" s="37"/>
      <c r="L8" s="13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7" t="s">
        <v>522</v>
      </c>
      <c r="F9" s="37"/>
      <c r="G9" s="37"/>
      <c r="H9" s="37"/>
      <c r="I9" s="135"/>
      <c r="J9" s="37"/>
      <c r="K9" s="37"/>
      <c r="L9" s="13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35"/>
      <c r="J10" s="37"/>
      <c r="K10" s="37"/>
      <c r="L10" s="1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3" t="s">
        <v>18</v>
      </c>
      <c r="E11" s="37"/>
      <c r="F11" s="138" t="s">
        <v>31</v>
      </c>
      <c r="G11" s="37"/>
      <c r="H11" s="37"/>
      <c r="I11" s="139" t="s">
        <v>20</v>
      </c>
      <c r="J11" s="138" t="s">
        <v>31</v>
      </c>
      <c r="K11" s="37"/>
      <c r="L11" s="13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3" t="s">
        <v>22</v>
      </c>
      <c r="E12" s="37"/>
      <c r="F12" s="138" t="s">
        <v>23</v>
      </c>
      <c r="G12" s="37"/>
      <c r="H12" s="37"/>
      <c r="I12" s="139" t="s">
        <v>24</v>
      </c>
      <c r="J12" s="140" t="str">
        <f>'Rekapitulace stavby'!AN8</f>
        <v>2. 5. 2019</v>
      </c>
      <c r="K12" s="37"/>
      <c r="L12" s="13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35"/>
      <c r="J13" s="37"/>
      <c r="K13" s="37"/>
      <c r="L13" s="13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3" t="s">
        <v>26</v>
      </c>
      <c r="E14" s="37"/>
      <c r="F14" s="37"/>
      <c r="G14" s="37"/>
      <c r="H14" s="37"/>
      <c r="I14" s="139" t="s">
        <v>27</v>
      </c>
      <c r="J14" s="138" t="s">
        <v>28</v>
      </c>
      <c r="K14" s="37"/>
      <c r="L14" s="13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8" t="s">
        <v>29</v>
      </c>
      <c r="F15" s="37"/>
      <c r="G15" s="37"/>
      <c r="H15" s="37"/>
      <c r="I15" s="139" t="s">
        <v>30</v>
      </c>
      <c r="J15" s="138" t="s">
        <v>31</v>
      </c>
      <c r="K15" s="37"/>
      <c r="L15" s="13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35"/>
      <c r="J16" s="37"/>
      <c r="K16" s="37"/>
      <c r="L16" s="13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3" t="s">
        <v>32</v>
      </c>
      <c r="E17" s="37"/>
      <c r="F17" s="37"/>
      <c r="G17" s="37"/>
      <c r="H17" s="37"/>
      <c r="I17" s="139" t="s">
        <v>27</v>
      </c>
      <c r="J17" s="32" t="str">
        <f>'Rekapitulace stavby'!AN13</f>
        <v>Vyplň údaj</v>
      </c>
      <c r="K17" s="37"/>
      <c r="L17" s="13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8"/>
      <c r="G18" s="138"/>
      <c r="H18" s="138"/>
      <c r="I18" s="139" t="s">
        <v>30</v>
      </c>
      <c r="J18" s="32" t="str">
        <f>'Rekapitulace stavby'!AN14</f>
        <v>Vyplň údaj</v>
      </c>
      <c r="K18" s="37"/>
      <c r="L18" s="13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35"/>
      <c r="J19" s="37"/>
      <c r="K19" s="37"/>
      <c r="L19" s="13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3" t="s">
        <v>34</v>
      </c>
      <c r="E20" s="37"/>
      <c r="F20" s="37"/>
      <c r="G20" s="37"/>
      <c r="H20" s="37"/>
      <c r="I20" s="139" t="s">
        <v>27</v>
      </c>
      <c r="J20" s="138" t="s">
        <v>35</v>
      </c>
      <c r="K20" s="37"/>
      <c r="L20" s="13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8" t="s">
        <v>36</v>
      </c>
      <c r="F21" s="37"/>
      <c r="G21" s="37"/>
      <c r="H21" s="37"/>
      <c r="I21" s="139" t="s">
        <v>30</v>
      </c>
      <c r="J21" s="138" t="s">
        <v>37</v>
      </c>
      <c r="K21" s="37"/>
      <c r="L21" s="13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35"/>
      <c r="J22" s="37"/>
      <c r="K22" s="37"/>
      <c r="L22" s="13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3" t="s">
        <v>39</v>
      </c>
      <c r="E23" s="37"/>
      <c r="F23" s="37"/>
      <c r="G23" s="37"/>
      <c r="H23" s="37"/>
      <c r="I23" s="139" t="s">
        <v>27</v>
      </c>
      <c r="J23" s="138" t="s">
        <v>35</v>
      </c>
      <c r="K23" s="37"/>
      <c r="L23" s="13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8" t="s">
        <v>36</v>
      </c>
      <c r="F24" s="37"/>
      <c r="G24" s="37"/>
      <c r="H24" s="37"/>
      <c r="I24" s="139" t="s">
        <v>30</v>
      </c>
      <c r="J24" s="138" t="s">
        <v>37</v>
      </c>
      <c r="K24" s="37"/>
      <c r="L24" s="1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35"/>
      <c r="J25" s="37"/>
      <c r="K25" s="37"/>
      <c r="L25" s="13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3" t="s">
        <v>40</v>
      </c>
      <c r="E26" s="37"/>
      <c r="F26" s="37"/>
      <c r="G26" s="37"/>
      <c r="H26" s="37"/>
      <c r="I26" s="135"/>
      <c r="J26" s="37"/>
      <c r="K26" s="37"/>
      <c r="L26" s="13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1"/>
      <c r="B27" s="142"/>
      <c r="C27" s="141"/>
      <c r="D27" s="141"/>
      <c r="E27" s="143" t="s">
        <v>31</v>
      </c>
      <c r="F27" s="143"/>
      <c r="G27" s="143"/>
      <c r="H27" s="143"/>
      <c r="I27" s="144"/>
      <c r="J27" s="141"/>
      <c r="K27" s="141"/>
      <c r="L27" s="145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35"/>
      <c r="J28" s="37"/>
      <c r="K28" s="37"/>
      <c r="L28" s="13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6"/>
      <c r="E29" s="146"/>
      <c r="F29" s="146"/>
      <c r="G29" s="146"/>
      <c r="H29" s="146"/>
      <c r="I29" s="147"/>
      <c r="J29" s="146"/>
      <c r="K29" s="146"/>
      <c r="L29" s="13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8" t="s">
        <v>42</v>
      </c>
      <c r="E30" s="37"/>
      <c r="F30" s="37"/>
      <c r="G30" s="37"/>
      <c r="H30" s="37"/>
      <c r="I30" s="135"/>
      <c r="J30" s="149">
        <f>ROUND(J81,2)</f>
        <v>0</v>
      </c>
      <c r="K30" s="37"/>
      <c r="L30" s="13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6"/>
      <c r="E31" s="146"/>
      <c r="F31" s="146"/>
      <c r="G31" s="146"/>
      <c r="H31" s="146"/>
      <c r="I31" s="147"/>
      <c r="J31" s="146"/>
      <c r="K31" s="146"/>
      <c r="L31" s="13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0" t="s">
        <v>44</v>
      </c>
      <c r="G32" s="37"/>
      <c r="H32" s="37"/>
      <c r="I32" s="151" t="s">
        <v>43</v>
      </c>
      <c r="J32" s="150" t="s">
        <v>45</v>
      </c>
      <c r="K32" s="37"/>
      <c r="L32" s="13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46</v>
      </c>
      <c r="E33" s="133" t="s">
        <v>47</v>
      </c>
      <c r="F33" s="153">
        <f>ROUND((SUM(BE81:BE91)),2)</f>
        <v>0</v>
      </c>
      <c r="G33" s="37"/>
      <c r="H33" s="37"/>
      <c r="I33" s="154">
        <v>0.21</v>
      </c>
      <c r="J33" s="153">
        <f>ROUND(((SUM(BE81:BE91))*I33),2)</f>
        <v>0</v>
      </c>
      <c r="K33" s="37"/>
      <c r="L33" s="13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3" t="s">
        <v>48</v>
      </c>
      <c r="F34" s="153">
        <f>ROUND((SUM(BF81:BF91)),2)</f>
        <v>0</v>
      </c>
      <c r="G34" s="37"/>
      <c r="H34" s="37"/>
      <c r="I34" s="154">
        <v>0.15</v>
      </c>
      <c r="J34" s="153">
        <f>ROUND(((SUM(BF81:BF91))*I34),2)</f>
        <v>0</v>
      </c>
      <c r="K34" s="37"/>
      <c r="L34" s="13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3" t="s">
        <v>49</v>
      </c>
      <c r="F35" s="153">
        <f>ROUND((SUM(BG81:BG91)),2)</f>
        <v>0</v>
      </c>
      <c r="G35" s="37"/>
      <c r="H35" s="37"/>
      <c r="I35" s="154">
        <v>0.21</v>
      </c>
      <c r="J35" s="153">
        <f>0</f>
        <v>0</v>
      </c>
      <c r="K35" s="37"/>
      <c r="L35" s="13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3" t="s">
        <v>50</v>
      </c>
      <c r="F36" s="153">
        <f>ROUND((SUM(BH81:BH91)),2)</f>
        <v>0</v>
      </c>
      <c r="G36" s="37"/>
      <c r="H36" s="37"/>
      <c r="I36" s="154">
        <v>0.15</v>
      </c>
      <c r="J36" s="153">
        <f>0</f>
        <v>0</v>
      </c>
      <c r="K36" s="37"/>
      <c r="L36" s="13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3" t="s">
        <v>51</v>
      </c>
      <c r="F37" s="153">
        <f>ROUND((SUM(BI81:BI91)),2)</f>
        <v>0</v>
      </c>
      <c r="G37" s="37"/>
      <c r="H37" s="37"/>
      <c r="I37" s="154">
        <v>0</v>
      </c>
      <c r="J37" s="153">
        <f>0</f>
        <v>0</v>
      </c>
      <c r="K37" s="37"/>
      <c r="L37" s="13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35"/>
      <c r="J38" s="37"/>
      <c r="K38" s="37"/>
      <c r="L38" s="13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52</v>
      </c>
      <c r="E39" s="157"/>
      <c r="F39" s="157"/>
      <c r="G39" s="158" t="s">
        <v>53</v>
      </c>
      <c r="H39" s="159" t="s">
        <v>54</v>
      </c>
      <c r="I39" s="160"/>
      <c r="J39" s="161">
        <f>SUM(J30:J37)</f>
        <v>0</v>
      </c>
      <c r="K39" s="162"/>
      <c r="L39" s="13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63"/>
      <c r="C40" s="164"/>
      <c r="D40" s="164"/>
      <c r="E40" s="164"/>
      <c r="F40" s="164"/>
      <c r="G40" s="164"/>
      <c r="H40" s="164"/>
      <c r="I40" s="165"/>
      <c r="J40" s="164"/>
      <c r="K40" s="164"/>
      <c r="L40" s="13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13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102</v>
      </c>
      <c r="D45" s="39"/>
      <c r="E45" s="39"/>
      <c r="F45" s="39"/>
      <c r="G45" s="39"/>
      <c r="H45" s="39"/>
      <c r="I45" s="135"/>
      <c r="J45" s="39"/>
      <c r="K45" s="39"/>
      <c r="L45" s="13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13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135"/>
      <c r="J47" s="39"/>
      <c r="K47" s="39"/>
      <c r="L47" s="13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69" t="str">
        <f>E7</f>
        <v>Realizace plánu společných zařízení Košatka - I. etapa C11</v>
      </c>
      <c r="F48" s="31"/>
      <c r="G48" s="31"/>
      <c r="H48" s="31"/>
      <c r="I48" s="135"/>
      <c r="J48" s="39"/>
      <c r="K48" s="39"/>
      <c r="L48" s="13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100</v>
      </c>
      <c r="D49" s="39"/>
      <c r="E49" s="39"/>
      <c r="F49" s="39"/>
      <c r="G49" s="39"/>
      <c r="H49" s="39"/>
      <c r="I49" s="135"/>
      <c r="J49" s="39"/>
      <c r="K49" s="39"/>
      <c r="L49" s="13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SO 102_03 - 005.03 - Výsadba C11 - Následná péče - 3. rok</v>
      </c>
      <c r="F50" s="39"/>
      <c r="G50" s="39"/>
      <c r="H50" s="39"/>
      <c r="I50" s="135"/>
      <c r="J50" s="39"/>
      <c r="K50" s="39"/>
      <c r="L50" s="13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13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6" t="str">
        <f>F12</f>
        <v>Obec Stará Ves nad Ondřejnicí</v>
      </c>
      <c r="G52" s="39"/>
      <c r="H52" s="39"/>
      <c r="I52" s="139" t="s">
        <v>24</v>
      </c>
      <c r="J52" s="71" t="str">
        <f>IF(J12="","",J12)</f>
        <v>2. 5. 2019</v>
      </c>
      <c r="K52" s="39"/>
      <c r="L52" s="13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13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25.65" customHeight="1">
      <c r="A54" s="37"/>
      <c r="B54" s="38"/>
      <c r="C54" s="31" t="s">
        <v>26</v>
      </c>
      <c r="D54" s="39"/>
      <c r="E54" s="39"/>
      <c r="F54" s="26" t="str">
        <f>E15</f>
        <v>ČR-SPÚ, KPÚ pro MS kraj, Pobočka Frýdek-Místek</v>
      </c>
      <c r="G54" s="39"/>
      <c r="H54" s="39"/>
      <c r="I54" s="139" t="s">
        <v>34</v>
      </c>
      <c r="J54" s="35" t="str">
        <f>E21</f>
        <v>GEOCENTRUM, spol. s r. o.</v>
      </c>
      <c r="K54" s="39"/>
      <c r="L54" s="13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5.65" customHeight="1">
      <c r="A55" s="37"/>
      <c r="B55" s="38"/>
      <c r="C55" s="31" t="s">
        <v>32</v>
      </c>
      <c r="D55" s="39"/>
      <c r="E55" s="39"/>
      <c r="F55" s="26" t="str">
        <f>IF(E18="","",E18)</f>
        <v>Vyplň údaj</v>
      </c>
      <c r="G55" s="39"/>
      <c r="H55" s="39"/>
      <c r="I55" s="139" t="s">
        <v>39</v>
      </c>
      <c r="J55" s="35" t="str">
        <f>E24</f>
        <v>GEOCENTRUM, spol. s r. o.</v>
      </c>
      <c r="K55" s="39"/>
      <c r="L55" s="13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13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70" t="s">
        <v>103</v>
      </c>
      <c r="D57" s="171"/>
      <c r="E57" s="171"/>
      <c r="F57" s="171"/>
      <c r="G57" s="171"/>
      <c r="H57" s="171"/>
      <c r="I57" s="172"/>
      <c r="J57" s="173" t="s">
        <v>104</v>
      </c>
      <c r="K57" s="171"/>
      <c r="L57" s="13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13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74" t="s">
        <v>74</v>
      </c>
      <c r="D59" s="39"/>
      <c r="E59" s="39"/>
      <c r="F59" s="39"/>
      <c r="G59" s="39"/>
      <c r="H59" s="39"/>
      <c r="I59" s="135"/>
      <c r="J59" s="101">
        <f>J81</f>
        <v>0</v>
      </c>
      <c r="K59" s="39"/>
      <c r="L59" s="13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105</v>
      </c>
    </row>
    <row r="60" spans="1:31" s="9" customFormat="1" ht="24.95" customHeight="1">
      <c r="A60" s="9"/>
      <c r="B60" s="175"/>
      <c r="C60" s="176"/>
      <c r="D60" s="177" t="s">
        <v>106</v>
      </c>
      <c r="E60" s="178"/>
      <c r="F60" s="178"/>
      <c r="G60" s="178"/>
      <c r="H60" s="178"/>
      <c r="I60" s="179"/>
      <c r="J60" s="180">
        <f>J82</f>
        <v>0</v>
      </c>
      <c r="K60" s="176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83"/>
      <c r="D61" s="184" t="s">
        <v>107</v>
      </c>
      <c r="E61" s="185"/>
      <c r="F61" s="185"/>
      <c r="G61" s="185"/>
      <c r="H61" s="185"/>
      <c r="I61" s="186"/>
      <c r="J61" s="187">
        <f>J83</f>
        <v>0</v>
      </c>
      <c r="K61" s="183"/>
      <c r="L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135"/>
      <c r="J62" s="39"/>
      <c r="K62" s="39"/>
      <c r="L62" s="13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165"/>
      <c r="J63" s="59"/>
      <c r="K63" s="59"/>
      <c r="L63" s="13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168"/>
      <c r="J67" s="61"/>
      <c r="K67" s="61"/>
      <c r="L67" s="136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118</v>
      </c>
      <c r="D68" s="39"/>
      <c r="E68" s="39"/>
      <c r="F68" s="39"/>
      <c r="G68" s="39"/>
      <c r="H68" s="39"/>
      <c r="I68" s="135"/>
      <c r="J68" s="39"/>
      <c r="K68" s="39"/>
      <c r="L68" s="136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135"/>
      <c r="J69" s="39"/>
      <c r="K69" s="39"/>
      <c r="L69" s="136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135"/>
      <c r="J70" s="39"/>
      <c r="K70" s="39"/>
      <c r="L70" s="13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69" t="str">
        <f>E7</f>
        <v>Realizace plánu společných zařízení Košatka - I. etapa C11</v>
      </c>
      <c r="F71" s="31"/>
      <c r="G71" s="31"/>
      <c r="H71" s="31"/>
      <c r="I71" s="135"/>
      <c r="J71" s="39"/>
      <c r="K71" s="39"/>
      <c r="L71" s="13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100</v>
      </c>
      <c r="D72" s="39"/>
      <c r="E72" s="39"/>
      <c r="F72" s="39"/>
      <c r="G72" s="39"/>
      <c r="H72" s="39"/>
      <c r="I72" s="135"/>
      <c r="J72" s="39"/>
      <c r="K72" s="39"/>
      <c r="L72" s="13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8" t="str">
        <f>E9</f>
        <v>SO 102_03 - 005.03 - Výsadba C11 - Následná péče - 3. rok</v>
      </c>
      <c r="F73" s="39"/>
      <c r="G73" s="39"/>
      <c r="H73" s="39"/>
      <c r="I73" s="135"/>
      <c r="J73" s="39"/>
      <c r="K73" s="39"/>
      <c r="L73" s="13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135"/>
      <c r="J74" s="39"/>
      <c r="K74" s="39"/>
      <c r="L74" s="13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22</v>
      </c>
      <c r="D75" s="39"/>
      <c r="E75" s="39"/>
      <c r="F75" s="26" t="str">
        <f>F12</f>
        <v>Obec Stará Ves nad Ondřejnicí</v>
      </c>
      <c r="G75" s="39"/>
      <c r="H75" s="39"/>
      <c r="I75" s="139" t="s">
        <v>24</v>
      </c>
      <c r="J75" s="71" t="str">
        <f>IF(J12="","",J12)</f>
        <v>2. 5. 2019</v>
      </c>
      <c r="K75" s="39"/>
      <c r="L75" s="13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135"/>
      <c r="J76" s="39"/>
      <c r="K76" s="39"/>
      <c r="L76" s="13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25.65" customHeight="1">
      <c r="A77" s="37"/>
      <c r="B77" s="38"/>
      <c r="C77" s="31" t="s">
        <v>26</v>
      </c>
      <c r="D77" s="39"/>
      <c r="E77" s="39"/>
      <c r="F77" s="26" t="str">
        <f>E15</f>
        <v>ČR-SPÚ, KPÚ pro MS kraj, Pobočka Frýdek-Místek</v>
      </c>
      <c r="G77" s="39"/>
      <c r="H77" s="39"/>
      <c r="I77" s="139" t="s">
        <v>34</v>
      </c>
      <c r="J77" s="35" t="str">
        <f>E21</f>
        <v>GEOCENTRUM, spol. s r. o.</v>
      </c>
      <c r="K77" s="39"/>
      <c r="L77" s="13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25.65" customHeight="1">
      <c r="A78" s="37"/>
      <c r="B78" s="38"/>
      <c r="C78" s="31" t="s">
        <v>32</v>
      </c>
      <c r="D78" s="39"/>
      <c r="E78" s="39"/>
      <c r="F78" s="26" t="str">
        <f>IF(E18="","",E18)</f>
        <v>Vyplň údaj</v>
      </c>
      <c r="G78" s="39"/>
      <c r="H78" s="39"/>
      <c r="I78" s="139" t="s">
        <v>39</v>
      </c>
      <c r="J78" s="35" t="str">
        <f>E24</f>
        <v>GEOCENTRUM, spol. s r. o.</v>
      </c>
      <c r="K78" s="39"/>
      <c r="L78" s="13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135"/>
      <c r="J79" s="39"/>
      <c r="K79" s="39"/>
      <c r="L79" s="13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89"/>
      <c r="B80" s="190"/>
      <c r="C80" s="191" t="s">
        <v>119</v>
      </c>
      <c r="D80" s="192" t="s">
        <v>61</v>
      </c>
      <c r="E80" s="192" t="s">
        <v>57</v>
      </c>
      <c r="F80" s="192" t="s">
        <v>58</v>
      </c>
      <c r="G80" s="192" t="s">
        <v>120</v>
      </c>
      <c r="H80" s="192" t="s">
        <v>121</v>
      </c>
      <c r="I80" s="193" t="s">
        <v>122</v>
      </c>
      <c r="J80" s="192" t="s">
        <v>104</v>
      </c>
      <c r="K80" s="194" t="s">
        <v>123</v>
      </c>
      <c r="L80" s="195"/>
      <c r="M80" s="91" t="s">
        <v>31</v>
      </c>
      <c r="N80" s="92" t="s">
        <v>46</v>
      </c>
      <c r="O80" s="92" t="s">
        <v>124</v>
      </c>
      <c r="P80" s="92" t="s">
        <v>125</v>
      </c>
      <c r="Q80" s="92" t="s">
        <v>126</v>
      </c>
      <c r="R80" s="92" t="s">
        <v>127</v>
      </c>
      <c r="S80" s="92" t="s">
        <v>128</v>
      </c>
      <c r="T80" s="93" t="s">
        <v>129</v>
      </c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</row>
    <row r="81" spans="1:63" s="2" customFormat="1" ht="22.8" customHeight="1">
      <c r="A81" s="37"/>
      <c r="B81" s="38"/>
      <c r="C81" s="98" t="s">
        <v>130</v>
      </c>
      <c r="D81" s="39"/>
      <c r="E81" s="39"/>
      <c r="F81" s="39"/>
      <c r="G81" s="39"/>
      <c r="H81" s="39"/>
      <c r="I81" s="135"/>
      <c r="J81" s="196">
        <f>BK81</f>
        <v>0</v>
      </c>
      <c r="K81" s="39"/>
      <c r="L81" s="43"/>
      <c r="M81" s="94"/>
      <c r="N81" s="197"/>
      <c r="O81" s="95"/>
      <c r="P81" s="198">
        <f>P82</f>
        <v>0</v>
      </c>
      <c r="Q81" s="95"/>
      <c r="R81" s="198">
        <f>R82</f>
        <v>0</v>
      </c>
      <c r="S81" s="95"/>
      <c r="T81" s="199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75</v>
      </c>
      <c r="AU81" s="16" t="s">
        <v>105</v>
      </c>
      <c r="BK81" s="200">
        <f>BK82</f>
        <v>0</v>
      </c>
    </row>
    <row r="82" spans="1:63" s="12" customFormat="1" ht="25.9" customHeight="1">
      <c r="A82" s="12"/>
      <c r="B82" s="201"/>
      <c r="C82" s="202"/>
      <c r="D82" s="203" t="s">
        <v>75</v>
      </c>
      <c r="E82" s="204" t="s">
        <v>131</v>
      </c>
      <c r="F82" s="204" t="s">
        <v>132</v>
      </c>
      <c r="G82" s="202"/>
      <c r="H82" s="202"/>
      <c r="I82" s="205"/>
      <c r="J82" s="206">
        <f>BK82</f>
        <v>0</v>
      </c>
      <c r="K82" s="202"/>
      <c r="L82" s="207"/>
      <c r="M82" s="208"/>
      <c r="N82" s="209"/>
      <c r="O82" s="209"/>
      <c r="P82" s="210">
        <f>P83</f>
        <v>0</v>
      </c>
      <c r="Q82" s="209"/>
      <c r="R82" s="210">
        <f>R83</f>
        <v>0</v>
      </c>
      <c r="S82" s="209"/>
      <c r="T82" s="211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2" t="s">
        <v>84</v>
      </c>
      <c r="AT82" s="213" t="s">
        <v>75</v>
      </c>
      <c r="AU82" s="213" t="s">
        <v>76</v>
      </c>
      <c r="AY82" s="212" t="s">
        <v>133</v>
      </c>
      <c r="BK82" s="214">
        <f>BK83</f>
        <v>0</v>
      </c>
    </row>
    <row r="83" spans="1:63" s="12" customFormat="1" ht="22.8" customHeight="1">
      <c r="A83" s="12"/>
      <c r="B83" s="201"/>
      <c r="C83" s="202"/>
      <c r="D83" s="203" t="s">
        <v>75</v>
      </c>
      <c r="E83" s="215" t="s">
        <v>84</v>
      </c>
      <c r="F83" s="215" t="s">
        <v>134</v>
      </c>
      <c r="G83" s="202"/>
      <c r="H83" s="202"/>
      <c r="I83" s="205"/>
      <c r="J83" s="216">
        <f>BK83</f>
        <v>0</v>
      </c>
      <c r="K83" s="202"/>
      <c r="L83" s="207"/>
      <c r="M83" s="208"/>
      <c r="N83" s="209"/>
      <c r="O83" s="209"/>
      <c r="P83" s="210">
        <f>SUM(P84:P91)</f>
        <v>0</v>
      </c>
      <c r="Q83" s="209"/>
      <c r="R83" s="210">
        <f>SUM(R84:R91)</f>
        <v>0</v>
      </c>
      <c r="S83" s="209"/>
      <c r="T83" s="211">
        <f>SUM(T84:T91)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2" t="s">
        <v>84</v>
      </c>
      <c r="AT83" s="213" t="s">
        <v>75</v>
      </c>
      <c r="AU83" s="213" t="s">
        <v>84</v>
      </c>
      <c r="AY83" s="212" t="s">
        <v>133</v>
      </c>
      <c r="BK83" s="214">
        <f>SUM(BK84:BK91)</f>
        <v>0</v>
      </c>
    </row>
    <row r="84" spans="1:65" s="2" customFormat="1" ht="16.5" customHeight="1">
      <c r="A84" s="37"/>
      <c r="B84" s="38"/>
      <c r="C84" s="217" t="s">
        <v>84</v>
      </c>
      <c r="D84" s="217" t="s">
        <v>135</v>
      </c>
      <c r="E84" s="218" t="s">
        <v>506</v>
      </c>
      <c r="F84" s="219" t="s">
        <v>507</v>
      </c>
      <c r="G84" s="220" t="s">
        <v>317</v>
      </c>
      <c r="H84" s="221">
        <v>67</v>
      </c>
      <c r="I84" s="222"/>
      <c r="J84" s="223">
        <f>ROUND(I84*H84,2)</f>
        <v>0</v>
      </c>
      <c r="K84" s="219" t="s">
        <v>139</v>
      </c>
      <c r="L84" s="43"/>
      <c r="M84" s="224" t="s">
        <v>31</v>
      </c>
      <c r="N84" s="225" t="s">
        <v>47</v>
      </c>
      <c r="O84" s="83"/>
      <c r="P84" s="226">
        <f>O84*H84</f>
        <v>0</v>
      </c>
      <c r="Q84" s="226">
        <v>0</v>
      </c>
      <c r="R84" s="226">
        <f>Q84*H84</f>
        <v>0</v>
      </c>
      <c r="S84" s="226">
        <v>0</v>
      </c>
      <c r="T84" s="227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28" t="s">
        <v>140</v>
      </c>
      <c r="AT84" s="228" t="s">
        <v>135</v>
      </c>
      <c r="AU84" s="228" t="s">
        <v>86</v>
      </c>
      <c r="AY84" s="16" t="s">
        <v>133</v>
      </c>
      <c r="BE84" s="229">
        <f>IF(N84="základní",J84,0)</f>
        <v>0</v>
      </c>
      <c r="BF84" s="229">
        <f>IF(N84="snížená",J84,0)</f>
        <v>0</v>
      </c>
      <c r="BG84" s="229">
        <f>IF(N84="zákl. přenesená",J84,0)</f>
        <v>0</v>
      </c>
      <c r="BH84" s="229">
        <f>IF(N84="sníž. přenesená",J84,0)</f>
        <v>0</v>
      </c>
      <c r="BI84" s="229">
        <f>IF(N84="nulová",J84,0)</f>
        <v>0</v>
      </c>
      <c r="BJ84" s="16" t="s">
        <v>84</v>
      </c>
      <c r="BK84" s="229">
        <f>ROUND(I84*H84,2)</f>
        <v>0</v>
      </c>
      <c r="BL84" s="16" t="s">
        <v>140</v>
      </c>
      <c r="BM84" s="228" t="s">
        <v>523</v>
      </c>
    </row>
    <row r="85" spans="1:51" s="13" customFormat="1" ht="12">
      <c r="A85" s="13"/>
      <c r="B85" s="230"/>
      <c r="C85" s="231"/>
      <c r="D85" s="232" t="s">
        <v>142</v>
      </c>
      <c r="E85" s="233" t="s">
        <v>31</v>
      </c>
      <c r="F85" s="234" t="s">
        <v>444</v>
      </c>
      <c r="G85" s="231"/>
      <c r="H85" s="235">
        <v>67</v>
      </c>
      <c r="I85" s="236"/>
      <c r="J85" s="231"/>
      <c r="K85" s="231"/>
      <c r="L85" s="237"/>
      <c r="M85" s="238"/>
      <c r="N85" s="239"/>
      <c r="O85" s="239"/>
      <c r="P85" s="239"/>
      <c r="Q85" s="239"/>
      <c r="R85" s="239"/>
      <c r="S85" s="239"/>
      <c r="T85" s="240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41" t="s">
        <v>142</v>
      </c>
      <c r="AU85" s="241" t="s">
        <v>86</v>
      </c>
      <c r="AV85" s="13" t="s">
        <v>86</v>
      </c>
      <c r="AW85" s="13" t="s">
        <v>38</v>
      </c>
      <c r="AX85" s="13" t="s">
        <v>84</v>
      </c>
      <c r="AY85" s="241" t="s">
        <v>133</v>
      </c>
    </row>
    <row r="86" spans="1:65" s="2" customFormat="1" ht="16.5" customHeight="1">
      <c r="A86" s="37"/>
      <c r="B86" s="38"/>
      <c r="C86" s="217" t="s">
        <v>86</v>
      </c>
      <c r="D86" s="217" t="s">
        <v>135</v>
      </c>
      <c r="E86" s="218" t="s">
        <v>509</v>
      </c>
      <c r="F86" s="219" t="s">
        <v>510</v>
      </c>
      <c r="G86" s="220" t="s">
        <v>317</v>
      </c>
      <c r="H86" s="221">
        <v>67</v>
      </c>
      <c r="I86" s="222"/>
      <c r="J86" s="223">
        <f>ROUND(I86*H86,2)</f>
        <v>0</v>
      </c>
      <c r="K86" s="219" t="s">
        <v>139</v>
      </c>
      <c r="L86" s="43"/>
      <c r="M86" s="224" t="s">
        <v>31</v>
      </c>
      <c r="N86" s="225" t="s">
        <v>47</v>
      </c>
      <c r="O86" s="83"/>
      <c r="P86" s="226">
        <f>O86*H86</f>
        <v>0</v>
      </c>
      <c r="Q86" s="226">
        <v>0</v>
      </c>
      <c r="R86" s="226">
        <f>Q86*H86</f>
        <v>0</v>
      </c>
      <c r="S86" s="226">
        <v>0</v>
      </c>
      <c r="T86" s="227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28" t="s">
        <v>140</v>
      </c>
      <c r="AT86" s="228" t="s">
        <v>135</v>
      </c>
      <c r="AU86" s="228" t="s">
        <v>86</v>
      </c>
      <c r="AY86" s="16" t="s">
        <v>133</v>
      </c>
      <c r="BE86" s="229">
        <f>IF(N86="základní",J86,0)</f>
        <v>0</v>
      </c>
      <c r="BF86" s="229">
        <f>IF(N86="snížená",J86,0)</f>
        <v>0</v>
      </c>
      <c r="BG86" s="229">
        <f>IF(N86="zákl. přenesená",J86,0)</f>
        <v>0</v>
      </c>
      <c r="BH86" s="229">
        <f>IF(N86="sníž. přenesená",J86,0)</f>
        <v>0</v>
      </c>
      <c r="BI86" s="229">
        <f>IF(N86="nulová",J86,0)</f>
        <v>0</v>
      </c>
      <c r="BJ86" s="16" t="s">
        <v>84</v>
      </c>
      <c r="BK86" s="229">
        <f>ROUND(I86*H86,2)</f>
        <v>0</v>
      </c>
      <c r="BL86" s="16" t="s">
        <v>140</v>
      </c>
      <c r="BM86" s="228" t="s">
        <v>524</v>
      </c>
    </row>
    <row r="87" spans="1:51" s="13" customFormat="1" ht="12">
      <c r="A87" s="13"/>
      <c r="B87" s="230"/>
      <c r="C87" s="231"/>
      <c r="D87" s="232" t="s">
        <v>142</v>
      </c>
      <c r="E87" s="233" t="s">
        <v>31</v>
      </c>
      <c r="F87" s="234" t="s">
        <v>444</v>
      </c>
      <c r="G87" s="231"/>
      <c r="H87" s="235">
        <v>67</v>
      </c>
      <c r="I87" s="236"/>
      <c r="J87" s="231"/>
      <c r="K87" s="231"/>
      <c r="L87" s="237"/>
      <c r="M87" s="238"/>
      <c r="N87" s="239"/>
      <c r="O87" s="239"/>
      <c r="P87" s="239"/>
      <c r="Q87" s="239"/>
      <c r="R87" s="239"/>
      <c r="S87" s="239"/>
      <c r="T87" s="240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1" t="s">
        <v>142</v>
      </c>
      <c r="AU87" s="241" t="s">
        <v>86</v>
      </c>
      <c r="AV87" s="13" t="s">
        <v>86</v>
      </c>
      <c r="AW87" s="13" t="s">
        <v>38</v>
      </c>
      <c r="AX87" s="13" t="s">
        <v>84</v>
      </c>
      <c r="AY87" s="241" t="s">
        <v>133</v>
      </c>
    </row>
    <row r="88" spans="1:65" s="2" customFormat="1" ht="16.5" customHeight="1">
      <c r="A88" s="37"/>
      <c r="B88" s="38"/>
      <c r="C88" s="217" t="s">
        <v>148</v>
      </c>
      <c r="D88" s="217" t="s">
        <v>135</v>
      </c>
      <c r="E88" s="218" t="s">
        <v>512</v>
      </c>
      <c r="F88" s="219" t="s">
        <v>513</v>
      </c>
      <c r="G88" s="220" t="s">
        <v>138</v>
      </c>
      <c r="H88" s="221">
        <v>12.06</v>
      </c>
      <c r="I88" s="222"/>
      <c r="J88" s="223">
        <f>ROUND(I88*H88,2)</f>
        <v>0</v>
      </c>
      <c r="K88" s="219" t="s">
        <v>139</v>
      </c>
      <c r="L88" s="43"/>
      <c r="M88" s="224" t="s">
        <v>31</v>
      </c>
      <c r="N88" s="225" t="s">
        <v>47</v>
      </c>
      <c r="O88" s="83"/>
      <c r="P88" s="226">
        <f>O88*H88</f>
        <v>0</v>
      </c>
      <c r="Q88" s="226">
        <v>0</v>
      </c>
      <c r="R88" s="226">
        <f>Q88*H88</f>
        <v>0</v>
      </c>
      <c r="S88" s="226">
        <v>0</v>
      </c>
      <c r="T88" s="227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28" t="s">
        <v>140</v>
      </c>
      <c r="AT88" s="228" t="s">
        <v>135</v>
      </c>
      <c r="AU88" s="228" t="s">
        <v>86</v>
      </c>
      <c r="AY88" s="16" t="s">
        <v>133</v>
      </c>
      <c r="BE88" s="229">
        <f>IF(N88="základní",J88,0)</f>
        <v>0</v>
      </c>
      <c r="BF88" s="229">
        <f>IF(N88="snížená",J88,0)</f>
        <v>0</v>
      </c>
      <c r="BG88" s="229">
        <f>IF(N88="zákl. přenesená",J88,0)</f>
        <v>0</v>
      </c>
      <c r="BH88" s="229">
        <f>IF(N88="sníž. přenesená",J88,0)</f>
        <v>0</v>
      </c>
      <c r="BI88" s="229">
        <f>IF(N88="nulová",J88,0)</f>
        <v>0</v>
      </c>
      <c r="BJ88" s="16" t="s">
        <v>84</v>
      </c>
      <c r="BK88" s="229">
        <f>ROUND(I88*H88,2)</f>
        <v>0</v>
      </c>
      <c r="BL88" s="16" t="s">
        <v>140</v>
      </c>
      <c r="BM88" s="228" t="s">
        <v>525</v>
      </c>
    </row>
    <row r="89" spans="1:51" s="13" customFormat="1" ht="12">
      <c r="A89" s="13"/>
      <c r="B89" s="230"/>
      <c r="C89" s="231"/>
      <c r="D89" s="232" t="s">
        <v>142</v>
      </c>
      <c r="E89" s="233" t="s">
        <v>31</v>
      </c>
      <c r="F89" s="234" t="s">
        <v>515</v>
      </c>
      <c r="G89" s="231"/>
      <c r="H89" s="235">
        <v>12.06</v>
      </c>
      <c r="I89" s="236"/>
      <c r="J89" s="231"/>
      <c r="K89" s="231"/>
      <c r="L89" s="237"/>
      <c r="M89" s="238"/>
      <c r="N89" s="239"/>
      <c r="O89" s="239"/>
      <c r="P89" s="239"/>
      <c r="Q89" s="239"/>
      <c r="R89" s="239"/>
      <c r="S89" s="239"/>
      <c r="T89" s="240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1" t="s">
        <v>142</v>
      </c>
      <c r="AU89" s="241" t="s">
        <v>86</v>
      </c>
      <c r="AV89" s="13" t="s">
        <v>86</v>
      </c>
      <c r="AW89" s="13" t="s">
        <v>38</v>
      </c>
      <c r="AX89" s="13" t="s">
        <v>84</v>
      </c>
      <c r="AY89" s="241" t="s">
        <v>133</v>
      </c>
    </row>
    <row r="90" spans="1:65" s="2" customFormat="1" ht="16.5" customHeight="1">
      <c r="A90" s="37"/>
      <c r="B90" s="38"/>
      <c r="C90" s="217" t="s">
        <v>140</v>
      </c>
      <c r="D90" s="217" t="s">
        <v>135</v>
      </c>
      <c r="E90" s="218" t="s">
        <v>501</v>
      </c>
      <c r="F90" s="219" t="s">
        <v>502</v>
      </c>
      <c r="G90" s="220" t="s">
        <v>138</v>
      </c>
      <c r="H90" s="221">
        <v>12.06</v>
      </c>
      <c r="I90" s="222"/>
      <c r="J90" s="223">
        <f>ROUND(I90*H90,2)</f>
        <v>0</v>
      </c>
      <c r="K90" s="219" t="s">
        <v>139</v>
      </c>
      <c r="L90" s="43"/>
      <c r="M90" s="224" t="s">
        <v>31</v>
      </c>
      <c r="N90" s="225" t="s">
        <v>47</v>
      </c>
      <c r="O90" s="83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28" t="s">
        <v>140</v>
      </c>
      <c r="AT90" s="228" t="s">
        <v>135</v>
      </c>
      <c r="AU90" s="228" t="s">
        <v>86</v>
      </c>
      <c r="AY90" s="16" t="s">
        <v>133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16" t="s">
        <v>84</v>
      </c>
      <c r="BK90" s="229">
        <f>ROUND(I90*H90,2)</f>
        <v>0</v>
      </c>
      <c r="BL90" s="16" t="s">
        <v>140</v>
      </c>
      <c r="BM90" s="228" t="s">
        <v>526</v>
      </c>
    </row>
    <row r="91" spans="1:51" s="13" customFormat="1" ht="12">
      <c r="A91" s="13"/>
      <c r="B91" s="230"/>
      <c r="C91" s="231"/>
      <c r="D91" s="232" t="s">
        <v>142</v>
      </c>
      <c r="E91" s="233" t="s">
        <v>31</v>
      </c>
      <c r="F91" s="234" t="s">
        <v>515</v>
      </c>
      <c r="G91" s="231"/>
      <c r="H91" s="235">
        <v>12.06</v>
      </c>
      <c r="I91" s="236"/>
      <c r="J91" s="231"/>
      <c r="K91" s="231"/>
      <c r="L91" s="237"/>
      <c r="M91" s="259"/>
      <c r="N91" s="260"/>
      <c r="O91" s="260"/>
      <c r="P91" s="260"/>
      <c r="Q91" s="260"/>
      <c r="R91" s="260"/>
      <c r="S91" s="260"/>
      <c r="T91" s="261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1" t="s">
        <v>142</v>
      </c>
      <c r="AU91" s="241" t="s">
        <v>86</v>
      </c>
      <c r="AV91" s="13" t="s">
        <v>86</v>
      </c>
      <c r="AW91" s="13" t="s">
        <v>38</v>
      </c>
      <c r="AX91" s="13" t="s">
        <v>84</v>
      </c>
      <c r="AY91" s="241" t="s">
        <v>133</v>
      </c>
    </row>
    <row r="92" spans="1:31" s="2" customFormat="1" ht="6.95" customHeight="1">
      <c r="A92" s="37"/>
      <c r="B92" s="58"/>
      <c r="C92" s="59"/>
      <c r="D92" s="59"/>
      <c r="E92" s="59"/>
      <c r="F92" s="59"/>
      <c r="G92" s="59"/>
      <c r="H92" s="59"/>
      <c r="I92" s="165"/>
      <c r="J92" s="59"/>
      <c r="K92" s="59"/>
      <c r="L92" s="43"/>
      <c r="M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</sheetData>
  <sheetProtection password="CC35" sheet="1" objects="1" scenarios="1" formatColumns="0" formatRows="0" autoFilter="0"/>
  <autoFilter ref="C80:K91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2" customWidth="1"/>
    <col min="2" max="2" width="1.7109375" style="262" customWidth="1"/>
    <col min="3" max="4" width="5.00390625" style="262" customWidth="1"/>
    <col min="5" max="5" width="11.7109375" style="262" customWidth="1"/>
    <col min="6" max="6" width="9.140625" style="262" customWidth="1"/>
    <col min="7" max="7" width="5.00390625" style="262" customWidth="1"/>
    <col min="8" max="8" width="77.8515625" style="262" customWidth="1"/>
    <col min="9" max="10" width="20.00390625" style="262" customWidth="1"/>
    <col min="11" max="11" width="1.7109375" style="262" customWidth="1"/>
  </cols>
  <sheetData>
    <row r="1" s="1" customFormat="1" ht="37.5" customHeight="1"/>
    <row r="2" spans="2:11" s="1" customFormat="1" ht="7.5" customHeight="1">
      <c r="B2" s="263"/>
      <c r="C2" s="264"/>
      <c r="D2" s="264"/>
      <c r="E2" s="264"/>
      <c r="F2" s="264"/>
      <c r="G2" s="264"/>
      <c r="H2" s="264"/>
      <c r="I2" s="264"/>
      <c r="J2" s="264"/>
      <c r="K2" s="265"/>
    </row>
    <row r="3" spans="2:11" s="14" customFormat="1" ht="45" customHeight="1">
      <c r="B3" s="266"/>
      <c r="C3" s="267" t="s">
        <v>527</v>
      </c>
      <c r="D3" s="267"/>
      <c r="E3" s="267"/>
      <c r="F3" s="267"/>
      <c r="G3" s="267"/>
      <c r="H3" s="267"/>
      <c r="I3" s="267"/>
      <c r="J3" s="267"/>
      <c r="K3" s="268"/>
    </row>
    <row r="4" spans="2:11" s="1" customFormat="1" ht="25.5" customHeight="1">
      <c r="B4" s="269"/>
      <c r="C4" s="270" t="s">
        <v>528</v>
      </c>
      <c r="D4" s="270"/>
      <c r="E4" s="270"/>
      <c r="F4" s="270"/>
      <c r="G4" s="270"/>
      <c r="H4" s="270"/>
      <c r="I4" s="270"/>
      <c r="J4" s="270"/>
      <c r="K4" s="271"/>
    </row>
    <row r="5" spans="2:11" s="1" customFormat="1" ht="5.25" customHeight="1">
      <c r="B5" s="269"/>
      <c r="C5" s="272"/>
      <c r="D5" s="272"/>
      <c r="E5" s="272"/>
      <c r="F5" s="272"/>
      <c r="G5" s="272"/>
      <c r="H5" s="272"/>
      <c r="I5" s="272"/>
      <c r="J5" s="272"/>
      <c r="K5" s="271"/>
    </row>
    <row r="6" spans="2:11" s="1" customFormat="1" ht="15" customHeight="1">
      <c r="B6" s="269"/>
      <c r="C6" s="273" t="s">
        <v>529</v>
      </c>
      <c r="D6" s="273"/>
      <c r="E6" s="273"/>
      <c r="F6" s="273"/>
      <c r="G6" s="273"/>
      <c r="H6" s="273"/>
      <c r="I6" s="273"/>
      <c r="J6" s="273"/>
      <c r="K6" s="271"/>
    </row>
    <row r="7" spans="2:11" s="1" customFormat="1" ht="15" customHeight="1">
      <c r="B7" s="274"/>
      <c r="C7" s="273" t="s">
        <v>530</v>
      </c>
      <c r="D7" s="273"/>
      <c r="E7" s="273"/>
      <c r="F7" s="273"/>
      <c r="G7" s="273"/>
      <c r="H7" s="273"/>
      <c r="I7" s="273"/>
      <c r="J7" s="273"/>
      <c r="K7" s="271"/>
    </row>
    <row r="8" spans="2:11" s="1" customFormat="1" ht="12.75" customHeight="1">
      <c r="B8" s="274"/>
      <c r="C8" s="273"/>
      <c r="D8" s="273"/>
      <c r="E8" s="273"/>
      <c r="F8" s="273"/>
      <c r="G8" s="273"/>
      <c r="H8" s="273"/>
      <c r="I8" s="273"/>
      <c r="J8" s="273"/>
      <c r="K8" s="271"/>
    </row>
    <row r="9" spans="2:11" s="1" customFormat="1" ht="15" customHeight="1">
      <c r="B9" s="274"/>
      <c r="C9" s="273" t="s">
        <v>531</v>
      </c>
      <c r="D9" s="273"/>
      <c r="E9" s="273"/>
      <c r="F9" s="273"/>
      <c r="G9" s="273"/>
      <c r="H9" s="273"/>
      <c r="I9" s="273"/>
      <c r="J9" s="273"/>
      <c r="K9" s="271"/>
    </row>
    <row r="10" spans="2:11" s="1" customFormat="1" ht="15" customHeight="1">
      <c r="B10" s="274"/>
      <c r="C10" s="273"/>
      <c r="D10" s="273" t="s">
        <v>532</v>
      </c>
      <c r="E10" s="273"/>
      <c r="F10" s="273"/>
      <c r="G10" s="273"/>
      <c r="H10" s="273"/>
      <c r="I10" s="273"/>
      <c r="J10" s="273"/>
      <c r="K10" s="271"/>
    </row>
    <row r="11" spans="2:11" s="1" customFormat="1" ht="15" customHeight="1">
      <c r="B11" s="274"/>
      <c r="C11" s="275"/>
      <c r="D11" s="273" t="s">
        <v>533</v>
      </c>
      <c r="E11" s="273"/>
      <c r="F11" s="273"/>
      <c r="G11" s="273"/>
      <c r="H11" s="273"/>
      <c r="I11" s="273"/>
      <c r="J11" s="273"/>
      <c r="K11" s="271"/>
    </row>
    <row r="12" spans="2:11" s="1" customFormat="1" ht="15" customHeight="1">
      <c r="B12" s="274"/>
      <c r="C12" s="275"/>
      <c r="D12" s="273"/>
      <c r="E12" s="273"/>
      <c r="F12" s="273"/>
      <c r="G12" s="273"/>
      <c r="H12" s="273"/>
      <c r="I12" s="273"/>
      <c r="J12" s="273"/>
      <c r="K12" s="271"/>
    </row>
    <row r="13" spans="2:11" s="1" customFormat="1" ht="15" customHeight="1">
      <c r="B13" s="274"/>
      <c r="C13" s="275"/>
      <c r="D13" s="276" t="s">
        <v>534</v>
      </c>
      <c r="E13" s="273"/>
      <c r="F13" s="273"/>
      <c r="G13" s="273"/>
      <c r="H13" s="273"/>
      <c r="I13" s="273"/>
      <c r="J13" s="273"/>
      <c r="K13" s="271"/>
    </row>
    <row r="14" spans="2:11" s="1" customFormat="1" ht="12.75" customHeight="1">
      <c r="B14" s="274"/>
      <c r="C14" s="275"/>
      <c r="D14" s="275"/>
      <c r="E14" s="275"/>
      <c r="F14" s="275"/>
      <c r="G14" s="275"/>
      <c r="H14" s="275"/>
      <c r="I14" s="275"/>
      <c r="J14" s="275"/>
      <c r="K14" s="271"/>
    </row>
    <row r="15" spans="2:11" s="1" customFormat="1" ht="15" customHeight="1">
      <c r="B15" s="274"/>
      <c r="C15" s="275"/>
      <c r="D15" s="273" t="s">
        <v>535</v>
      </c>
      <c r="E15" s="273"/>
      <c r="F15" s="273"/>
      <c r="G15" s="273"/>
      <c r="H15" s="273"/>
      <c r="I15" s="273"/>
      <c r="J15" s="273"/>
      <c r="K15" s="271"/>
    </row>
    <row r="16" spans="2:11" s="1" customFormat="1" ht="15" customHeight="1">
      <c r="B16" s="274"/>
      <c r="C16" s="275"/>
      <c r="D16" s="273" t="s">
        <v>536</v>
      </c>
      <c r="E16" s="273"/>
      <c r="F16" s="273"/>
      <c r="G16" s="273"/>
      <c r="H16" s="273"/>
      <c r="I16" s="273"/>
      <c r="J16" s="273"/>
      <c r="K16" s="271"/>
    </row>
    <row r="17" spans="2:11" s="1" customFormat="1" ht="15" customHeight="1">
      <c r="B17" s="274"/>
      <c r="C17" s="275"/>
      <c r="D17" s="273" t="s">
        <v>537</v>
      </c>
      <c r="E17" s="273"/>
      <c r="F17" s="273"/>
      <c r="G17" s="273"/>
      <c r="H17" s="273"/>
      <c r="I17" s="273"/>
      <c r="J17" s="273"/>
      <c r="K17" s="271"/>
    </row>
    <row r="18" spans="2:11" s="1" customFormat="1" ht="15" customHeight="1">
      <c r="B18" s="274"/>
      <c r="C18" s="275"/>
      <c r="D18" s="275"/>
      <c r="E18" s="277" t="s">
        <v>83</v>
      </c>
      <c r="F18" s="273" t="s">
        <v>538</v>
      </c>
      <c r="G18" s="273"/>
      <c r="H18" s="273"/>
      <c r="I18" s="273"/>
      <c r="J18" s="273"/>
      <c r="K18" s="271"/>
    </row>
    <row r="19" spans="2:11" s="1" customFormat="1" ht="15" customHeight="1">
      <c r="B19" s="274"/>
      <c r="C19" s="275"/>
      <c r="D19" s="275"/>
      <c r="E19" s="277" t="s">
        <v>539</v>
      </c>
      <c r="F19" s="273" t="s">
        <v>540</v>
      </c>
      <c r="G19" s="273"/>
      <c r="H19" s="273"/>
      <c r="I19" s="273"/>
      <c r="J19" s="273"/>
      <c r="K19" s="271"/>
    </row>
    <row r="20" spans="2:11" s="1" customFormat="1" ht="15" customHeight="1">
      <c r="B20" s="274"/>
      <c r="C20" s="275"/>
      <c r="D20" s="275"/>
      <c r="E20" s="277" t="s">
        <v>541</v>
      </c>
      <c r="F20" s="273" t="s">
        <v>542</v>
      </c>
      <c r="G20" s="273"/>
      <c r="H20" s="273"/>
      <c r="I20" s="273"/>
      <c r="J20" s="273"/>
      <c r="K20" s="271"/>
    </row>
    <row r="21" spans="2:11" s="1" customFormat="1" ht="15" customHeight="1">
      <c r="B21" s="274"/>
      <c r="C21" s="275"/>
      <c r="D21" s="275"/>
      <c r="E21" s="277" t="s">
        <v>543</v>
      </c>
      <c r="F21" s="273" t="s">
        <v>544</v>
      </c>
      <c r="G21" s="273"/>
      <c r="H21" s="273"/>
      <c r="I21" s="273"/>
      <c r="J21" s="273"/>
      <c r="K21" s="271"/>
    </row>
    <row r="22" spans="2:11" s="1" customFormat="1" ht="15" customHeight="1">
      <c r="B22" s="274"/>
      <c r="C22" s="275"/>
      <c r="D22" s="275"/>
      <c r="E22" s="277" t="s">
        <v>545</v>
      </c>
      <c r="F22" s="273" t="s">
        <v>546</v>
      </c>
      <c r="G22" s="273"/>
      <c r="H22" s="273"/>
      <c r="I22" s="273"/>
      <c r="J22" s="273"/>
      <c r="K22" s="271"/>
    </row>
    <row r="23" spans="2:11" s="1" customFormat="1" ht="15" customHeight="1">
      <c r="B23" s="274"/>
      <c r="C23" s="275"/>
      <c r="D23" s="275"/>
      <c r="E23" s="277" t="s">
        <v>547</v>
      </c>
      <c r="F23" s="273" t="s">
        <v>548</v>
      </c>
      <c r="G23" s="273"/>
      <c r="H23" s="273"/>
      <c r="I23" s="273"/>
      <c r="J23" s="273"/>
      <c r="K23" s="271"/>
    </row>
    <row r="24" spans="2:11" s="1" customFormat="1" ht="12.75" customHeight="1">
      <c r="B24" s="274"/>
      <c r="C24" s="275"/>
      <c r="D24" s="275"/>
      <c r="E24" s="275"/>
      <c r="F24" s="275"/>
      <c r="G24" s="275"/>
      <c r="H24" s="275"/>
      <c r="I24" s="275"/>
      <c r="J24" s="275"/>
      <c r="K24" s="271"/>
    </row>
    <row r="25" spans="2:11" s="1" customFormat="1" ht="15" customHeight="1">
      <c r="B25" s="274"/>
      <c r="C25" s="273" t="s">
        <v>549</v>
      </c>
      <c r="D25" s="273"/>
      <c r="E25" s="273"/>
      <c r="F25" s="273"/>
      <c r="G25" s="273"/>
      <c r="H25" s="273"/>
      <c r="I25" s="273"/>
      <c r="J25" s="273"/>
      <c r="K25" s="271"/>
    </row>
    <row r="26" spans="2:11" s="1" customFormat="1" ht="15" customHeight="1">
      <c r="B26" s="274"/>
      <c r="C26" s="273" t="s">
        <v>550</v>
      </c>
      <c r="D26" s="273"/>
      <c r="E26" s="273"/>
      <c r="F26" s="273"/>
      <c r="G26" s="273"/>
      <c r="H26" s="273"/>
      <c r="I26" s="273"/>
      <c r="J26" s="273"/>
      <c r="K26" s="271"/>
    </row>
    <row r="27" spans="2:11" s="1" customFormat="1" ht="15" customHeight="1">
      <c r="B27" s="274"/>
      <c r="C27" s="273"/>
      <c r="D27" s="273" t="s">
        <v>551</v>
      </c>
      <c r="E27" s="273"/>
      <c r="F27" s="273"/>
      <c r="G27" s="273"/>
      <c r="H27" s="273"/>
      <c r="I27" s="273"/>
      <c r="J27" s="273"/>
      <c r="K27" s="271"/>
    </row>
    <row r="28" spans="2:11" s="1" customFormat="1" ht="15" customHeight="1">
      <c r="B28" s="274"/>
      <c r="C28" s="275"/>
      <c r="D28" s="273" t="s">
        <v>552</v>
      </c>
      <c r="E28" s="273"/>
      <c r="F28" s="273"/>
      <c r="G28" s="273"/>
      <c r="H28" s="273"/>
      <c r="I28" s="273"/>
      <c r="J28" s="273"/>
      <c r="K28" s="271"/>
    </row>
    <row r="29" spans="2:11" s="1" customFormat="1" ht="12.75" customHeight="1">
      <c r="B29" s="274"/>
      <c r="C29" s="275"/>
      <c r="D29" s="275"/>
      <c r="E29" s="275"/>
      <c r="F29" s="275"/>
      <c r="G29" s="275"/>
      <c r="H29" s="275"/>
      <c r="I29" s="275"/>
      <c r="J29" s="275"/>
      <c r="K29" s="271"/>
    </row>
    <row r="30" spans="2:11" s="1" customFormat="1" ht="15" customHeight="1">
      <c r="B30" s="274"/>
      <c r="C30" s="275"/>
      <c r="D30" s="273" t="s">
        <v>553</v>
      </c>
      <c r="E30" s="273"/>
      <c r="F30" s="273"/>
      <c r="G30" s="273"/>
      <c r="H30" s="273"/>
      <c r="I30" s="273"/>
      <c r="J30" s="273"/>
      <c r="K30" s="271"/>
    </row>
    <row r="31" spans="2:11" s="1" customFormat="1" ht="15" customHeight="1">
      <c r="B31" s="274"/>
      <c r="C31" s="275"/>
      <c r="D31" s="273" t="s">
        <v>554</v>
      </c>
      <c r="E31" s="273"/>
      <c r="F31" s="273"/>
      <c r="G31" s="273"/>
      <c r="H31" s="273"/>
      <c r="I31" s="273"/>
      <c r="J31" s="273"/>
      <c r="K31" s="271"/>
    </row>
    <row r="32" spans="2:11" s="1" customFormat="1" ht="12.75" customHeight="1">
      <c r="B32" s="274"/>
      <c r="C32" s="275"/>
      <c r="D32" s="275"/>
      <c r="E32" s="275"/>
      <c r="F32" s="275"/>
      <c r="G32" s="275"/>
      <c r="H32" s="275"/>
      <c r="I32" s="275"/>
      <c r="J32" s="275"/>
      <c r="K32" s="271"/>
    </row>
    <row r="33" spans="2:11" s="1" customFormat="1" ht="15" customHeight="1">
      <c r="B33" s="274"/>
      <c r="C33" s="275"/>
      <c r="D33" s="273" t="s">
        <v>555</v>
      </c>
      <c r="E33" s="273"/>
      <c r="F33" s="273"/>
      <c r="G33" s="273"/>
      <c r="H33" s="273"/>
      <c r="I33" s="273"/>
      <c r="J33" s="273"/>
      <c r="K33" s="271"/>
    </row>
    <row r="34" spans="2:11" s="1" customFormat="1" ht="15" customHeight="1">
      <c r="B34" s="274"/>
      <c r="C34" s="275"/>
      <c r="D34" s="273" t="s">
        <v>556</v>
      </c>
      <c r="E34" s="273"/>
      <c r="F34" s="273"/>
      <c r="G34" s="273"/>
      <c r="H34" s="273"/>
      <c r="I34" s="273"/>
      <c r="J34" s="273"/>
      <c r="K34" s="271"/>
    </row>
    <row r="35" spans="2:11" s="1" customFormat="1" ht="15" customHeight="1">
      <c r="B35" s="274"/>
      <c r="C35" s="275"/>
      <c r="D35" s="273" t="s">
        <v>557</v>
      </c>
      <c r="E35" s="273"/>
      <c r="F35" s="273"/>
      <c r="G35" s="273"/>
      <c r="H35" s="273"/>
      <c r="I35" s="273"/>
      <c r="J35" s="273"/>
      <c r="K35" s="271"/>
    </row>
    <row r="36" spans="2:11" s="1" customFormat="1" ht="15" customHeight="1">
      <c r="B36" s="274"/>
      <c r="C36" s="275"/>
      <c r="D36" s="273"/>
      <c r="E36" s="276" t="s">
        <v>119</v>
      </c>
      <c r="F36" s="273"/>
      <c r="G36" s="273" t="s">
        <v>558</v>
      </c>
      <c r="H36" s="273"/>
      <c r="I36" s="273"/>
      <c r="J36" s="273"/>
      <c r="K36" s="271"/>
    </row>
    <row r="37" spans="2:11" s="1" customFormat="1" ht="30.75" customHeight="1">
      <c r="B37" s="274"/>
      <c r="C37" s="275"/>
      <c r="D37" s="273"/>
      <c r="E37" s="276" t="s">
        <v>559</v>
      </c>
      <c r="F37" s="273"/>
      <c r="G37" s="273" t="s">
        <v>560</v>
      </c>
      <c r="H37" s="273"/>
      <c r="I37" s="273"/>
      <c r="J37" s="273"/>
      <c r="K37" s="271"/>
    </row>
    <row r="38" spans="2:11" s="1" customFormat="1" ht="15" customHeight="1">
      <c r="B38" s="274"/>
      <c r="C38" s="275"/>
      <c r="D38" s="273"/>
      <c r="E38" s="276" t="s">
        <v>57</v>
      </c>
      <c r="F38" s="273"/>
      <c r="G38" s="273" t="s">
        <v>561</v>
      </c>
      <c r="H38" s="273"/>
      <c r="I38" s="273"/>
      <c r="J38" s="273"/>
      <c r="K38" s="271"/>
    </row>
    <row r="39" spans="2:11" s="1" customFormat="1" ht="15" customHeight="1">
      <c r="B39" s="274"/>
      <c r="C39" s="275"/>
      <c r="D39" s="273"/>
      <c r="E39" s="276" t="s">
        <v>58</v>
      </c>
      <c r="F39" s="273"/>
      <c r="G39" s="273" t="s">
        <v>562</v>
      </c>
      <c r="H39" s="273"/>
      <c r="I39" s="273"/>
      <c r="J39" s="273"/>
      <c r="K39" s="271"/>
    </row>
    <row r="40" spans="2:11" s="1" customFormat="1" ht="15" customHeight="1">
      <c r="B40" s="274"/>
      <c r="C40" s="275"/>
      <c r="D40" s="273"/>
      <c r="E40" s="276" t="s">
        <v>120</v>
      </c>
      <c r="F40" s="273"/>
      <c r="G40" s="273" t="s">
        <v>563</v>
      </c>
      <c r="H40" s="273"/>
      <c r="I40" s="273"/>
      <c r="J40" s="273"/>
      <c r="K40" s="271"/>
    </row>
    <row r="41" spans="2:11" s="1" customFormat="1" ht="15" customHeight="1">
      <c r="B41" s="274"/>
      <c r="C41" s="275"/>
      <c r="D41" s="273"/>
      <c r="E41" s="276" t="s">
        <v>121</v>
      </c>
      <c r="F41" s="273"/>
      <c r="G41" s="273" t="s">
        <v>564</v>
      </c>
      <c r="H41" s="273"/>
      <c r="I41" s="273"/>
      <c r="J41" s="273"/>
      <c r="K41" s="271"/>
    </row>
    <row r="42" spans="2:11" s="1" customFormat="1" ht="15" customHeight="1">
      <c r="B42" s="274"/>
      <c r="C42" s="275"/>
      <c r="D42" s="273"/>
      <c r="E42" s="276" t="s">
        <v>565</v>
      </c>
      <c r="F42" s="273"/>
      <c r="G42" s="273" t="s">
        <v>566</v>
      </c>
      <c r="H42" s="273"/>
      <c r="I42" s="273"/>
      <c r="J42" s="273"/>
      <c r="K42" s="271"/>
    </row>
    <row r="43" spans="2:11" s="1" customFormat="1" ht="15" customHeight="1">
      <c r="B43" s="274"/>
      <c r="C43" s="275"/>
      <c r="D43" s="273"/>
      <c r="E43" s="276"/>
      <c r="F43" s="273"/>
      <c r="G43" s="273" t="s">
        <v>567</v>
      </c>
      <c r="H43" s="273"/>
      <c r="I43" s="273"/>
      <c r="J43" s="273"/>
      <c r="K43" s="271"/>
    </row>
    <row r="44" spans="2:11" s="1" customFormat="1" ht="15" customHeight="1">
      <c r="B44" s="274"/>
      <c r="C44" s="275"/>
      <c r="D44" s="273"/>
      <c r="E44" s="276" t="s">
        <v>568</v>
      </c>
      <c r="F44" s="273"/>
      <c r="G44" s="273" t="s">
        <v>569</v>
      </c>
      <c r="H44" s="273"/>
      <c r="I44" s="273"/>
      <c r="J44" s="273"/>
      <c r="K44" s="271"/>
    </row>
    <row r="45" spans="2:11" s="1" customFormat="1" ht="15" customHeight="1">
      <c r="B45" s="274"/>
      <c r="C45" s="275"/>
      <c r="D45" s="273"/>
      <c r="E45" s="276" t="s">
        <v>123</v>
      </c>
      <c r="F45" s="273"/>
      <c r="G45" s="273" t="s">
        <v>570</v>
      </c>
      <c r="H45" s="273"/>
      <c r="I45" s="273"/>
      <c r="J45" s="273"/>
      <c r="K45" s="271"/>
    </row>
    <row r="46" spans="2:11" s="1" customFormat="1" ht="12.75" customHeight="1">
      <c r="B46" s="274"/>
      <c r="C46" s="275"/>
      <c r="D46" s="273"/>
      <c r="E46" s="273"/>
      <c r="F46" s="273"/>
      <c r="G46" s="273"/>
      <c r="H46" s="273"/>
      <c r="I46" s="273"/>
      <c r="J46" s="273"/>
      <c r="K46" s="271"/>
    </row>
    <row r="47" spans="2:11" s="1" customFormat="1" ht="15" customHeight="1">
      <c r="B47" s="274"/>
      <c r="C47" s="275"/>
      <c r="D47" s="273" t="s">
        <v>571</v>
      </c>
      <c r="E47" s="273"/>
      <c r="F47" s="273"/>
      <c r="G47" s="273"/>
      <c r="H47" s="273"/>
      <c r="I47" s="273"/>
      <c r="J47" s="273"/>
      <c r="K47" s="271"/>
    </row>
    <row r="48" spans="2:11" s="1" customFormat="1" ht="15" customHeight="1">
      <c r="B48" s="274"/>
      <c r="C48" s="275"/>
      <c r="D48" s="275"/>
      <c r="E48" s="273" t="s">
        <v>572</v>
      </c>
      <c r="F48" s="273"/>
      <c r="G48" s="273"/>
      <c r="H48" s="273"/>
      <c r="I48" s="273"/>
      <c r="J48" s="273"/>
      <c r="K48" s="271"/>
    </row>
    <row r="49" spans="2:11" s="1" customFormat="1" ht="15" customHeight="1">
      <c r="B49" s="274"/>
      <c r="C49" s="275"/>
      <c r="D49" s="275"/>
      <c r="E49" s="273" t="s">
        <v>573</v>
      </c>
      <c r="F49" s="273"/>
      <c r="G49" s="273"/>
      <c r="H49" s="273"/>
      <c r="I49" s="273"/>
      <c r="J49" s="273"/>
      <c r="K49" s="271"/>
    </row>
    <row r="50" spans="2:11" s="1" customFormat="1" ht="15" customHeight="1">
      <c r="B50" s="274"/>
      <c r="C50" s="275"/>
      <c r="D50" s="275"/>
      <c r="E50" s="273" t="s">
        <v>574</v>
      </c>
      <c r="F50" s="273"/>
      <c r="G50" s="273"/>
      <c r="H50" s="273"/>
      <c r="I50" s="273"/>
      <c r="J50" s="273"/>
      <c r="K50" s="271"/>
    </row>
    <row r="51" spans="2:11" s="1" customFormat="1" ht="15" customHeight="1">
      <c r="B51" s="274"/>
      <c r="C51" s="275"/>
      <c r="D51" s="273" t="s">
        <v>575</v>
      </c>
      <c r="E51" s="273"/>
      <c r="F51" s="273"/>
      <c r="G51" s="273"/>
      <c r="H51" s="273"/>
      <c r="I51" s="273"/>
      <c r="J51" s="273"/>
      <c r="K51" s="271"/>
    </row>
    <row r="52" spans="2:11" s="1" customFormat="1" ht="25.5" customHeight="1">
      <c r="B52" s="269"/>
      <c r="C52" s="270" t="s">
        <v>576</v>
      </c>
      <c r="D52" s="270"/>
      <c r="E52" s="270"/>
      <c r="F52" s="270"/>
      <c r="G52" s="270"/>
      <c r="H52" s="270"/>
      <c r="I52" s="270"/>
      <c r="J52" s="270"/>
      <c r="K52" s="271"/>
    </row>
    <row r="53" spans="2:11" s="1" customFormat="1" ht="5.25" customHeight="1">
      <c r="B53" s="269"/>
      <c r="C53" s="272"/>
      <c r="D53" s="272"/>
      <c r="E53" s="272"/>
      <c r="F53" s="272"/>
      <c r="G53" s="272"/>
      <c r="H53" s="272"/>
      <c r="I53" s="272"/>
      <c r="J53" s="272"/>
      <c r="K53" s="271"/>
    </row>
    <row r="54" spans="2:11" s="1" customFormat="1" ht="15" customHeight="1">
      <c r="B54" s="269"/>
      <c r="C54" s="273" t="s">
        <v>577</v>
      </c>
      <c r="D54" s="273"/>
      <c r="E54" s="273"/>
      <c r="F54" s="273"/>
      <c r="G54" s="273"/>
      <c r="H54" s="273"/>
      <c r="I54" s="273"/>
      <c r="J54" s="273"/>
      <c r="K54" s="271"/>
    </row>
    <row r="55" spans="2:11" s="1" customFormat="1" ht="15" customHeight="1">
      <c r="B55" s="269"/>
      <c r="C55" s="273" t="s">
        <v>578</v>
      </c>
      <c r="D55" s="273"/>
      <c r="E55" s="273"/>
      <c r="F55" s="273"/>
      <c r="G55" s="273"/>
      <c r="H55" s="273"/>
      <c r="I55" s="273"/>
      <c r="J55" s="273"/>
      <c r="K55" s="271"/>
    </row>
    <row r="56" spans="2:11" s="1" customFormat="1" ht="12.75" customHeight="1">
      <c r="B56" s="269"/>
      <c r="C56" s="273"/>
      <c r="D56" s="273"/>
      <c r="E56" s="273"/>
      <c r="F56" s="273"/>
      <c r="G56" s="273"/>
      <c r="H56" s="273"/>
      <c r="I56" s="273"/>
      <c r="J56" s="273"/>
      <c r="K56" s="271"/>
    </row>
    <row r="57" spans="2:11" s="1" customFormat="1" ht="15" customHeight="1">
      <c r="B57" s="269"/>
      <c r="C57" s="273" t="s">
        <v>579</v>
      </c>
      <c r="D57" s="273"/>
      <c r="E57" s="273"/>
      <c r="F57" s="273"/>
      <c r="G57" s="273"/>
      <c r="H57" s="273"/>
      <c r="I57" s="273"/>
      <c r="J57" s="273"/>
      <c r="K57" s="271"/>
    </row>
    <row r="58" spans="2:11" s="1" customFormat="1" ht="15" customHeight="1">
      <c r="B58" s="269"/>
      <c r="C58" s="275"/>
      <c r="D58" s="273" t="s">
        <v>580</v>
      </c>
      <c r="E58" s="273"/>
      <c r="F58" s="273"/>
      <c r="G58" s="273"/>
      <c r="H58" s="273"/>
      <c r="I58" s="273"/>
      <c r="J58" s="273"/>
      <c r="K58" s="271"/>
    </row>
    <row r="59" spans="2:11" s="1" customFormat="1" ht="15" customHeight="1">
      <c r="B59" s="269"/>
      <c r="C59" s="275"/>
      <c r="D59" s="273" t="s">
        <v>581</v>
      </c>
      <c r="E59" s="273"/>
      <c r="F59" s="273"/>
      <c r="G59" s="273"/>
      <c r="H59" s="273"/>
      <c r="I59" s="273"/>
      <c r="J59" s="273"/>
      <c r="K59" s="271"/>
    </row>
    <row r="60" spans="2:11" s="1" customFormat="1" ht="15" customHeight="1">
      <c r="B60" s="269"/>
      <c r="C60" s="275"/>
      <c r="D60" s="273" t="s">
        <v>582</v>
      </c>
      <c r="E60" s="273"/>
      <c r="F60" s="273"/>
      <c r="G60" s="273"/>
      <c r="H60" s="273"/>
      <c r="I60" s="273"/>
      <c r="J60" s="273"/>
      <c r="K60" s="271"/>
    </row>
    <row r="61" spans="2:11" s="1" customFormat="1" ht="15" customHeight="1">
      <c r="B61" s="269"/>
      <c r="C61" s="275"/>
      <c r="D61" s="273" t="s">
        <v>583</v>
      </c>
      <c r="E61" s="273"/>
      <c r="F61" s="273"/>
      <c r="G61" s="273"/>
      <c r="H61" s="273"/>
      <c r="I61" s="273"/>
      <c r="J61" s="273"/>
      <c r="K61" s="271"/>
    </row>
    <row r="62" spans="2:11" s="1" customFormat="1" ht="15" customHeight="1">
      <c r="B62" s="269"/>
      <c r="C62" s="275"/>
      <c r="D62" s="278" t="s">
        <v>584</v>
      </c>
      <c r="E62" s="278"/>
      <c r="F62" s="278"/>
      <c r="G62" s="278"/>
      <c r="H62" s="278"/>
      <c r="I62" s="278"/>
      <c r="J62" s="278"/>
      <c r="K62" s="271"/>
    </row>
    <row r="63" spans="2:11" s="1" customFormat="1" ht="15" customHeight="1">
      <c r="B63" s="269"/>
      <c r="C63" s="275"/>
      <c r="D63" s="273" t="s">
        <v>585</v>
      </c>
      <c r="E63" s="273"/>
      <c r="F63" s="273"/>
      <c r="G63" s="273"/>
      <c r="H63" s="273"/>
      <c r="I63" s="273"/>
      <c r="J63" s="273"/>
      <c r="K63" s="271"/>
    </row>
    <row r="64" spans="2:11" s="1" customFormat="1" ht="12.75" customHeight="1">
      <c r="B64" s="269"/>
      <c r="C64" s="275"/>
      <c r="D64" s="275"/>
      <c r="E64" s="279"/>
      <c r="F64" s="275"/>
      <c r="G64" s="275"/>
      <c r="H64" s="275"/>
      <c r="I64" s="275"/>
      <c r="J64" s="275"/>
      <c r="K64" s="271"/>
    </row>
    <row r="65" spans="2:11" s="1" customFormat="1" ht="15" customHeight="1">
      <c r="B65" s="269"/>
      <c r="C65" s="275"/>
      <c r="D65" s="273" t="s">
        <v>586</v>
      </c>
      <c r="E65" s="273"/>
      <c r="F65" s="273"/>
      <c r="G65" s="273"/>
      <c r="H65" s="273"/>
      <c r="I65" s="273"/>
      <c r="J65" s="273"/>
      <c r="K65" s="271"/>
    </row>
    <row r="66" spans="2:11" s="1" customFormat="1" ht="15" customHeight="1">
      <c r="B66" s="269"/>
      <c r="C66" s="275"/>
      <c r="D66" s="278" t="s">
        <v>587</v>
      </c>
      <c r="E66" s="278"/>
      <c r="F66" s="278"/>
      <c r="G66" s="278"/>
      <c r="H66" s="278"/>
      <c r="I66" s="278"/>
      <c r="J66" s="278"/>
      <c r="K66" s="271"/>
    </row>
    <row r="67" spans="2:11" s="1" customFormat="1" ht="15" customHeight="1">
      <c r="B67" s="269"/>
      <c r="C67" s="275"/>
      <c r="D67" s="273" t="s">
        <v>588</v>
      </c>
      <c r="E67" s="273"/>
      <c r="F67" s="273"/>
      <c r="G67" s="273"/>
      <c r="H67" s="273"/>
      <c r="I67" s="273"/>
      <c r="J67" s="273"/>
      <c r="K67" s="271"/>
    </row>
    <row r="68" spans="2:11" s="1" customFormat="1" ht="15" customHeight="1">
      <c r="B68" s="269"/>
      <c r="C68" s="275"/>
      <c r="D68" s="273" t="s">
        <v>589</v>
      </c>
      <c r="E68" s="273"/>
      <c r="F68" s="273"/>
      <c r="G68" s="273"/>
      <c r="H68" s="273"/>
      <c r="I68" s="273"/>
      <c r="J68" s="273"/>
      <c r="K68" s="271"/>
    </row>
    <row r="69" spans="2:11" s="1" customFormat="1" ht="15" customHeight="1">
      <c r="B69" s="269"/>
      <c r="C69" s="275"/>
      <c r="D69" s="273" t="s">
        <v>590</v>
      </c>
      <c r="E69" s="273"/>
      <c r="F69" s="273"/>
      <c r="G69" s="273"/>
      <c r="H69" s="273"/>
      <c r="I69" s="273"/>
      <c r="J69" s="273"/>
      <c r="K69" s="271"/>
    </row>
    <row r="70" spans="2:11" s="1" customFormat="1" ht="15" customHeight="1">
      <c r="B70" s="269"/>
      <c r="C70" s="275"/>
      <c r="D70" s="273" t="s">
        <v>591</v>
      </c>
      <c r="E70" s="273"/>
      <c r="F70" s="273"/>
      <c r="G70" s="273"/>
      <c r="H70" s="273"/>
      <c r="I70" s="273"/>
      <c r="J70" s="273"/>
      <c r="K70" s="271"/>
    </row>
    <row r="71" spans="2:11" s="1" customFormat="1" ht="12.75" customHeight="1">
      <c r="B71" s="280"/>
      <c r="C71" s="281"/>
      <c r="D71" s="281"/>
      <c r="E71" s="281"/>
      <c r="F71" s="281"/>
      <c r="G71" s="281"/>
      <c r="H71" s="281"/>
      <c r="I71" s="281"/>
      <c r="J71" s="281"/>
      <c r="K71" s="282"/>
    </row>
    <row r="72" spans="2:11" s="1" customFormat="1" ht="18.75" customHeight="1">
      <c r="B72" s="283"/>
      <c r="C72" s="283"/>
      <c r="D72" s="283"/>
      <c r="E72" s="283"/>
      <c r="F72" s="283"/>
      <c r="G72" s="283"/>
      <c r="H72" s="283"/>
      <c r="I72" s="283"/>
      <c r="J72" s="283"/>
      <c r="K72" s="284"/>
    </row>
    <row r="73" spans="2:11" s="1" customFormat="1" ht="18.75" customHeight="1">
      <c r="B73" s="284"/>
      <c r="C73" s="284"/>
      <c r="D73" s="284"/>
      <c r="E73" s="284"/>
      <c r="F73" s="284"/>
      <c r="G73" s="284"/>
      <c r="H73" s="284"/>
      <c r="I73" s="284"/>
      <c r="J73" s="284"/>
      <c r="K73" s="284"/>
    </row>
    <row r="74" spans="2:11" s="1" customFormat="1" ht="7.5" customHeight="1">
      <c r="B74" s="285"/>
      <c r="C74" s="286"/>
      <c r="D74" s="286"/>
      <c r="E74" s="286"/>
      <c r="F74" s="286"/>
      <c r="G74" s="286"/>
      <c r="H74" s="286"/>
      <c r="I74" s="286"/>
      <c r="J74" s="286"/>
      <c r="K74" s="287"/>
    </row>
    <row r="75" spans="2:11" s="1" customFormat="1" ht="45" customHeight="1">
      <c r="B75" s="288"/>
      <c r="C75" s="289" t="s">
        <v>592</v>
      </c>
      <c r="D75" s="289"/>
      <c r="E75" s="289"/>
      <c r="F75" s="289"/>
      <c r="G75" s="289"/>
      <c r="H75" s="289"/>
      <c r="I75" s="289"/>
      <c r="J75" s="289"/>
      <c r="K75" s="290"/>
    </row>
    <row r="76" spans="2:11" s="1" customFormat="1" ht="17.25" customHeight="1">
      <c r="B76" s="288"/>
      <c r="C76" s="291" t="s">
        <v>593</v>
      </c>
      <c r="D76" s="291"/>
      <c r="E76" s="291"/>
      <c r="F76" s="291" t="s">
        <v>594</v>
      </c>
      <c r="G76" s="292"/>
      <c r="H76" s="291" t="s">
        <v>58</v>
      </c>
      <c r="I76" s="291" t="s">
        <v>61</v>
      </c>
      <c r="J76" s="291" t="s">
        <v>595</v>
      </c>
      <c r="K76" s="290"/>
    </row>
    <row r="77" spans="2:11" s="1" customFormat="1" ht="17.25" customHeight="1">
      <c r="B77" s="288"/>
      <c r="C77" s="293" t="s">
        <v>596</v>
      </c>
      <c r="D77" s="293"/>
      <c r="E77" s="293"/>
      <c r="F77" s="294" t="s">
        <v>597</v>
      </c>
      <c r="G77" s="295"/>
      <c r="H77" s="293"/>
      <c r="I77" s="293"/>
      <c r="J77" s="293" t="s">
        <v>598</v>
      </c>
      <c r="K77" s="290"/>
    </row>
    <row r="78" spans="2:11" s="1" customFormat="1" ht="5.25" customHeight="1">
      <c r="B78" s="288"/>
      <c r="C78" s="296"/>
      <c r="D78" s="296"/>
      <c r="E78" s="296"/>
      <c r="F78" s="296"/>
      <c r="G78" s="297"/>
      <c r="H78" s="296"/>
      <c r="I78" s="296"/>
      <c r="J78" s="296"/>
      <c r="K78" s="290"/>
    </row>
    <row r="79" spans="2:11" s="1" customFormat="1" ht="15" customHeight="1">
      <c r="B79" s="288"/>
      <c r="C79" s="276" t="s">
        <v>57</v>
      </c>
      <c r="D79" s="296"/>
      <c r="E79" s="296"/>
      <c r="F79" s="298" t="s">
        <v>599</v>
      </c>
      <c r="G79" s="297"/>
      <c r="H79" s="276" t="s">
        <v>600</v>
      </c>
      <c r="I79" s="276" t="s">
        <v>601</v>
      </c>
      <c r="J79" s="276">
        <v>20</v>
      </c>
      <c r="K79" s="290"/>
    </row>
    <row r="80" spans="2:11" s="1" customFormat="1" ht="15" customHeight="1">
      <c r="B80" s="288"/>
      <c r="C80" s="276" t="s">
        <v>602</v>
      </c>
      <c r="D80" s="276"/>
      <c r="E80" s="276"/>
      <c r="F80" s="298" t="s">
        <v>599</v>
      </c>
      <c r="G80" s="297"/>
      <c r="H80" s="276" t="s">
        <v>603</v>
      </c>
      <c r="I80" s="276" t="s">
        <v>601</v>
      </c>
      <c r="J80" s="276">
        <v>120</v>
      </c>
      <c r="K80" s="290"/>
    </row>
    <row r="81" spans="2:11" s="1" customFormat="1" ht="15" customHeight="1">
      <c r="B81" s="299"/>
      <c r="C81" s="276" t="s">
        <v>604</v>
      </c>
      <c r="D81" s="276"/>
      <c r="E81" s="276"/>
      <c r="F81" s="298" t="s">
        <v>605</v>
      </c>
      <c r="G81" s="297"/>
      <c r="H81" s="276" t="s">
        <v>606</v>
      </c>
      <c r="I81" s="276" t="s">
        <v>601</v>
      </c>
      <c r="J81" s="276">
        <v>50</v>
      </c>
      <c r="K81" s="290"/>
    </row>
    <row r="82" spans="2:11" s="1" customFormat="1" ht="15" customHeight="1">
      <c r="B82" s="299"/>
      <c r="C82" s="276" t="s">
        <v>607</v>
      </c>
      <c r="D82" s="276"/>
      <c r="E82" s="276"/>
      <c r="F82" s="298" t="s">
        <v>599</v>
      </c>
      <c r="G82" s="297"/>
      <c r="H82" s="276" t="s">
        <v>608</v>
      </c>
      <c r="I82" s="276" t="s">
        <v>609</v>
      </c>
      <c r="J82" s="276"/>
      <c r="K82" s="290"/>
    </row>
    <row r="83" spans="2:11" s="1" customFormat="1" ht="15" customHeight="1">
      <c r="B83" s="299"/>
      <c r="C83" s="300" t="s">
        <v>610</v>
      </c>
      <c r="D83" s="300"/>
      <c r="E83" s="300"/>
      <c r="F83" s="301" t="s">
        <v>605</v>
      </c>
      <c r="G83" s="300"/>
      <c r="H83" s="300" t="s">
        <v>611</v>
      </c>
      <c r="I83" s="300" t="s">
        <v>601</v>
      </c>
      <c r="J83" s="300">
        <v>15</v>
      </c>
      <c r="K83" s="290"/>
    </row>
    <row r="84" spans="2:11" s="1" customFormat="1" ht="15" customHeight="1">
      <c r="B84" s="299"/>
      <c r="C84" s="300" t="s">
        <v>612</v>
      </c>
      <c r="D84" s="300"/>
      <c r="E84" s="300"/>
      <c r="F84" s="301" t="s">
        <v>605</v>
      </c>
      <c r="G84" s="300"/>
      <c r="H84" s="300" t="s">
        <v>613</v>
      </c>
      <c r="I84" s="300" t="s">
        <v>601</v>
      </c>
      <c r="J84" s="300">
        <v>15</v>
      </c>
      <c r="K84" s="290"/>
    </row>
    <row r="85" spans="2:11" s="1" customFormat="1" ht="15" customHeight="1">
      <c r="B85" s="299"/>
      <c r="C85" s="300" t="s">
        <v>614</v>
      </c>
      <c r="D85" s="300"/>
      <c r="E85" s="300"/>
      <c r="F85" s="301" t="s">
        <v>605</v>
      </c>
      <c r="G85" s="300"/>
      <c r="H85" s="300" t="s">
        <v>615</v>
      </c>
      <c r="I85" s="300" t="s">
        <v>601</v>
      </c>
      <c r="J85" s="300">
        <v>20</v>
      </c>
      <c r="K85" s="290"/>
    </row>
    <row r="86" spans="2:11" s="1" customFormat="1" ht="15" customHeight="1">
      <c r="B86" s="299"/>
      <c r="C86" s="300" t="s">
        <v>616</v>
      </c>
      <c r="D86" s="300"/>
      <c r="E86" s="300"/>
      <c r="F86" s="301" t="s">
        <v>605</v>
      </c>
      <c r="G86" s="300"/>
      <c r="H86" s="300" t="s">
        <v>617</v>
      </c>
      <c r="I86" s="300" t="s">
        <v>601</v>
      </c>
      <c r="J86" s="300">
        <v>20</v>
      </c>
      <c r="K86" s="290"/>
    </row>
    <row r="87" spans="2:11" s="1" customFormat="1" ht="15" customHeight="1">
      <c r="B87" s="299"/>
      <c r="C87" s="276" t="s">
        <v>618</v>
      </c>
      <c r="D87" s="276"/>
      <c r="E87" s="276"/>
      <c r="F87" s="298" t="s">
        <v>605</v>
      </c>
      <c r="G87" s="297"/>
      <c r="H87" s="276" t="s">
        <v>619</v>
      </c>
      <c r="I87" s="276" t="s">
        <v>601</v>
      </c>
      <c r="J87" s="276">
        <v>50</v>
      </c>
      <c r="K87" s="290"/>
    </row>
    <row r="88" spans="2:11" s="1" customFormat="1" ht="15" customHeight="1">
      <c r="B88" s="299"/>
      <c r="C88" s="276" t="s">
        <v>620</v>
      </c>
      <c r="D88" s="276"/>
      <c r="E88" s="276"/>
      <c r="F88" s="298" t="s">
        <v>605</v>
      </c>
      <c r="G88" s="297"/>
      <c r="H88" s="276" t="s">
        <v>621</v>
      </c>
      <c r="I88" s="276" t="s">
        <v>601</v>
      </c>
      <c r="J88" s="276">
        <v>20</v>
      </c>
      <c r="K88" s="290"/>
    </row>
    <row r="89" spans="2:11" s="1" customFormat="1" ht="15" customHeight="1">
      <c r="B89" s="299"/>
      <c r="C89" s="276" t="s">
        <v>622</v>
      </c>
      <c r="D89" s="276"/>
      <c r="E89" s="276"/>
      <c r="F89" s="298" t="s">
        <v>605</v>
      </c>
      <c r="G89" s="297"/>
      <c r="H89" s="276" t="s">
        <v>623</v>
      </c>
      <c r="I89" s="276" t="s">
        <v>601</v>
      </c>
      <c r="J89" s="276">
        <v>20</v>
      </c>
      <c r="K89" s="290"/>
    </row>
    <row r="90" spans="2:11" s="1" customFormat="1" ht="15" customHeight="1">
      <c r="B90" s="299"/>
      <c r="C90" s="276" t="s">
        <v>624</v>
      </c>
      <c r="D90" s="276"/>
      <c r="E90" s="276"/>
      <c r="F90" s="298" t="s">
        <v>605</v>
      </c>
      <c r="G90" s="297"/>
      <c r="H90" s="276" t="s">
        <v>625</v>
      </c>
      <c r="I90" s="276" t="s">
        <v>601</v>
      </c>
      <c r="J90" s="276">
        <v>50</v>
      </c>
      <c r="K90" s="290"/>
    </row>
    <row r="91" spans="2:11" s="1" customFormat="1" ht="15" customHeight="1">
      <c r="B91" s="299"/>
      <c r="C91" s="276" t="s">
        <v>626</v>
      </c>
      <c r="D91" s="276"/>
      <c r="E91" s="276"/>
      <c r="F91" s="298" t="s">
        <v>605</v>
      </c>
      <c r="G91" s="297"/>
      <c r="H91" s="276" t="s">
        <v>626</v>
      </c>
      <c r="I91" s="276" t="s">
        <v>601</v>
      </c>
      <c r="J91" s="276">
        <v>50</v>
      </c>
      <c r="K91" s="290"/>
    </row>
    <row r="92" spans="2:11" s="1" customFormat="1" ht="15" customHeight="1">
      <c r="B92" s="299"/>
      <c r="C92" s="276" t="s">
        <v>627</v>
      </c>
      <c r="D92" s="276"/>
      <c r="E92" s="276"/>
      <c r="F92" s="298" t="s">
        <v>605</v>
      </c>
      <c r="G92" s="297"/>
      <c r="H92" s="276" t="s">
        <v>628</v>
      </c>
      <c r="I92" s="276" t="s">
        <v>601</v>
      </c>
      <c r="J92" s="276">
        <v>255</v>
      </c>
      <c r="K92" s="290"/>
    </row>
    <row r="93" spans="2:11" s="1" customFormat="1" ht="15" customHeight="1">
      <c r="B93" s="299"/>
      <c r="C93" s="276" t="s">
        <v>629</v>
      </c>
      <c r="D93" s="276"/>
      <c r="E93" s="276"/>
      <c r="F93" s="298" t="s">
        <v>599</v>
      </c>
      <c r="G93" s="297"/>
      <c r="H93" s="276" t="s">
        <v>630</v>
      </c>
      <c r="I93" s="276" t="s">
        <v>631</v>
      </c>
      <c r="J93" s="276"/>
      <c r="K93" s="290"/>
    </row>
    <row r="94" spans="2:11" s="1" customFormat="1" ht="15" customHeight="1">
      <c r="B94" s="299"/>
      <c r="C94" s="276" t="s">
        <v>632</v>
      </c>
      <c r="D94" s="276"/>
      <c r="E94" s="276"/>
      <c r="F94" s="298" t="s">
        <v>599</v>
      </c>
      <c r="G94" s="297"/>
      <c r="H94" s="276" t="s">
        <v>633</v>
      </c>
      <c r="I94" s="276" t="s">
        <v>634</v>
      </c>
      <c r="J94" s="276"/>
      <c r="K94" s="290"/>
    </row>
    <row r="95" spans="2:11" s="1" customFormat="1" ht="15" customHeight="1">
      <c r="B95" s="299"/>
      <c r="C95" s="276" t="s">
        <v>635</v>
      </c>
      <c r="D95" s="276"/>
      <c r="E95" s="276"/>
      <c r="F95" s="298" t="s">
        <v>599</v>
      </c>
      <c r="G95" s="297"/>
      <c r="H95" s="276" t="s">
        <v>635</v>
      </c>
      <c r="I95" s="276" t="s">
        <v>634</v>
      </c>
      <c r="J95" s="276"/>
      <c r="K95" s="290"/>
    </row>
    <row r="96" spans="2:11" s="1" customFormat="1" ht="15" customHeight="1">
      <c r="B96" s="299"/>
      <c r="C96" s="276" t="s">
        <v>42</v>
      </c>
      <c r="D96" s="276"/>
      <c r="E96" s="276"/>
      <c r="F96" s="298" t="s">
        <v>599</v>
      </c>
      <c r="G96" s="297"/>
      <c r="H96" s="276" t="s">
        <v>636</v>
      </c>
      <c r="I96" s="276" t="s">
        <v>634</v>
      </c>
      <c r="J96" s="276"/>
      <c r="K96" s="290"/>
    </row>
    <row r="97" spans="2:11" s="1" customFormat="1" ht="15" customHeight="1">
      <c r="B97" s="299"/>
      <c r="C97" s="276" t="s">
        <v>52</v>
      </c>
      <c r="D97" s="276"/>
      <c r="E97" s="276"/>
      <c r="F97" s="298" t="s">
        <v>599</v>
      </c>
      <c r="G97" s="297"/>
      <c r="H97" s="276" t="s">
        <v>637</v>
      </c>
      <c r="I97" s="276" t="s">
        <v>634</v>
      </c>
      <c r="J97" s="276"/>
      <c r="K97" s="290"/>
    </row>
    <row r="98" spans="2:11" s="1" customFormat="1" ht="15" customHeight="1">
      <c r="B98" s="302"/>
      <c r="C98" s="303"/>
      <c r="D98" s="303"/>
      <c r="E98" s="303"/>
      <c r="F98" s="303"/>
      <c r="G98" s="303"/>
      <c r="H98" s="303"/>
      <c r="I98" s="303"/>
      <c r="J98" s="303"/>
      <c r="K98" s="304"/>
    </row>
    <row r="99" spans="2:11" s="1" customFormat="1" ht="18.75" customHeight="1">
      <c r="B99" s="305"/>
      <c r="C99" s="306"/>
      <c r="D99" s="306"/>
      <c r="E99" s="306"/>
      <c r="F99" s="306"/>
      <c r="G99" s="306"/>
      <c r="H99" s="306"/>
      <c r="I99" s="306"/>
      <c r="J99" s="306"/>
      <c r="K99" s="305"/>
    </row>
    <row r="100" spans="2:11" s="1" customFormat="1" ht="18.75" customHeight="1"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</row>
    <row r="101" spans="2:11" s="1" customFormat="1" ht="7.5" customHeight="1">
      <c r="B101" s="285"/>
      <c r="C101" s="286"/>
      <c r="D101" s="286"/>
      <c r="E101" s="286"/>
      <c r="F101" s="286"/>
      <c r="G101" s="286"/>
      <c r="H101" s="286"/>
      <c r="I101" s="286"/>
      <c r="J101" s="286"/>
      <c r="K101" s="287"/>
    </row>
    <row r="102" spans="2:11" s="1" customFormat="1" ht="45" customHeight="1">
      <c r="B102" s="288"/>
      <c r="C102" s="289" t="s">
        <v>638</v>
      </c>
      <c r="D102" s="289"/>
      <c r="E102" s="289"/>
      <c r="F102" s="289"/>
      <c r="G102" s="289"/>
      <c r="H102" s="289"/>
      <c r="I102" s="289"/>
      <c r="J102" s="289"/>
      <c r="K102" s="290"/>
    </row>
    <row r="103" spans="2:11" s="1" customFormat="1" ht="17.25" customHeight="1">
      <c r="B103" s="288"/>
      <c r="C103" s="291" t="s">
        <v>593</v>
      </c>
      <c r="D103" s="291"/>
      <c r="E103" s="291"/>
      <c r="F103" s="291" t="s">
        <v>594</v>
      </c>
      <c r="G103" s="292"/>
      <c r="H103" s="291" t="s">
        <v>58</v>
      </c>
      <c r="I103" s="291" t="s">
        <v>61</v>
      </c>
      <c r="J103" s="291" t="s">
        <v>595</v>
      </c>
      <c r="K103" s="290"/>
    </row>
    <row r="104" spans="2:11" s="1" customFormat="1" ht="17.25" customHeight="1">
      <c r="B104" s="288"/>
      <c r="C104" s="293" t="s">
        <v>596</v>
      </c>
      <c r="D104" s="293"/>
      <c r="E104" s="293"/>
      <c r="F104" s="294" t="s">
        <v>597</v>
      </c>
      <c r="G104" s="295"/>
      <c r="H104" s="293"/>
      <c r="I104" s="293"/>
      <c r="J104" s="293" t="s">
        <v>598</v>
      </c>
      <c r="K104" s="290"/>
    </row>
    <row r="105" spans="2:11" s="1" customFormat="1" ht="5.25" customHeight="1">
      <c r="B105" s="288"/>
      <c r="C105" s="291"/>
      <c r="D105" s="291"/>
      <c r="E105" s="291"/>
      <c r="F105" s="291"/>
      <c r="G105" s="307"/>
      <c r="H105" s="291"/>
      <c r="I105" s="291"/>
      <c r="J105" s="291"/>
      <c r="K105" s="290"/>
    </row>
    <row r="106" spans="2:11" s="1" customFormat="1" ht="15" customHeight="1">
      <c r="B106" s="288"/>
      <c r="C106" s="276" t="s">
        <v>57</v>
      </c>
      <c r="D106" s="296"/>
      <c r="E106" s="296"/>
      <c r="F106" s="298" t="s">
        <v>599</v>
      </c>
      <c r="G106" s="307"/>
      <c r="H106" s="276" t="s">
        <v>639</v>
      </c>
      <c r="I106" s="276" t="s">
        <v>601</v>
      </c>
      <c r="J106" s="276">
        <v>20</v>
      </c>
      <c r="K106" s="290"/>
    </row>
    <row r="107" spans="2:11" s="1" customFormat="1" ht="15" customHeight="1">
      <c r="B107" s="288"/>
      <c r="C107" s="276" t="s">
        <v>602</v>
      </c>
      <c r="D107" s="276"/>
      <c r="E107" s="276"/>
      <c r="F107" s="298" t="s">
        <v>599</v>
      </c>
      <c r="G107" s="276"/>
      <c r="H107" s="276" t="s">
        <v>639</v>
      </c>
      <c r="I107" s="276" t="s">
        <v>601</v>
      </c>
      <c r="J107" s="276">
        <v>120</v>
      </c>
      <c r="K107" s="290"/>
    </row>
    <row r="108" spans="2:11" s="1" customFormat="1" ht="15" customHeight="1">
      <c r="B108" s="299"/>
      <c r="C108" s="276" t="s">
        <v>604</v>
      </c>
      <c r="D108" s="276"/>
      <c r="E108" s="276"/>
      <c r="F108" s="298" t="s">
        <v>605</v>
      </c>
      <c r="G108" s="276"/>
      <c r="H108" s="276" t="s">
        <v>639</v>
      </c>
      <c r="I108" s="276" t="s">
        <v>601</v>
      </c>
      <c r="J108" s="276">
        <v>50</v>
      </c>
      <c r="K108" s="290"/>
    </row>
    <row r="109" spans="2:11" s="1" customFormat="1" ht="15" customHeight="1">
      <c r="B109" s="299"/>
      <c r="C109" s="276" t="s">
        <v>607</v>
      </c>
      <c r="D109" s="276"/>
      <c r="E109" s="276"/>
      <c r="F109" s="298" t="s">
        <v>599</v>
      </c>
      <c r="G109" s="276"/>
      <c r="H109" s="276" t="s">
        <v>639</v>
      </c>
      <c r="I109" s="276" t="s">
        <v>609</v>
      </c>
      <c r="J109" s="276"/>
      <c r="K109" s="290"/>
    </row>
    <row r="110" spans="2:11" s="1" customFormat="1" ht="15" customHeight="1">
      <c r="B110" s="299"/>
      <c r="C110" s="276" t="s">
        <v>618</v>
      </c>
      <c r="D110" s="276"/>
      <c r="E110" s="276"/>
      <c r="F110" s="298" t="s">
        <v>605</v>
      </c>
      <c r="G110" s="276"/>
      <c r="H110" s="276" t="s">
        <v>639</v>
      </c>
      <c r="I110" s="276" t="s">
        <v>601</v>
      </c>
      <c r="J110" s="276">
        <v>50</v>
      </c>
      <c r="K110" s="290"/>
    </row>
    <row r="111" spans="2:11" s="1" customFormat="1" ht="15" customHeight="1">
      <c r="B111" s="299"/>
      <c r="C111" s="276" t="s">
        <v>626</v>
      </c>
      <c r="D111" s="276"/>
      <c r="E111" s="276"/>
      <c r="F111" s="298" t="s">
        <v>605</v>
      </c>
      <c r="G111" s="276"/>
      <c r="H111" s="276" t="s">
        <v>639</v>
      </c>
      <c r="I111" s="276" t="s">
        <v>601</v>
      </c>
      <c r="J111" s="276">
        <v>50</v>
      </c>
      <c r="K111" s="290"/>
    </row>
    <row r="112" spans="2:11" s="1" customFormat="1" ht="15" customHeight="1">
      <c r="B112" s="299"/>
      <c r="C112" s="276" t="s">
        <v>624</v>
      </c>
      <c r="D112" s="276"/>
      <c r="E112" s="276"/>
      <c r="F112" s="298" t="s">
        <v>605</v>
      </c>
      <c r="G112" s="276"/>
      <c r="H112" s="276" t="s">
        <v>639</v>
      </c>
      <c r="I112" s="276" t="s">
        <v>601</v>
      </c>
      <c r="J112" s="276">
        <v>50</v>
      </c>
      <c r="K112" s="290"/>
    </row>
    <row r="113" spans="2:11" s="1" customFormat="1" ht="15" customHeight="1">
      <c r="B113" s="299"/>
      <c r="C113" s="276" t="s">
        <v>57</v>
      </c>
      <c r="D113" s="276"/>
      <c r="E113" s="276"/>
      <c r="F113" s="298" t="s">
        <v>599</v>
      </c>
      <c r="G113" s="276"/>
      <c r="H113" s="276" t="s">
        <v>640</v>
      </c>
      <c r="I113" s="276" t="s">
        <v>601</v>
      </c>
      <c r="J113" s="276">
        <v>20</v>
      </c>
      <c r="K113" s="290"/>
    </row>
    <row r="114" spans="2:11" s="1" customFormat="1" ht="15" customHeight="1">
      <c r="B114" s="299"/>
      <c r="C114" s="276" t="s">
        <v>641</v>
      </c>
      <c r="D114" s="276"/>
      <c r="E114" s="276"/>
      <c r="F114" s="298" t="s">
        <v>599</v>
      </c>
      <c r="G114" s="276"/>
      <c r="H114" s="276" t="s">
        <v>642</v>
      </c>
      <c r="I114" s="276" t="s">
        <v>601</v>
      </c>
      <c r="J114" s="276">
        <v>120</v>
      </c>
      <c r="K114" s="290"/>
    </row>
    <row r="115" spans="2:11" s="1" customFormat="1" ht="15" customHeight="1">
      <c r="B115" s="299"/>
      <c r="C115" s="276" t="s">
        <v>42</v>
      </c>
      <c r="D115" s="276"/>
      <c r="E115" s="276"/>
      <c r="F115" s="298" t="s">
        <v>599</v>
      </c>
      <c r="G115" s="276"/>
      <c r="H115" s="276" t="s">
        <v>643</v>
      </c>
      <c r="I115" s="276" t="s">
        <v>634</v>
      </c>
      <c r="J115" s="276"/>
      <c r="K115" s="290"/>
    </row>
    <row r="116" spans="2:11" s="1" customFormat="1" ht="15" customHeight="1">
      <c r="B116" s="299"/>
      <c r="C116" s="276" t="s">
        <v>52</v>
      </c>
      <c r="D116" s="276"/>
      <c r="E116" s="276"/>
      <c r="F116" s="298" t="s">
        <v>599</v>
      </c>
      <c r="G116" s="276"/>
      <c r="H116" s="276" t="s">
        <v>644</v>
      </c>
      <c r="I116" s="276" t="s">
        <v>634</v>
      </c>
      <c r="J116" s="276"/>
      <c r="K116" s="290"/>
    </row>
    <row r="117" spans="2:11" s="1" customFormat="1" ht="15" customHeight="1">
      <c r="B117" s="299"/>
      <c r="C117" s="276" t="s">
        <v>61</v>
      </c>
      <c r="D117" s="276"/>
      <c r="E117" s="276"/>
      <c r="F117" s="298" t="s">
        <v>599</v>
      </c>
      <c r="G117" s="276"/>
      <c r="H117" s="276" t="s">
        <v>645</v>
      </c>
      <c r="I117" s="276" t="s">
        <v>646</v>
      </c>
      <c r="J117" s="276"/>
      <c r="K117" s="290"/>
    </row>
    <row r="118" spans="2:11" s="1" customFormat="1" ht="15" customHeight="1">
      <c r="B118" s="302"/>
      <c r="C118" s="308"/>
      <c r="D118" s="308"/>
      <c r="E118" s="308"/>
      <c r="F118" s="308"/>
      <c r="G118" s="308"/>
      <c r="H118" s="308"/>
      <c r="I118" s="308"/>
      <c r="J118" s="308"/>
      <c r="K118" s="304"/>
    </row>
    <row r="119" spans="2:11" s="1" customFormat="1" ht="18.75" customHeight="1">
      <c r="B119" s="309"/>
      <c r="C119" s="273"/>
      <c r="D119" s="273"/>
      <c r="E119" s="273"/>
      <c r="F119" s="310"/>
      <c r="G119" s="273"/>
      <c r="H119" s="273"/>
      <c r="I119" s="273"/>
      <c r="J119" s="273"/>
      <c r="K119" s="309"/>
    </row>
    <row r="120" spans="2:11" s="1" customFormat="1" ht="18.75" customHeight="1"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</row>
    <row r="121" spans="2:11" s="1" customFormat="1" ht="7.5" customHeight="1">
      <c r="B121" s="311"/>
      <c r="C121" s="312"/>
      <c r="D121" s="312"/>
      <c r="E121" s="312"/>
      <c r="F121" s="312"/>
      <c r="G121" s="312"/>
      <c r="H121" s="312"/>
      <c r="I121" s="312"/>
      <c r="J121" s="312"/>
      <c r="K121" s="313"/>
    </row>
    <row r="122" spans="2:11" s="1" customFormat="1" ht="45" customHeight="1">
      <c r="B122" s="314"/>
      <c r="C122" s="267" t="s">
        <v>647</v>
      </c>
      <c r="D122" s="267"/>
      <c r="E122" s="267"/>
      <c r="F122" s="267"/>
      <c r="G122" s="267"/>
      <c r="H122" s="267"/>
      <c r="I122" s="267"/>
      <c r="J122" s="267"/>
      <c r="K122" s="315"/>
    </row>
    <row r="123" spans="2:11" s="1" customFormat="1" ht="17.25" customHeight="1">
      <c r="B123" s="316"/>
      <c r="C123" s="291" t="s">
        <v>593</v>
      </c>
      <c r="D123" s="291"/>
      <c r="E123" s="291"/>
      <c r="F123" s="291" t="s">
        <v>594</v>
      </c>
      <c r="G123" s="292"/>
      <c r="H123" s="291" t="s">
        <v>58</v>
      </c>
      <c r="I123" s="291" t="s">
        <v>61</v>
      </c>
      <c r="J123" s="291" t="s">
        <v>595</v>
      </c>
      <c r="K123" s="317"/>
    </row>
    <row r="124" spans="2:11" s="1" customFormat="1" ht="17.25" customHeight="1">
      <c r="B124" s="316"/>
      <c r="C124" s="293" t="s">
        <v>596</v>
      </c>
      <c r="D124" s="293"/>
      <c r="E124" s="293"/>
      <c r="F124" s="294" t="s">
        <v>597</v>
      </c>
      <c r="G124" s="295"/>
      <c r="H124" s="293"/>
      <c r="I124" s="293"/>
      <c r="J124" s="293" t="s">
        <v>598</v>
      </c>
      <c r="K124" s="317"/>
    </row>
    <row r="125" spans="2:11" s="1" customFormat="1" ht="5.25" customHeight="1">
      <c r="B125" s="318"/>
      <c r="C125" s="296"/>
      <c r="D125" s="296"/>
      <c r="E125" s="296"/>
      <c r="F125" s="296"/>
      <c r="G125" s="276"/>
      <c r="H125" s="296"/>
      <c r="I125" s="296"/>
      <c r="J125" s="296"/>
      <c r="K125" s="319"/>
    </row>
    <row r="126" spans="2:11" s="1" customFormat="1" ht="15" customHeight="1">
      <c r="B126" s="318"/>
      <c r="C126" s="276" t="s">
        <v>602</v>
      </c>
      <c r="D126" s="296"/>
      <c r="E126" s="296"/>
      <c r="F126" s="298" t="s">
        <v>599</v>
      </c>
      <c r="G126" s="276"/>
      <c r="H126" s="276" t="s">
        <v>639</v>
      </c>
      <c r="I126" s="276" t="s">
        <v>601</v>
      </c>
      <c r="J126" s="276">
        <v>120</v>
      </c>
      <c r="K126" s="320"/>
    </row>
    <row r="127" spans="2:11" s="1" customFormat="1" ht="15" customHeight="1">
      <c r="B127" s="318"/>
      <c r="C127" s="276" t="s">
        <v>648</v>
      </c>
      <c r="D127" s="276"/>
      <c r="E127" s="276"/>
      <c r="F127" s="298" t="s">
        <v>599</v>
      </c>
      <c r="G127" s="276"/>
      <c r="H127" s="276" t="s">
        <v>649</v>
      </c>
      <c r="I127" s="276" t="s">
        <v>601</v>
      </c>
      <c r="J127" s="276" t="s">
        <v>650</v>
      </c>
      <c r="K127" s="320"/>
    </row>
    <row r="128" spans="2:11" s="1" customFormat="1" ht="15" customHeight="1">
      <c r="B128" s="318"/>
      <c r="C128" s="276" t="s">
        <v>547</v>
      </c>
      <c r="D128" s="276"/>
      <c r="E128" s="276"/>
      <c r="F128" s="298" t="s">
        <v>599</v>
      </c>
      <c r="G128" s="276"/>
      <c r="H128" s="276" t="s">
        <v>651</v>
      </c>
      <c r="I128" s="276" t="s">
        <v>601</v>
      </c>
      <c r="J128" s="276" t="s">
        <v>650</v>
      </c>
      <c r="K128" s="320"/>
    </row>
    <row r="129" spans="2:11" s="1" customFormat="1" ht="15" customHeight="1">
      <c r="B129" s="318"/>
      <c r="C129" s="276" t="s">
        <v>610</v>
      </c>
      <c r="D129" s="276"/>
      <c r="E129" s="276"/>
      <c r="F129" s="298" t="s">
        <v>605</v>
      </c>
      <c r="G129" s="276"/>
      <c r="H129" s="276" t="s">
        <v>611</v>
      </c>
      <c r="I129" s="276" t="s">
        <v>601</v>
      </c>
      <c r="J129" s="276">
        <v>15</v>
      </c>
      <c r="K129" s="320"/>
    </row>
    <row r="130" spans="2:11" s="1" customFormat="1" ht="15" customHeight="1">
      <c r="B130" s="318"/>
      <c r="C130" s="300" t="s">
        <v>612</v>
      </c>
      <c r="D130" s="300"/>
      <c r="E130" s="300"/>
      <c r="F130" s="301" t="s">
        <v>605</v>
      </c>
      <c r="G130" s="300"/>
      <c r="H130" s="300" t="s">
        <v>613</v>
      </c>
      <c r="I130" s="300" t="s">
        <v>601</v>
      </c>
      <c r="J130" s="300">
        <v>15</v>
      </c>
      <c r="K130" s="320"/>
    </row>
    <row r="131" spans="2:11" s="1" customFormat="1" ht="15" customHeight="1">
      <c r="B131" s="318"/>
      <c r="C131" s="300" t="s">
        <v>614</v>
      </c>
      <c r="D131" s="300"/>
      <c r="E131" s="300"/>
      <c r="F131" s="301" t="s">
        <v>605</v>
      </c>
      <c r="G131" s="300"/>
      <c r="H131" s="300" t="s">
        <v>615</v>
      </c>
      <c r="I131" s="300" t="s">
        <v>601</v>
      </c>
      <c r="J131" s="300">
        <v>20</v>
      </c>
      <c r="K131" s="320"/>
    </row>
    <row r="132" spans="2:11" s="1" customFormat="1" ht="15" customHeight="1">
      <c r="B132" s="318"/>
      <c r="C132" s="300" t="s">
        <v>616</v>
      </c>
      <c r="D132" s="300"/>
      <c r="E132" s="300"/>
      <c r="F132" s="301" t="s">
        <v>605</v>
      </c>
      <c r="G132" s="300"/>
      <c r="H132" s="300" t="s">
        <v>617</v>
      </c>
      <c r="I132" s="300" t="s">
        <v>601</v>
      </c>
      <c r="J132" s="300">
        <v>20</v>
      </c>
      <c r="K132" s="320"/>
    </row>
    <row r="133" spans="2:11" s="1" customFormat="1" ht="15" customHeight="1">
      <c r="B133" s="318"/>
      <c r="C133" s="276" t="s">
        <v>604</v>
      </c>
      <c r="D133" s="276"/>
      <c r="E133" s="276"/>
      <c r="F133" s="298" t="s">
        <v>605</v>
      </c>
      <c r="G133" s="276"/>
      <c r="H133" s="276" t="s">
        <v>639</v>
      </c>
      <c r="I133" s="276" t="s">
        <v>601</v>
      </c>
      <c r="J133" s="276">
        <v>50</v>
      </c>
      <c r="K133" s="320"/>
    </row>
    <row r="134" spans="2:11" s="1" customFormat="1" ht="15" customHeight="1">
      <c r="B134" s="318"/>
      <c r="C134" s="276" t="s">
        <v>618</v>
      </c>
      <c r="D134" s="276"/>
      <c r="E134" s="276"/>
      <c r="F134" s="298" t="s">
        <v>605</v>
      </c>
      <c r="G134" s="276"/>
      <c r="H134" s="276" t="s">
        <v>639</v>
      </c>
      <c r="I134" s="276" t="s">
        <v>601</v>
      </c>
      <c r="J134" s="276">
        <v>50</v>
      </c>
      <c r="K134" s="320"/>
    </row>
    <row r="135" spans="2:11" s="1" customFormat="1" ht="15" customHeight="1">
      <c r="B135" s="318"/>
      <c r="C135" s="276" t="s">
        <v>624</v>
      </c>
      <c r="D135" s="276"/>
      <c r="E135" s="276"/>
      <c r="F135" s="298" t="s">
        <v>605</v>
      </c>
      <c r="G135" s="276"/>
      <c r="H135" s="276" t="s">
        <v>639</v>
      </c>
      <c r="I135" s="276" t="s">
        <v>601</v>
      </c>
      <c r="J135" s="276">
        <v>50</v>
      </c>
      <c r="K135" s="320"/>
    </row>
    <row r="136" spans="2:11" s="1" customFormat="1" ht="15" customHeight="1">
      <c r="B136" s="318"/>
      <c r="C136" s="276" t="s">
        <v>626</v>
      </c>
      <c r="D136" s="276"/>
      <c r="E136" s="276"/>
      <c r="F136" s="298" t="s">
        <v>605</v>
      </c>
      <c r="G136" s="276"/>
      <c r="H136" s="276" t="s">
        <v>639</v>
      </c>
      <c r="I136" s="276" t="s">
        <v>601</v>
      </c>
      <c r="J136" s="276">
        <v>50</v>
      </c>
      <c r="K136" s="320"/>
    </row>
    <row r="137" spans="2:11" s="1" customFormat="1" ht="15" customHeight="1">
      <c r="B137" s="318"/>
      <c r="C137" s="276" t="s">
        <v>627</v>
      </c>
      <c r="D137" s="276"/>
      <c r="E137" s="276"/>
      <c r="F137" s="298" t="s">
        <v>605</v>
      </c>
      <c r="G137" s="276"/>
      <c r="H137" s="276" t="s">
        <v>652</v>
      </c>
      <c r="I137" s="276" t="s">
        <v>601</v>
      </c>
      <c r="J137" s="276">
        <v>255</v>
      </c>
      <c r="K137" s="320"/>
    </row>
    <row r="138" spans="2:11" s="1" customFormat="1" ht="15" customHeight="1">
      <c r="B138" s="318"/>
      <c r="C138" s="276" t="s">
        <v>629</v>
      </c>
      <c r="D138" s="276"/>
      <c r="E138" s="276"/>
      <c r="F138" s="298" t="s">
        <v>599</v>
      </c>
      <c r="G138" s="276"/>
      <c r="H138" s="276" t="s">
        <v>653</v>
      </c>
      <c r="I138" s="276" t="s">
        <v>631</v>
      </c>
      <c r="J138" s="276"/>
      <c r="K138" s="320"/>
    </row>
    <row r="139" spans="2:11" s="1" customFormat="1" ht="15" customHeight="1">
      <c r="B139" s="318"/>
      <c r="C139" s="276" t="s">
        <v>632</v>
      </c>
      <c r="D139" s="276"/>
      <c r="E139" s="276"/>
      <c r="F139" s="298" t="s">
        <v>599</v>
      </c>
      <c r="G139" s="276"/>
      <c r="H139" s="276" t="s">
        <v>654</v>
      </c>
      <c r="I139" s="276" t="s">
        <v>634</v>
      </c>
      <c r="J139" s="276"/>
      <c r="K139" s="320"/>
    </row>
    <row r="140" spans="2:11" s="1" customFormat="1" ht="15" customHeight="1">
      <c r="B140" s="318"/>
      <c r="C140" s="276" t="s">
        <v>635</v>
      </c>
      <c r="D140" s="276"/>
      <c r="E140" s="276"/>
      <c r="F140" s="298" t="s">
        <v>599</v>
      </c>
      <c r="G140" s="276"/>
      <c r="H140" s="276" t="s">
        <v>635</v>
      </c>
      <c r="I140" s="276" t="s">
        <v>634</v>
      </c>
      <c r="J140" s="276"/>
      <c r="K140" s="320"/>
    </row>
    <row r="141" spans="2:11" s="1" customFormat="1" ht="15" customHeight="1">
      <c r="B141" s="318"/>
      <c r="C141" s="276" t="s">
        <v>42</v>
      </c>
      <c r="D141" s="276"/>
      <c r="E141" s="276"/>
      <c r="F141" s="298" t="s">
        <v>599</v>
      </c>
      <c r="G141" s="276"/>
      <c r="H141" s="276" t="s">
        <v>655</v>
      </c>
      <c r="I141" s="276" t="s">
        <v>634</v>
      </c>
      <c r="J141" s="276"/>
      <c r="K141" s="320"/>
    </row>
    <row r="142" spans="2:11" s="1" customFormat="1" ht="15" customHeight="1">
      <c r="B142" s="318"/>
      <c r="C142" s="276" t="s">
        <v>656</v>
      </c>
      <c r="D142" s="276"/>
      <c r="E142" s="276"/>
      <c r="F142" s="298" t="s">
        <v>599</v>
      </c>
      <c r="G142" s="276"/>
      <c r="H142" s="276" t="s">
        <v>657</v>
      </c>
      <c r="I142" s="276" t="s">
        <v>634</v>
      </c>
      <c r="J142" s="276"/>
      <c r="K142" s="320"/>
    </row>
    <row r="143" spans="2:11" s="1" customFormat="1" ht="15" customHeight="1">
      <c r="B143" s="321"/>
      <c r="C143" s="322"/>
      <c r="D143" s="322"/>
      <c r="E143" s="322"/>
      <c r="F143" s="322"/>
      <c r="G143" s="322"/>
      <c r="H143" s="322"/>
      <c r="I143" s="322"/>
      <c r="J143" s="322"/>
      <c r="K143" s="323"/>
    </row>
    <row r="144" spans="2:11" s="1" customFormat="1" ht="18.75" customHeight="1">
      <c r="B144" s="273"/>
      <c r="C144" s="273"/>
      <c r="D144" s="273"/>
      <c r="E144" s="273"/>
      <c r="F144" s="310"/>
      <c r="G144" s="273"/>
      <c r="H144" s="273"/>
      <c r="I144" s="273"/>
      <c r="J144" s="273"/>
      <c r="K144" s="273"/>
    </row>
    <row r="145" spans="2:11" s="1" customFormat="1" ht="18.75" customHeight="1">
      <c r="B145" s="284"/>
      <c r="C145" s="284"/>
      <c r="D145" s="284"/>
      <c r="E145" s="284"/>
      <c r="F145" s="284"/>
      <c r="G145" s="284"/>
      <c r="H145" s="284"/>
      <c r="I145" s="284"/>
      <c r="J145" s="284"/>
      <c r="K145" s="284"/>
    </row>
    <row r="146" spans="2:11" s="1" customFormat="1" ht="7.5" customHeight="1">
      <c r="B146" s="285"/>
      <c r="C146" s="286"/>
      <c r="D146" s="286"/>
      <c r="E146" s="286"/>
      <c r="F146" s="286"/>
      <c r="G146" s="286"/>
      <c r="H146" s="286"/>
      <c r="I146" s="286"/>
      <c r="J146" s="286"/>
      <c r="K146" s="287"/>
    </row>
    <row r="147" spans="2:11" s="1" customFormat="1" ht="45" customHeight="1">
      <c r="B147" s="288"/>
      <c r="C147" s="289" t="s">
        <v>658</v>
      </c>
      <c r="D147" s="289"/>
      <c r="E147" s="289"/>
      <c r="F147" s="289"/>
      <c r="G147" s="289"/>
      <c r="H147" s="289"/>
      <c r="I147" s="289"/>
      <c r="J147" s="289"/>
      <c r="K147" s="290"/>
    </row>
    <row r="148" spans="2:11" s="1" customFormat="1" ht="17.25" customHeight="1">
      <c r="B148" s="288"/>
      <c r="C148" s="291" t="s">
        <v>593</v>
      </c>
      <c r="D148" s="291"/>
      <c r="E148" s="291"/>
      <c r="F148" s="291" t="s">
        <v>594</v>
      </c>
      <c r="G148" s="292"/>
      <c r="H148" s="291" t="s">
        <v>58</v>
      </c>
      <c r="I148" s="291" t="s">
        <v>61</v>
      </c>
      <c r="J148" s="291" t="s">
        <v>595</v>
      </c>
      <c r="K148" s="290"/>
    </row>
    <row r="149" spans="2:11" s="1" customFormat="1" ht="17.25" customHeight="1">
      <c r="B149" s="288"/>
      <c r="C149" s="293" t="s">
        <v>596</v>
      </c>
      <c r="D149" s="293"/>
      <c r="E149" s="293"/>
      <c r="F149" s="294" t="s">
        <v>597</v>
      </c>
      <c r="G149" s="295"/>
      <c r="H149" s="293"/>
      <c r="I149" s="293"/>
      <c r="J149" s="293" t="s">
        <v>598</v>
      </c>
      <c r="K149" s="290"/>
    </row>
    <row r="150" spans="2:11" s="1" customFormat="1" ht="5.25" customHeight="1">
      <c r="B150" s="299"/>
      <c r="C150" s="296"/>
      <c r="D150" s="296"/>
      <c r="E150" s="296"/>
      <c r="F150" s="296"/>
      <c r="G150" s="297"/>
      <c r="H150" s="296"/>
      <c r="I150" s="296"/>
      <c r="J150" s="296"/>
      <c r="K150" s="320"/>
    </row>
    <row r="151" spans="2:11" s="1" customFormat="1" ht="15" customHeight="1">
      <c r="B151" s="299"/>
      <c r="C151" s="324" t="s">
        <v>602</v>
      </c>
      <c r="D151" s="276"/>
      <c r="E151" s="276"/>
      <c r="F151" s="325" t="s">
        <v>599</v>
      </c>
      <c r="G151" s="276"/>
      <c r="H151" s="324" t="s">
        <v>639</v>
      </c>
      <c r="I151" s="324" t="s">
        <v>601</v>
      </c>
      <c r="J151" s="324">
        <v>120</v>
      </c>
      <c r="K151" s="320"/>
    </row>
    <row r="152" spans="2:11" s="1" customFormat="1" ht="15" customHeight="1">
      <c r="B152" s="299"/>
      <c r="C152" s="324" t="s">
        <v>648</v>
      </c>
      <c r="D152" s="276"/>
      <c r="E152" s="276"/>
      <c r="F152" s="325" t="s">
        <v>599</v>
      </c>
      <c r="G152" s="276"/>
      <c r="H152" s="324" t="s">
        <v>659</v>
      </c>
      <c r="I152" s="324" t="s">
        <v>601</v>
      </c>
      <c r="J152" s="324" t="s">
        <v>650</v>
      </c>
      <c r="K152" s="320"/>
    </row>
    <row r="153" spans="2:11" s="1" customFormat="1" ht="15" customHeight="1">
      <c r="B153" s="299"/>
      <c r="C153" s="324" t="s">
        <v>547</v>
      </c>
      <c r="D153" s="276"/>
      <c r="E153" s="276"/>
      <c r="F153" s="325" t="s">
        <v>599</v>
      </c>
      <c r="G153" s="276"/>
      <c r="H153" s="324" t="s">
        <v>660</v>
      </c>
      <c r="I153" s="324" t="s">
        <v>601</v>
      </c>
      <c r="J153" s="324" t="s">
        <v>650</v>
      </c>
      <c r="K153" s="320"/>
    </row>
    <row r="154" spans="2:11" s="1" customFormat="1" ht="15" customHeight="1">
      <c r="B154" s="299"/>
      <c r="C154" s="324" t="s">
        <v>604</v>
      </c>
      <c r="D154" s="276"/>
      <c r="E154" s="276"/>
      <c r="F154" s="325" t="s">
        <v>605</v>
      </c>
      <c r="G154" s="276"/>
      <c r="H154" s="324" t="s">
        <v>639</v>
      </c>
      <c r="I154" s="324" t="s">
        <v>601</v>
      </c>
      <c r="J154" s="324">
        <v>50</v>
      </c>
      <c r="K154" s="320"/>
    </row>
    <row r="155" spans="2:11" s="1" customFormat="1" ht="15" customHeight="1">
      <c r="B155" s="299"/>
      <c r="C155" s="324" t="s">
        <v>607</v>
      </c>
      <c r="D155" s="276"/>
      <c r="E155" s="276"/>
      <c r="F155" s="325" t="s">
        <v>599</v>
      </c>
      <c r="G155" s="276"/>
      <c r="H155" s="324" t="s">
        <v>639</v>
      </c>
      <c r="I155" s="324" t="s">
        <v>609</v>
      </c>
      <c r="J155" s="324"/>
      <c r="K155" s="320"/>
    </row>
    <row r="156" spans="2:11" s="1" customFormat="1" ht="15" customHeight="1">
      <c r="B156" s="299"/>
      <c r="C156" s="324" t="s">
        <v>618</v>
      </c>
      <c r="D156" s="276"/>
      <c r="E156" s="276"/>
      <c r="F156" s="325" t="s">
        <v>605</v>
      </c>
      <c r="G156" s="276"/>
      <c r="H156" s="324" t="s">
        <v>639</v>
      </c>
      <c r="I156" s="324" t="s">
        <v>601</v>
      </c>
      <c r="J156" s="324">
        <v>50</v>
      </c>
      <c r="K156" s="320"/>
    </row>
    <row r="157" spans="2:11" s="1" customFormat="1" ht="15" customHeight="1">
      <c r="B157" s="299"/>
      <c r="C157" s="324" t="s">
        <v>626</v>
      </c>
      <c r="D157" s="276"/>
      <c r="E157" s="276"/>
      <c r="F157" s="325" t="s">
        <v>605</v>
      </c>
      <c r="G157" s="276"/>
      <c r="H157" s="324" t="s">
        <v>639</v>
      </c>
      <c r="I157" s="324" t="s">
        <v>601</v>
      </c>
      <c r="J157" s="324">
        <v>50</v>
      </c>
      <c r="K157" s="320"/>
    </row>
    <row r="158" spans="2:11" s="1" customFormat="1" ht="15" customHeight="1">
      <c r="B158" s="299"/>
      <c r="C158" s="324" t="s">
        <v>624</v>
      </c>
      <c r="D158" s="276"/>
      <c r="E158" s="276"/>
      <c r="F158" s="325" t="s">
        <v>605</v>
      </c>
      <c r="G158" s="276"/>
      <c r="H158" s="324" t="s">
        <v>639</v>
      </c>
      <c r="I158" s="324" t="s">
        <v>601</v>
      </c>
      <c r="J158" s="324">
        <v>50</v>
      </c>
      <c r="K158" s="320"/>
    </row>
    <row r="159" spans="2:11" s="1" customFormat="1" ht="15" customHeight="1">
      <c r="B159" s="299"/>
      <c r="C159" s="324" t="s">
        <v>103</v>
      </c>
      <c r="D159" s="276"/>
      <c r="E159" s="276"/>
      <c r="F159" s="325" t="s">
        <v>599</v>
      </c>
      <c r="G159" s="276"/>
      <c r="H159" s="324" t="s">
        <v>661</v>
      </c>
      <c r="I159" s="324" t="s">
        <v>601</v>
      </c>
      <c r="J159" s="324" t="s">
        <v>662</v>
      </c>
      <c r="K159" s="320"/>
    </row>
    <row r="160" spans="2:11" s="1" customFormat="1" ht="15" customHeight="1">
      <c r="B160" s="299"/>
      <c r="C160" s="324" t="s">
        <v>663</v>
      </c>
      <c r="D160" s="276"/>
      <c r="E160" s="276"/>
      <c r="F160" s="325" t="s">
        <v>599</v>
      </c>
      <c r="G160" s="276"/>
      <c r="H160" s="324" t="s">
        <v>664</v>
      </c>
      <c r="I160" s="324" t="s">
        <v>634</v>
      </c>
      <c r="J160" s="324"/>
      <c r="K160" s="320"/>
    </row>
    <row r="161" spans="2:11" s="1" customFormat="1" ht="15" customHeight="1">
      <c r="B161" s="326"/>
      <c r="C161" s="308"/>
      <c r="D161" s="308"/>
      <c r="E161" s="308"/>
      <c r="F161" s="308"/>
      <c r="G161" s="308"/>
      <c r="H161" s="308"/>
      <c r="I161" s="308"/>
      <c r="J161" s="308"/>
      <c r="K161" s="327"/>
    </row>
    <row r="162" spans="2:11" s="1" customFormat="1" ht="18.75" customHeight="1">
      <c r="B162" s="273"/>
      <c r="C162" s="276"/>
      <c r="D162" s="276"/>
      <c r="E162" s="276"/>
      <c r="F162" s="298"/>
      <c r="G162" s="276"/>
      <c r="H162" s="276"/>
      <c r="I162" s="276"/>
      <c r="J162" s="276"/>
      <c r="K162" s="273"/>
    </row>
    <row r="163" spans="2:11" s="1" customFormat="1" ht="18.75" customHeight="1">
      <c r="B163" s="284"/>
      <c r="C163" s="284"/>
      <c r="D163" s="284"/>
      <c r="E163" s="284"/>
      <c r="F163" s="284"/>
      <c r="G163" s="284"/>
      <c r="H163" s="284"/>
      <c r="I163" s="284"/>
      <c r="J163" s="284"/>
      <c r="K163" s="284"/>
    </row>
    <row r="164" spans="2:11" s="1" customFormat="1" ht="7.5" customHeight="1">
      <c r="B164" s="263"/>
      <c r="C164" s="264"/>
      <c r="D164" s="264"/>
      <c r="E164" s="264"/>
      <c r="F164" s="264"/>
      <c r="G164" s="264"/>
      <c r="H164" s="264"/>
      <c r="I164" s="264"/>
      <c r="J164" s="264"/>
      <c r="K164" s="265"/>
    </row>
    <row r="165" spans="2:11" s="1" customFormat="1" ht="45" customHeight="1">
      <c r="B165" s="266"/>
      <c r="C165" s="267" t="s">
        <v>665</v>
      </c>
      <c r="D165" s="267"/>
      <c r="E165" s="267"/>
      <c r="F165" s="267"/>
      <c r="G165" s="267"/>
      <c r="H165" s="267"/>
      <c r="I165" s="267"/>
      <c r="J165" s="267"/>
      <c r="K165" s="268"/>
    </row>
    <row r="166" spans="2:11" s="1" customFormat="1" ht="17.25" customHeight="1">
      <c r="B166" s="266"/>
      <c r="C166" s="291" t="s">
        <v>593</v>
      </c>
      <c r="D166" s="291"/>
      <c r="E166" s="291"/>
      <c r="F166" s="291" t="s">
        <v>594</v>
      </c>
      <c r="G166" s="328"/>
      <c r="H166" s="329" t="s">
        <v>58</v>
      </c>
      <c r="I166" s="329" t="s">
        <v>61</v>
      </c>
      <c r="J166" s="291" t="s">
        <v>595</v>
      </c>
      <c r="K166" s="268"/>
    </row>
    <row r="167" spans="2:11" s="1" customFormat="1" ht="17.25" customHeight="1">
      <c r="B167" s="269"/>
      <c r="C167" s="293" t="s">
        <v>596</v>
      </c>
      <c r="D167" s="293"/>
      <c r="E167" s="293"/>
      <c r="F167" s="294" t="s">
        <v>597</v>
      </c>
      <c r="G167" s="330"/>
      <c r="H167" s="331"/>
      <c r="I167" s="331"/>
      <c r="J167" s="293" t="s">
        <v>598</v>
      </c>
      <c r="K167" s="271"/>
    </row>
    <row r="168" spans="2:11" s="1" customFormat="1" ht="5.25" customHeight="1">
      <c r="B168" s="299"/>
      <c r="C168" s="296"/>
      <c r="D168" s="296"/>
      <c r="E168" s="296"/>
      <c r="F168" s="296"/>
      <c r="G168" s="297"/>
      <c r="H168" s="296"/>
      <c r="I168" s="296"/>
      <c r="J168" s="296"/>
      <c r="K168" s="320"/>
    </row>
    <row r="169" spans="2:11" s="1" customFormat="1" ht="15" customHeight="1">
      <c r="B169" s="299"/>
      <c r="C169" s="276" t="s">
        <v>602</v>
      </c>
      <c r="D169" s="276"/>
      <c r="E169" s="276"/>
      <c r="F169" s="298" t="s">
        <v>599</v>
      </c>
      <c r="G169" s="276"/>
      <c r="H169" s="276" t="s">
        <v>639</v>
      </c>
      <c r="I169" s="276" t="s">
        <v>601</v>
      </c>
      <c r="J169" s="276">
        <v>120</v>
      </c>
      <c r="K169" s="320"/>
    </row>
    <row r="170" spans="2:11" s="1" customFormat="1" ht="15" customHeight="1">
      <c r="B170" s="299"/>
      <c r="C170" s="276" t="s">
        <v>648</v>
      </c>
      <c r="D170" s="276"/>
      <c r="E170" s="276"/>
      <c r="F170" s="298" t="s">
        <v>599</v>
      </c>
      <c r="G170" s="276"/>
      <c r="H170" s="276" t="s">
        <v>649</v>
      </c>
      <c r="I170" s="276" t="s">
        <v>601</v>
      </c>
      <c r="J170" s="276" t="s">
        <v>650</v>
      </c>
      <c r="K170" s="320"/>
    </row>
    <row r="171" spans="2:11" s="1" customFormat="1" ht="15" customHeight="1">
      <c r="B171" s="299"/>
      <c r="C171" s="276" t="s">
        <v>547</v>
      </c>
      <c r="D171" s="276"/>
      <c r="E171" s="276"/>
      <c r="F171" s="298" t="s">
        <v>599</v>
      </c>
      <c r="G171" s="276"/>
      <c r="H171" s="276" t="s">
        <v>666</v>
      </c>
      <c r="I171" s="276" t="s">
        <v>601</v>
      </c>
      <c r="J171" s="276" t="s">
        <v>650</v>
      </c>
      <c r="K171" s="320"/>
    </row>
    <row r="172" spans="2:11" s="1" customFormat="1" ht="15" customHeight="1">
      <c r="B172" s="299"/>
      <c r="C172" s="276" t="s">
        <v>604</v>
      </c>
      <c r="D172" s="276"/>
      <c r="E172" s="276"/>
      <c r="F172" s="298" t="s">
        <v>605</v>
      </c>
      <c r="G172" s="276"/>
      <c r="H172" s="276" t="s">
        <v>666</v>
      </c>
      <c r="I172" s="276" t="s">
        <v>601</v>
      </c>
      <c r="J172" s="276">
        <v>50</v>
      </c>
      <c r="K172" s="320"/>
    </row>
    <row r="173" spans="2:11" s="1" customFormat="1" ht="15" customHeight="1">
      <c r="B173" s="299"/>
      <c r="C173" s="276" t="s">
        <v>607</v>
      </c>
      <c r="D173" s="276"/>
      <c r="E173" s="276"/>
      <c r="F173" s="298" t="s">
        <v>599</v>
      </c>
      <c r="G173" s="276"/>
      <c r="H173" s="276" t="s">
        <v>666</v>
      </c>
      <c r="I173" s="276" t="s">
        <v>609</v>
      </c>
      <c r="J173" s="276"/>
      <c r="K173" s="320"/>
    </row>
    <row r="174" spans="2:11" s="1" customFormat="1" ht="15" customHeight="1">
      <c r="B174" s="299"/>
      <c r="C174" s="276" t="s">
        <v>618</v>
      </c>
      <c r="D174" s="276"/>
      <c r="E174" s="276"/>
      <c r="F174" s="298" t="s">
        <v>605</v>
      </c>
      <c r="G174" s="276"/>
      <c r="H174" s="276" t="s">
        <v>666</v>
      </c>
      <c r="I174" s="276" t="s">
        <v>601</v>
      </c>
      <c r="J174" s="276">
        <v>50</v>
      </c>
      <c r="K174" s="320"/>
    </row>
    <row r="175" spans="2:11" s="1" customFormat="1" ht="15" customHeight="1">
      <c r="B175" s="299"/>
      <c r="C175" s="276" t="s">
        <v>626</v>
      </c>
      <c r="D175" s="276"/>
      <c r="E175" s="276"/>
      <c r="F175" s="298" t="s">
        <v>605</v>
      </c>
      <c r="G175" s="276"/>
      <c r="H175" s="276" t="s">
        <v>666</v>
      </c>
      <c r="I175" s="276" t="s">
        <v>601</v>
      </c>
      <c r="J175" s="276">
        <v>50</v>
      </c>
      <c r="K175" s="320"/>
    </row>
    <row r="176" spans="2:11" s="1" customFormat="1" ht="15" customHeight="1">
      <c r="B176" s="299"/>
      <c r="C176" s="276" t="s">
        <v>624</v>
      </c>
      <c r="D176" s="276"/>
      <c r="E176" s="276"/>
      <c r="F176" s="298" t="s">
        <v>605</v>
      </c>
      <c r="G176" s="276"/>
      <c r="H176" s="276" t="s">
        <v>666</v>
      </c>
      <c r="I176" s="276" t="s">
        <v>601</v>
      </c>
      <c r="J176" s="276">
        <v>50</v>
      </c>
      <c r="K176" s="320"/>
    </row>
    <row r="177" spans="2:11" s="1" customFormat="1" ht="15" customHeight="1">
      <c r="B177" s="299"/>
      <c r="C177" s="276" t="s">
        <v>119</v>
      </c>
      <c r="D177" s="276"/>
      <c r="E177" s="276"/>
      <c r="F177" s="298" t="s">
        <v>599</v>
      </c>
      <c r="G177" s="276"/>
      <c r="H177" s="276" t="s">
        <v>667</v>
      </c>
      <c r="I177" s="276" t="s">
        <v>668</v>
      </c>
      <c r="J177" s="276"/>
      <c r="K177" s="320"/>
    </row>
    <row r="178" spans="2:11" s="1" customFormat="1" ht="15" customHeight="1">
      <c r="B178" s="299"/>
      <c r="C178" s="276" t="s">
        <v>61</v>
      </c>
      <c r="D178" s="276"/>
      <c r="E178" s="276"/>
      <c r="F178" s="298" t="s">
        <v>599</v>
      </c>
      <c r="G178" s="276"/>
      <c r="H178" s="276" t="s">
        <v>669</v>
      </c>
      <c r="I178" s="276" t="s">
        <v>670</v>
      </c>
      <c r="J178" s="276">
        <v>1</v>
      </c>
      <c r="K178" s="320"/>
    </row>
    <row r="179" spans="2:11" s="1" customFormat="1" ht="15" customHeight="1">
      <c r="B179" s="299"/>
      <c r="C179" s="276" t="s">
        <v>57</v>
      </c>
      <c r="D179" s="276"/>
      <c r="E179" s="276"/>
      <c r="F179" s="298" t="s">
        <v>599</v>
      </c>
      <c r="G179" s="276"/>
      <c r="H179" s="276" t="s">
        <v>671</v>
      </c>
      <c r="I179" s="276" t="s">
        <v>601</v>
      </c>
      <c r="J179" s="276">
        <v>20</v>
      </c>
      <c r="K179" s="320"/>
    </row>
    <row r="180" spans="2:11" s="1" customFormat="1" ht="15" customHeight="1">
      <c r="B180" s="299"/>
      <c r="C180" s="276" t="s">
        <v>58</v>
      </c>
      <c r="D180" s="276"/>
      <c r="E180" s="276"/>
      <c r="F180" s="298" t="s">
        <v>599</v>
      </c>
      <c r="G180" s="276"/>
      <c r="H180" s="276" t="s">
        <v>672</v>
      </c>
      <c r="I180" s="276" t="s">
        <v>601</v>
      </c>
      <c r="J180" s="276">
        <v>255</v>
      </c>
      <c r="K180" s="320"/>
    </row>
    <row r="181" spans="2:11" s="1" customFormat="1" ht="15" customHeight="1">
      <c r="B181" s="299"/>
      <c r="C181" s="276" t="s">
        <v>120</v>
      </c>
      <c r="D181" s="276"/>
      <c r="E181" s="276"/>
      <c r="F181" s="298" t="s">
        <v>599</v>
      </c>
      <c r="G181" s="276"/>
      <c r="H181" s="276" t="s">
        <v>563</v>
      </c>
      <c r="I181" s="276" t="s">
        <v>601</v>
      </c>
      <c r="J181" s="276">
        <v>10</v>
      </c>
      <c r="K181" s="320"/>
    </row>
    <row r="182" spans="2:11" s="1" customFormat="1" ht="15" customHeight="1">
      <c r="B182" s="299"/>
      <c r="C182" s="276" t="s">
        <v>121</v>
      </c>
      <c r="D182" s="276"/>
      <c r="E182" s="276"/>
      <c r="F182" s="298" t="s">
        <v>599</v>
      </c>
      <c r="G182" s="276"/>
      <c r="H182" s="276" t="s">
        <v>673</v>
      </c>
      <c r="I182" s="276" t="s">
        <v>634</v>
      </c>
      <c r="J182" s="276"/>
      <c r="K182" s="320"/>
    </row>
    <row r="183" spans="2:11" s="1" customFormat="1" ht="15" customHeight="1">
      <c r="B183" s="299"/>
      <c r="C183" s="276" t="s">
        <v>674</v>
      </c>
      <c r="D183" s="276"/>
      <c r="E183" s="276"/>
      <c r="F183" s="298" t="s">
        <v>599</v>
      </c>
      <c r="G183" s="276"/>
      <c r="H183" s="276" t="s">
        <v>675</v>
      </c>
      <c r="I183" s="276" t="s">
        <v>634</v>
      </c>
      <c r="J183" s="276"/>
      <c r="K183" s="320"/>
    </row>
    <row r="184" spans="2:11" s="1" customFormat="1" ht="15" customHeight="1">
      <c r="B184" s="299"/>
      <c r="C184" s="276" t="s">
        <v>663</v>
      </c>
      <c r="D184" s="276"/>
      <c r="E184" s="276"/>
      <c r="F184" s="298" t="s">
        <v>599</v>
      </c>
      <c r="G184" s="276"/>
      <c r="H184" s="276" t="s">
        <v>676</v>
      </c>
      <c r="I184" s="276" t="s">
        <v>634</v>
      </c>
      <c r="J184" s="276"/>
      <c r="K184" s="320"/>
    </row>
    <row r="185" spans="2:11" s="1" customFormat="1" ht="15" customHeight="1">
      <c r="B185" s="299"/>
      <c r="C185" s="276" t="s">
        <v>123</v>
      </c>
      <c r="D185" s="276"/>
      <c r="E185" s="276"/>
      <c r="F185" s="298" t="s">
        <v>605</v>
      </c>
      <c r="G185" s="276"/>
      <c r="H185" s="276" t="s">
        <v>677</v>
      </c>
      <c r="I185" s="276" t="s">
        <v>601</v>
      </c>
      <c r="J185" s="276">
        <v>50</v>
      </c>
      <c r="K185" s="320"/>
    </row>
    <row r="186" spans="2:11" s="1" customFormat="1" ht="15" customHeight="1">
      <c r="B186" s="299"/>
      <c r="C186" s="276" t="s">
        <v>678</v>
      </c>
      <c r="D186" s="276"/>
      <c r="E186" s="276"/>
      <c r="F186" s="298" t="s">
        <v>605</v>
      </c>
      <c r="G186" s="276"/>
      <c r="H186" s="276" t="s">
        <v>679</v>
      </c>
      <c r="I186" s="276" t="s">
        <v>680</v>
      </c>
      <c r="J186" s="276"/>
      <c r="K186" s="320"/>
    </row>
    <row r="187" spans="2:11" s="1" customFormat="1" ht="15" customHeight="1">
      <c r="B187" s="299"/>
      <c r="C187" s="276" t="s">
        <v>681</v>
      </c>
      <c r="D187" s="276"/>
      <c r="E187" s="276"/>
      <c r="F187" s="298" t="s">
        <v>605</v>
      </c>
      <c r="G187" s="276"/>
      <c r="H187" s="276" t="s">
        <v>682</v>
      </c>
      <c r="I187" s="276" t="s">
        <v>680</v>
      </c>
      <c r="J187" s="276"/>
      <c r="K187" s="320"/>
    </row>
    <row r="188" spans="2:11" s="1" customFormat="1" ht="15" customHeight="1">
      <c r="B188" s="299"/>
      <c r="C188" s="276" t="s">
        <v>683</v>
      </c>
      <c r="D188" s="276"/>
      <c r="E188" s="276"/>
      <c r="F188" s="298" t="s">
        <v>605</v>
      </c>
      <c r="G188" s="276"/>
      <c r="H188" s="276" t="s">
        <v>684</v>
      </c>
      <c r="I188" s="276" t="s">
        <v>680</v>
      </c>
      <c r="J188" s="276"/>
      <c r="K188" s="320"/>
    </row>
    <row r="189" spans="2:11" s="1" customFormat="1" ht="15" customHeight="1">
      <c r="B189" s="299"/>
      <c r="C189" s="332" t="s">
        <v>685</v>
      </c>
      <c r="D189" s="276"/>
      <c r="E189" s="276"/>
      <c r="F189" s="298" t="s">
        <v>605</v>
      </c>
      <c r="G189" s="276"/>
      <c r="H189" s="276" t="s">
        <v>686</v>
      </c>
      <c r="I189" s="276" t="s">
        <v>687</v>
      </c>
      <c r="J189" s="333" t="s">
        <v>688</v>
      </c>
      <c r="K189" s="320"/>
    </row>
    <row r="190" spans="2:11" s="1" customFormat="1" ht="15" customHeight="1">
      <c r="B190" s="299"/>
      <c r="C190" s="283" t="s">
        <v>46</v>
      </c>
      <c r="D190" s="276"/>
      <c r="E190" s="276"/>
      <c r="F190" s="298" t="s">
        <v>599</v>
      </c>
      <c r="G190" s="276"/>
      <c r="H190" s="273" t="s">
        <v>689</v>
      </c>
      <c r="I190" s="276" t="s">
        <v>690</v>
      </c>
      <c r="J190" s="276"/>
      <c r="K190" s="320"/>
    </row>
    <row r="191" spans="2:11" s="1" customFormat="1" ht="15" customHeight="1">
      <c r="B191" s="299"/>
      <c r="C191" s="283" t="s">
        <v>691</v>
      </c>
      <c r="D191" s="276"/>
      <c r="E191" s="276"/>
      <c r="F191" s="298" t="s">
        <v>599</v>
      </c>
      <c r="G191" s="276"/>
      <c r="H191" s="276" t="s">
        <v>692</v>
      </c>
      <c r="I191" s="276" t="s">
        <v>634</v>
      </c>
      <c r="J191" s="276"/>
      <c r="K191" s="320"/>
    </row>
    <row r="192" spans="2:11" s="1" customFormat="1" ht="15" customHeight="1">
      <c r="B192" s="299"/>
      <c r="C192" s="283" t="s">
        <v>693</v>
      </c>
      <c r="D192" s="276"/>
      <c r="E192" s="276"/>
      <c r="F192" s="298" t="s">
        <v>599</v>
      </c>
      <c r="G192" s="276"/>
      <c r="H192" s="276" t="s">
        <v>694</v>
      </c>
      <c r="I192" s="276" t="s">
        <v>634</v>
      </c>
      <c r="J192" s="276"/>
      <c r="K192" s="320"/>
    </row>
    <row r="193" spans="2:11" s="1" customFormat="1" ht="15" customHeight="1">
      <c r="B193" s="299"/>
      <c r="C193" s="283" t="s">
        <v>695</v>
      </c>
      <c r="D193" s="276"/>
      <c r="E193" s="276"/>
      <c r="F193" s="298" t="s">
        <v>605</v>
      </c>
      <c r="G193" s="276"/>
      <c r="H193" s="276" t="s">
        <v>696</v>
      </c>
      <c r="I193" s="276" t="s">
        <v>634</v>
      </c>
      <c r="J193" s="276"/>
      <c r="K193" s="320"/>
    </row>
    <row r="194" spans="2:11" s="1" customFormat="1" ht="15" customHeight="1">
      <c r="B194" s="326"/>
      <c r="C194" s="334"/>
      <c r="D194" s="308"/>
      <c r="E194" s="308"/>
      <c r="F194" s="308"/>
      <c r="G194" s="308"/>
      <c r="H194" s="308"/>
      <c r="I194" s="308"/>
      <c r="J194" s="308"/>
      <c r="K194" s="327"/>
    </row>
    <row r="195" spans="2:11" s="1" customFormat="1" ht="18.75" customHeight="1">
      <c r="B195" s="273"/>
      <c r="C195" s="276"/>
      <c r="D195" s="276"/>
      <c r="E195" s="276"/>
      <c r="F195" s="298"/>
      <c r="G195" s="276"/>
      <c r="H195" s="276"/>
      <c r="I195" s="276"/>
      <c r="J195" s="276"/>
      <c r="K195" s="273"/>
    </row>
    <row r="196" spans="2:11" s="1" customFormat="1" ht="18.75" customHeight="1">
      <c r="B196" s="273"/>
      <c r="C196" s="276"/>
      <c r="D196" s="276"/>
      <c r="E196" s="276"/>
      <c r="F196" s="298"/>
      <c r="G196" s="276"/>
      <c r="H196" s="276"/>
      <c r="I196" s="276"/>
      <c r="J196" s="276"/>
      <c r="K196" s="273"/>
    </row>
    <row r="197" spans="2:11" s="1" customFormat="1" ht="18.75" customHeight="1">
      <c r="B197" s="284"/>
      <c r="C197" s="284"/>
      <c r="D197" s="284"/>
      <c r="E197" s="284"/>
      <c r="F197" s="284"/>
      <c r="G197" s="284"/>
      <c r="H197" s="284"/>
      <c r="I197" s="284"/>
      <c r="J197" s="284"/>
      <c r="K197" s="284"/>
    </row>
    <row r="198" spans="2:11" s="1" customFormat="1" ht="13.5">
      <c r="B198" s="263"/>
      <c r="C198" s="264"/>
      <c r="D198" s="264"/>
      <c r="E198" s="264"/>
      <c r="F198" s="264"/>
      <c r="G198" s="264"/>
      <c r="H198" s="264"/>
      <c r="I198" s="264"/>
      <c r="J198" s="264"/>
      <c r="K198" s="265"/>
    </row>
    <row r="199" spans="2:11" s="1" customFormat="1" ht="21">
      <c r="B199" s="266"/>
      <c r="C199" s="267" t="s">
        <v>697</v>
      </c>
      <c r="D199" s="267"/>
      <c r="E199" s="267"/>
      <c r="F199" s="267"/>
      <c r="G199" s="267"/>
      <c r="H199" s="267"/>
      <c r="I199" s="267"/>
      <c r="J199" s="267"/>
      <c r="K199" s="268"/>
    </row>
    <row r="200" spans="2:11" s="1" customFormat="1" ht="25.5" customHeight="1">
      <c r="B200" s="266"/>
      <c r="C200" s="335" t="s">
        <v>698</v>
      </c>
      <c r="D200" s="335"/>
      <c r="E200" s="335"/>
      <c r="F200" s="335" t="s">
        <v>699</v>
      </c>
      <c r="G200" s="336"/>
      <c r="H200" s="335" t="s">
        <v>700</v>
      </c>
      <c r="I200" s="335"/>
      <c r="J200" s="335"/>
      <c r="K200" s="268"/>
    </row>
    <row r="201" spans="2:11" s="1" customFormat="1" ht="5.25" customHeight="1">
      <c r="B201" s="299"/>
      <c r="C201" s="296"/>
      <c r="D201" s="296"/>
      <c r="E201" s="296"/>
      <c r="F201" s="296"/>
      <c r="G201" s="276"/>
      <c r="H201" s="296"/>
      <c r="I201" s="296"/>
      <c r="J201" s="296"/>
      <c r="K201" s="320"/>
    </row>
    <row r="202" spans="2:11" s="1" customFormat="1" ht="15" customHeight="1">
      <c r="B202" s="299"/>
      <c r="C202" s="276" t="s">
        <v>690</v>
      </c>
      <c r="D202" s="276"/>
      <c r="E202" s="276"/>
      <c r="F202" s="298" t="s">
        <v>47</v>
      </c>
      <c r="G202" s="276"/>
      <c r="H202" s="276" t="s">
        <v>701</v>
      </c>
      <c r="I202" s="276"/>
      <c r="J202" s="276"/>
      <c r="K202" s="320"/>
    </row>
    <row r="203" spans="2:11" s="1" customFormat="1" ht="15" customHeight="1">
      <c r="B203" s="299"/>
      <c r="C203" s="305"/>
      <c r="D203" s="276"/>
      <c r="E203" s="276"/>
      <c r="F203" s="298" t="s">
        <v>48</v>
      </c>
      <c r="G203" s="276"/>
      <c r="H203" s="276" t="s">
        <v>702</v>
      </c>
      <c r="I203" s="276"/>
      <c r="J203" s="276"/>
      <c r="K203" s="320"/>
    </row>
    <row r="204" spans="2:11" s="1" customFormat="1" ht="15" customHeight="1">
      <c r="B204" s="299"/>
      <c r="C204" s="305"/>
      <c r="D204" s="276"/>
      <c r="E204" s="276"/>
      <c r="F204" s="298" t="s">
        <v>51</v>
      </c>
      <c r="G204" s="276"/>
      <c r="H204" s="276" t="s">
        <v>703</v>
      </c>
      <c r="I204" s="276"/>
      <c r="J204" s="276"/>
      <c r="K204" s="320"/>
    </row>
    <row r="205" spans="2:11" s="1" customFormat="1" ht="15" customHeight="1">
      <c r="B205" s="299"/>
      <c r="C205" s="276"/>
      <c r="D205" s="276"/>
      <c r="E205" s="276"/>
      <c r="F205" s="298" t="s">
        <v>49</v>
      </c>
      <c r="G205" s="276"/>
      <c r="H205" s="276" t="s">
        <v>704</v>
      </c>
      <c r="I205" s="276"/>
      <c r="J205" s="276"/>
      <c r="K205" s="320"/>
    </row>
    <row r="206" spans="2:11" s="1" customFormat="1" ht="15" customHeight="1">
      <c r="B206" s="299"/>
      <c r="C206" s="276"/>
      <c r="D206" s="276"/>
      <c r="E206" s="276"/>
      <c r="F206" s="298" t="s">
        <v>50</v>
      </c>
      <c r="G206" s="276"/>
      <c r="H206" s="276" t="s">
        <v>705</v>
      </c>
      <c r="I206" s="276"/>
      <c r="J206" s="276"/>
      <c r="K206" s="320"/>
    </row>
    <row r="207" spans="2:11" s="1" customFormat="1" ht="15" customHeight="1">
      <c r="B207" s="299"/>
      <c r="C207" s="276"/>
      <c r="D207" s="276"/>
      <c r="E207" s="276"/>
      <c r="F207" s="298"/>
      <c r="G207" s="276"/>
      <c r="H207" s="276"/>
      <c r="I207" s="276"/>
      <c r="J207" s="276"/>
      <c r="K207" s="320"/>
    </row>
    <row r="208" spans="2:11" s="1" customFormat="1" ht="15" customHeight="1">
      <c r="B208" s="299"/>
      <c r="C208" s="276" t="s">
        <v>646</v>
      </c>
      <c r="D208" s="276"/>
      <c r="E208" s="276"/>
      <c r="F208" s="298" t="s">
        <v>83</v>
      </c>
      <c r="G208" s="276"/>
      <c r="H208" s="276" t="s">
        <v>706</v>
      </c>
      <c r="I208" s="276"/>
      <c r="J208" s="276"/>
      <c r="K208" s="320"/>
    </row>
    <row r="209" spans="2:11" s="1" customFormat="1" ht="15" customHeight="1">
      <c r="B209" s="299"/>
      <c r="C209" s="305"/>
      <c r="D209" s="276"/>
      <c r="E209" s="276"/>
      <c r="F209" s="298" t="s">
        <v>541</v>
      </c>
      <c r="G209" s="276"/>
      <c r="H209" s="276" t="s">
        <v>542</v>
      </c>
      <c r="I209" s="276"/>
      <c r="J209" s="276"/>
      <c r="K209" s="320"/>
    </row>
    <row r="210" spans="2:11" s="1" customFormat="1" ht="15" customHeight="1">
      <c r="B210" s="299"/>
      <c r="C210" s="276"/>
      <c r="D210" s="276"/>
      <c r="E210" s="276"/>
      <c r="F210" s="298" t="s">
        <v>539</v>
      </c>
      <c r="G210" s="276"/>
      <c r="H210" s="276" t="s">
        <v>707</v>
      </c>
      <c r="I210" s="276"/>
      <c r="J210" s="276"/>
      <c r="K210" s="320"/>
    </row>
    <row r="211" spans="2:11" s="1" customFormat="1" ht="15" customHeight="1">
      <c r="B211" s="337"/>
      <c r="C211" s="305"/>
      <c r="D211" s="305"/>
      <c r="E211" s="305"/>
      <c r="F211" s="298" t="s">
        <v>543</v>
      </c>
      <c r="G211" s="283"/>
      <c r="H211" s="324" t="s">
        <v>544</v>
      </c>
      <c r="I211" s="324"/>
      <c r="J211" s="324"/>
      <c r="K211" s="338"/>
    </row>
    <row r="212" spans="2:11" s="1" customFormat="1" ht="15" customHeight="1">
      <c r="B212" s="337"/>
      <c r="C212" s="305"/>
      <c r="D212" s="305"/>
      <c r="E212" s="305"/>
      <c r="F212" s="298" t="s">
        <v>545</v>
      </c>
      <c r="G212" s="283"/>
      <c r="H212" s="324" t="s">
        <v>409</v>
      </c>
      <c r="I212" s="324"/>
      <c r="J212" s="324"/>
      <c r="K212" s="338"/>
    </row>
    <row r="213" spans="2:11" s="1" customFormat="1" ht="15" customHeight="1">
      <c r="B213" s="337"/>
      <c r="C213" s="305"/>
      <c r="D213" s="305"/>
      <c r="E213" s="305"/>
      <c r="F213" s="339"/>
      <c r="G213" s="283"/>
      <c r="H213" s="340"/>
      <c r="I213" s="340"/>
      <c r="J213" s="340"/>
      <c r="K213" s="338"/>
    </row>
    <row r="214" spans="2:11" s="1" customFormat="1" ht="15" customHeight="1">
      <c r="B214" s="337"/>
      <c r="C214" s="276" t="s">
        <v>670</v>
      </c>
      <c r="D214" s="305"/>
      <c r="E214" s="305"/>
      <c r="F214" s="298">
        <v>1</v>
      </c>
      <c r="G214" s="283"/>
      <c r="H214" s="324" t="s">
        <v>708</v>
      </c>
      <c r="I214" s="324"/>
      <c r="J214" s="324"/>
      <c r="K214" s="338"/>
    </row>
    <row r="215" spans="2:11" s="1" customFormat="1" ht="15" customHeight="1">
      <c r="B215" s="337"/>
      <c r="C215" s="305"/>
      <c r="D215" s="305"/>
      <c r="E215" s="305"/>
      <c r="F215" s="298">
        <v>2</v>
      </c>
      <c r="G215" s="283"/>
      <c r="H215" s="324" t="s">
        <v>709</v>
      </c>
      <c r="I215" s="324"/>
      <c r="J215" s="324"/>
      <c r="K215" s="338"/>
    </row>
    <row r="216" spans="2:11" s="1" customFormat="1" ht="15" customHeight="1">
      <c r="B216" s="337"/>
      <c r="C216" s="305"/>
      <c r="D216" s="305"/>
      <c r="E216" s="305"/>
      <c r="F216" s="298">
        <v>3</v>
      </c>
      <c r="G216" s="283"/>
      <c r="H216" s="324" t="s">
        <v>710</v>
      </c>
      <c r="I216" s="324"/>
      <c r="J216" s="324"/>
      <c r="K216" s="338"/>
    </row>
    <row r="217" spans="2:11" s="1" customFormat="1" ht="15" customHeight="1">
      <c r="B217" s="337"/>
      <c r="C217" s="305"/>
      <c r="D217" s="305"/>
      <c r="E217" s="305"/>
      <c r="F217" s="298">
        <v>4</v>
      </c>
      <c r="G217" s="283"/>
      <c r="H217" s="324" t="s">
        <v>711</v>
      </c>
      <c r="I217" s="324"/>
      <c r="J217" s="324"/>
      <c r="K217" s="338"/>
    </row>
    <row r="218" spans="2:11" s="1" customFormat="1" ht="12.75" customHeight="1">
      <c r="B218" s="341"/>
      <c r="C218" s="342"/>
      <c r="D218" s="342"/>
      <c r="E218" s="342"/>
      <c r="F218" s="342"/>
      <c r="G218" s="342"/>
      <c r="H218" s="342"/>
      <c r="I218" s="342"/>
      <c r="J218" s="342"/>
      <c r="K218" s="34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Blaha, Ing.</dc:creator>
  <cp:keywords/>
  <dc:description/>
  <cp:lastModifiedBy>Josef Blaha, Ing.</cp:lastModifiedBy>
  <dcterms:created xsi:type="dcterms:W3CDTF">2020-05-14T10:57:59Z</dcterms:created>
  <dcterms:modified xsi:type="dcterms:W3CDTF">2020-05-14T10:58:06Z</dcterms:modified>
  <cp:category/>
  <cp:version/>
  <cp:contentType/>
  <cp:contentStatus/>
</cp:coreProperties>
</file>