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IO505 - Nové Kopisty VPC 5.1" sheetId="2" r:id="rId2"/>
    <sheet name="Pokyny pro vyplnění" sheetId="3" r:id="rId3"/>
  </sheets>
  <definedNames>
    <definedName name="_xlnm.Print_Area" localSheetId="0">'Rekapitulace stavby'!$D$4:$AO$36,'Rekapitulace stavby'!$C$42:$AQ$56</definedName>
    <definedName name="_xlnm._FilterDatabase" localSheetId="1" hidden="1">'IO505 - Nové Kopisty VPC 5.1'!$C$86:$K$137</definedName>
    <definedName name="_xlnm.Print_Area" localSheetId="1">'IO505 - Nové Kopisty VPC 5.1'!$C$4:$J$37,'IO505 - Nové Kopisty VPC 5.1'!$C$43:$J$70,'IO505 - Nové Kopisty VPC 5.1'!$C$76:$K$137</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'IO505 - Nové Kopisty VPC 5.1'!$86:$86</definedName>
  </definedNames>
  <calcPr fullCalcOnLoad="1"/>
</workbook>
</file>

<file path=xl/sharedStrings.xml><?xml version="1.0" encoding="utf-8"?>
<sst xmlns="http://schemas.openxmlformats.org/spreadsheetml/2006/main" count="1211" uniqueCount="430">
  <si>
    <t>Export Komplet</t>
  </si>
  <si>
    <t>VZ</t>
  </si>
  <si>
    <t>2.0</t>
  </si>
  <si>
    <t>ZAMOK</t>
  </si>
  <si>
    <t>False</t>
  </si>
  <si>
    <t>{51d39960-8b9d-4e70-a9b6-ca5755428794}</t>
  </si>
  <si>
    <t>0</t>
  </si>
  <si>
    <t>21</t>
  </si>
  <si>
    <t>15</t>
  </si>
  <si>
    <t>REKAPITULACE STAVBY</t>
  </si>
  <si>
    <t>v ---  níže se nacházejí doplnkové a pomocné údaje k sestavám  --- v</t>
  </si>
  <si>
    <t>Návod na vyplnění</t>
  </si>
  <si>
    <t>Kód:</t>
  </si>
  <si>
    <t>IO505</t>
  </si>
  <si>
    <t>Měnit lze pouze buňky se žlutým podbarvením!
1) v Rekapitulaci stavby vyplňte údaje o Uchazeči (přenesou se do ostatních sestav i v jiných listech)
2) na vybraných listech vyplňte v sestavě Soupis prací ceny u položek</t>
  </si>
  <si>
    <t>Stavba:</t>
  </si>
  <si>
    <t>Nové Kopisty VPC 5.1</t>
  </si>
  <si>
    <t>KSO:</t>
  </si>
  <si>
    <t/>
  </si>
  <si>
    <t>CC-CZ:</t>
  </si>
  <si>
    <t>Místo:</t>
  </si>
  <si>
    <t>Nové Kopisty</t>
  </si>
  <si>
    <t>Datum:</t>
  </si>
  <si>
    <t>21. 1. 2019</t>
  </si>
  <si>
    <t>Zadavatel:</t>
  </si>
  <si>
    <t>IČ:</t>
  </si>
  <si>
    <t xml:space="preserve"> </t>
  </si>
  <si>
    <t>DIČ:</t>
  </si>
  <si>
    <t>Uchazeč:</t>
  </si>
  <si>
    <t>Vyplň údaj</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</si>
  <si>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</si>
  <si>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</si>
  <si>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</si>
  <si>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</si>
  <si>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</si>
  <si>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</si>
  <si>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</si>
  <si>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</si>
  <si>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</si>
  <si>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</si>
  <si>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</si>
  <si>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</si>
  <si>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</si>
  <si>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</si>
  <si>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</si>
  <si>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</si>
  <si>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</si>
  <si>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</si>
  <si>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</si>
  <si>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</si>
  <si>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</si>
  <si>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</si>
  <si>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</si>
  <si>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</si>
  <si>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</si>
  <si>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</si>
  <si>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</si>
  <si>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</si>
  <si>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</si>
  <si>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</si>
  <si>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</si>
  <si>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</si>
  <si>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</si>
  <si>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</si>
  <si>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</si>
  <si>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</si>
  <si>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</si>
  <si>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</si>
  <si>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</si>
  <si>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</si>
  <si>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</si>
  <si>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</si>
  <si>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</si>
  <si>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</si>
  <si>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</si>
  <si>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</si>
  <si>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</si>
  <si>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</si>
  <si>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</si>
  <si>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</si>
  <si>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</si>
  <si>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</si>
  <si>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</si>
  <si>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</si>
  <si>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</si>
  <si>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997 - Přesun sutě</t>
  </si>
  <si>
    <t xml:space="preserve">    998 - Přesun hmot</t>
  </si>
  <si>
    <t>M - Práce a dodávky M</t>
  </si>
  <si>
    <t xml:space="preserve">    23-M - Montáže potrubí</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</si>
  <si>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</si>
  <si>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</si>
  <si>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</si>
  <si>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</si>
  <si>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</si>
  <si>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</si>
  <si>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</si>
  <si>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</si>
  <si>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</si>
  <si>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</si>
  <si>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</si>
  <si>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</si>
  <si>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</si>
  <si>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</si>
  <si>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</si>
  <si>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</si>
  <si>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</si>
  <si>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</si>
  <si>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</si>
  <si>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</si>
  <si>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</si>
  <si>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</si>
  <si>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</si>
  <si>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130001101</t>
  </si>
  <si>
    <t>Příplatek k cenám hloubených vykopávek za ztížení vykopávky v blízkosti podzemního vedení nebo výbušnin pro jakoukoliv třídu horniny</t>
  </si>
  <si>
    <t>m3</t>
  </si>
  <si>
    <t>CS ÚRS 2019 01</t>
  </si>
  <si>
    <t>4</t>
  </si>
  <si>
    <t>1231545299</t>
  </si>
  <si>
    <t>PSC</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</si>
  <si>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</si>
  <si>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12</t>
  </si>
  <si>
    <t>132301202</t>
  </si>
  <si>
    <t>Hloubení zapažených i nezapažených rýh šířky přes 600 do 2 000 mm s urovnáním dna do předepsaného profilu a spádu v hornině tř. 4 přes 100 do 1 000 m3</t>
  </si>
  <si>
    <t>2076250523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</si>
  <si>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</si>
  <si>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162701102</t>
  </si>
  <si>
    <t>Vodorovné přemístění výkopku nebo sypaniny po suchu na obvyklém dopravním prostředku, bez naložení výkopku, avšak se složením bez rozhrnutí z horniny tř. 1 až 4 na vzdálenost přes 6 000 do 7000 m</t>
  </si>
  <si>
    <t>899437555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</si>
  <si>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</si>
  <si>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t>
  </si>
  <si>
    <t>167101101</t>
  </si>
  <si>
    <t>Nakládání, skládání a překládání neulehlého výkopku nebo sypaniny nakládání, množství do 100 m3, z hornin tř. 1 až 4</t>
  </si>
  <si>
    <t>1527224997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</si>
  <si>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</si>
  <si>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174101101</t>
  </si>
  <si>
    <t>Zásyp sypaninou z jakékoliv horniny s uložením výkopku ve vrstvách se zhutněním jam, šachet, rýh nebo kolem objektů v těchto vykopávkách</t>
  </si>
  <si>
    <t>-1176511677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</si>
  <si>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</si>
  <si>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13</t>
  </si>
  <si>
    <t>175111101</t>
  </si>
  <si>
    <t>Obsypání potrubí ručně sypaninou z vhodných hornin tř. 1 až 4 nebo materiálem připraveným podél výkopu ve vzdálenosti do 3 m od jeho kraje, pro jakoukoliv hloubku výkopu a míru zhutnění bez prohození sypaniny sítem</t>
  </si>
  <si>
    <t>842871626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</si>
  <si>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</si>
  <si>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14</t>
  </si>
  <si>
    <t>M</t>
  </si>
  <si>
    <t>58337331</t>
  </si>
  <si>
    <t>štěrkopísek frakce 0/22</t>
  </si>
  <si>
    <t>t</t>
  </si>
  <si>
    <t>8</t>
  </si>
  <si>
    <t>189204476</t>
  </si>
  <si>
    <t>VV</t>
  </si>
  <si>
    <t>12,144 * 2 " Přepočtené koeficientem množství</t>
  </si>
  <si>
    <t>True</t>
  </si>
  <si>
    <t>Vodorovné konstrukce</t>
  </si>
  <si>
    <t>5</t>
  </si>
  <si>
    <t>451572111</t>
  </si>
  <si>
    <t>Lože pod potrubí, stoky a drobné objekty v otevřeném výkopu z kameniva drobného těženého 0 až 4 mm</t>
  </si>
  <si>
    <t>-163756625</t>
  </si>
  <si>
    <t xml:space="preserve">Poznámka k souboru cen:
1. Ceny -1111 a -1192 lze použít i pro zřízení sběrných vrstev nad drenážními trubkami.
2. V cenách -5111 a -1192 jsou započteny i náklady na prohození výkopku získaného při zemních pracích.
</t>
  </si>
  <si>
    <t>6</t>
  </si>
  <si>
    <t>452322131</t>
  </si>
  <si>
    <t>Podkladní a zajišťovací konstrukce z betonu železového v otevřeném výkopu sedlové lože pod potrubí z betonu tř. C 12/15</t>
  </si>
  <si>
    <t>-973259557</t>
  </si>
  <si>
    <t xml:space="preserve">Poznámka k souboru cen:
1. Ceny -1121 až -1191 a -1192 lze použít i pro ochrannou vrstvu pod železobetonové konstrukce.
2. Ceny -2121 až -2191 a -2192 jsou určeny pro jakékoliv úkosy sedel.
</t>
  </si>
  <si>
    <t>Komunikace pozemní</t>
  </si>
  <si>
    <t>7</t>
  </si>
  <si>
    <t>564681111</t>
  </si>
  <si>
    <t>Podklad z kameniva hrubého drceného vel. 63-125 mm, s rozprostřením a zhutněním, po zhutnění tl. 300 mm</t>
  </si>
  <si>
    <t>m2</t>
  </si>
  <si>
    <t>-626314227</t>
  </si>
  <si>
    <t>Trubní vedení</t>
  </si>
  <si>
    <t>16</t>
  </si>
  <si>
    <t>871361141R</t>
  </si>
  <si>
    <t>Montáž vodovodního potrubí z plastů v otevřeném výkopu z polyetylenu PE 100 svařovaných na tupo DN 250</t>
  </si>
  <si>
    <t>m</t>
  </si>
  <si>
    <t>1887763323</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</si>
  <si>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</si>
  <si>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17</t>
  </si>
  <si>
    <t>28616566</t>
  </si>
  <si>
    <t>trubka vodovodní vícevrstvá PE100 RC, PE100 RC</t>
  </si>
  <si>
    <t>1965407547</t>
  </si>
  <si>
    <t>899722113</t>
  </si>
  <si>
    <t>Krytí potrubí z plastů výstražnou fólií z PVC šířky 30cm</t>
  </si>
  <si>
    <t>-2093362018</t>
  </si>
  <si>
    <t>9</t>
  </si>
  <si>
    <t>28650116</t>
  </si>
  <si>
    <t>oblouk hrdlový tlakového vodovodního potrubí PVC 11° 200x8,6mm</t>
  </si>
  <si>
    <t>kus</t>
  </si>
  <si>
    <t>-1358379830</t>
  </si>
  <si>
    <t>997</t>
  </si>
  <si>
    <t>Přesun sutě</t>
  </si>
  <si>
    <t>997223855</t>
  </si>
  <si>
    <t>Poplatek za uložení stavebního odpadu na skládce (skládkovné) zeminy a kameniva zatříděného do Katalogu odpadů pod kódem 170 504</t>
  </si>
  <si>
    <t>608815544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</si>
  <si>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</si>
  <si>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</si>
  <si>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</si>
  <si>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10</t>
  </si>
  <si>
    <t>998313011</t>
  </si>
  <si>
    <t>Přesun hmot pro závlahy potrubím dopravní vzdálenost do 1 000 m</t>
  </si>
  <si>
    <t>1016516932</t>
  </si>
  <si>
    <t>22</t>
  </si>
  <si>
    <t>552999999R</t>
  </si>
  <si>
    <t>příruba slepá šedá litina s epoxidovou ochranou vrstvou DN 50</t>
  </si>
  <si>
    <t>2143024570</t>
  </si>
  <si>
    <t>23</t>
  </si>
  <si>
    <t>552999998R</t>
  </si>
  <si>
    <t>729767211</t>
  </si>
  <si>
    <t>Práce a dodávky M</t>
  </si>
  <si>
    <t>23-M</t>
  </si>
  <si>
    <t>Montáže potrubí</t>
  </si>
  <si>
    <t>11</t>
  </si>
  <si>
    <t>230230023</t>
  </si>
  <si>
    <t>Tlakové zkoušky hlavní vzduchem 0,6 MPa DN 300</t>
  </si>
  <si>
    <t>64</t>
  </si>
  <si>
    <t>-2076591792</t>
  </si>
  <si>
    <t xml:space="preserve">Poznámka k souboru cen:
1. V cenách jsou započteny i náklady na:
a) přípravu potrubí k tlakové zkoušce,
b) napojení kompresorů,
c) zhotovení a montáž přepouštěcích obtoků,
d) tlakování potrubí s 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
</t>
  </si>
  <si>
    <t>46-M</t>
  </si>
  <si>
    <t>Zemní práce při extr.mont.pracích</t>
  </si>
  <si>
    <t>19</t>
  </si>
  <si>
    <t>460010025R</t>
  </si>
  <si>
    <t>Vytyčení trasy inženýrských sítí</t>
  </si>
  <si>
    <t>soubor</t>
  </si>
  <si>
    <t>-417625998</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</si>
  <si>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</si>
  <si>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VRN</t>
  </si>
  <si>
    <t>Vedlejší rozpočtové náklady</t>
  </si>
  <si>
    <t>VRN1</t>
  </si>
  <si>
    <t>Průzkumné, geodetické a projektové práce</t>
  </si>
  <si>
    <t>18</t>
  </si>
  <si>
    <t>012002000</t>
  </si>
  <si>
    <t>Geodetické práce</t>
  </si>
  <si>
    <t>1024</t>
  </si>
  <si>
    <t>358896481</t>
  </si>
  <si>
    <t>VRN3</t>
  </si>
  <si>
    <t>Zařízení staveniště</t>
  </si>
  <si>
    <t>20</t>
  </si>
  <si>
    <t>030001000</t>
  </si>
  <si>
    <t>850547922</t>
  </si>
  <si>
    <t>VRN4</t>
  </si>
  <si>
    <t>Inženýrská činnost</t>
  </si>
  <si>
    <t>044003001</t>
  </si>
  <si>
    <t>Revize</t>
  </si>
  <si>
    <t>554975646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</si>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</sst>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39">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1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5"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7"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20" applyFont="1" applyAlignment="1">
      <alignment horizontal="center" vertical="center"/>
    </xf>
    <xf numFmtId="0" fontId="5" fillId="0" borderId="3" xfId="0" applyFont="1" applyBorder="1" applyAlignment="1" applyProtection="1">
      <alignment vertical="center"/>
      <protection/>
    </xf>
    <xf numFmtId="0" fontId="23" fillId="0" borderId="0" xfId="0" applyFont="1" applyAlignment="1" applyProtection="1">
      <alignment vertical="center"/>
      <protection/>
    </xf>
    <xf numFmtId="0" fontId="23" fillId="0" borderId="0" xfId="0" applyFont="1" applyAlignment="1" applyProtection="1">
      <alignment horizontal="left" vertical="center" wrapText="1"/>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5" fillId="0" borderId="19" xfId="0" applyNumberFormat="1" applyFont="1" applyBorder="1" applyAlignment="1" applyProtection="1">
      <alignment vertical="center"/>
      <protection/>
    </xf>
    <xf numFmtId="4" fontId="25" fillId="0" borderId="2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5"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protection/>
    </xf>
    <xf numFmtId="0" fontId="26"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166" fontId="21" fillId="0" borderId="0" xfId="0" applyNumberFormat="1" applyFont="1" applyAlignment="1" applyProtection="1">
      <alignment/>
      <protection/>
    </xf>
    <xf numFmtId="166" fontId="27" fillId="0" borderId="12" xfId="0" applyNumberFormat="1" applyFont="1" applyBorder="1" applyAlignment="1" applyProtection="1">
      <alignment/>
      <protection/>
    </xf>
    <xf numFmtId="166" fontId="27" fillId="0" borderId="13" xfId="0" applyNumberFormat="1" applyFont="1" applyBorder="1" applyAlignment="1" applyProtection="1">
      <alignment/>
      <protection/>
    </xf>
    <xf numFmtId="166" fontId="17"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166"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166" fontId="8" fillId="0" borderId="0" xfId="0" applyNumberFormat="1" applyFont="1" applyAlignment="1">
      <alignment vertical="center"/>
    </xf>
    <xf numFmtId="0" fontId="7" fillId="0" borderId="0" xfId="0" applyFont="1" applyAlignment="1" applyProtection="1">
      <alignment horizontal="left"/>
      <protection/>
    </xf>
    <xf numFmtId="166"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6" fontId="0" fillId="0" borderId="22" xfId="0" applyNumberFormat="1" applyFont="1" applyBorder="1" applyAlignment="1" applyProtection="1">
      <alignment vertical="center"/>
      <protection/>
    </xf>
    <xf numFmtId="166" fontId="0" fillId="2" borderId="22" xfId="0" applyNumberFormat="1" applyFont="1" applyFill="1" applyBorder="1" applyAlignment="1" applyProtection="1">
      <alignment vertical="center"/>
      <protection locked="0"/>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166" fontId="0" fillId="0" borderId="0" xfId="0" applyNumberFormat="1" applyFont="1" applyAlignment="1">
      <alignment vertical="center"/>
    </xf>
    <xf numFmtId="0" fontId="28" fillId="0" borderId="0" xfId="0" applyFont="1" applyAlignment="1" applyProtection="1">
      <alignment horizontal="left" vertical="center"/>
      <protection/>
    </xf>
    <xf numFmtId="0" fontId="29" fillId="0" borderId="0" xfId="0" applyFont="1" applyAlignment="1" applyProtection="1">
      <alignment vertical="center" wrapText="1"/>
      <protection/>
    </xf>
    <xf numFmtId="0" fontId="0" fillId="0" borderId="14" xfId="0" applyFont="1" applyBorder="1" applyAlignment="1" applyProtection="1">
      <alignment vertical="center"/>
      <protection/>
    </xf>
    <xf numFmtId="0" fontId="30" fillId="0" borderId="22" xfId="0" applyFont="1" applyBorder="1" applyAlignment="1" applyProtection="1">
      <alignment horizontal="center" vertical="center"/>
      <protection/>
    </xf>
    <xf numFmtId="49" fontId="30" fillId="0" borderId="22" xfId="0" applyNumberFormat="1" applyFont="1" applyBorder="1" applyAlignment="1" applyProtection="1">
      <alignment horizontal="left" vertical="center" wrapText="1"/>
      <protection/>
    </xf>
    <xf numFmtId="0" fontId="30" fillId="0" borderId="22" xfId="0" applyFont="1" applyBorder="1" applyAlignment="1" applyProtection="1">
      <alignment horizontal="left" vertical="center" wrapText="1"/>
      <protection/>
    </xf>
    <xf numFmtId="0" fontId="30" fillId="0" borderId="22" xfId="0" applyFont="1" applyBorder="1" applyAlignment="1" applyProtection="1">
      <alignment horizontal="center" vertical="center" wrapText="1"/>
      <protection/>
    </xf>
    <xf numFmtId="166" fontId="30" fillId="0" borderId="22" xfId="0" applyNumberFormat="1" applyFont="1" applyBorder="1" applyAlignment="1" applyProtection="1">
      <alignment vertical="center"/>
      <protection/>
    </xf>
    <xf numFmtId="166" fontId="30" fillId="2" borderId="22" xfId="0" applyNumberFormat="1" applyFont="1" applyFill="1" applyBorder="1" applyAlignment="1" applyProtection="1">
      <alignment vertical="center"/>
      <protection locked="0"/>
    </xf>
    <xf numFmtId="0" fontId="30" fillId="0" borderId="3" xfId="0" applyFont="1" applyBorder="1" applyAlignment="1">
      <alignment vertical="center"/>
    </xf>
    <xf numFmtId="0" fontId="30" fillId="2" borderId="14" xfId="0" applyFont="1" applyFill="1" applyBorder="1" applyAlignment="1" applyProtection="1">
      <alignment horizontal="left" vertical="center"/>
      <protection locked="0"/>
    </xf>
    <xf numFmtId="0" fontId="30" fillId="0" borderId="0" xfId="0" applyFont="1" applyBorder="1" applyAlignment="1" applyProtection="1">
      <alignment horizontal="center"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6"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1"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2" fillId="0" borderId="28" xfId="0" applyFont="1" applyBorder="1" applyAlignment="1">
      <alignment horizontal="left" wrapText="1"/>
    </xf>
    <xf numFmtId="0" fontId="10" fillId="0" borderId="27" xfId="0" applyFont="1" applyBorder="1" applyAlignment="1">
      <alignmen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3" fillId="0" borderId="26" xfId="0"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horizontal="left" vertical="center"/>
    </xf>
    <xf numFmtId="0" fontId="33" fillId="0" borderId="0" xfId="0" applyFont="1" applyBorder="1" applyAlignment="1">
      <alignment vertical="center"/>
    </xf>
    <xf numFmtId="49" fontId="33" fillId="0" borderId="0" xfId="0" applyNumberFormat="1" applyFont="1" applyBorder="1" applyAlignment="1">
      <alignment horizontal="left" vertical="center" wrapText="1"/>
    </xf>
    <xf numFmtId="49" fontId="33" fillId="0" borderId="0" xfId="0" applyNumberFormat="1" applyFont="1" applyBorder="1" applyAlignment="1">
      <alignment vertical="center" wrapText="1"/>
    </xf>
    <xf numFmtId="0" fontId="10" fillId="0" borderId="29" xfId="0" applyFont="1" applyBorder="1" applyAlignment="1">
      <alignment vertical="center" wrapText="1"/>
    </xf>
    <xf numFmtId="0" fontId="34"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1" fillId="0" borderId="0" xfId="0" applyFont="1" applyBorder="1" applyAlignment="1">
      <alignment horizontal="center" vertical="center"/>
    </xf>
    <xf numFmtId="0" fontId="10" fillId="0" borderId="27"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28" xfId="0" applyFont="1" applyBorder="1" applyAlignment="1">
      <alignment horizontal="left" vertical="center"/>
    </xf>
    <xf numFmtId="0" fontId="32" fillId="0" borderId="28" xfId="0" applyFont="1" applyBorder="1" applyAlignment="1">
      <alignment horizontal="center" vertical="center"/>
    </xf>
    <xf numFmtId="0" fontId="35" fillId="0" borderId="28" xfId="0" applyFont="1" applyBorder="1" applyAlignment="1">
      <alignment horizontal="left" vertical="center"/>
    </xf>
    <xf numFmtId="0" fontId="36" fillId="0" borderId="0" xfId="0" applyFont="1" applyBorder="1" applyAlignment="1">
      <alignment horizontal="left" vertical="center"/>
    </xf>
    <xf numFmtId="0" fontId="33" fillId="0" borderId="0" xfId="0" applyFont="1" applyAlignment="1">
      <alignment horizontal="left" vertical="center"/>
    </xf>
    <xf numFmtId="0" fontId="33" fillId="0" borderId="0" xfId="0" applyFont="1" applyBorder="1" applyAlignment="1">
      <alignment horizontal="center" vertical="center"/>
    </xf>
    <xf numFmtId="0" fontId="33" fillId="0" borderId="26"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10" fillId="0" borderId="29" xfId="0" applyFont="1" applyBorder="1" applyAlignment="1">
      <alignment horizontal="left" vertical="center"/>
    </xf>
    <xf numFmtId="0" fontId="34"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3" fillId="0" borderId="28" xfId="0" applyFont="1" applyBorder="1" applyAlignment="1">
      <alignment horizontal="left" vertical="center"/>
    </xf>
    <xf numFmtId="0" fontId="10" fillId="0" borderId="0" xfId="0" applyFont="1" applyBorder="1" applyAlignment="1">
      <alignment horizontal="left" vertical="center" wrapText="1"/>
    </xf>
    <xf numFmtId="0" fontId="33"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3" fillId="0" borderId="27" xfId="0" applyFont="1" applyBorder="1" applyAlignment="1">
      <alignment horizontal="left" vertical="center"/>
    </xf>
    <xf numFmtId="0" fontId="33" fillId="0" borderId="29"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0" fontId="33" fillId="0" borderId="0" xfId="0" applyFont="1" applyBorder="1" applyAlignment="1">
      <alignment horizontal="left" vertical="top"/>
    </xf>
    <xf numFmtId="0" fontId="33" fillId="0" borderId="0" xfId="0" applyFont="1" applyBorder="1" applyAlignment="1">
      <alignment horizontal="center" vertical="top"/>
    </xf>
    <xf numFmtId="0" fontId="33" fillId="0" borderId="29" xfId="0" applyFont="1" applyBorder="1" applyAlignment="1">
      <alignment horizontal="left" vertical="center"/>
    </xf>
    <xf numFmtId="0" fontId="33" fillId="0" borderId="30" xfId="0" applyFont="1" applyBorder="1" applyAlignment="1">
      <alignment horizontal="left" vertical="center"/>
    </xf>
    <xf numFmtId="0" fontId="35" fillId="0" borderId="0" xfId="0" applyFont="1" applyAlignment="1">
      <alignment vertical="center"/>
    </xf>
    <xf numFmtId="0" fontId="32" fillId="0" borderId="0" xfId="0" applyFont="1" applyBorder="1" applyAlignment="1">
      <alignment vertical="center"/>
    </xf>
    <xf numFmtId="0" fontId="35" fillId="0" borderId="28" xfId="0" applyFont="1" applyBorder="1" applyAlignment="1">
      <alignment vertical="center"/>
    </xf>
    <xf numFmtId="0" fontId="32" fillId="0" borderId="28" xfId="0" applyFont="1" applyBorder="1" applyAlignment="1">
      <alignment vertical="center"/>
    </xf>
    <xf numFmtId="0" fontId="0" fillId="0" borderId="0" xfId="0" applyBorder="1" applyAlignment="1">
      <alignment vertical="top"/>
    </xf>
    <xf numFmtId="49" fontId="33" fillId="0" borderId="0" xfId="0" applyNumberFormat="1" applyFont="1" applyBorder="1" applyAlignment="1">
      <alignment horizontal="left" vertical="center"/>
    </xf>
    <xf numFmtId="0" fontId="0" fillId="0" borderId="28" xfId="0" applyBorder="1" applyAlignment="1">
      <alignment vertical="top"/>
    </xf>
    <xf numFmtId="0" fontId="32" fillId="0" borderId="28" xfId="0" applyFont="1" applyBorder="1" applyAlignment="1">
      <alignment horizontal="left"/>
    </xf>
    <xf numFmtId="0" fontId="35"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horizontal="center" vertical="center"/>
    </xf>
    <xf numFmtId="0" fontId="10" fillId="0" borderId="0" xfId="0" applyFont="1" applyBorder="1" applyAlignment="1">
      <alignment horizontal="lef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3" t="s">
        <v>0</v>
      </c>
      <c r="AZ1" s="13" t="s">
        <v>1</v>
      </c>
      <c r="BA1" s="13" t="s">
        <v>2</v>
      </c>
      <c r="BB1" s="13" t="s">
        <v>3</v>
      </c>
      <c r="BT1" s="13" t="s">
        <v>4</v>
      </c>
      <c r="BU1" s="13" t="s">
        <v>4</v>
      </c>
      <c r="BV1" s="13" t="s">
        <v>5</v>
      </c>
    </row>
    <row r="2" spans="44:72" ht="36.95" customHeight="1">
      <c r="BS2" s="14" t="s">
        <v>6</v>
      </c>
      <c r="BT2" s="14" t="s">
        <v>7</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6</v>
      </c>
    </row>
    <row r="5" spans="2:71" ht="12" customHeight="1">
      <c r="B5" s="18"/>
      <c r="C5" s="19"/>
      <c r="D5" s="23" t="s">
        <v>12</v>
      </c>
      <c r="E5" s="19"/>
      <c r="F5" s="19"/>
      <c r="G5" s="19"/>
      <c r="H5" s="19"/>
      <c r="I5" s="19"/>
      <c r="J5" s="19"/>
      <c r="K5" s="24" t="s">
        <v>13</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E5" s="25" t="s">
        <v>14</v>
      </c>
      <c r="BS5" s="14" t="s">
        <v>6</v>
      </c>
    </row>
    <row r="6" spans="2:71" ht="36.95" customHeight="1">
      <c r="B6" s="18"/>
      <c r="C6" s="19"/>
      <c r="D6" s="26" t="s">
        <v>15</v>
      </c>
      <c r="E6" s="19"/>
      <c r="F6" s="19"/>
      <c r="G6" s="19"/>
      <c r="H6" s="19"/>
      <c r="I6" s="19"/>
      <c r="J6" s="19"/>
      <c r="K6" s="27" t="s">
        <v>16</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E6" s="28"/>
      <c r="BS6" s="14" t="s">
        <v>6</v>
      </c>
    </row>
    <row r="7" spans="2:71" ht="12" customHeight="1">
      <c r="B7" s="18"/>
      <c r="C7" s="19"/>
      <c r="D7" s="29" t="s">
        <v>17</v>
      </c>
      <c r="E7" s="19"/>
      <c r="F7" s="19"/>
      <c r="G7" s="19"/>
      <c r="H7" s="19"/>
      <c r="I7" s="19"/>
      <c r="J7" s="19"/>
      <c r="K7" s="24" t="s">
        <v>18</v>
      </c>
      <c r="L7" s="19"/>
      <c r="M7" s="19"/>
      <c r="N7" s="19"/>
      <c r="O7" s="19"/>
      <c r="P7" s="19"/>
      <c r="Q7" s="19"/>
      <c r="R7" s="19"/>
      <c r="S7" s="19"/>
      <c r="T7" s="19"/>
      <c r="U7" s="19"/>
      <c r="V7" s="19"/>
      <c r="W7" s="19"/>
      <c r="X7" s="19"/>
      <c r="Y7" s="19"/>
      <c r="Z7" s="19"/>
      <c r="AA7" s="19"/>
      <c r="AB7" s="19"/>
      <c r="AC7" s="19"/>
      <c r="AD7" s="19"/>
      <c r="AE7" s="19"/>
      <c r="AF7" s="19"/>
      <c r="AG7" s="19"/>
      <c r="AH7" s="19"/>
      <c r="AI7" s="19"/>
      <c r="AJ7" s="19"/>
      <c r="AK7" s="29" t="s">
        <v>19</v>
      </c>
      <c r="AL7" s="19"/>
      <c r="AM7" s="19"/>
      <c r="AN7" s="24" t="s">
        <v>18</v>
      </c>
      <c r="AO7" s="19"/>
      <c r="AP7" s="19"/>
      <c r="AQ7" s="19"/>
      <c r="AR7" s="17"/>
      <c r="BE7" s="28"/>
      <c r="BS7" s="14" t="s">
        <v>6</v>
      </c>
    </row>
    <row r="8" spans="2:71" ht="12" customHeight="1">
      <c r="B8" s="18"/>
      <c r="C8" s="19"/>
      <c r="D8" s="29" t="s">
        <v>20</v>
      </c>
      <c r="E8" s="19"/>
      <c r="F8" s="19"/>
      <c r="G8" s="19"/>
      <c r="H8" s="19"/>
      <c r="I8" s="19"/>
      <c r="J8" s="19"/>
      <c r="K8" s="24" t="s">
        <v>21</v>
      </c>
      <c r="L8" s="19"/>
      <c r="M8" s="19"/>
      <c r="N8" s="19"/>
      <c r="O8" s="19"/>
      <c r="P8" s="19"/>
      <c r="Q8" s="19"/>
      <c r="R8" s="19"/>
      <c r="S8" s="19"/>
      <c r="T8" s="19"/>
      <c r="U8" s="19"/>
      <c r="V8" s="19"/>
      <c r="W8" s="19"/>
      <c r="X8" s="19"/>
      <c r="Y8" s="19"/>
      <c r="Z8" s="19"/>
      <c r="AA8" s="19"/>
      <c r="AB8" s="19"/>
      <c r="AC8" s="19"/>
      <c r="AD8" s="19"/>
      <c r="AE8" s="19"/>
      <c r="AF8" s="19"/>
      <c r="AG8" s="19"/>
      <c r="AH8" s="19"/>
      <c r="AI8" s="19"/>
      <c r="AJ8" s="19"/>
      <c r="AK8" s="29" t="s">
        <v>22</v>
      </c>
      <c r="AL8" s="19"/>
      <c r="AM8" s="19"/>
      <c r="AN8" s="30" t="s">
        <v>23</v>
      </c>
      <c r="AO8" s="19"/>
      <c r="AP8" s="19"/>
      <c r="AQ8" s="19"/>
      <c r="AR8" s="17"/>
      <c r="BE8" s="28"/>
      <c r="BS8" s="14" t="s">
        <v>6</v>
      </c>
    </row>
    <row r="9" spans="2:7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
      <c r="BS9" s="14" t="s">
        <v>6</v>
      </c>
    </row>
    <row r="10" spans="2:71" ht="12" customHeight="1">
      <c r="B10" s="18"/>
      <c r="C10" s="19"/>
      <c r="D10" s="29" t="s">
        <v>24</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9" t="s">
        <v>25</v>
      </c>
      <c r="AL10" s="19"/>
      <c r="AM10" s="19"/>
      <c r="AN10" s="24" t="s">
        <v>18</v>
      </c>
      <c r="AO10" s="19"/>
      <c r="AP10" s="19"/>
      <c r="AQ10" s="19"/>
      <c r="AR10" s="17"/>
      <c r="BE10" s="28"/>
      <c r="BS10" s="14" t="s">
        <v>6</v>
      </c>
    </row>
    <row r="11" spans="2:71" ht="18.45" customHeight="1">
      <c r="B11" s="18"/>
      <c r="C11" s="19"/>
      <c r="D11" s="19"/>
      <c r="E11" s="24" t="s">
        <v>26</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9" t="s">
        <v>27</v>
      </c>
      <c r="AL11" s="19"/>
      <c r="AM11" s="19"/>
      <c r="AN11" s="24" t="s">
        <v>18</v>
      </c>
      <c r="AO11" s="19"/>
      <c r="AP11" s="19"/>
      <c r="AQ11" s="19"/>
      <c r="AR11" s="17"/>
      <c r="BE11" s="28"/>
      <c r="BS11" s="14" t="s">
        <v>6</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
      <c r="BS12" s="14" t="s">
        <v>6</v>
      </c>
    </row>
    <row r="13" spans="2:71" ht="12" customHeight="1">
      <c r="B13" s="18"/>
      <c r="C13" s="19"/>
      <c r="D13" s="29" t="s">
        <v>28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9" t="s">
        <v>25</v>
      </c>
      <c r="AL13" s="19"/>
      <c r="AM13" s="19"/>
      <c r="AN13" s="31" t="s">
        <v>29</v>
      </c>
      <c r="AO13" s="19"/>
      <c r="AP13" s="19"/>
      <c r="AQ13" s="19"/>
      <c r="AR13" s="17"/>
      <c r="BE13" s="28"/>
      <c r="BS13" s="14" t="s">
        <v>6</v>
      </c>
    </row>
    <row r="14" spans="2:71" ht="12">
      <c r="B14" s="18"/>
      <c r="C14" s="19"/>
      <c r="D14" s="19"/>
      <c r="E14" s="31" t="s">
        <v>29</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27</v>
      </c>
      <c r="AL14" s="19"/>
      <c r="AM14" s="19"/>
      <c r="AN14" s="31" t="s">
        <v>29</v>
      </c>
      <c r="AO14" s="19"/>
      <c r="AP14" s="19"/>
      <c r="AQ14" s="19"/>
      <c r="AR14" s="17"/>
      <c r="BE14" s="28"/>
      <c r="BS14" s="14" t="s">
        <v>6</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
      <c r="BS15" s="14" t="s">
        <v>4</v>
      </c>
    </row>
    <row r="16" spans="2:71" ht="12" customHeight="1">
      <c r="B16" s="18"/>
      <c r="C16" s="19"/>
      <c r="D16" s="29" t="s">
        <v>30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9" t="s">
        <v>25</v>
      </c>
      <c r="AL16" s="19"/>
      <c r="AM16" s="19"/>
      <c r="AN16" s="24" t="s">
        <v>18</v>
      </c>
      <c r="AO16" s="19"/>
      <c r="AP16" s="19"/>
      <c r="AQ16" s="19"/>
      <c r="AR16" s="17"/>
      <c r="BE16" s="28"/>
      <c r="BS16" s="14" t="s">
        <v>4</v>
      </c>
    </row>
    <row r="17" spans="2:71" ht="18.45" customHeight="1">
      <c r="B17" s="18"/>
      <c r="C17" s="19"/>
      <c r="D17" s="19"/>
      <c r="E17" s="24" t="s">
        <v>26</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9" t="s">
        <v>27</v>
      </c>
      <c r="AL17" s="19"/>
      <c r="AM17" s="19"/>
      <c r="AN17" s="24" t="s">
        <v>18</v>
      </c>
      <c r="AO17" s="19"/>
      <c r="AP17" s="19"/>
      <c r="AQ17" s="19"/>
      <c r="AR17" s="17"/>
      <c r="BE17" s="28"/>
      <c r="BS17" s="14" t="s">
        <v>4</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
      <c r="BS18" s="14" t="s">
        <v>6</v>
      </c>
    </row>
    <row r="19" spans="2:71" ht="12" customHeight="1">
      <c r="B19" s="18"/>
      <c r="C19" s="19"/>
      <c r="D19" s="29" t="s">
        <v>31</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9" t="s">
        <v>25</v>
      </c>
      <c r="AL19" s="19"/>
      <c r="AM19" s="19"/>
      <c r="AN19" s="24" t="s">
        <v>18</v>
      </c>
      <c r="AO19" s="19"/>
      <c r="AP19" s="19"/>
      <c r="AQ19" s="19"/>
      <c r="AR19" s="17"/>
      <c r="BE19" s="28"/>
      <c r="BS19" s="14" t="s">
        <v>6</v>
      </c>
    </row>
    <row r="20" spans="2:71" ht="18.45" customHeight="1">
      <c r="B20" s="18"/>
      <c r="C20" s="19"/>
      <c r="D20" s="19"/>
      <c r="E20" s="24" t="s">
        <v>26</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9" t="s">
        <v>27</v>
      </c>
      <c r="AL20" s="19"/>
      <c r="AM20" s="19"/>
      <c r="AN20" s="24" t="s">
        <v>18</v>
      </c>
      <c r="AO20" s="19"/>
      <c r="AP20" s="19"/>
      <c r="AQ20" s="19"/>
      <c r="AR20" s="17"/>
      <c r="BE20" s="28"/>
      <c r="BS20" s="14" t="s">
        <v>4</v>
      </c>
    </row>
    <row r="21" spans="2:57"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
    </row>
    <row r="22" spans="2:57" ht="12" customHeight="1">
      <c r="B22" s="18"/>
      <c r="C22" s="19"/>
      <c r="D22" s="29" t="s">
        <v>32</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
    </row>
    <row r="23" spans="2:57" ht="45" customHeight="1">
      <c r="B23" s="18"/>
      <c r="C23" s="19"/>
      <c r="D23" s="19"/>
      <c r="E23" s="33" t="s">
        <v>33</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9"/>
      <c r="AP23" s="19"/>
      <c r="AQ23" s="19"/>
      <c r="AR23" s="17"/>
      <c r="BE23" s="28"/>
    </row>
    <row r="24" spans="2:57"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
    </row>
    <row r="25" spans="2:57" ht="6.95" customHeight="1">
      <c r="B25" s="18"/>
      <c r="C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19"/>
      <c r="AQ25" s="19"/>
      <c r="AR25" s="17"/>
      <c r="BE25" s="28"/>
    </row>
    <row r="26" spans="2:57" s="1" customFormat="1" ht="25.9" customHeight="1">
      <c r="B26" s="35"/>
      <c r="C26" s="36"/>
      <c r="D26" s="37" t="s">
        <v>34</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ROUND(AG54,15)</f>
        <v>0</v>
      </c>
      <c r="AL26" s="38"/>
      <c r="AM26" s="38"/>
      <c r="AN26" s="38"/>
      <c r="AO26" s="38"/>
      <c r="AP26" s="36"/>
      <c r="AQ26" s="36"/>
      <c r="AR26" s="40"/>
      <c r="BE26" s="28"/>
    </row>
    <row r="27" spans="2:57" s="1" customFormat="1" ht="6.95"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40"/>
      <c r="BE27" s="28"/>
    </row>
    <row r="28" spans="2:57" s="1" customFormat="1" ht="12">
      <c r="B28" s="35"/>
      <c r="C28" s="36"/>
      <c r="D28" s="36"/>
      <c r="E28" s="36"/>
      <c r="F28" s="36"/>
      <c r="G28" s="36"/>
      <c r="H28" s="36"/>
      <c r="I28" s="36"/>
      <c r="J28" s="36"/>
      <c r="K28" s="36"/>
      <c r="L28" s="41" t="s">
        <v>35</v>
      </c>
      <c r="M28" s="41"/>
      <c r="N28" s="41"/>
      <c r="O28" s="41"/>
      <c r="P28" s="41"/>
      <c r="Q28" s="36"/>
      <c r="R28" s="36"/>
      <c r="S28" s="36"/>
      <c r="T28" s="36"/>
      <c r="U28" s="36"/>
      <c r="V28" s="36"/>
      <c r="W28" s="41" t="s">
        <v>36</v>
      </c>
      <c r="X28" s="41"/>
      <c r="Y28" s="41"/>
      <c r="Z28" s="41"/>
      <c r="AA28" s="41"/>
      <c r="AB28" s="41"/>
      <c r="AC28" s="41"/>
      <c r="AD28" s="41"/>
      <c r="AE28" s="41"/>
      <c r="AF28" s="36"/>
      <c r="AG28" s="36"/>
      <c r="AH28" s="36"/>
      <c r="AI28" s="36"/>
      <c r="AJ28" s="36"/>
      <c r="AK28" s="41" t="s">
        <v>37</v>
      </c>
      <c r="AL28" s="41"/>
      <c r="AM28" s="41"/>
      <c r="AN28" s="41"/>
      <c r="AO28" s="41"/>
      <c r="AP28" s="36"/>
      <c r="AQ28" s="36"/>
      <c r="AR28" s="40"/>
      <c r="BE28" s="28"/>
    </row>
    <row r="29" spans="2:57" s="2" customFormat="1" ht="14.4" customHeight="1">
      <c r="B29" s="42"/>
      <c r="C29" s="43"/>
      <c r="D29" s="29" t="s">
        <v>38</v>
      </c>
      <c r="E29" s="43"/>
      <c r="F29" s="29" t="s">
        <v>39</v>
      </c>
      <c r="G29" s="43"/>
      <c r="H29" s="43"/>
      <c r="I29" s="43"/>
      <c r="J29" s="43"/>
      <c r="K29" s="43"/>
      <c r="L29" s="44">
        <v>0.21</v>
      </c>
      <c r="M29" s="43"/>
      <c r="N29" s="43"/>
      <c r="O29" s="43"/>
      <c r="P29" s="43"/>
      <c r="Q29" s="43"/>
      <c r="R29" s="43"/>
      <c r="S29" s="43"/>
      <c r="T29" s="43"/>
      <c r="U29" s="43"/>
      <c r="V29" s="43"/>
      <c r="W29" s="45">
        <f>ROUND(AZ54,15)</f>
        <v>0</v>
      </c>
      <c r="X29" s="43"/>
      <c r="Y29" s="43"/>
      <c r="Z29" s="43"/>
      <c r="AA29" s="43"/>
      <c r="AB29" s="43"/>
      <c r="AC29" s="43"/>
      <c r="AD29" s="43"/>
      <c r="AE29" s="43"/>
      <c r="AF29" s="43"/>
      <c r="AG29" s="43"/>
      <c r="AH29" s="43"/>
      <c r="AI29" s="43"/>
      <c r="AJ29" s="43"/>
      <c r="AK29" s="45">
        <f>ROUND(AV54,15)</f>
        <v>0</v>
      </c>
      <c r="AL29" s="43"/>
      <c r="AM29" s="43"/>
      <c r="AN29" s="43"/>
      <c r="AO29" s="43"/>
      <c r="AP29" s="43"/>
      <c r="AQ29" s="43"/>
      <c r="AR29" s="46"/>
      <c r="BE29" s="28"/>
    </row>
    <row r="30" spans="2:57" s="2" customFormat="1" ht="14.4" customHeight="1">
      <c r="B30" s="42"/>
      <c r="C30" s="43"/>
      <c r="D30" s="43"/>
      <c r="E30" s="43"/>
      <c r="F30" s="29" t="s">
        <v>40</v>
      </c>
      <c r="G30" s="43"/>
      <c r="H30" s="43"/>
      <c r="I30" s="43"/>
      <c r="J30" s="43"/>
      <c r="K30" s="43"/>
      <c r="L30" s="44">
        <v>0.15</v>
      </c>
      <c r="M30" s="43"/>
      <c r="N30" s="43"/>
      <c r="O30" s="43"/>
      <c r="P30" s="43"/>
      <c r="Q30" s="43"/>
      <c r="R30" s="43"/>
      <c r="S30" s="43"/>
      <c r="T30" s="43"/>
      <c r="U30" s="43"/>
      <c r="V30" s="43"/>
      <c r="W30" s="45">
        <f>ROUND(BA54,15)</f>
        <v>0</v>
      </c>
      <c r="X30" s="43"/>
      <c r="Y30" s="43"/>
      <c r="Z30" s="43"/>
      <c r="AA30" s="43"/>
      <c r="AB30" s="43"/>
      <c r="AC30" s="43"/>
      <c r="AD30" s="43"/>
      <c r="AE30" s="43"/>
      <c r="AF30" s="43"/>
      <c r="AG30" s="43"/>
      <c r="AH30" s="43"/>
      <c r="AI30" s="43"/>
      <c r="AJ30" s="43"/>
      <c r="AK30" s="45">
        <f>ROUND(AW54,15)</f>
        <v>0</v>
      </c>
      <c r="AL30" s="43"/>
      <c r="AM30" s="43"/>
      <c r="AN30" s="43"/>
      <c r="AO30" s="43"/>
      <c r="AP30" s="43"/>
      <c r="AQ30" s="43"/>
      <c r="AR30" s="46"/>
      <c r="BE30" s="28"/>
    </row>
    <row r="31" spans="2:57" s="2" customFormat="1" ht="14.4" customHeight="1" hidden="1">
      <c r="B31" s="42"/>
      <c r="C31" s="43"/>
      <c r="D31" s="43"/>
      <c r="E31" s="43"/>
      <c r="F31" s="29" t="s">
        <v>41</v>
      </c>
      <c r="G31" s="43"/>
      <c r="H31" s="43"/>
      <c r="I31" s="43"/>
      <c r="J31" s="43"/>
      <c r="K31" s="43"/>
      <c r="L31" s="44">
        <v>0.21</v>
      </c>
      <c r="M31" s="43"/>
      <c r="N31" s="43"/>
      <c r="O31" s="43"/>
      <c r="P31" s="43"/>
      <c r="Q31" s="43"/>
      <c r="R31" s="43"/>
      <c r="S31" s="43"/>
      <c r="T31" s="43"/>
      <c r="U31" s="43"/>
      <c r="V31" s="43"/>
      <c r="W31" s="45">
        <f>ROUND(BB54,15)</f>
        <v>0</v>
      </c>
      <c r="X31" s="43"/>
      <c r="Y31" s="43"/>
      <c r="Z31" s="43"/>
      <c r="AA31" s="43"/>
      <c r="AB31" s="43"/>
      <c r="AC31" s="43"/>
      <c r="AD31" s="43"/>
      <c r="AE31" s="43"/>
      <c r="AF31" s="43"/>
      <c r="AG31" s="43"/>
      <c r="AH31" s="43"/>
      <c r="AI31" s="43"/>
      <c r="AJ31" s="43"/>
      <c r="AK31" s="45">
        <v>0</v>
      </c>
      <c r="AL31" s="43"/>
      <c r="AM31" s="43"/>
      <c r="AN31" s="43"/>
      <c r="AO31" s="43"/>
      <c r="AP31" s="43"/>
      <c r="AQ31" s="43"/>
      <c r="AR31" s="46"/>
      <c r="BE31" s="28"/>
    </row>
    <row r="32" spans="2:57" s="2" customFormat="1" ht="14.4" customHeight="1" hidden="1">
      <c r="B32" s="42"/>
      <c r="C32" s="43"/>
      <c r="D32" s="43"/>
      <c r="E32" s="43"/>
      <c r="F32" s="29" t="s">
        <v>42</v>
      </c>
      <c r="G32" s="43"/>
      <c r="H32" s="43"/>
      <c r="I32" s="43"/>
      <c r="J32" s="43"/>
      <c r="K32" s="43"/>
      <c r="L32" s="44">
        <v>0.15</v>
      </c>
      <c r="M32" s="43"/>
      <c r="N32" s="43"/>
      <c r="O32" s="43"/>
      <c r="P32" s="43"/>
      <c r="Q32" s="43"/>
      <c r="R32" s="43"/>
      <c r="S32" s="43"/>
      <c r="T32" s="43"/>
      <c r="U32" s="43"/>
      <c r="V32" s="43"/>
      <c r="W32" s="45">
        <f>ROUND(BC54,15)</f>
        <v>0</v>
      </c>
      <c r="X32" s="43"/>
      <c r="Y32" s="43"/>
      <c r="Z32" s="43"/>
      <c r="AA32" s="43"/>
      <c r="AB32" s="43"/>
      <c r="AC32" s="43"/>
      <c r="AD32" s="43"/>
      <c r="AE32" s="43"/>
      <c r="AF32" s="43"/>
      <c r="AG32" s="43"/>
      <c r="AH32" s="43"/>
      <c r="AI32" s="43"/>
      <c r="AJ32" s="43"/>
      <c r="AK32" s="45">
        <v>0</v>
      </c>
      <c r="AL32" s="43"/>
      <c r="AM32" s="43"/>
      <c r="AN32" s="43"/>
      <c r="AO32" s="43"/>
      <c r="AP32" s="43"/>
      <c r="AQ32" s="43"/>
      <c r="AR32" s="46"/>
      <c r="BE32" s="28"/>
    </row>
    <row r="33" spans="2:44" s="2" customFormat="1" ht="14.4" customHeight="1" hidden="1">
      <c r="B33" s="42"/>
      <c r="C33" s="43"/>
      <c r="D33" s="43"/>
      <c r="E33" s="43"/>
      <c r="F33" s="29" t="s">
        <v>43</v>
      </c>
      <c r="G33" s="43"/>
      <c r="H33" s="43"/>
      <c r="I33" s="43"/>
      <c r="J33" s="43"/>
      <c r="K33" s="43"/>
      <c r="L33" s="44">
        <v>0</v>
      </c>
      <c r="M33" s="43"/>
      <c r="N33" s="43"/>
      <c r="O33" s="43"/>
      <c r="P33" s="43"/>
      <c r="Q33" s="43"/>
      <c r="R33" s="43"/>
      <c r="S33" s="43"/>
      <c r="T33" s="43"/>
      <c r="U33" s="43"/>
      <c r="V33" s="43"/>
      <c r="W33" s="45">
        <f>ROUND(BD54,15)</f>
        <v>0</v>
      </c>
      <c r="X33" s="43"/>
      <c r="Y33" s="43"/>
      <c r="Z33" s="43"/>
      <c r="AA33" s="43"/>
      <c r="AB33" s="43"/>
      <c r="AC33" s="43"/>
      <c r="AD33" s="43"/>
      <c r="AE33" s="43"/>
      <c r="AF33" s="43"/>
      <c r="AG33" s="43"/>
      <c r="AH33" s="43"/>
      <c r="AI33" s="43"/>
      <c r="AJ33" s="43"/>
      <c r="AK33" s="45">
        <v>0</v>
      </c>
      <c r="AL33" s="43"/>
      <c r="AM33" s="43"/>
      <c r="AN33" s="43"/>
      <c r="AO33" s="43"/>
      <c r="AP33" s="43"/>
      <c r="AQ33" s="43"/>
      <c r="AR33" s="46"/>
    </row>
    <row r="34" spans="2:44" s="1" customFormat="1" ht="6.9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40"/>
    </row>
    <row r="35" spans="2:44" s="1" customFormat="1" ht="25.9" customHeight="1">
      <c r="B35" s="35"/>
      <c r="C35" s="47"/>
      <c r="D35" s="48" t="s">
        <v>44</v>
      </c>
      <c r="E35" s="49"/>
      <c r="F35" s="49"/>
      <c r="G35" s="49"/>
      <c r="H35" s="49"/>
      <c r="I35" s="49"/>
      <c r="J35" s="49"/>
      <c r="K35" s="49"/>
      <c r="L35" s="49"/>
      <c r="M35" s="49"/>
      <c r="N35" s="49"/>
      <c r="O35" s="49"/>
      <c r="P35" s="49"/>
      <c r="Q35" s="49"/>
      <c r="R35" s="49"/>
      <c r="S35" s="49"/>
      <c r="T35" s="50" t="s">
        <v>45</v>
      </c>
      <c r="U35" s="49"/>
      <c r="V35" s="49"/>
      <c r="W35" s="49"/>
      <c r="X35" s="51" t="s">
        <v>46</v>
      </c>
      <c r="Y35" s="49"/>
      <c r="Z35" s="49"/>
      <c r="AA35" s="49"/>
      <c r="AB35" s="49"/>
      <c r="AC35" s="49"/>
      <c r="AD35" s="49"/>
      <c r="AE35" s="49"/>
      <c r="AF35" s="49"/>
      <c r="AG35" s="49"/>
      <c r="AH35" s="49"/>
      <c r="AI35" s="49"/>
      <c r="AJ35" s="49"/>
      <c r="AK35" s="52">
        <f>SUM(AK26:AK33)</f>
        <v>0</v>
      </c>
      <c r="AL35" s="49"/>
      <c r="AM35" s="49"/>
      <c r="AN35" s="49"/>
      <c r="AO35" s="53"/>
      <c r="AP35" s="47"/>
      <c r="AQ35" s="47"/>
      <c r="AR35" s="40"/>
    </row>
    <row r="36" spans="2:44" s="1" customFormat="1" ht="6.9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40"/>
    </row>
    <row r="37" spans="2:44" s="1" customFormat="1" ht="6.95" customHeight="1">
      <c r="B37" s="5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40"/>
    </row>
    <row r="41" spans="2:44" s="1" customFormat="1" ht="6.95" customHeight="1">
      <c r="B41" s="5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40"/>
    </row>
    <row r="42" spans="2:44" s="1" customFormat="1" ht="24.95" customHeight="1">
      <c r="B42" s="35"/>
      <c r="C42" s="20" t="s">
        <v>47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40"/>
    </row>
    <row r="43" spans="2:44" s="1" customFormat="1" ht="6.95"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40"/>
    </row>
    <row r="44" spans="2:44" s="1" customFormat="1" ht="12" customHeight="1">
      <c r="B44" s="35"/>
      <c r="C44" s="29" t="s">
        <v>12</v>
      </c>
      <c r="D44" s="36"/>
      <c r="E44" s="36"/>
      <c r="F44" s="36"/>
      <c r="G44" s="36"/>
      <c r="H44" s="36"/>
      <c r="I44" s="36"/>
      <c r="J44" s="36"/>
      <c r="K44" s="36"/>
      <c r="L44" s="36" t="str">
        <f>K5</f>
        <v>IO505</v>
      </c>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40"/>
    </row>
    <row r="45" spans="2:44" s="3" customFormat="1" ht="36.95" customHeight="1">
      <c r="B45" s="58"/>
      <c r="C45" s="59" t="s">
        <v>15</v>
      </c>
      <c r="D45" s="60"/>
      <c r="E45" s="60"/>
      <c r="F45" s="60"/>
      <c r="G45" s="60"/>
      <c r="H45" s="60"/>
      <c r="I45" s="60"/>
      <c r="J45" s="60"/>
      <c r="K45" s="60"/>
      <c r="L45" s="61" t="str">
        <f>K6</f>
        <v>Nové Kopisty VPC 5.1</v>
      </c>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2"/>
    </row>
    <row r="46" spans="2:44" s="1" customFormat="1" ht="6.95"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40"/>
    </row>
    <row r="47" spans="2:44" s="1" customFormat="1" ht="12" customHeight="1">
      <c r="B47" s="35"/>
      <c r="C47" s="29" t="s">
        <v>20</v>
      </c>
      <c r="D47" s="36"/>
      <c r="E47" s="36"/>
      <c r="F47" s="36"/>
      <c r="G47" s="36"/>
      <c r="H47" s="36"/>
      <c r="I47" s="36"/>
      <c r="J47" s="36"/>
      <c r="K47" s="36"/>
      <c r="L47" s="63" t="str">
        <f>IF(K8="","",K8)</f>
        <v>Nové Kopisty</v>
      </c>
      <c r="M47" s="36"/>
      <c r="N47" s="36"/>
      <c r="O47" s="36"/>
      <c r="P47" s="36"/>
      <c r="Q47" s="36"/>
      <c r="R47" s="36"/>
      <c r="S47" s="36"/>
      <c r="T47" s="36"/>
      <c r="U47" s="36"/>
      <c r="V47" s="36"/>
      <c r="W47" s="36"/>
      <c r="X47" s="36"/>
      <c r="Y47" s="36"/>
      <c r="Z47" s="36"/>
      <c r="AA47" s="36"/>
      <c r="AB47" s="36"/>
      <c r="AC47" s="36"/>
      <c r="AD47" s="36"/>
      <c r="AE47" s="36"/>
      <c r="AF47" s="36"/>
      <c r="AG47" s="36"/>
      <c r="AH47" s="36"/>
      <c r="AI47" s="29" t="s">
        <v>22</v>
      </c>
      <c r="AJ47" s="36"/>
      <c r="AK47" s="36"/>
      <c r="AL47" s="36"/>
      <c r="AM47" s="64" t="str">
        <f>IF(AN8="","",AN8)</f>
        <v>21. 1. 2019</v>
      </c>
      <c r="AN47" s="64"/>
      <c r="AO47" s="36"/>
      <c r="AP47" s="36"/>
      <c r="AQ47" s="36"/>
      <c r="AR47" s="40"/>
    </row>
    <row r="48" spans="2:44" s="1" customFormat="1" ht="6.95" customHeight="1">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40"/>
    </row>
    <row r="49" spans="2:56" s="1" customFormat="1" ht="13.65" customHeight="1">
      <c r="B49" s="35"/>
      <c r="C49" s="29" t="s">
        <v>24</v>
      </c>
      <c r="D49" s="36"/>
      <c r="E49" s="36"/>
      <c r="F49" s="36"/>
      <c r="G49" s="36"/>
      <c r="H49" s="36"/>
      <c r="I49" s="36"/>
      <c r="J49" s="36"/>
      <c r="K49" s="36"/>
      <c r="L49" s="36" t="str">
        <f>IF(E11="","",E11)</f>
        <v xml:space="preserve"> </v>
      </c>
      <c r="M49" s="36"/>
      <c r="N49" s="36"/>
      <c r="O49" s="36"/>
      <c r="P49" s="36"/>
      <c r="Q49" s="36"/>
      <c r="R49" s="36"/>
      <c r="S49" s="36"/>
      <c r="T49" s="36"/>
      <c r="U49" s="36"/>
      <c r="V49" s="36"/>
      <c r="W49" s="36"/>
      <c r="X49" s="36"/>
      <c r="Y49" s="36"/>
      <c r="Z49" s="36"/>
      <c r="AA49" s="36"/>
      <c r="AB49" s="36"/>
      <c r="AC49" s="36"/>
      <c r="AD49" s="36"/>
      <c r="AE49" s="36"/>
      <c r="AF49" s="36"/>
      <c r="AG49" s="36"/>
      <c r="AH49" s="36"/>
      <c r="AI49" s="29" t="s">
        <v>30</v>
      </c>
      <c r="AJ49" s="36"/>
      <c r="AK49" s="36"/>
      <c r="AL49" s="36"/>
      <c r="AM49" s="65" t="str">
        <f>IF(E17="","",E17)</f>
        <v xml:space="preserve"> </v>
      </c>
      <c r="AN49" s="36"/>
      <c r="AO49" s="36"/>
      <c r="AP49" s="36"/>
      <c r="AQ49" s="36"/>
      <c r="AR49" s="40"/>
      <c r="AS49" s="66" t="s">
        <v>48</v>
      </c>
      <c r="AT49" s="67"/>
      <c r="AU49" s="68"/>
      <c r="AV49" s="68"/>
      <c r="AW49" s="68"/>
      <c r="AX49" s="68"/>
      <c r="AY49" s="68"/>
      <c r="AZ49" s="68"/>
      <c r="BA49" s="68"/>
      <c r="BB49" s="68"/>
      <c r="BC49" s="68"/>
      <c r="BD49" s="69"/>
    </row>
    <row r="50" spans="2:56" s="1" customFormat="1" ht="13.65" customHeight="1">
      <c r="B50" s="35"/>
      <c r="C50" s="29" t="s">
        <v>28</v>
      </c>
      <c r="D50" s="36"/>
      <c r="E50" s="36"/>
      <c r="F50" s="36"/>
      <c r="G50" s="36"/>
      <c r="H50" s="36"/>
      <c r="I50" s="36"/>
      <c r="J50" s="36"/>
      <c r="K50" s="36"/>
      <c r="L50" s="36"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31</v>
      </c>
      <c r="AJ50" s="36"/>
      <c r="AK50" s="36"/>
      <c r="AL50" s="36"/>
      <c r="AM50" s="65" t="str">
        <f>IF(E20="","",E20)</f>
        <v xml:space="preserve"> </v>
      </c>
      <c r="AN50" s="36"/>
      <c r="AO50" s="36"/>
      <c r="AP50" s="36"/>
      <c r="AQ50" s="36"/>
      <c r="AR50" s="40"/>
      <c r="AS50" s="70"/>
      <c r="AT50" s="71"/>
      <c r="AU50" s="72"/>
      <c r="AV50" s="72"/>
      <c r="AW50" s="72"/>
      <c r="AX50" s="72"/>
      <c r="AY50" s="72"/>
      <c r="AZ50" s="72"/>
      <c r="BA50" s="72"/>
      <c r="BB50" s="72"/>
      <c r="BC50" s="72"/>
      <c r="BD50" s="73"/>
    </row>
    <row r="51" spans="2:56" s="1" customFormat="1" ht="10.8" customHeight="1">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40"/>
      <c r="AS51" s="74"/>
      <c r="AT51" s="75"/>
      <c r="AU51" s="76"/>
      <c r="AV51" s="76"/>
      <c r="AW51" s="76"/>
      <c r="AX51" s="76"/>
      <c r="AY51" s="76"/>
      <c r="AZ51" s="76"/>
      <c r="BA51" s="76"/>
      <c r="BB51" s="76"/>
      <c r="BC51" s="76"/>
      <c r="BD51" s="77"/>
    </row>
    <row r="52" spans="2:56" s="1" customFormat="1" ht="29.25" customHeight="1">
      <c r="B52" s="35"/>
      <c r="C52" s="78" t="s">
        <v>49</v>
      </c>
      <c r="D52" s="79"/>
      <c r="E52" s="79"/>
      <c r="F52" s="79"/>
      <c r="G52" s="79"/>
      <c r="H52" s="80"/>
      <c r="I52" s="81" t="s">
        <v>50</v>
      </c>
      <c r="J52" s="79"/>
      <c r="K52" s="79"/>
      <c r="L52" s="79"/>
      <c r="M52" s="79"/>
      <c r="N52" s="79"/>
      <c r="O52" s="79"/>
      <c r="P52" s="79"/>
      <c r="Q52" s="79"/>
      <c r="R52" s="79"/>
      <c r="S52" s="79"/>
      <c r="T52" s="79"/>
      <c r="U52" s="79"/>
      <c r="V52" s="79"/>
      <c r="W52" s="79"/>
      <c r="X52" s="79"/>
      <c r="Y52" s="79"/>
      <c r="Z52" s="79"/>
      <c r="AA52" s="79"/>
      <c r="AB52" s="79"/>
      <c r="AC52" s="79"/>
      <c r="AD52" s="79"/>
      <c r="AE52" s="79"/>
      <c r="AF52" s="79"/>
      <c r="AG52" s="82" t="s">
        <v>51</v>
      </c>
      <c r="AH52" s="79"/>
      <c r="AI52" s="79"/>
      <c r="AJ52" s="79"/>
      <c r="AK52" s="79"/>
      <c r="AL52" s="79"/>
      <c r="AM52" s="79"/>
      <c r="AN52" s="81" t="s">
        <v>52</v>
      </c>
      <c r="AO52" s="79"/>
      <c r="AP52" s="79"/>
      <c r="AQ52" s="83" t="s">
        <v>53</v>
      </c>
      <c r="AR52" s="40"/>
      <c r="AS52" s="84" t="s">
        <v>54</v>
      </c>
      <c r="AT52" s="85" t="s">
        <v>55</v>
      </c>
      <c r="AU52" s="85" t="s">
        <v>56</v>
      </c>
      <c r="AV52" s="85" t="s">
        <v>57</v>
      </c>
      <c r="AW52" s="85" t="s">
        <v>58</v>
      </c>
      <c r="AX52" s="85" t="s">
        <v>59</v>
      </c>
      <c r="AY52" s="85" t="s">
        <v>60</v>
      </c>
      <c r="AZ52" s="85" t="s">
        <v>61</v>
      </c>
      <c r="BA52" s="85" t="s">
        <v>62</v>
      </c>
      <c r="BB52" s="85" t="s">
        <v>63</v>
      </c>
      <c r="BC52" s="85" t="s">
        <v>64</v>
      </c>
      <c r="BD52" s="86" t="s">
        <v>65</v>
      </c>
    </row>
    <row r="53" spans="2:56" s="1" customFormat="1" ht="10.8" customHeight="1">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40"/>
      <c r="AS53" s="87"/>
      <c r="AT53" s="88"/>
      <c r="AU53" s="88"/>
      <c r="AV53" s="88"/>
      <c r="AW53" s="88"/>
      <c r="AX53" s="88"/>
      <c r="AY53" s="88"/>
      <c r="AZ53" s="88"/>
      <c r="BA53" s="88"/>
      <c r="BB53" s="88"/>
      <c r="BC53" s="88"/>
      <c r="BD53" s="89"/>
    </row>
    <row r="54" spans="2:90" s="4" customFormat="1" ht="32.4" customHeight="1">
      <c r="B54" s="90"/>
      <c r="C54" s="91" t="s">
        <v>66</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3">
        <f>ROUND(AG55,15)</f>
        <v>0</v>
      </c>
      <c r="AH54" s="93"/>
      <c r="AI54" s="93"/>
      <c r="AJ54" s="93"/>
      <c r="AK54" s="93"/>
      <c r="AL54" s="93"/>
      <c r="AM54" s="93"/>
      <c r="AN54" s="94">
        <f>SUM(AG54,AT54)</f>
        <v>0</v>
      </c>
      <c r="AO54" s="94"/>
      <c r="AP54" s="94"/>
      <c r="AQ54" s="95" t="s">
        <v>18</v>
      </c>
      <c r="AR54" s="96"/>
      <c r="AS54" s="97">
        <f>ROUND(AS55,15)</f>
        <v>0</v>
      </c>
      <c r="AT54" s="98">
        <f>ROUND(SUM(AV54:AW54),15)</f>
        <v>0</v>
      </c>
      <c r="AU54" s="99">
        <f>ROUND(AU55,5)</f>
        <v>0</v>
      </c>
      <c r="AV54" s="98">
        <f>ROUND(AZ54*L29,15)</f>
        <v>0</v>
      </c>
      <c r="AW54" s="98">
        <f>ROUND(BA54*L30,15)</f>
        <v>0</v>
      </c>
      <c r="AX54" s="98">
        <f>ROUND(BB54*L29,15)</f>
        <v>0</v>
      </c>
      <c r="AY54" s="98">
        <f>ROUND(BC54*L30,15)</f>
        <v>0</v>
      </c>
      <c r="AZ54" s="98">
        <f>ROUND(AZ55,15)</f>
        <v>0</v>
      </c>
      <c r="BA54" s="98">
        <f>ROUND(BA55,15)</f>
        <v>0</v>
      </c>
      <c r="BB54" s="98">
        <f>ROUND(BB55,15)</f>
        <v>0</v>
      </c>
      <c r="BC54" s="98">
        <f>ROUND(BC55,15)</f>
        <v>0</v>
      </c>
      <c r="BD54" s="100">
        <f>ROUND(BD55,15)</f>
        <v>0</v>
      </c>
      <c r="BS54" s="101" t="s">
        <v>67</v>
      </c>
      <c r="BT54" s="101" t="s">
        <v>6</v>
      </c>
      <c r="BV54" s="101" t="s">
        <v>68</v>
      </c>
      <c r="BW54" s="101" t="s">
        <v>5</v>
      </c>
      <c r="BX54" s="101" t="s">
        <v>69</v>
      </c>
      <c r="CL54" s="101" t="s">
        <v>18</v>
      </c>
    </row>
    <row r="55" spans="1:90" s="5" customFormat="1" ht="16.5" customHeight="1">
      <c r="A55" s="102" t="s">
        <v>70</v>
      </c>
      <c r="B55" s="103"/>
      <c r="C55" s="104"/>
      <c r="D55" s="105" t="s">
        <v>13</v>
      </c>
      <c r="E55" s="105"/>
      <c r="F55" s="105"/>
      <c r="G55" s="105"/>
      <c r="H55" s="105"/>
      <c r="I55" s="106"/>
      <c r="J55" s="105" t="s">
        <v>16</v>
      </c>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7">
        <f>'IO505 - Nové Kopisty VPC 5.1'!J28</f>
        <v>0</v>
      </c>
      <c r="AH55" s="106"/>
      <c r="AI55" s="106"/>
      <c r="AJ55" s="106"/>
      <c r="AK55" s="106"/>
      <c r="AL55" s="106"/>
      <c r="AM55" s="106"/>
      <c r="AN55" s="107">
        <f>SUM(AG55,AT55)</f>
        <v>0</v>
      </c>
      <c r="AO55" s="106"/>
      <c r="AP55" s="106"/>
      <c r="AQ55" s="108" t="s">
        <v>71</v>
      </c>
      <c r="AR55" s="109"/>
      <c r="AS55" s="110">
        <v>0</v>
      </c>
      <c r="AT55" s="111">
        <f>ROUND(SUM(AV55:AW55),15)</f>
        <v>0</v>
      </c>
      <c r="AU55" s="112">
        <f>'IO505 - Nové Kopisty VPC 5.1'!P87</f>
        <v>0</v>
      </c>
      <c r="AV55" s="111">
        <f>'IO505 - Nové Kopisty VPC 5.1'!J31</f>
        <v>0</v>
      </c>
      <c r="AW55" s="111">
        <f>'IO505 - Nové Kopisty VPC 5.1'!J32</f>
        <v>0</v>
      </c>
      <c r="AX55" s="111">
        <f>'IO505 - Nové Kopisty VPC 5.1'!J33</f>
        <v>0</v>
      </c>
      <c r="AY55" s="111">
        <f>'IO505 - Nové Kopisty VPC 5.1'!J34</f>
        <v>0</v>
      </c>
      <c r="AZ55" s="111">
        <f>'IO505 - Nové Kopisty VPC 5.1'!F31</f>
        <v>0</v>
      </c>
      <c r="BA55" s="111">
        <f>'IO505 - Nové Kopisty VPC 5.1'!F32</f>
        <v>0</v>
      </c>
      <c r="BB55" s="111">
        <f>'IO505 - Nové Kopisty VPC 5.1'!F33</f>
        <v>0</v>
      </c>
      <c r="BC55" s="111">
        <f>'IO505 - Nové Kopisty VPC 5.1'!F34</f>
        <v>0</v>
      </c>
      <c r="BD55" s="113">
        <f>'IO505 - Nové Kopisty VPC 5.1'!F35</f>
        <v>0</v>
      </c>
      <c r="BT55" s="114" t="s">
        <v>72</v>
      </c>
      <c r="BU55" s="114" t="s">
        <v>73</v>
      </c>
      <c r="BV55" s="114" t="s">
        <v>68</v>
      </c>
      <c r="BW55" s="114" t="s">
        <v>5</v>
      </c>
      <c r="BX55" s="114" t="s">
        <v>69</v>
      </c>
      <c r="CL55" s="114" t="s">
        <v>18</v>
      </c>
    </row>
    <row r="56" spans="2:44" s="1" customFormat="1" ht="30" customHeight="1">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40"/>
    </row>
    <row r="57" spans="2:44" s="1" customFormat="1" ht="6.95" customHeight="1">
      <c r="B57" s="54"/>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40"/>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IO505 - Nové Kopisty VPC 5.1'!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3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4" t="s">
        <v>5</v>
      </c>
    </row>
    <row r="3" spans="2:46" ht="6.95" customHeight="1">
      <c r="B3" s="116"/>
      <c r="C3" s="117"/>
      <c r="D3" s="117"/>
      <c r="E3" s="117"/>
      <c r="F3" s="117"/>
      <c r="G3" s="117"/>
      <c r="H3" s="117"/>
      <c r="I3" s="118"/>
      <c r="J3" s="117"/>
      <c r="K3" s="117"/>
      <c r="L3" s="17"/>
      <c r="AT3" s="14" t="s">
        <v>74</v>
      </c>
    </row>
    <row r="4" spans="2:46" ht="24.95" customHeight="1">
      <c r="B4" s="17"/>
      <c r="D4" s="119" t="s">
        <v>75</v>
      </c>
      <c r="L4" s="17"/>
      <c r="M4" s="21" t="s">
        <v>10</v>
      </c>
      <c r="AT4" s="14" t="s">
        <v>4</v>
      </c>
    </row>
    <row r="5" spans="2:12" ht="6.95" customHeight="1">
      <c r="B5" s="17"/>
      <c r="L5" s="17"/>
    </row>
    <row r="6" spans="2:12" s="1" customFormat="1" ht="12" customHeight="1">
      <c r="B6" s="40"/>
      <c r="D6" s="120" t="s">
        <v>15</v>
      </c>
      <c r="I6" s="121"/>
      <c r="L6" s="40"/>
    </row>
    <row r="7" spans="2:12" s="1" customFormat="1" ht="36.95" customHeight="1">
      <c r="B7" s="40"/>
      <c r="E7" s="122" t="s">
        <v>16</v>
      </c>
      <c r="F7" s="1"/>
      <c r="G7" s="1"/>
      <c r="H7" s="1"/>
      <c r="I7" s="121"/>
      <c r="L7" s="40"/>
    </row>
    <row r="8" spans="2:12" s="1" customFormat="1" ht="12">
      <c r="B8" s="40"/>
      <c r="I8" s="121"/>
      <c r="L8" s="40"/>
    </row>
    <row r="9" spans="2:12" s="1" customFormat="1" ht="12" customHeight="1">
      <c r="B9" s="40"/>
      <c r="D9" s="120" t="s">
        <v>17</v>
      </c>
      <c r="F9" s="14" t="s">
        <v>18</v>
      </c>
      <c r="I9" s="123" t="s">
        <v>19</v>
      </c>
      <c r="J9" s="14" t="s">
        <v>18</v>
      </c>
      <c r="L9" s="40"/>
    </row>
    <row r="10" spans="2:12" s="1" customFormat="1" ht="12" customHeight="1">
      <c r="B10" s="40"/>
      <c r="D10" s="120" t="s">
        <v>20</v>
      </c>
      <c r="F10" s="14" t="s">
        <v>21</v>
      </c>
      <c r="I10" s="123" t="s">
        <v>22</v>
      </c>
      <c r="J10" s="124" t="str">
        <f>'Rekapitulace stavby'!AN8</f>
        <v>21. 1. 2019</v>
      </c>
      <c r="L10" s="40"/>
    </row>
    <row r="11" spans="2:12" s="1" customFormat="1" ht="10.8" customHeight="1">
      <c r="B11" s="40"/>
      <c r="I11" s="121"/>
      <c r="L11" s="40"/>
    </row>
    <row r="12" spans="2:12" s="1" customFormat="1" ht="12" customHeight="1">
      <c r="B12" s="40"/>
      <c r="D12" s="120" t="s">
        <v>24</v>
      </c>
      <c r="I12" s="123" t="s">
        <v>25</v>
      </c>
      <c r="J12" s="14" t="str">
        <f>IF('Rekapitulace stavby'!AN10="","",'Rekapitulace stavby'!AN10)</f>
        <v/>
      </c>
      <c r="L12" s="40"/>
    </row>
    <row r="13" spans="2:12" s="1" customFormat="1" ht="18" customHeight="1">
      <c r="B13" s="40"/>
      <c r="E13" s="14" t="str">
        <f>IF('Rekapitulace stavby'!E11="","",'Rekapitulace stavby'!E11)</f>
        <v xml:space="preserve"> </v>
      </c>
      <c r="I13" s="123" t="s">
        <v>27</v>
      </c>
      <c r="J13" s="14" t="str">
        <f>IF('Rekapitulace stavby'!AN11="","",'Rekapitulace stavby'!AN11)</f>
        <v/>
      </c>
      <c r="L13" s="40"/>
    </row>
    <row r="14" spans="2:12" s="1" customFormat="1" ht="6.95" customHeight="1">
      <c r="B14" s="40"/>
      <c r="I14" s="121"/>
      <c r="L14" s="40"/>
    </row>
    <row r="15" spans="2:12" s="1" customFormat="1" ht="12" customHeight="1">
      <c r="B15" s="40"/>
      <c r="D15" s="120" t="s">
        <v>28</v>
      </c>
      <c r="I15" s="123" t="s">
        <v>25</v>
      </c>
      <c r="J15" s="30" t="str">
        <f>'Rekapitulace stavby'!AN13</f>
        <v>Vyplň údaj</v>
      </c>
      <c r="L15" s="40"/>
    </row>
    <row r="16" spans="2:12" s="1" customFormat="1" ht="18" customHeight="1">
      <c r="B16" s="40"/>
      <c r="E16" s="30" t="str">
        <f>'Rekapitulace stavby'!E14</f>
        <v>Vyplň údaj</v>
      </c>
      <c r="F16" s="14"/>
      <c r="G16" s="14"/>
      <c r="H16" s="14"/>
      <c r="I16" s="123" t="s">
        <v>27</v>
      </c>
      <c r="J16" s="30" t="str">
        <f>'Rekapitulace stavby'!AN14</f>
        <v>Vyplň údaj</v>
      </c>
      <c r="L16" s="40"/>
    </row>
    <row r="17" spans="2:12" s="1" customFormat="1" ht="6.95" customHeight="1">
      <c r="B17" s="40"/>
      <c r="I17" s="121"/>
      <c r="L17" s="40"/>
    </row>
    <row r="18" spans="2:12" s="1" customFormat="1" ht="12" customHeight="1">
      <c r="B18" s="40"/>
      <c r="D18" s="120" t="s">
        <v>30</v>
      </c>
      <c r="I18" s="123" t="s">
        <v>25</v>
      </c>
      <c r="J18" s="14" t="str">
        <f>IF('Rekapitulace stavby'!AN16="","",'Rekapitulace stavby'!AN16)</f>
        <v/>
      </c>
      <c r="L18" s="40"/>
    </row>
    <row r="19" spans="2:12" s="1" customFormat="1" ht="18" customHeight="1">
      <c r="B19" s="40"/>
      <c r="E19" s="14" t="str">
        <f>IF('Rekapitulace stavby'!E17="","",'Rekapitulace stavby'!E17)</f>
        <v xml:space="preserve"> </v>
      </c>
      <c r="I19" s="123" t="s">
        <v>27</v>
      </c>
      <c r="J19" s="14" t="str">
        <f>IF('Rekapitulace stavby'!AN17="","",'Rekapitulace stavby'!AN17)</f>
        <v/>
      </c>
      <c r="L19" s="40"/>
    </row>
    <row r="20" spans="2:12" s="1" customFormat="1" ht="6.95" customHeight="1">
      <c r="B20" s="40"/>
      <c r="I20" s="121"/>
      <c r="L20" s="40"/>
    </row>
    <row r="21" spans="2:12" s="1" customFormat="1" ht="12" customHeight="1">
      <c r="B21" s="40"/>
      <c r="D21" s="120" t="s">
        <v>31</v>
      </c>
      <c r="I21" s="123" t="s">
        <v>25</v>
      </c>
      <c r="J21" s="14" t="str">
        <f>IF('Rekapitulace stavby'!AN19="","",'Rekapitulace stavby'!AN19)</f>
        <v/>
      </c>
      <c r="L21" s="40"/>
    </row>
    <row r="22" spans="2:12" s="1" customFormat="1" ht="18" customHeight="1">
      <c r="B22" s="40"/>
      <c r="E22" s="14" t="str">
        <f>IF('Rekapitulace stavby'!E20="","",'Rekapitulace stavby'!E20)</f>
        <v xml:space="preserve"> </v>
      </c>
      <c r="I22" s="123" t="s">
        <v>27</v>
      </c>
      <c r="J22" s="14" t="str">
        <f>IF('Rekapitulace stavby'!AN20="","",'Rekapitulace stavby'!AN20)</f>
        <v/>
      </c>
      <c r="L22" s="40"/>
    </row>
    <row r="23" spans="2:12" s="1" customFormat="1" ht="6.95" customHeight="1">
      <c r="B23" s="40"/>
      <c r="I23" s="121"/>
      <c r="L23" s="40"/>
    </row>
    <row r="24" spans="2:12" s="1" customFormat="1" ht="12" customHeight="1">
      <c r="B24" s="40"/>
      <c r="D24" s="120" t="s">
        <v>32</v>
      </c>
      <c r="I24" s="121"/>
      <c r="L24" s="40"/>
    </row>
    <row r="25" spans="2:12" s="6" customFormat="1" ht="45" customHeight="1">
      <c r="B25" s="125"/>
      <c r="E25" s="126" t="s">
        <v>33</v>
      </c>
      <c r="F25" s="126"/>
      <c r="G25" s="126"/>
      <c r="H25" s="126"/>
      <c r="I25" s="127"/>
      <c r="L25" s="125"/>
    </row>
    <row r="26" spans="2:12" s="1" customFormat="1" ht="6.95" customHeight="1">
      <c r="B26" s="40"/>
      <c r="I26" s="121"/>
      <c r="L26" s="40"/>
    </row>
    <row r="27" spans="2:12" s="1" customFormat="1" ht="6.95" customHeight="1">
      <c r="B27" s="40"/>
      <c r="D27" s="68"/>
      <c r="E27" s="68"/>
      <c r="F27" s="68"/>
      <c r="G27" s="68"/>
      <c r="H27" s="68"/>
      <c r="I27" s="128"/>
      <c r="J27" s="68"/>
      <c r="K27" s="68"/>
      <c r="L27" s="40"/>
    </row>
    <row r="28" spans="2:12" s="1" customFormat="1" ht="25.4" customHeight="1">
      <c r="B28" s="40"/>
      <c r="D28" s="129" t="s">
        <v>34</v>
      </c>
      <c r="I28" s="121"/>
      <c r="J28" s="130">
        <f>ROUND(J87,15)</f>
        <v>0</v>
      </c>
      <c r="L28" s="40"/>
    </row>
    <row r="29" spans="2:12" s="1" customFormat="1" ht="6.95" customHeight="1">
      <c r="B29" s="40"/>
      <c r="D29" s="68"/>
      <c r="E29" s="68"/>
      <c r="F29" s="68"/>
      <c r="G29" s="68"/>
      <c r="H29" s="68"/>
      <c r="I29" s="128"/>
      <c r="J29" s="68"/>
      <c r="K29" s="68"/>
      <c r="L29" s="40"/>
    </row>
    <row r="30" spans="2:12" s="1" customFormat="1" ht="14.4" customHeight="1">
      <c r="B30" s="40"/>
      <c r="F30" s="131" t="s">
        <v>36</v>
      </c>
      <c r="I30" s="132" t="s">
        <v>35</v>
      </c>
      <c r="J30" s="131" t="s">
        <v>37</v>
      </c>
      <c r="L30" s="40"/>
    </row>
    <row r="31" spans="2:12" s="1" customFormat="1" ht="14.4" customHeight="1">
      <c r="B31" s="40"/>
      <c r="D31" s="120" t="s">
        <v>38</v>
      </c>
      <c r="E31" s="120" t="s">
        <v>39</v>
      </c>
      <c r="F31" s="133">
        <f>ROUND((SUM(BE87:BE137)),15)</f>
        <v>0</v>
      </c>
      <c r="I31" s="134">
        <v>0.21</v>
      </c>
      <c r="J31" s="133">
        <f>ROUND(((SUM(BE87:BE137))*I31),15)</f>
        <v>0</v>
      </c>
      <c r="L31" s="40"/>
    </row>
    <row r="32" spans="2:12" s="1" customFormat="1" ht="14.4" customHeight="1">
      <c r="B32" s="40"/>
      <c r="E32" s="120" t="s">
        <v>40</v>
      </c>
      <c r="F32" s="133">
        <f>ROUND((SUM(BF87:BF137)),15)</f>
        <v>0</v>
      </c>
      <c r="I32" s="134">
        <v>0.15</v>
      </c>
      <c r="J32" s="133">
        <f>ROUND(((SUM(BF87:BF137))*I32),15)</f>
        <v>0</v>
      </c>
      <c r="L32" s="40"/>
    </row>
    <row r="33" spans="2:12" s="1" customFormat="1" ht="14.4" customHeight="1" hidden="1">
      <c r="B33" s="40"/>
      <c r="E33" s="120" t="s">
        <v>41</v>
      </c>
      <c r="F33" s="133">
        <f>ROUND((SUM(BG87:BG137)),15)</f>
        <v>0</v>
      </c>
      <c r="I33" s="134">
        <v>0.21</v>
      </c>
      <c r="J33" s="133">
        <f>0</f>
        <v>0</v>
      </c>
      <c r="L33" s="40"/>
    </row>
    <row r="34" spans="2:12" s="1" customFormat="1" ht="14.4" customHeight="1" hidden="1">
      <c r="B34" s="40"/>
      <c r="E34" s="120" t="s">
        <v>42</v>
      </c>
      <c r="F34" s="133">
        <f>ROUND((SUM(BH87:BH137)),15)</f>
        <v>0</v>
      </c>
      <c r="I34" s="134">
        <v>0.15</v>
      </c>
      <c r="J34" s="133">
        <f>0</f>
        <v>0</v>
      </c>
      <c r="L34" s="40"/>
    </row>
    <row r="35" spans="2:12" s="1" customFormat="1" ht="14.4" customHeight="1" hidden="1">
      <c r="B35" s="40"/>
      <c r="E35" s="120" t="s">
        <v>43</v>
      </c>
      <c r="F35" s="133">
        <f>ROUND((SUM(BI87:BI137)),15)</f>
        <v>0</v>
      </c>
      <c r="I35" s="134">
        <v>0</v>
      </c>
      <c r="J35" s="133">
        <f>0</f>
        <v>0</v>
      </c>
      <c r="L35" s="40"/>
    </row>
    <row r="36" spans="2:12" s="1" customFormat="1" ht="6.95" customHeight="1">
      <c r="B36" s="40"/>
      <c r="I36" s="121"/>
      <c r="L36" s="40"/>
    </row>
    <row r="37" spans="2:12" s="1" customFormat="1" ht="25.4" customHeight="1">
      <c r="B37" s="40"/>
      <c r="C37" s="135"/>
      <c r="D37" s="136" t="s">
        <v>44</v>
      </c>
      <c r="E37" s="137"/>
      <c r="F37" s="137"/>
      <c r="G37" s="138" t="s">
        <v>45</v>
      </c>
      <c r="H37" s="139" t="s">
        <v>46</v>
      </c>
      <c r="I37" s="140"/>
      <c r="J37" s="141">
        <f>SUM(J28:J35)</f>
        <v>0</v>
      </c>
      <c r="K37" s="142"/>
      <c r="L37" s="40"/>
    </row>
    <row r="38" spans="2:12" s="1" customFormat="1" ht="14.4" customHeight="1">
      <c r="B38" s="143"/>
      <c r="C38" s="144"/>
      <c r="D38" s="144"/>
      <c r="E38" s="144"/>
      <c r="F38" s="144"/>
      <c r="G38" s="144"/>
      <c r="H38" s="144"/>
      <c r="I38" s="145"/>
      <c r="J38" s="144"/>
      <c r="K38" s="144"/>
      <c r="L38" s="40"/>
    </row>
    <row r="42" spans="2:12" s="1" customFormat="1" ht="6.95" customHeight="1">
      <c r="B42" s="146"/>
      <c r="C42" s="147"/>
      <c r="D42" s="147"/>
      <c r="E42" s="147"/>
      <c r="F42" s="147"/>
      <c r="G42" s="147"/>
      <c r="H42" s="147"/>
      <c r="I42" s="148"/>
      <c r="J42" s="147"/>
      <c r="K42" s="147"/>
      <c r="L42" s="40"/>
    </row>
    <row r="43" spans="2:12" s="1" customFormat="1" ht="24.95" customHeight="1">
      <c r="B43" s="35"/>
      <c r="C43" s="20" t="s">
        <v>76</v>
      </c>
      <c r="D43" s="36"/>
      <c r="E43" s="36"/>
      <c r="F43" s="36"/>
      <c r="G43" s="36"/>
      <c r="H43" s="36"/>
      <c r="I43" s="121"/>
      <c r="J43" s="36"/>
      <c r="K43" s="36"/>
      <c r="L43" s="40"/>
    </row>
    <row r="44" spans="2:12" s="1" customFormat="1" ht="6.95" customHeight="1">
      <c r="B44" s="35"/>
      <c r="C44" s="36"/>
      <c r="D44" s="36"/>
      <c r="E44" s="36"/>
      <c r="F44" s="36"/>
      <c r="G44" s="36"/>
      <c r="H44" s="36"/>
      <c r="I44" s="121"/>
      <c r="J44" s="36"/>
      <c r="K44" s="36"/>
      <c r="L44" s="40"/>
    </row>
    <row r="45" spans="2:12" s="1" customFormat="1" ht="12" customHeight="1">
      <c r="B45" s="35"/>
      <c r="C45" s="29" t="s">
        <v>15</v>
      </c>
      <c r="D45" s="36"/>
      <c r="E45" s="36"/>
      <c r="F45" s="36"/>
      <c r="G45" s="36"/>
      <c r="H45" s="36"/>
      <c r="I45" s="121"/>
      <c r="J45" s="36"/>
      <c r="K45" s="36"/>
      <c r="L45" s="40"/>
    </row>
    <row r="46" spans="2:12" s="1" customFormat="1" ht="16.5" customHeight="1">
      <c r="B46" s="35"/>
      <c r="C46" s="36"/>
      <c r="D46" s="36"/>
      <c r="E46" s="61" t="str">
        <f>E7</f>
        <v>Nové Kopisty VPC 5.1</v>
      </c>
      <c r="F46" s="36"/>
      <c r="G46" s="36"/>
      <c r="H46" s="36"/>
      <c r="I46" s="121"/>
      <c r="J46" s="36"/>
      <c r="K46" s="36"/>
      <c r="L46" s="40"/>
    </row>
    <row r="47" spans="2:12" s="1" customFormat="1" ht="6.95" customHeight="1">
      <c r="B47" s="35"/>
      <c r="C47" s="36"/>
      <c r="D47" s="36"/>
      <c r="E47" s="36"/>
      <c r="F47" s="36"/>
      <c r="G47" s="36"/>
      <c r="H47" s="36"/>
      <c r="I47" s="121"/>
      <c r="J47" s="36"/>
      <c r="K47" s="36"/>
      <c r="L47" s="40"/>
    </row>
    <row r="48" spans="2:12" s="1" customFormat="1" ht="12" customHeight="1">
      <c r="B48" s="35"/>
      <c r="C48" s="29" t="s">
        <v>20</v>
      </c>
      <c r="D48" s="36"/>
      <c r="E48" s="36"/>
      <c r="F48" s="24" t="str">
        <f>F10</f>
        <v>Nové Kopisty</v>
      </c>
      <c r="G48" s="36"/>
      <c r="H48" s="36"/>
      <c r="I48" s="123" t="s">
        <v>22</v>
      </c>
      <c r="J48" s="64" t="str">
        <f>IF(J10="","",J10)</f>
        <v>21. 1. 2019</v>
      </c>
      <c r="K48" s="36"/>
      <c r="L48" s="40"/>
    </row>
    <row r="49" spans="2:12" s="1" customFormat="1" ht="6.95" customHeight="1">
      <c r="B49" s="35"/>
      <c r="C49" s="36"/>
      <c r="D49" s="36"/>
      <c r="E49" s="36"/>
      <c r="F49" s="36"/>
      <c r="G49" s="36"/>
      <c r="H49" s="36"/>
      <c r="I49" s="121"/>
      <c r="J49" s="36"/>
      <c r="K49" s="36"/>
      <c r="L49" s="40"/>
    </row>
    <row r="50" spans="2:12" s="1" customFormat="1" ht="13.65" customHeight="1">
      <c r="B50" s="35"/>
      <c r="C50" s="29" t="s">
        <v>24</v>
      </c>
      <c r="D50" s="36"/>
      <c r="E50" s="36"/>
      <c r="F50" s="24" t="str">
        <f>E13</f>
        <v xml:space="preserve"> </v>
      </c>
      <c r="G50" s="36"/>
      <c r="H50" s="36"/>
      <c r="I50" s="123" t="s">
        <v>30</v>
      </c>
      <c r="J50" s="33" t="str">
        <f>E19</f>
        <v xml:space="preserve"> </v>
      </c>
      <c r="K50" s="36"/>
      <c r="L50" s="40"/>
    </row>
    <row r="51" spans="2:12" s="1" customFormat="1" ht="13.65" customHeight="1">
      <c r="B51" s="35"/>
      <c r="C51" s="29" t="s">
        <v>28</v>
      </c>
      <c r="D51" s="36"/>
      <c r="E51" s="36"/>
      <c r="F51" s="24" t="str">
        <f>IF(E16="","",E16)</f>
        <v>Vyplň údaj</v>
      </c>
      <c r="G51" s="36"/>
      <c r="H51" s="36"/>
      <c r="I51" s="123" t="s">
        <v>31</v>
      </c>
      <c r="J51" s="33" t="str">
        <f>E22</f>
        <v xml:space="preserve"> </v>
      </c>
      <c r="K51" s="36"/>
      <c r="L51" s="40"/>
    </row>
    <row r="52" spans="2:12" s="1" customFormat="1" ht="10.3" customHeight="1">
      <c r="B52" s="35"/>
      <c r="C52" s="36"/>
      <c r="D52" s="36"/>
      <c r="E52" s="36"/>
      <c r="F52" s="36"/>
      <c r="G52" s="36"/>
      <c r="H52" s="36"/>
      <c r="I52" s="121"/>
      <c r="J52" s="36"/>
      <c r="K52" s="36"/>
      <c r="L52" s="40"/>
    </row>
    <row r="53" spans="2:12" s="1" customFormat="1" ht="29.25" customHeight="1">
      <c r="B53" s="35"/>
      <c r="C53" s="149" t="s">
        <v>77</v>
      </c>
      <c r="D53" s="150"/>
      <c r="E53" s="150"/>
      <c r="F53" s="150"/>
      <c r="G53" s="150"/>
      <c r="H53" s="150"/>
      <c r="I53" s="151"/>
      <c r="J53" s="152" t="s">
        <v>78</v>
      </c>
      <c r="K53" s="150"/>
      <c r="L53" s="40"/>
    </row>
    <row r="54" spans="2:12" s="1" customFormat="1" ht="10.3" customHeight="1">
      <c r="B54" s="35"/>
      <c r="C54" s="36"/>
      <c r="D54" s="36"/>
      <c r="E54" s="36"/>
      <c r="F54" s="36"/>
      <c r="G54" s="36"/>
      <c r="H54" s="36"/>
      <c r="I54" s="121"/>
      <c r="J54" s="36"/>
      <c r="K54" s="36"/>
      <c r="L54" s="40"/>
    </row>
    <row r="55" spans="2:47" s="1" customFormat="1" ht="22.8" customHeight="1">
      <c r="B55" s="35"/>
      <c r="C55" s="153" t="s">
        <v>66</v>
      </c>
      <c r="D55" s="36"/>
      <c r="E55" s="36"/>
      <c r="F55" s="36"/>
      <c r="G55" s="36"/>
      <c r="H55" s="36"/>
      <c r="I55" s="121"/>
      <c r="J55" s="94">
        <f>J87</f>
        <v>0</v>
      </c>
      <c r="K55" s="36"/>
      <c r="L55" s="40"/>
      <c r="AU55" s="14" t="s">
        <v>79</v>
      </c>
    </row>
    <row r="56" spans="2:12" s="7" customFormat="1" ht="24.95" customHeight="1">
      <c r="B56" s="154"/>
      <c r="C56" s="155"/>
      <c r="D56" s="156" t="s">
        <v>80</v>
      </c>
      <c r="E56" s="157"/>
      <c r="F56" s="157"/>
      <c r="G56" s="157"/>
      <c r="H56" s="157"/>
      <c r="I56" s="158"/>
      <c r="J56" s="159">
        <f>J88</f>
        <v>0</v>
      </c>
      <c r="K56" s="155"/>
      <c r="L56" s="160"/>
    </row>
    <row r="57" spans="2:12" s="8" customFormat="1" ht="19.9" customHeight="1">
      <c r="B57" s="161"/>
      <c r="C57" s="162"/>
      <c r="D57" s="163" t="s">
        <v>81</v>
      </c>
      <c r="E57" s="164"/>
      <c r="F57" s="164"/>
      <c r="G57" s="164"/>
      <c r="H57" s="164"/>
      <c r="I57" s="165"/>
      <c r="J57" s="166">
        <f>J89</f>
        <v>0</v>
      </c>
      <c r="K57" s="162"/>
      <c r="L57" s="167"/>
    </row>
    <row r="58" spans="2:12" s="8" customFormat="1" ht="19.9" customHeight="1">
      <c r="B58" s="161"/>
      <c r="C58" s="162"/>
      <c r="D58" s="163" t="s">
        <v>82</v>
      </c>
      <c r="E58" s="164"/>
      <c r="F58" s="164"/>
      <c r="G58" s="164"/>
      <c r="H58" s="164"/>
      <c r="I58" s="165"/>
      <c r="J58" s="166">
        <f>J104</f>
        <v>0</v>
      </c>
      <c r="K58" s="162"/>
      <c r="L58" s="167"/>
    </row>
    <row r="59" spans="2:12" s="8" customFormat="1" ht="19.9" customHeight="1">
      <c r="B59" s="161"/>
      <c r="C59" s="162"/>
      <c r="D59" s="163" t="s">
        <v>83</v>
      </c>
      <c r="E59" s="164"/>
      <c r="F59" s="164"/>
      <c r="G59" s="164"/>
      <c r="H59" s="164"/>
      <c r="I59" s="165"/>
      <c r="J59" s="166">
        <f>J109</f>
        <v>0</v>
      </c>
      <c r="K59" s="162"/>
      <c r="L59" s="167"/>
    </row>
    <row r="60" spans="2:12" s="8" customFormat="1" ht="19.9" customHeight="1">
      <c r="B60" s="161"/>
      <c r="C60" s="162"/>
      <c r="D60" s="163" t="s">
        <v>84</v>
      </c>
      <c r="E60" s="164"/>
      <c r="F60" s="164"/>
      <c r="G60" s="164"/>
      <c r="H60" s="164"/>
      <c r="I60" s="165"/>
      <c r="J60" s="166">
        <f>J111</f>
        <v>0</v>
      </c>
      <c r="K60" s="162"/>
      <c r="L60" s="167"/>
    </row>
    <row r="61" spans="2:12" s="8" customFormat="1" ht="19.9" customHeight="1">
      <c r="B61" s="161"/>
      <c r="C61" s="162"/>
      <c r="D61" s="163" t="s">
        <v>85</v>
      </c>
      <c r="E61" s="164"/>
      <c r="F61" s="164"/>
      <c r="G61" s="164"/>
      <c r="H61" s="164"/>
      <c r="I61" s="165"/>
      <c r="J61" s="166">
        <f>J117</f>
        <v>0</v>
      </c>
      <c r="K61" s="162"/>
      <c r="L61" s="167"/>
    </row>
    <row r="62" spans="2:12" s="8" customFormat="1" ht="19.9" customHeight="1">
      <c r="B62" s="161"/>
      <c r="C62" s="162"/>
      <c r="D62" s="163" t="s">
        <v>86</v>
      </c>
      <c r="E62" s="164"/>
      <c r="F62" s="164"/>
      <c r="G62" s="164"/>
      <c r="H62" s="164"/>
      <c r="I62" s="165"/>
      <c r="J62" s="166">
        <f>J120</f>
        <v>0</v>
      </c>
      <c r="K62" s="162"/>
      <c r="L62" s="167"/>
    </row>
    <row r="63" spans="2:12" s="7" customFormat="1" ht="24.95" customHeight="1">
      <c r="B63" s="154"/>
      <c r="C63" s="155"/>
      <c r="D63" s="156" t="s">
        <v>87</v>
      </c>
      <c r="E63" s="157"/>
      <c r="F63" s="157"/>
      <c r="G63" s="157"/>
      <c r="H63" s="157"/>
      <c r="I63" s="158"/>
      <c r="J63" s="159">
        <f>J124</f>
        <v>0</v>
      </c>
      <c r="K63" s="155"/>
      <c r="L63" s="160"/>
    </row>
    <row r="64" spans="2:12" s="8" customFormat="1" ht="19.9" customHeight="1">
      <c r="B64" s="161"/>
      <c r="C64" s="162"/>
      <c r="D64" s="163" t="s">
        <v>88</v>
      </c>
      <c r="E64" s="164"/>
      <c r="F64" s="164"/>
      <c r="G64" s="164"/>
      <c r="H64" s="164"/>
      <c r="I64" s="165"/>
      <c r="J64" s="166">
        <f>J125</f>
        <v>0</v>
      </c>
      <c r="K64" s="162"/>
      <c r="L64" s="167"/>
    </row>
    <row r="65" spans="2:12" s="8" customFormat="1" ht="19.9" customHeight="1">
      <c r="B65" s="161"/>
      <c r="C65" s="162"/>
      <c r="D65" s="163" t="s">
        <v>89</v>
      </c>
      <c r="E65" s="164"/>
      <c r="F65" s="164"/>
      <c r="G65" s="164"/>
      <c r="H65" s="164"/>
      <c r="I65" s="165"/>
      <c r="J65" s="166">
        <f>J128</f>
        <v>0</v>
      </c>
      <c r="K65" s="162"/>
      <c r="L65" s="167"/>
    </row>
    <row r="66" spans="2:12" s="7" customFormat="1" ht="24.95" customHeight="1">
      <c r="B66" s="154"/>
      <c r="C66" s="155"/>
      <c r="D66" s="156" t="s">
        <v>90</v>
      </c>
      <c r="E66" s="157"/>
      <c r="F66" s="157"/>
      <c r="G66" s="157"/>
      <c r="H66" s="157"/>
      <c r="I66" s="158"/>
      <c r="J66" s="159">
        <f>J131</f>
        <v>0</v>
      </c>
      <c r="K66" s="155"/>
      <c r="L66" s="160"/>
    </row>
    <row r="67" spans="2:12" s="8" customFormat="1" ht="19.9" customHeight="1">
      <c r="B67" s="161"/>
      <c r="C67" s="162"/>
      <c r="D67" s="163" t="s">
        <v>91</v>
      </c>
      <c r="E67" s="164"/>
      <c r="F67" s="164"/>
      <c r="G67" s="164"/>
      <c r="H67" s="164"/>
      <c r="I67" s="165"/>
      <c r="J67" s="166">
        <f>J132</f>
        <v>0</v>
      </c>
      <c r="K67" s="162"/>
      <c r="L67" s="167"/>
    </row>
    <row r="68" spans="2:12" s="8" customFormat="1" ht="19.9" customHeight="1">
      <c r="B68" s="161"/>
      <c r="C68" s="162"/>
      <c r="D68" s="163" t="s">
        <v>92</v>
      </c>
      <c r="E68" s="164"/>
      <c r="F68" s="164"/>
      <c r="G68" s="164"/>
      <c r="H68" s="164"/>
      <c r="I68" s="165"/>
      <c r="J68" s="166">
        <f>J134</f>
        <v>0</v>
      </c>
      <c r="K68" s="162"/>
      <c r="L68" s="167"/>
    </row>
    <row r="69" spans="2:12" s="8" customFormat="1" ht="19.9" customHeight="1">
      <c r="B69" s="161"/>
      <c r="C69" s="162"/>
      <c r="D69" s="163" t="s">
        <v>93</v>
      </c>
      <c r="E69" s="164"/>
      <c r="F69" s="164"/>
      <c r="G69" s="164"/>
      <c r="H69" s="164"/>
      <c r="I69" s="165"/>
      <c r="J69" s="166">
        <f>J136</f>
        <v>0</v>
      </c>
      <c r="K69" s="162"/>
      <c r="L69" s="167"/>
    </row>
    <row r="70" spans="2:12" s="1" customFormat="1" ht="21.8" customHeight="1">
      <c r="B70" s="35"/>
      <c r="C70" s="36"/>
      <c r="D70" s="36"/>
      <c r="E70" s="36"/>
      <c r="F70" s="36"/>
      <c r="G70" s="36"/>
      <c r="H70" s="36"/>
      <c r="I70" s="121"/>
      <c r="J70" s="36"/>
      <c r="K70" s="36"/>
      <c r="L70" s="40"/>
    </row>
    <row r="71" spans="2:12" s="1" customFormat="1" ht="6.95" customHeight="1">
      <c r="B71" s="54"/>
      <c r="C71" s="55"/>
      <c r="D71" s="55"/>
      <c r="E71" s="55"/>
      <c r="F71" s="55"/>
      <c r="G71" s="55"/>
      <c r="H71" s="55"/>
      <c r="I71" s="145"/>
      <c r="J71" s="55"/>
      <c r="K71" s="55"/>
      <c r="L71" s="40"/>
    </row>
    <row r="75" spans="2:12" s="1" customFormat="1" ht="6.95" customHeight="1">
      <c r="B75" s="56"/>
      <c r="C75" s="57"/>
      <c r="D75" s="57"/>
      <c r="E75" s="57"/>
      <c r="F75" s="57"/>
      <c r="G75" s="57"/>
      <c r="H75" s="57"/>
      <c r="I75" s="148"/>
      <c r="J75" s="57"/>
      <c r="K75" s="57"/>
      <c r="L75" s="40"/>
    </row>
    <row r="76" spans="2:12" s="1" customFormat="1" ht="24.95" customHeight="1">
      <c r="B76" s="35"/>
      <c r="C76" s="20" t="s">
        <v>94</v>
      </c>
      <c r="D76" s="36"/>
      <c r="E76" s="36"/>
      <c r="F76" s="36"/>
      <c r="G76" s="36"/>
      <c r="H76" s="36"/>
      <c r="I76" s="121"/>
      <c r="J76" s="36"/>
      <c r="K76" s="36"/>
      <c r="L76" s="40"/>
    </row>
    <row r="77" spans="2:12" s="1" customFormat="1" ht="6.95" customHeight="1">
      <c r="B77" s="35"/>
      <c r="C77" s="36"/>
      <c r="D77" s="36"/>
      <c r="E77" s="36"/>
      <c r="F77" s="36"/>
      <c r="G77" s="36"/>
      <c r="H77" s="36"/>
      <c r="I77" s="121"/>
      <c r="J77" s="36"/>
      <c r="K77" s="36"/>
      <c r="L77" s="40"/>
    </row>
    <row r="78" spans="2:12" s="1" customFormat="1" ht="12" customHeight="1">
      <c r="B78" s="35"/>
      <c r="C78" s="29" t="s">
        <v>15</v>
      </c>
      <c r="D78" s="36"/>
      <c r="E78" s="36"/>
      <c r="F78" s="36"/>
      <c r="G78" s="36"/>
      <c r="H78" s="36"/>
      <c r="I78" s="121"/>
      <c r="J78" s="36"/>
      <c r="K78" s="36"/>
      <c r="L78" s="40"/>
    </row>
    <row r="79" spans="2:12" s="1" customFormat="1" ht="16.5" customHeight="1">
      <c r="B79" s="35"/>
      <c r="C79" s="36"/>
      <c r="D79" s="36"/>
      <c r="E79" s="61" t="str">
        <f>E7</f>
        <v>Nové Kopisty VPC 5.1</v>
      </c>
      <c r="F79" s="36"/>
      <c r="G79" s="36"/>
      <c r="H79" s="36"/>
      <c r="I79" s="121"/>
      <c r="J79" s="36"/>
      <c r="K79" s="36"/>
      <c r="L79" s="40"/>
    </row>
    <row r="80" spans="2:12" s="1" customFormat="1" ht="6.95" customHeight="1">
      <c r="B80" s="35"/>
      <c r="C80" s="36"/>
      <c r="D80" s="36"/>
      <c r="E80" s="36"/>
      <c r="F80" s="36"/>
      <c r="G80" s="36"/>
      <c r="H80" s="36"/>
      <c r="I80" s="121"/>
      <c r="J80" s="36"/>
      <c r="K80" s="36"/>
      <c r="L80" s="40"/>
    </row>
    <row r="81" spans="2:12" s="1" customFormat="1" ht="12" customHeight="1">
      <c r="B81" s="35"/>
      <c r="C81" s="29" t="s">
        <v>20</v>
      </c>
      <c r="D81" s="36"/>
      <c r="E81" s="36"/>
      <c r="F81" s="24" t="str">
        <f>F10</f>
        <v>Nové Kopisty</v>
      </c>
      <c r="G81" s="36"/>
      <c r="H81" s="36"/>
      <c r="I81" s="123" t="s">
        <v>22</v>
      </c>
      <c r="J81" s="64" t="str">
        <f>IF(J10="","",J10)</f>
        <v>21. 1. 2019</v>
      </c>
      <c r="K81" s="36"/>
      <c r="L81" s="40"/>
    </row>
    <row r="82" spans="2:12" s="1" customFormat="1" ht="6.95" customHeight="1">
      <c r="B82" s="35"/>
      <c r="C82" s="36"/>
      <c r="D82" s="36"/>
      <c r="E82" s="36"/>
      <c r="F82" s="36"/>
      <c r="G82" s="36"/>
      <c r="H82" s="36"/>
      <c r="I82" s="121"/>
      <c r="J82" s="36"/>
      <c r="K82" s="36"/>
      <c r="L82" s="40"/>
    </row>
    <row r="83" spans="2:12" s="1" customFormat="1" ht="13.65" customHeight="1">
      <c r="B83" s="35"/>
      <c r="C83" s="29" t="s">
        <v>24</v>
      </c>
      <c r="D83" s="36"/>
      <c r="E83" s="36"/>
      <c r="F83" s="24" t="str">
        <f>E13</f>
        <v xml:space="preserve"> </v>
      </c>
      <c r="G83" s="36"/>
      <c r="H83" s="36"/>
      <c r="I83" s="123" t="s">
        <v>30</v>
      </c>
      <c r="J83" s="33" t="str">
        <f>E19</f>
        <v xml:space="preserve"> </v>
      </c>
      <c r="K83" s="36"/>
      <c r="L83" s="40"/>
    </row>
    <row r="84" spans="2:12" s="1" customFormat="1" ht="13.65" customHeight="1">
      <c r="B84" s="35"/>
      <c r="C84" s="29" t="s">
        <v>28</v>
      </c>
      <c r="D84" s="36"/>
      <c r="E84" s="36"/>
      <c r="F84" s="24" t="str">
        <f>IF(E16="","",E16)</f>
        <v>Vyplň údaj</v>
      </c>
      <c r="G84" s="36"/>
      <c r="H84" s="36"/>
      <c r="I84" s="123" t="s">
        <v>31</v>
      </c>
      <c r="J84" s="33" t="str">
        <f>E22</f>
        <v xml:space="preserve"> </v>
      </c>
      <c r="K84" s="36"/>
      <c r="L84" s="40"/>
    </row>
    <row r="85" spans="2:12" s="1" customFormat="1" ht="10.3" customHeight="1">
      <c r="B85" s="35"/>
      <c r="C85" s="36"/>
      <c r="D85" s="36"/>
      <c r="E85" s="36"/>
      <c r="F85" s="36"/>
      <c r="G85" s="36"/>
      <c r="H85" s="36"/>
      <c r="I85" s="121"/>
      <c r="J85" s="36"/>
      <c r="K85" s="36"/>
      <c r="L85" s="40"/>
    </row>
    <row r="86" spans="2:20" s="9" customFormat="1" ht="29.25" customHeight="1">
      <c r="B86" s="168"/>
      <c r="C86" s="169" t="s">
        <v>95</v>
      </c>
      <c r="D86" s="170" t="s">
        <v>53</v>
      </c>
      <c r="E86" s="170" t="s">
        <v>49</v>
      </c>
      <c r="F86" s="170" t="s">
        <v>50</v>
      </c>
      <c r="G86" s="170" t="s">
        <v>96</v>
      </c>
      <c r="H86" s="170" t="s">
        <v>97</v>
      </c>
      <c r="I86" s="171" t="s">
        <v>98</v>
      </c>
      <c r="J86" s="170" t="s">
        <v>78</v>
      </c>
      <c r="K86" s="172" t="s">
        <v>99</v>
      </c>
      <c r="L86" s="173"/>
      <c r="M86" s="84" t="s">
        <v>18</v>
      </c>
      <c r="N86" s="85" t="s">
        <v>38</v>
      </c>
      <c r="O86" s="85" t="s">
        <v>100</v>
      </c>
      <c r="P86" s="85" t="s">
        <v>101</v>
      </c>
      <c r="Q86" s="85" t="s">
        <v>102</v>
      </c>
      <c r="R86" s="85" t="s">
        <v>103</v>
      </c>
      <c r="S86" s="85" t="s">
        <v>104</v>
      </c>
      <c r="T86" s="86" t="s">
        <v>105</v>
      </c>
    </row>
    <row r="87" spans="2:63" s="1" customFormat="1" ht="22.8" customHeight="1">
      <c r="B87" s="35"/>
      <c r="C87" s="91" t="s">
        <v>106</v>
      </c>
      <c r="D87" s="36"/>
      <c r="E87" s="36"/>
      <c r="F87" s="36"/>
      <c r="G87" s="36"/>
      <c r="H87" s="36"/>
      <c r="I87" s="121"/>
      <c r="J87" s="174">
        <f>BK87</f>
        <v>0</v>
      </c>
      <c r="K87" s="36"/>
      <c r="L87" s="40"/>
      <c r="M87" s="87"/>
      <c r="N87" s="88"/>
      <c r="O87" s="88"/>
      <c r="P87" s="175">
        <f>P88+P124+P131</f>
        <v>0</v>
      </c>
      <c r="Q87" s="88"/>
      <c r="R87" s="175">
        <f>R88+R124+R131</f>
        <v>24.396700499999998</v>
      </c>
      <c r="S87" s="88"/>
      <c r="T87" s="176">
        <f>T88+T124+T131</f>
        <v>0</v>
      </c>
      <c r="AT87" s="14" t="s">
        <v>67</v>
      </c>
      <c r="AU87" s="14" t="s">
        <v>79</v>
      </c>
      <c r="BK87" s="177">
        <f>BK88+BK124+BK131</f>
        <v>0</v>
      </c>
    </row>
    <row r="88" spans="2:63" s="10" customFormat="1" ht="25.9" customHeight="1">
      <c r="B88" s="178"/>
      <c r="C88" s="179"/>
      <c r="D88" s="180" t="s">
        <v>67</v>
      </c>
      <c r="E88" s="181" t="s">
        <v>107</v>
      </c>
      <c r="F88" s="181" t="s">
        <v>108</v>
      </c>
      <c r="G88" s="179"/>
      <c r="H88" s="179"/>
      <c r="I88" s="182"/>
      <c r="J88" s="183">
        <f>BK88</f>
        <v>0</v>
      </c>
      <c r="K88" s="179"/>
      <c r="L88" s="184"/>
      <c r="M88" s="185"/>
      <c r="N88" s="186"/>
      <c r="O88" s="186"/>
      <c r="P88" s="187">
        <f>P89+P104+P109+P111+P117+P120</f>
        <v>0</v>
      </c>
      <c r="Q88" s="186"/>
      <c r="R88" s="187">
        <f>R89+R104+R109+R111+R117+R120</f>
        <v>24.3868005</v>
      </c>
      <c r="S88" s="186"/>
      <c r="T88" s="188">
        <f>T89+T104+T109+T111+T117+T120</f>
        <v>0</v>
      </c>
      <c r="AR88" s="189" t="s">
        <v>72</v>
      </c>
      <c r="AT88" s="190" t="s">
        <v>67</v>
      </c>
      <c r="AU88" s="190" t="s">
        <v>6</v>
      </c>
      <c r="AY88" s="189" t="s">
        <v>109</v>
      </c>
      <c r="BK88" s="191">
        <f>BK89+BK104+BK109+BK111+BK117+BK120</f>
        <v>0</v>
      </c>
    </row>
    <row r="89" spans="2:63" s="10" customFormat="1" ht="22.8" customHeight="1">
      <c r="B89" s="178"/>
      <c r="C89" s="179"/>
      <c r="D89" s="180" t="s">
        <v>67</v>
      </c>
      <c r="E89" s="192" t="s">
        <v>72</v>
      </c>
      <c r="F89" s="192" t="s">
        <v>110</v>
      </c>
      <c r="G89" s="179"/>
      <c r="H89" s="179"/>
      <c r="I89" s="182"/>
      <c r="J89" s="193">
        <f>BK89</f>
        <v>0</v>
      </c>
      <c r="K89" s="179"/>
      <c r="L89" s="184"/>
      <c r="M89" s="185"/>
      <c r="N89" s="186"/>
      <c r="O89" s="186"/>
      <c r="P89" s="187">
        <f>SUM(P90:P103)</f>
        <v>0</v>
      </c>
      <c r="Q89" s="186"/>
      <c r="R89" s="187">
        <f>SUM(R90:R103)</f>
        <v>24.288</v>
      </c>
      <c r="S89" s="186"/>
      <c r="T89" s="188">
        <f>SUM(T90:T103)</f>
        <v>0</v>
      </c>
      <c r="AR89" s="189" t="s">
        <v>72</v>
      </c>
      <c r="AT89" s="190" t="s">
        <v>67</v>
      </c>
      <c r="AU89" s="190" t="s">
        <v>72</v>
      </c>
      <c r="AY89" s="189" t="s">
        <v>109</v>
      </c>
      <c r="BK89" s="191">
        <f>SUM(BK90:BK103)</f>
        <v>0</v>
      </c>
    </row>
    <row r="90" spans="2:65" s="1" customFormat="1" ht="22.5" customHeight="1">
      <c r="B90" s="35"/>
      <c r="C90" s="194" t="s">
        <v>72</v>
      </c>
      <c r="D90" s="194" t="s">
        <v>111</v>
      </c>
      <c r="E90" s="195" t="s">
        <v>112</v>
      </c>
      <c r="F90" s="196" t="s">
        <v>113</v>
      </c>
      <c r="G90" s="197" t="s">
        <v>114</v>
      </c>
      <c r="H90" s="198">
        <v>31.68</v>
      </c>
      <c r="I90" s="199"/>
      <c r="J90" s="198">
        <f>ROUND(I90*H90,15)</f>
        <v>0</v>
      </c>
      <c r="K90" s="196" t="s">
        <v>115</v>
      </c>
      <c r="L90" s="40"/>
      <c r="M90" s="200" t="s">
        <v>18</v>
      </c>
      <c r="N90" s="201" t="s">
        <v>39</v>
      </c>
      <c r="O90" s="76"/>
      <c r="P90" s="202">
        <f>O90*H90</f>
        <v>0</v>
      </c>
      <c r="Q90" s="202">
        <v>0</v>
      </c>
      <c r="R90" s="202">
        <f>Q90*H90</f>
        <v>0</v>
      </c>
      <c r="S90" s="202">
        <v>0</v>
      </c>
      <c r="T90" s="203">
        <f>S90*H90</f>
        <v>0</v>
      </c>
      <c r="AR90" s="14" t="s">
        <v>116</v>
      </c>
      <c r="AT90" s="14" t="s">
        <v>111</v>
      </c>
      <c r="AU90" s="14" t="s">
        <v>74</v>
      </c>
      <c r="AY90" s="14" t="s">
        <v>109</v>
      </c>
      <c r="BE90" s="204">
        <f>IF(N90="základní",J90,0)</f>
        <v>0</v>
      </c>
      <c r="BF90" s="204">
        <f>IF(N90="snížená",J90,0)</f>
        <v>0</v>
      </c>
      <c r="BG90" s="204">
        <f>IF(N90="zákl. přenesená",J90,0)</f>
        <v>0</v>
      </c>
      <c r="BH90" s="204">
        <f>IF(N90="sníž. přenesená",J90,0)</f>
        <v>0</v>
      </c>
      <c r="BI90" s="204">
        <f>IF(N90="nulová",J90,0)</f>
        <v>0</v>
      </c>
      <c r="BJ90" s="14" t="s">
        <v>72</v>
      </c>
      <c r="BK90" s="205">
        <f>ROUND(I90*H90,15)</f>
        <v>0</v>
      </c>
      <c r="BL90" s="14" t="s">
        <v>116</v>
      </c>
      <c r="BM90" s="14" t="s">
        <v>117</v>
      </c>
    </row>
    <row r="91" spans="2:47" s="1" customFormat="1" ht="12">
      <c r="B91" s="35"/>
      <c r="C91" s="36"/>
      <c r="D91" s="206" t="s">
        <v>118</v>
      </c>
      <c r="E91" s="36"/>
      <c r="F91" s="207" t="s">
        <v>119</v>
      </c>
      <c r="G91" s="36"/>
      <c r="H91" s="36"/>
      <c r="I91" s="121"/>
      <c r="J91" s="36"/>
      <c r="K91" s="36"/>
      <c r="L91" s="40"/>
      <c r="M91" s="208"/>
      <c r="N91" s="76"/>
      <c r="O91" s="76"/>
      <c r="P91" s="76"/>
      <c r="Q91" s="76"/>
      <c r="R91" s="76"/>
      <c r="S91" s="76"/>
      <c r="T91" s="77"/>
      <c r="AT91" s="14" t="s">
        <v>118</v>
      </c>
      <c r="AU91" s="14" t="s">
        <v>74</v>
      </c>
    </row>
    <row r="92" spans="2:65" s="1" customFormat="1" ht="22.5" customHeight="1">
      <c r="B92" s="35"/>
      <c r="C92" s="194" t="s">
        <v>120</v>
      </c>
      <c r="D92" s="194" t="s">
        <v>111</v>
      </c>
      <c r="E92" s="195" t="s">
        <v>121</v>
      </c>
      <c r="F92" s="196" t="s">
        <v>122</v>
      </c>
      <c r="G92" s="197" t="s">
        <v>114</v>
      </c>
      <c r="H92" s="198">
        <v>31.68</v>
      </c>
      <c r="I92" s="199"/>
      <c r="J92" s="198">
        <f>ROUND(I92*H92,15)</f>
        <v>0</v>
      </c>
      <c r="K92" s="196" t="s">
        <v>115</v>
      </c>
      <c r="L92" s="40"/>
      <c r="M92" s="200" t="s">
        <v>18</v>
      </c>
      <c r="N92" s="201" t="s">
        <v>39</v>
      </c>
      <c r="O92" s="76"/>
      <c r="P92" s="202">
        <f>O92*H92</f>
        <v>0</v>
      </c>
      <c r="Q92" s="202">
        <v>0</v>
      </c>
      <c r="R92" s="202">
        <f>Q92*H92</f>
        <v>0</v>
      </c>
      <c r="S92" s="202">
        <v>0</v>
      </c>
      <c r="T92" s="203">
        <f>S92*H92</f>
        <v>0</v>
      </c>
      <c r="AR92" s="14" t="s">
        <v>116</v>
      </c>
      <c r="AT92" s="14" t="s">
        <v>111</v>
      </c>
      <c r="AU92" s="14" t="s">
        <v>74</v>
      </c>
      <c r="AY92" s="14" t="s">
        <v>109</v>
      </c>
      <c r="BE92" s="204">
        <f>IF(N92="základní",J92,0)</f>
        <v>0</v>
      </c>
      <c r="BF92" s="204">
        <f>IF(N92="snížená",J92,0)</f>
        <v>0</v>
      </c>
      <c r="BG92" s="204">
        <f>IF(N92="zákl. přenesená",J92,0)</f>
        <v>0</v>
      </c>
      <c r="BH92" s="204">
        <f>IF(N92="sníž. přenesená",J92,0)</f>
        <v>0</v>
      </c>
      <c r="BI92" s="204">
        <f>IF(N92="nulová",J92,0)</f>
        <v>0</v>
      </c>
      <c r="BJ92" s="14" t="s">
        <v>72</v>
      </c>
      <c r="BK92" s="205">
        <f>ROUND(I92*H92,15)</f>
        <v>0</v>
      </c>
      <c r="BL92" s="14" t="s">
        <v>116</v>
      </c>
      <c r="BM92" s="14" t="s">
        <v>123</v>
      </c>
    </row>
    <row r="93" spans="2:47" s="1" customFormat="1" ht="12">
      <c r="B93" s="35"/>
      <c r="C93" s="36"/>
      <c r="D93" s="206" t="s">
        <v>118</v>
      </c>
      <c r="E93" s="36"/>
      <c r="F93" s="207" t="s">
        <v>124</v>
      </c>
      <c r="G93" s="36"/>
      <c r="H93" s="36"/>
      <c r="I93" s="121"/>
      <c r="J93" s="36"/>
      <c r="K93" s="36"/>
      <c r="L93" s="40"/>
      <c r="M93" s="208"/>
      <c r="N93" s="76"/>
      <c r="O93" s="76"/>
      <c r="P93" s="76"/>
      <c r="Q93" s="76"/>
      <c r="R93" s="76"/>
      <c r="S93" s="76"/>
      <c r="T93" s="77"/>
      <c r="AT93" s="14" t="s">
        <v>118</v>
      </c>
      <c r="AU93" s="14" t="s">
        <v>74</v>
      </c>
    </row>
    <row r="94" spans="2:65" s="1" customFormat="1" ht="22.5" customHeight="1">
      <c r="B94" s="35"/>
      <c r="C94" s="194" t="s">
        <v>74</v>
      </c>
      <c r="D94" s="194" t="s">
        <v>111</v>
      </c>
      <c r="E94" s="195" t="s">
        <v>125</v>
      </c>
      <c r="F94" s="196" t="s">
        <v>126</v>
      </c>
      <c r="G94" s="197" t="s">
        <v>114</v>
      </c>
      <c r="H94" s="198">
        <v>19.205</v>
      </c>
      <c r="I94" s="199"/>
      <c r="J94" s="198">
        <f>ROUND(I94*H94,15)</f>
        <v>0</v>
      </c>
      <c r="K94" s="196" t="s">
        <v>115</v>
      </c>
      <c r="L94" s="40"/>
      <c r="M94" s="200" t="s">
        <v>18</v>
      </c>
      <c r="N94" s="201" t="s">
        <v>39</v>
      </c>
      <c r="O94" s="76"/>
      <c r="P94" s="202">
        <f>O94*H94</f>
        <v>0</v>
      </c>
      <c r="Q94" s="202">
        <v>0</v>
      </c>
      <c r="R94" s="202">
        <f>Q94*H94</f>
        <v>0</v>
      </c>
      <c r="S94" s="202">
        <v>0</v>
      </c>
      <c r="T94" s="203">
        <f>S94*H94</f>
        <v>0</v>
      </c>
      <c r="AR94" s="14" t="s">
        <v>116</v>
      </c>
      <c r="AT94" s="14" t="s">
        <v>111</v>
      </c>
      <c r="AU94" s="14" t="s">
        <v>74</v>
      </c>
      <c r="AY94" s="14" t="s">
        <v>109</v>
      </c>
      <c r="BE94" s="204">
        <f>IF(N94="základní",J94,0)</f>
        <v>0</v>
      </c>
      <c r="BF94" s="204">
        <f>IF(N94="snížená",J94,0)</f>
        <v>0</v>
      </c>
      <c r="BG94" s="204">
        <f>IF(N94="zákl. přenesená",J94,0)</f>
        <v>0</v>
      </c>
      <c r="BH94" s="204">
        <f>IF(N94="sníž. přenesená",J94,0)</f>
        <v>0</v>
      </c>
      <c r="BI94" s="204">
        <f>IF(N94="nulová",J94,0)</f>
        <v>0</v>
      </c>
      <c r="BJ94" s="14" t="s">
        <v>72</v>
      </c>
      <c r="BK94" s="205">
        <f>ROUND(I94*H94,15)</f>
        <v>0</v>
      </c>
      <c r="BL94" s="14" t="s">
        <v>116</v>
      </c>
      <c r="BM94" s="14" t="s">
        <v>127</v>
      </c>
    </row>
    <row r="95" spans="2:47" s="1" customFormat="1" ht="12">
      <c r="B95" s="35"/>
      <c r="C95" s="36"/>
      <c r="D95" s="206" t="s">
        <v>118</v>
      </c>
      <c r="E95" s="36"/>
      <c r="F95" s="207" t="s">
        <v>128</v>
      </c>
      <c r="G95" s="36"/>
      <c r="H95" s="36"/>
      <c r="I95" s="121"/>
      <c r="J95" s="36"/>
      <c r="K95" s="36"/>
      <c r="L95" s="40"/>
      <c r="M95" s="208"/>
      <c r="N95" s="76"/>
      <c r="O95" s="76"/>
      <c r="P95" s="76"/>
      <c r="Q95" s="76"/>
      <c r="R95" s="76"/>
      <c r="S95" s="76"/>
      <c r="T95" s="77"/>
      <c r="AT95" s="14" t="s">
        <v>118</v>
      </c>
      <c r="AU95" s="14" t="s">
        <v>74</v>
      </c>
    </row>
    <row r="96" spans="2:65" s="1" customFormat="1" ht="16.5" customHeight="1">
      <c r="B96" s="35"/>
      <c r="C96" s="194" t="s">
        <v>129</v>
      </c>
      <c r="D96" s="194" t="s">
        <v>111</v>
      </c>
      <c r="E96" s="195" t="s">
        <v>130</v>
      </c>
      <c r="F96" s="196" t="s">
        <v>131</v>
      </c>
      <c r="G96" s="197" t="s">
        <v>114</v>
      </c>
      <c r="H96" s="198">
        <v>19.205</v>
      </c>
      <c r="I96" s="199"/>
      <c r="J96" s="198">
        <f>ROUND(I96*H96,15)</f>
        <v>0</v>
      </c>
      <c r="K96" s="196" t="s">
        <v>115</v>
      </c>
      <c r="L96" s="40"/>
      <c r="M96" s="200" t="s">
        <v>18</v>
      </c>
      <c r="N96" s="201" t="s">
        <v>39</v>
      </c>
      <c r="O96" s="76"/>
      <c r="P96" s="202">
        <f>O96*H96</f>
        <v>0</v>
      </c>
      <c r="Q96" s="202">
        <v>0</v>
      </c>
      <c r="R96" s="202">
        <f>Q96*H96</f>
        <v>0</v>
      </c>
      <c r="S96" s="202">
        <v>0</v>
      </c>
      <c r="T96" s="203">
        <f>S96*H96</f>
        <v>0</v>
      </c>
      <c r="AR96" s="14" t="s">
        <v>116</v>
      </c>
      <c r="AT96" s="14" t="s">
        <v>111</v>
      </c>
      <c r="AU96" s="14" t="s">
        <v>74</v>
      </c>
      <c r="AY96" s="14" t="s">
        <v>109</v>
      </c>
      <c r="BE96" s="204">
        <f>IF(N96="základní",J96,0)</f>
        <v>0</v>
      </c>
      <c r="BF96" s="204">
        <f>IF(N96="snížená",J96,0)</f>
        <v>0</v>
      </c>
      <c r="BG96" s="204">
        <f>IF(N96="zákl. přenesená",J96,0)</f>
        <v>0</v>
      </c>
      <c r="BH96" s="204">
        <f>IF(N96="sníž. přenesená",J96,0)</f>
        <v>0</v>
      </c>
      <c r="BI96" s="204">
        <f>IF(N96="nulová",J96,0)</f>
        <v>0</v>
      </c>
      <c r="BJ96" s="14" t="s">
        <v>72</v>
      </c>
      <c r="BK96" s="205">
        <f>ROUND(I96*H96,15)</f>
        <v>0</v>
      </c>
      <c r="BL96" s="14" t="s">
        <v>116</v>
      </c>
      <c r="BM96" s="14" t="s">
        <v>132</v>
      </c>
    </row>
    <row r="97" spans="2:47" s="1" customFormat="1" ht="12">
      <c r="B97" s="35"/>
      <c r="C97" s="36"/>
      <c r="D97" s="206" t="s">
        <v>118</v>
      </c>
      <c r="E97" s="36"/>
      <c r="F97" s="207" t="s">
        <v>133</v>
      </c>
      <c r="G97" s="36"/>
      <c r="H97" s="36"/>
      <c r="I97" s="121"/>
      <c r="J97" s="36"/>
      <c r="K97" s="36"/>
      <c r="L97" s="40"/>
      <c r="M97" s="208"/>
      <c r="N97" s="76"/>
      <c r="O97" s="76"/>
      <c r="P97" s="76"/>
      <c r="Q97" s="76"/>
      <c r="R97" s="76"/>
      <c r="S97" s="76"/>
      <c r="T97" s="77"/>
      <c r="AT97" s="14" t="s">
        <v>118</v>
      </c>
      <c r="AU97" s="14" t="s">
        <v>74</v>
      </c>
    </row>
    <row r="98" spans="2:65" s="1" customFormat="1" ht="22.5" customHeight="1">
      <c r="B98" s="35"/>
      <c r="C98" s="194" t="s">
        <v>116</v>
      </c>
      <c r="D98" s="194" t="s">
        <v>111</v>
      </c>
      <c r="E98" s="195" t="s">
        <v>134</v>
      </c>
      <c r="F98" s="196" t="s">
        <v>135</v>
      </c>
      <c r="G98" s="197" t="s">
        <v>114</v>
      </c>
      <c r="H98" s="198">
        <v>15</v>
      </c>
      <c r="I98" s="199"/>
      <c r="J98" s="198">
        <f>ROUND(I98*H98,15)</f>
        <v>0</v>
      </c>
      <c r="K98" s="196" t="s">
        <v>115</v>
      </c>
      <c r="L98" s="40"/>
      <c r="M98" s="200" t="s">
        <v>18</v>
      </c>
      <c r="N98" s="201" t="s">
        <v>39</v>
      </c>
      <c r="O98" s="76"/>
      <c r="P98" s="202">
        <f>O98*H98</f>
        <v>0</v>
      </c>
      <c r="Q98" s="202">
        <v>0</v>
      </c>
      <c r="R98" s="202">
        <f>Q98*H98</f>
        <v>0</v>
      </c>
      <c r="S98" s="202">
        <v>0</v>
      </c>
      <c r="T98" s="203">
        <f>S98*H98</f>
        <v>0</v>
      </c>
      <c r="AR98" s="14" t="s">
        <v>116</v>
      </c>
      <c r="AT98" s="14" t="s">
        <v>111</v>
      </c>
      <c r="AU98" s="14" t="s">
        <v>74</v>
      </c>
      <c r="AY98" s="14" t="s">
        <v>109</v>
      </c>
      <c r="BE98" s="204">
        <f>IF(N98="základní",J98,0)</f>
        <v>0</v>
      </c>
      <c r="BF98" s="204">
        <f>IF(N98="snížená",J98,0)</f>
        <v>0</v>
      </c>
      <c r="BG98" s="204">
        <f>IF(N98="zákl. přenesená",J98,0)</f>
        <v>0</v>
      </c>
      <c r="BH98" s="204">
        <f>IF(N98="sníž. přenesená",J98,0)</f>
        <v>0</v>
      </c>
      <c r="BI98" s="204">
        <f>IF(N98="nulová",J98,0)</f>
        <v>0</v>
      </c>
      <c r="BJ98" s="14" t="s">
        <v>72</v>
      </c>
      <c r="BK98" s="205">
        <f>ROUND(I98*H98,15)</f>
        <v>0</v>
      </c>
      <c r="BL98" s="14" t="s">
        <v>116</v>
      </c>
      <c r="BM98" s="14" t="s">
        <v>136</v>
      </c>
    </row>
    <row r="99" spans="2:47" s="1" customFormat="1" ht="12">
      <c r="B99" s="35"/>
      <c r="C99" s="36"/>
      <c r="D99" s="206" t="s">
        <v>118</v>
      </c>
      <c r="E99" s="36"/>
      <c r="F99" s="207" t="s">
        <v>137</v>
      </c>
      <c r="G99" s="36"/>
      <c r="H99" s="36"/>
      <c r="I99" s="121"/>
      <c r="J99" s="36"/>
      <c r="K99" s="36"/>
      <c r="L99" s="40"/>
      <c r="M99" s="208"/>
      <c r="N99" s="76"/>
      <c r="O99" s="76"/>
      <c r="P99" s="76"/>
      <c r="Q99" s="76"/>
      <c r="R99" s="76"/>
      <c r="S99" s="76"/>
      <c r="T99" s="77"/>
      <c r="AT99" s="14" t="s">
        <v>118</v>
      </c>
      <c r="AU99" s="14" t="s">
        <v>74</v>
      </c>
    </row>
    <row r="100" spans="2:65" s="1" customFormat="1" ht="22.5" customHeight="1">
      <c r="B100" s="35"/>
      <c r="C100" s="194" t="s">
        <v>138</v>
      </c>
      <c r="D100" s="194" t="s">
        <v>111</v>
      </c>
      <c r="E100" s="195" t="s">
        <v>139</v>
      </c>
      <c r="F100" s="196" t="s">
        <v>140</v>
      </c>
      <c r="G100" s="197" t="s">
        <v>114</v>
      </c>
      <c r="H100" s="198">
        <v>12.144</v>
      </c>
      <c r="I100" s="199"/>
      <c r="J100" s="198">
        <f>ROUND(I100*H100,15)</f>
        <v>0</v>
      </c>
      <c r="K100" s="196" t="s">
        <v>115</v>
      </c>
      <c r="L100" s="40"/>
      <c r="M100" s="200" t="s">
        <v>18</v>
      </c>
      <c r="N100" s="201" t="s">
        <v>39</v>
      </c>
      <c r="O100" s="76"/>
      <c r="P100" s="202">
        <f>O100*H100</f>
        <v>0</v>
      </c>
      <c r="Q100" s="202">
        <v>0</v>
      </c>
      <c r="R100" s="202">
        <f>Q100*H100</f>
        <v>0</v>
      </c>
      <c r="S100" s="202">
        <v>0</v>
      </c>
      <c r="T100" s="203">
        <f>S100*H100</f>
        <v>0</v>
      </c>
      <c r="AR100" s="14" t="s">
        <v>116</v>
      </c>
      <c r="AT100" s="14" t="s">
        <v>111</v>
      </c>
      <c r="AU100" s="14" t="s">
        <v>74</v>
      </c>
      <c r="AY100" s="14" t="s">
        <v>109</v>
      </c>
      <c r="BE100" s="204">
        <f>IF(N100="základní",J100,0)</f>
        <v>0</v>
      </c>
      <c r="BF100" s="204">
        <f>IF(N100="snížená",J100,0)</f>
        <v>0</v>
      </c>
      <c r="BG100" s="204">
        <f>IF(N100="zákl. přenesená",J100,0)</f>
        <v>0</v>
      </c>
      <c r="BH100" s="204">
        <f>IF(N100="sníž. přenesená",J100,0)</f>
        <v>0</v>
      </c>
      <c r="BI100" s="204">
        <f>IF(N100="nulová",J100,0)</f>
        <v>0</v>
      </c>
      <c r="BJ100" s="14" t="s">
        <v>72</v>
      </c>
      <c r="BK100" s="205">
        <f>ROUND(I100*H100,15)</f>
        <v>0</v>
      </c>
      <c r="BL100" s="14" t="s">
        <v>116</v>
      </c>
      <c r="BM100" s="14" t="s">
        <v>141</v>
      </c>
    </row>
    <row r="101" spans="2:47" s="1" customFormat="1" ht="12">
      <c r="B101" s="35"/>
      <c r="C101" s="36"/>
      <c r="D101" s="206" t="s">
        <v>118</v>
      </c>
      <c r="E101" s="36"/>
      <c r="F101" s="207" t="s">
        <v>142</v>
      </c>
      <c r="G101" s="36"/>
      <c r="H101" s="36"/>
      <c r="I101" s="121"/>
      <c r="J101" s="36"/>
      <c r="K101" s="36"/>
      <c r="L101" s="40"/>
      <c r="M101" s="208"/>
      <c r="N101" s="76"/>
      <c r="O101" s="76"/>
      <c r="P101" s="76"/>
      <c r="Q101" s="76"/>
      <c r="R101" s="76"/>
      <c r="S101" s="76"/>
      <c r="T101" s="77"/>
      <c r="AT101" s="14" t="s">
        <v>118</v>
      </c>
      <c r="AU101" s="14" t="s">
        <v>74</v>
      </c>
    </row>
    <row r="102" spans="2:65" s="1" customFormat="1" ht="16.5" customHeight="1">
      <c r="B102" s="35"/>
      <c r="C102" s="209" t="s">
        <v>143</v>
      </c>
      <c r="D102" s="209" t="s">
        <v>144</v>
      </c>
      <c r="E102" s="210" t="s">
        <v>145</v>
      </c>
      <c r="F102" s="211" t="s">
        <v>146</v>
      </c>
      <c r="G102" s="212" t="s">
        <v>147</v>
      </c>
      <c r="H102" s="213">
        <v>24.288</v>
      </c>
      <c r="I102" s="214"/>
      <c r="J102" s="213">
        <f>ROUND(I102*H102,15)</f>
        <v>0</v>
      </c>
      <c r="K102" s="211" t="s">
        <v>115</v>
      </c>
      <c r="L102" s="215"/>
      <c r="M102" s="216" t="s">
        <v>18</v>
      </c>
      <c r="N102" s="217" t="s">
        <v>39</v>
      </c>
      <c r="O102" s="76"/>
      <c r="P102" s="202">
        <f>O102*H102</f>
        <v>0</v>
      </c>
      <c r="Q102" s="202">
        <v>1</v>
      </c>
      <c r="R102" s="202">
        <f>Q102*H102</f>
        <v>24.288</v>
      </c>
      <c r="S102" s="202">
        <v>0</v>
      </c>
      <c r="T102" s="203">
        <f>S102*H102</f>
        <v>0</v>
      </c>
      <c r="AR102" s="14" t="s">
        <v>148</v>
      </c>
      <c r="AT102" s="14" t="s">
        <v>144</v>
      </c>
      <c r="AU102" s="14" t="s">
        <v>74</v>
      </c>
      <c r="AY102" s="14" t="s">
        <v>109</v>
      </c>
      <c r="BE102" s="204">
        <f>IF(N102="základní",J102,0)</f>
        <v>0</v>
      </c>
      <c r="BF102" s="204">
        <f>IF(N102="snížená",J102,0)</f>
        <v>0</v>
      </c>
      <c r="BG102" s="204">
        <f>IF(N102="zákl. přenesená",J102,0)</f>
        <v>0</v>
      </c>
      <c r="BH102" s="204">
        <f>IF(N102="sníž. přenesená",J102,0)</f>
        <v>0</v>
      </c>
      <c r="BI102" s="204">
        <f>IF(N102="nulová",J102,0)</f>
        <v>0</v>
      </c>
      <c r="BJ102" s="14" t="s">
        <v>72</v>
      </c>
      <c r="BK102" s="205">
        <f>ROUND(I102*H102,15)</f>
        <v>0</v>
      </c>
      <c r="BL102" s="14" t="s">
        <v>116</v>
      </c>
      <c r="BM102" s="14" t="s">
        <v>149</v>
      </c>
    </row>
    <row r="103" spans="2:51" s="11" customFormat="1" ht="12">
      <c r="B103" s="218"/>
      <c r="C103" s="219"/>
      <c r="D103" s="206" t="s">
        <v>150</v>
      </c>
      <c r="E103" s="220" t="s">
        <v>18</v>
      </c>
      <c r="F103" s="221" t="s">
        <v>151</v>
      </c>
      <c r="G103" s="219"/>
      <c r="H103" s="222">
        <v>24.288</v>
      </c>
      <c r="I103" s="223"/>
      <c r="J103" s="219"/>
      <c r="K103" s="219"/>
      <c r="L103" s="224"/>
      <c r="M103" s="225"/>
      <c r="N103" s="226"/>
      <c r="O103" s="226"/>
      <c r="P103" s="226"/>
      <c r="Q103" s="226"/>
      <c r="R103" s="226"/>
      <c r="S103" s="226"/>
      <c r="T103" s="227"/>
      <c r="AT103" s="228" t="s">
        <v>150</v>
      </c>
      <c r="AU103" s="228" t="s">
        <v>74</v>
      </c>
      <c r="AV103" s="11" t="s">
        <v>74</v>
      </c>
      <c r="AW103" s="11" t="s">
        <v>152</v>
      </c>
      <c r="AX103" s="11" t="s">
        <v>72</v>
      </c>
      <c r="AY103" s="228" t="s">
        <v>109</v>
      </c>
    </row>
    <row r="104" spans="2:63" s="10" customFormat="1" ht="22.8" customHeight="1">
      <c r="B104" s="178"/>
      <c r="C104" s="179"/>
      <c r="D104" s="180" t="s">
        <v>67</v>
      </c>
      <c r="E104" s="192" t="s">
        <v>116</v>
      </c>
      <c r="F104" s="192" t="s">
        <v>153</v>
      </c>
      <c r="G104" s="179"/>
      <c r="H104" s="179"/>
      <c r="I104" s="182"/>
      <c r="J104" s="193">
        <f>BK104</f>
        <v>0</v>
      </c>
      <c r="K104" s="179"/>
      <c r="L104" s="184"/>
      <c r="M104" s="185"/>
      <c r="N104" s="186"/>
      <c r="O104" s="186"/>
      <c r="P104" s="187">
        <f>SUM(P105:P108)</f>
        <v>0</v>
      </c>
      <c r="Q104" s="186"/>
      <c r="R104" s="187">
        <f>SUM(R105:R108)</f>
        <v>0</v>
      </c>
      <c r="S104" s="186"/>
      <c r="T104" s="188">
        <f>SUM(T105:T108)</f>
        <v>0</v>
      </c>
      <c r="AR104" s="189" t="s">
        <v>72</v>
      </c>
      <c r="AT104" s="190" t="s">
        <v>67</v>
      </c>
      <c r="AU104" s="190" t="s">
        <v>72</v>
      </c>
      <c r="AY104" s="189" t="s">
        <v>109</v>
      </c>
      <c r="BK104" s="191">
        <f>SUM(BK105:BK108)</f>
        <v>0</v>
      </c>
    </row>
    <row r="105" spans="2:65" s="1" customFormat="1" ht="16.5" customHeight="1">
      <c r="B105" s="35"/>
      <c r="C105" s="194" t="s">
        <v>154</v>
      </c>
      <c r="D105" s="194" t="s">
        <v>111</v>
      </c>
      <c r="E105" s="195" t="s">
        <v>155</v>
      </c>
      <c r="F105" s="196" t="s">
        <v>156</v>
      </c>
      <c r="G105" s="197" t="s">
        <v>114</v>
      </c>
      <c r="H105" s="198">
        <v>4.554</v>
      </c>
      <c r="I105" s="199"/>
      <c r="J105" s="198">
        <f>ROUND(I105*H105,15)</f>
        <v>0</v>
      </c>
      <c r="K105" s="196" t="s">
        <v>115</v>
      </c>
      <c r="L105" s="40"/>
      <c r="M105" s="200" t="s">
        <v>18</v>
      </c>
      <c r="N105" s="201" t="s">
        <v>39</v>
      </c>
      <c r="O105" s="76"/>
      <c r="P105" s="202">
        <f>O105*H105</f>
        <v>0</v>
      </c>
      <c r="Q105" s="202">
        <v>0</v>
      </c>
      <c r="R105" s="202">
        <f>Q105*H105</f>
        <v>0</v>
      </c>
      <c r="S105" s="202">
        <v>0</v>
      </c>
      <c r="T105" s="203">
        <f>S105*H105</f>
        <v>0</v>
      </c>
      <c r="AR105" s="14" t="s">
        <v>116</v>
      </c>
      <c r="AT105" s="14" t="s">
        <v>111</v>
      </c>
      <c r="AU105" s="14" t="s">
        <v>74</v>
      </c>
      <c r="AY105" s="14" t="s">
        <v>109</v>
      </c>
      <c r="BE105" s="204">
        <f>IF(N105="základní",J105,0)</f>
        <v>0</v>
      </c>
      <c r="BF105" s="204">
        <f>IF(N105="snížená",J105,0)</f>
        <v>0</v>
      </c>
      <c r="BG105" s="204">
        <f>IF(N105="zákl. přenesená",J105,0)</f>
        <v>0</v>
      </c>
      <c r="BH105" s="204">
        <f>IF(N105="sníž. přenesená",J105,0)</f>
        <v>0</v>
      </c>
      <c r="BI105" s="204">
        <f>IF(N105="nulová",J105,0)</f>
        <v>0</v>
      </c>
      <c r="BJ105" s="14" t="s">
        <v>72</v>
      </c>
      <c r="BK105" s="205">
        <f>ROUND(I105*H105,15)</f>
        <v>0</v>
      </c>
      <c r="BL105" s="14" t="s">
        <v>116</v>
      </c>
      <c r="BM105" s="14" t="s">
        <v>157</v>
      </c>
    </row>
    <row r="106" spans="2:47" s="1" customFormat="1" ht="12">
      <c r="B106" s="35"/>
      <c r="C106" s="36"/>
      <c r="D106" s="206" t="s">
        <v>118</v>
      </c>
      <c r="E106" s="36"/>
      <c r="F106" s="207" t="s">
        <v>158</v>
      </c>
      <c r="G106" s="36"/>
      <c r="H106" s="36"/>
      <c r="I106" s="121"/>
      <c r="J106" s="36"/>
      <c r="K106" s="36"/>
      <c r="L106" s="40"/>
      <c r="M106" s="208"/>
      <c r="N106" s="76"/>
      <c r="O106" s="76"/>
      <c r="P106" s="76"/>
      <c r="Q106" s="76"/>
      <c r="R106" s="76"/>
      <c r="S106" s="76"/>
      <c r="T106" s="77"/>
      <c r="AT106" s="14" t="s">
        <v>118</v>
      </c>
      <c r="AU106" s="14" t="s">
        <v>74</v>
      </c>
    </row>
    <row r="107" spans="2:65" s="1" customFormat="1" ht="16.5" customHeight="1">
      <c r="B107" s="35"/>
      <c r="C107" s="194" t="s">
        <v>159</v>
      </c>
      <c r="D107" s="194" t="s">
        <v>111</v>
      </c>
      <c r="E107" s="195" t="s">
        <v>160</v>
      </c>
      <c r="F107" s="196" t="s">
        <v>161</v>
      </c>
      <c r="G107" s="197" t="s">
        <v>114</v>
      </c>
      <c r="H107" s="198">
        <v>0.96</v>
      </c>
      <c r="I107" s="199"/>
      <c r="J107" s="198">
        <f>ROUND(I107*H107,15)</f>
        <v>0</v>
      </c>
      <c r="K107" s="196" t="s">
        <v>115</v>
      </c>
      <c r="L107" s="40"/>
      <c r="M107" s="200" t="s">
        <v>18</v>
      </c>
      <c r="N107" s="201" t="s">
        <v>39</v>
      </c>
      <c r="O107" s="76"/>
      <c r="P107" s="202">
        <f>O107*H107</f>
        <v>0</v>
      </c>
      <c r="Q107" s="202">
        <v>0</v>
      </c>
      <c r="R107" s="202">
        <f>Q107*H107</f>
        <v>0</v>
      </c>
      <c r="S107" s="202">
        <v>0</v>
      </c>
      <c r="T107" s="203">
        <f>S107*H107</f>
        <v>0</v>
      </c>
      <c r="AR107" s="14" t="s">
        <v>116</v>
      </c>
      <c r="AT107" s="14" t="s">
        <v>111</v>
      </c>
      <c r="AU107" s="14" t="s">
        <v>74</v>
      </c>
      <c r="AY107" s="14" t="s">
        <v>109</v>
      </c>
      <c r="BE107" s="204">
        <f>IF(N107="základní",J107,0)</f>
        <v>0</v>
      </c>
      <c r="BF107" s="204">
        <f>IF(N107="snížená",J107,0)</f>
        <v>0</v>
      </c>
      <c r="BG107" s="204">
        <f>IF(N107="zákl. přenesená",J107,0)</f>
        <v>0</v>
      </c>
      <c r="BH107" s="204">
        <f>IF(N107="sníž. přenesená",J107,0)</f>
        <v>0</v>
      </c>
      <c r="BI107" s="204">
        <f>IF(N107="nulová",J107,0)</f>
        <v>0</v>
      </c>
      <c r="BJ107" s="14" t="s">
        <v>72</v>
      </c>
      <c r="BK107" s="205">
        <f>ROUND(I107*H107,15)</f>
        <v>0</v>
      </c>
      <c r="BL107" s="14" t="s">
        <v>116</v>
      </c>
      <c r="BM107" s="14" t="s">
        <v>162</v>
      </c>
    </row>
    <row r="108" spans="2:47" s="1" customFormat="1" ht="12">
      <c r="B108" s="35"/>
      <c r="C108" s="36"/>
      <c r="D108" s="206" t="s">
        <v>118</v>
      </c>
      <c r="E108" s="36"/>
      <c r="F108" s="207" t="s">
        <v>163</v>
      </c>
      <c r="G108" s="36"/>
      <c r="H108" s="36"/>
      <c r="I108" s="121"/>
      <c r="J108" s="36"/>
      <c r="K108" s="36"/>
      <c r="L108" s="40"/>
      <c r="M108" s="208"/>
      <c r="N108" s="76"/>
      <c r="O108" s="76"/>
      <c r="P108" s="76"/>
      <c r="Q108" s="76"/>
      <c r="R108" s="76"/>
      <c r="S108" s="76"/>
      <c r="T108" s="77"/>
      <c r="AT108" s="14" t="s">
        <v>118</v>
      </c>
      <c r="AU108" s="14" t="s">
        <v>74</v>
      </c>
    </row>
    <row r="109" spans="2:63" s="10" customFormat="1" ht="22.8" customHeight="1">
      <c r="B109" s="178"/>
      <c r="C109" s="179"/>
      <c r="D109" s="180" t="s">
        <v>67</v>
      </c>
      <c r="E109" s="192" t="s">
        <v>154</v>
      </c>
      <c r="F109" s="192" t="s">
        <v>164</v>
      </c>
      <c r="G109" s="179"/>
      <c r="H109" s="179"/>
      <c r="I109" s="182"/>
      <c r="J109" s="193">
        <f>BK109</f>
        <v>0</v>
      </c>
      <c r="K109" s="179"/>
      <c r="L109" s="184"/>
      <c r="M109" s="185"/>
      <c r="N109" s="186"/>
      <c r="O109" s="186"/>
      <c r="P109" s="187">
        <f>P110</f>
        <v>0</v>
      </c>
      <c r="Q109" s="186"/>
      <c r="R109" s="187">
        <f>R110</f>
        <v>0</v>
      </c>
      <c r="S109" s="186"/>
      <c r="T109" s="188">
        <f>T110</f>
        <v>0</v>
      </c>
      <c r="AR109" s="189" t="s">
        <v>72</v>
      </c>
      <c r="AT109" s="190" t="s">
        <v>67</v>
      </c>
      <c r="AU109" s="190" t="s">
        <v>72</v>
      </c>
      <c r="AY109" s="189" t="s">
        <v>109</v>
      </c>
      <c r="BK109" s="191">
        <f>BK110</f>
        <v>0</v>
      </c>
    </row>
    <row r="110" spans="2:65" s="1" customFormat="1" ht="16.5" customHeight="1">
      <c r="B110" s="35"/>
      <c r="C110" s="194" t="s">
        <v>165</v>
      </c>
      <c r="D110" s="194" t="s">
        <v>111</v>
      </c>
      <c r="E110" s="195" t="s">
        <v>166</v>
      </c>
      <c r="F110" s="196" t="s">
        <v>167</v>
      </c>
      <c r="G110" s="197" t="s">
        <v>168</v>
      </c>
      <c r="H110" s="198">
        <v>0.235</v>
      </c>
      <c r="I110" s="199"/>
      <c r="J110" s="198">
        <f>ROUND(I110*H110,15)</f>
        <v>0</v>
      </c>
      <c r="K110" s="196" t="s">
        <v>115</v>
      </c>
      <c r="L110" s="40"/>
      <c r="M110" s="200" t="s">
        <v>18</v>
      </c>
      <c r="N110" s="201" t="s">
        <v>39</v>
      </c>
      <c r="O110" s="76"/>
      <c r="P110" s="202">
        <f>O110*H110</f>
        <v>0</v>
      </c>
      <c r="Q110" s="202">
        <v>0</v>
      </c>
      <c r="R110" s="202">
        <f>Q110*H110</f>
        <v>0</v>
      </c>
      <c r="S110" s="202">
        <v>0</v>
      </c>
      <c r="T110" s="203">
        <f>S110*H110</f>
        <v>0</v>
      </c>
      <c r="AR110" s="14" t="s">
        <v>116</v>
      </c>
      <c r="AT110" s="14" t="s">
        <v>111</v>
      </c>
      <c r="AU110" s="14" t="s">
        <v>74</v>
      </c>
      <c r="AY110" s="14" t="s">
        <v>109</v>
      </c>
      <c r="BE110" s="204">
        <f>IF(N110="základní",J110,0)</f>
        <v>0</v>
      </c>
      <c r="BF110" s="204">
        <f>IF(N110="snížená",J110,0)</f>
        <v>0</v>
      </c>
      <c r="BG110" s="204">
        <f>IF(N110="zákl. přenesená",J110,0)</f>
        <v>0</v>
      </c>
      <c r="BH110" s="204">
        <f>IF(N110="sníž. přenesená",J110,0)</f>
        <v>0</v>
      </c>
      <c r="BI110" s="204">
        <f>IF(N110="nulová",J110,0)</f>
        <v>0</v>
      </c>
      <c r="BJ110" s="14" t="s">
        <v>72</v>
      </c>
      <c r="BK110" s="205">
        <f>ROUND(I110*H110,15)</f>
        <v>0</v>
      </c>
      <c r="BL110" s="14" t="s">
        <v>116</v>
      </c>
      <c r="BM110" s="14" t="s">
        <v>169</v>
      </c>
    </row>
    <row r="111" spans="2:63" s="10" customFormat="1" ht="22.8" customHeight="1">
      <c r="B111" s="178"/>
      <c r="C111" s="179"/>
      <c r="D111" s="180" t="s">
        <v>67</v>
      </c>
      <c r="E111" s="192" t="s">
        <v>148</v>
      </c>
      <c r="F111" s="192" t="s">
        <v>170</v>
      </c>
      <c r="G111" s="179"/>
      <c r="H111" s="179"/>
      <c r="I111" s="182"/>
      <c r="J111" s="193">
        <f>BK111</f>
        <v>0</v>
      </c>
      <c r="K111" s="179"/>
      <c r="L111" s="184"/>
      <c r="M111" s="185"/>
      <c r="N111" s="186"/>
      <c r="O111" s="186"/>
      <c r="P111" s="187">
        <f>SUM(P112:P116)</f>
        <v>0</v>
      </c>
      <c r="Q111" s="186"/>
      <c r="R111" s="187">
        <f>SUM(R112:R116)</f>
        <v>0.0908005</v>
      </c>
      <c r="S111" s="186"/>
      <c r="T111" s="188">
        <f>SUM(T112:T116)</f>
        <v>0</v>
      </c>
      <c r="AR111" s="189" t="s">
        <v>72</v>
      </c>
      <c r="AT111" s="190" t="s">
        <v>67</v>
      </c>
      <c r="AU111" s="190" t="s">
        <v>72</v>
      </c>
      <c r="AY111" s="189" t="s">
        <v>109</v>
      </c>
      <c r="BK111" s="191">
        <f>SUM(BK112:BK116)</f>
        <v>0</v>
      </c>
    </row>
    <row r="112" spans="2:65" s="1" customFormat="1" ht="16.5" customHeight="1">
      <c r="B112" s="35"/>
      <c r="C112" s="194" t="s">
        <v>171</v>
      </c>
      <c r="D112" s="194" t="s">
        <v>111</v>
      </c>
      <c r="E112" s="195" t="s">
        <v>172</v>
      </c>
      <c r="F112" s="196" t="s">
        <v>173</v>
      </c>
      <c r="G112" s="197" t="s">
        <v>174</v>
      </c>
      <c r="H112" s="198">
        <v>34.65</v>
      </c>
      <c r="I112" s="199"/>
      <c r="J112" s="198">
        <f>ROUND(I112*H112,15)</f>
        <v>0</v>
      </c>
      <c r="K112" s="196" t="s">
        <v>18</v>
      </c>
      <c r="L112" s="40"/>
      <c r="M112" s="200" t="s">
        <v>18</v>
      </c>
      <c r="N112" s="201" t="s">
        <v>39</v>
      </c>
      <c r="O112" s="76"/>
      <c r="P112" s="202">
        <f>O112*H112</f>
        <v>0</v>
      </c>
      <c r="Q112" s="202">
        <v>0</v>
      </c>
      <c r="R112" s="202">
        <f>Q112*H112</f>
        <v>0</v>
      </c>
      <c r="S112" s="202">
        <v>0</v>
      </c>
      <c r="T112" s="203">
        <f>S112*H112</f>
        <v>0</v>
      </c>
      <c r="AR112" s="14" t="s">
        <v>116</v>
      </c>
      <c r="AT112" s="14" t="s">
        <v>111</v>
      </c>
      <c r="AU112" s="14" t="s">
        <v>74</v>
      </c>
      <c r="AY112" s="14" t="s">
        <v>109</v>
      </c>
      <c r="BE112" s="204">
        <f>IF(N112="základní",J112,0)</f>
        <v>0</v>
      </c>
      <c r="BF112" s="204">
        <f>IF(N112="snížená",J112,0)</f>
        <v>0</v>
      </c>
      <c r="BG112" s="204">
        <f>IF(N112="zákl. přenesená",J112,0)</f>
        <v>0</v>
      </c>
      <c r="BH112" s="204">
        <f>IF(N112="sníž. přenesená",J112,0)</f>
        <v>0</v>
      </c>
      <c r="BI112" s="204">
        <f>IF(N112="nulová",J112,0)</f>
        <v>0</v>
      </c>
      <c r="BJ112" s="14" t="s">
        <v>72</v>
      </c>
      <c r="BK112" s="205">
        <f>ROUND(I112*H112,15)</f>
        <v>0</v>
      </c>
      <c r="BL112" s="14" t="s">
        <v>116</v>
      </c>
      <c r="BM112" s="14" t="s">
        <v>175</v>
      </c>
    </row>
    <row r="113" spans="2:47" s="1" customFormat="1" ht="12">
      <c r="B113" s="35"/>
      <c r="C113" s="36"/>
      <c r="D113" s="206" t="s">
        <v>118</v>
      </c>
      <c r="E113" s="36"/>
      <c r="F113" s="207" t="s">
        <v>176</v>
      </c>
      <c r="G113" s="36"/>
      <c r="H113" s="36"/>
      <c r="I113" s="121"/>
      <c r="J113" s="36"/>
      <c r="K113" s="36"/>
      <c r="L113" s="40"/>
      <c r="M113" s="208"/>
      <c r="N113" s="76"/>
      <c r="O113" s="76"/>
      <c r="P113" s="76"/>
      <c r="Q113" s="76"/>
      <c r="R113" s="76"/>
      <c r="S113" s="76"/>
      <c r="T113" s="77"/>
      <c r="AT113" s="14" t="s">
        <v>118</v>
      </c>
      <c r="AU113" s="14" t="s">
        <v>74</v>
      </c>
    </row>
    <row r="114" spans="2:65" s="1" customFormat="1" ht="16.5" customHeight="1">
      <c r="B114" s="35"/>
      <c r="C114" s="209" t="s">
        <v>177</v>
      </c>
      <c r="D114" s="209" t="s">
        <v>144</v>
      </c>
      <c r="E114" s="210" t="s">
        <v>178</v>
      </c>
      <c r="F114" s="211" t="s">
        <v>179</v>
      </c>
      <c r="G114" s="212" t="s">
        <v>174</v>
      </c>
      <c r="H114" s="213">
        <v>34.65</v>
      </c>
      <c r="I114" s="214"/>
      <c r="J114" s="213">
        <f>ROUND(I114*H114,15)</f>
        <v>0</v>
      </c>
      <c r="K114" s="211" t="s">
        <v>18</v>
      </c>
      <c r="L114" s="215"/>
      <c r="M114" s="216" t="s">
        <v>18</v>
      </c>
      <c r="N114" s="217" t="s">
        <v>39</v>
      </c>
      <c r="O114" s="76"/>
      <c r="P114" s="202">
        <f>O114*H114</f>
        <v>0</v>
      </c>
      <c r="Q114" s="202">
        <v>0.00148</v>
      </c>
      <c r="R114" s="202">
        <f>Q114*H114</f>
        <v>0.051281999999999994</v>
      </c>
      <c r="S114" s="202">
        <v>0</v>
      </c>
      <c r="T114" s="203">
        <f>S114*H114</f>
        <v>0</v>
      </c>
      <c r="AR114" s="14" t="s">
        <v>148</v>
      </c>
      <c r="AT114" s="14" t="s">
        <v>144</v>
      </c>
      <c r="AU114" s="14" t="s">
        <v>74</v>
      </c>
      <c r="AY114" s="14" t="s">
        <v>109</v>
      </c>
      <c r="BE114" s="204">
        <f>IF(N114="základní",J114,0)</f>
        <v>0</v>
      </c>
      <c r="BF114" s="204">
        <f>IF(N114="snížená",J114,0)</f>
        <v>0</v>
      </c>
      <c r="BG114" s="204">
        <f>IF(N114="zákl. přenesená",J114,0)</f>
        <v>0</v>
      </c>
      <c r="BH114" s="204">
        <f>IF(N114="sníž. přenesená",J114,0)</f>
        <v>0</v>
      </c>
      <c r="BI114" s="204">
        <f>IF(N114="nulová",J114,0)</f>
        <v>0</v>
      </c>
      <c r="BJ114" s="14" t="s">
        <v>72</v>
      </c>
      <c r="BK114" s="205">
        <f>ROUND(I114*H114,15)</f>
        <v>0</v>
      </c>
      <c r="BL114" s="14" t="s">
        <v>116</v>
      </c>
      <c r="BM114" s="14" t="s">
        <v>180</v>
      </c>
    </row>
    <row r="115" spans="2:65" s="1" customFormat="1" ht="16.5" customHeight="1">
      <c r="B115" s="35"/>
      <c r="C115" s="194" t="s">
        <v>148</v>
      </c>
      <c r="D115" s="194" t="s">
        <v>111</v>
      </c>
      <c r="E115" s="195" t="s">
        <v>181</v>
      </c>
      <c r="F115" s="196" t="s">
        <v>182</v>
      </c>
      <c r="G115" s="197" t="s">
        <v>174</v>
      </c>
      <c r="H115" s="198">
        <v>34.65</v>
      </c>
      <c r="I115" s="199"/>
      <c r="J115" s="198">
        <f>ROUND(I115*H115,15)</f>
        <v>0</v>
      </c>
      <c r="K115" s="196" t="s">
        <v>115</v>
      </c>
      <c r="L115" s="40"/>
      <c r="M115" s="200" t="s">
        <v>18</v>
      </c>
      <c r="N115" s="201" t="s">
        <v>39</v>
      </c>
      <c r="O115" s="76"/>
      <c r="P115" s="202">
        <f>O115*H115</f>
        <v>0</v>
      </c>
      <c r="Q115" s="202">
        <v>9E-05</v>
      </c>
      <c r="R115" s="202">
        <f>Q115*H115</f>
        <v>0.0031185</v>
      </c>
      <c r="S115" s="202">
        <v>0</v>
      </c>
      <c r="T115" s="203">
        <f>S115*H115</f>
        <v>0</v>
      </c>
      <c r="AR115" s="14" t="s">
        <v>116</v>
      </c>
      <c r="AT115" s="14" t="s">
        <v>111</v>
      </c>
      <c r="AU115" s="14" t="s">
        <v>74</v>
      </c>
      <c r="AY115" s="14" t="s">
        <v>109</v>
      </c>
      <c r="BE115" s="204">
        <f>IF(N115="základní",J115,0)</f>
        <v>0</v>
      </c>
      <c r="BF115" s="204">
        <f>IF(N115="snížená",J115,0)</f>
        <v>0</v>
      </c>
      <c r="BG115" s="204">
        <f>IF(N115="zákl. přenesená",J115,0)</f>
        <v>0</v>
      </c>
      <c r="BH115" s="204">
        <f>IF(N115="sníž. přenesená",J115,0)</f>
        <v>0</v>
      </c>
      <c r="BI115" s="204">
        <f>IF(N115="nulová",J115,0)</f>
        <v>0</v>
      </c>
      <c r="BJ115" s="14" t="s">
        <v>72</v>
      </c>
      <c r="BK115" s="205">
        <f>ROUND(I115*H115,15)</f>
        <v>0</v>
      </c>
      <c r="BL115" s="14" t="s">
        <v>116</v>
      </c>
      <c r="BM115" s="14" t="s">
        <v>183</v>
      </c>
    </row>
    <row r="116" spans="2:65" s="1" customFormat="1" ht="16.5" customHeight="1">
      <c r="B116" s="35"/>
      <c r="C116" s="209" t="s">
        <v>184</v>
      </c>
      <c r="D116" s="209" t="s">
        <v>144</v>
      </c>
      <c r="E116" s="210" t="s">
        <v>185</v>
      </c>
      <c r="F116" s="211" t="s">
        <v>186</v>
      </c>
      <c r="G116" s="212" t="s">
        <v>187</v>
      </c>
      <c r="H116" s="213">
        <v>2</v>
      </c>
      <c r="I116" s="214"/>
      <c r="J116" s="213">
        <f>ROUND(I116*H116,15)</f>
        <v>0</v>
      </c>
      <c r="K116" s="211" t="s">
        <v>115</v>
      </c>
      <c r="L116" s="215"/>
      <c r="M116" s="216" t="s">
        <v>18</v>
      </c>
      <c r="N116" s="217" t="s">
        <v>39</v>
      </c>
      <c r="O116" s="76"/>
      <c r="P116" s="202">
        <f>O116*H116</f>
        <v>0</v>
      </c>
      <c r="Q116" s="202">
        <v>0.0182</v>
      </c>
      <c r="R116" s="202">
        <f>Q116*H116</f>
        <v>0.0364</v>
      </c>
      <c r="S116" s="202">
        <v>0</v>
      </c>
      <c r="T116" s="203">
        <f>S116*H116</f>
        <v>0</v>
      </c>
      <c r="AR116" s="14" t="s">
        <v>148</v>
      </c>
      <c r="AT116" s="14" t="s">
        <v>144</v>
      </c>
      <c r="AU116" s="14" t="s">
        <v>74</v>
      </c>
      <c r="AY116" s="14" t="s">
        <v>109</v>
      </c>
      <c r="BE116" s="204">
        <f>IF(N116="základní",J116,0)</f>
        <v>0</v>
      </c>
      <c r="BF116" s="204">
        <f>IF(N116="snížená",J116,0)</f>
        <v>0</v>
      </c>
      <c r="BG116" s="204">
        <f>IF(N116="zákl. přenesená",J116,0)</f>
        <v>0</v>
      </c>
      <c r="BH116" s="204">
        <f>IF(N116="sníž. přenesená",J116,0)</f>
        <v>0</v>
      </c>
      <c r="BI116" s="204">
        <f>IF(N116="nulová",J116,0)</f>
        <v>0</v>
      </c>
      <c r="BJ116" s="14" t="s">
        <v>72</v>
      </c>
      <c r="BK116" s="205">
        <f>ROUND(I116*H116,15)</f>
        <v>0</v>
      </c>
      <c r="BL116" s="14" t="s">
        <v>116</v>
      </c>
      <c r="BM116" s="14" t="s">
        <v>188</v>
      </c>
    </row>
    <row r="117" spans="2:63" s="10" customFormat="1" ht="22.8" customHeight="1">
      <c r="B117" s="178"/>
      <c r="C117" s="179"/>
      <c r="D117" s="180" t="s">
        <v>67</v>
      </c>
      <c r="E117" s="192" t="s">
        <v>189</v>
      </c>
      <c r="F117" s="192" t="s">
        <v>190</v>
      </c>
      <c r="G117" s="179"/>
      <c r="H117" s="179"/>
      <c r="I117" s="182"/>
      <c r="J117" s="193">
        <f>BK117</f>
        <v>0</v>
      </c>
      <c r="K117" s="179"/>
      <c r="L117" s="184"/>
      <c r="M117" s="185"/>
      <c r="N117" s="186"/>
      <c r="O117" s="186"/>
      <c r="P117" s="187">
        <f>SUM(P118:P119)</f>
        <v>0</v>
      </c>
      <c r="Q117" s="186"/>
      <c r="R117" s="187">
        <f>SUM(R118:R119)</f>
        <v>0</v>
      </c>
      <c r="S117" s="186"/>
      <c r="T117" s="188">
        <f>SUM(T118:T119)</f>
        <v>0</v>
      </c>
      <c r="AR117" s="189" t="s">
        <v>72</v>
      </c>
      <c r="AT117" s="190" t="s">
        <v>67</v>
      </c>
      <c r="AU117" s="190" t="s">
        <v>72</v>
      </c>
      <c r="AY117" s="189" t="s">
        <v>109</v>
      </c>
      <c r="BK117" s="191">
        <f>SUM(BK118:BK119)</f>
        <v>0</v>
      </c>
    </row>
    <row r="118" spans="2:65" s="1" customFormat="1" ht="22.5" customHeight="1">
      <c r="B118" s="35"/>
      <c r="C118" s="194" t="s">
        <v>8</v>
      </c>
      <c r="D118" s="194" t="s">
        <v>111</v>
      </c>
      <c r="E118" s="195" t="s">
        <v>191</v>
      </c>
      <c r="F118" s="196" t="s">
        <v>192</v>
      </c>
      <c r="G118" s="197" t="s">
        <v>147</v>
      </c>
      <c r="H118" s="198">
        <v>39.744</v>
      </c>
      <c r="I118" s="199"/>
      <c r="J118" s="198">
        <f>ROUND(I118*H118,15)</f>
        <v>0</v>
      </c>
      <c r="K118" s="196" t="s">
        <v>115</v>
      </c>
      <c r="L118" s="40"/>
      <c r="M118" s="200" t="s">
        <v>18</v>
      </c>
      <c r="N118" s="201" t="s">
        <v>39</v>
      </c>
      <c r="O118" s="76"/>
      <c r="P118" s="202">
        <f>O118*H118</f>
        <v>0</v>
      </c>
      <c r="Q118" s="202">
        <v>0</v>
      </c>
      <c r="R118" s="202">
        <f>Q118*H118</f>
        <v>0</v>
      </c>
      <c r="S118" s="202">
        <v>0</v>
      </c>
      <c r="T118" s="203">
        <f>S118*H118</f>
        <v>0</v>
      </c>
      <c r="AR118" s="14" t="s">
        <v>116</v>
      </c>
      <c r="AT118" s="14" t="s">
        <v>111</v>
      </c>
      <c r="AU118" s="14" t="s">
        <v>74</v>
      </c>
      <c r="AY118" s="14" t="s">
        <v>109</v>
      </c>
      <c r="BE118" s="204">
        <f>IF(N118="základní",J118,0)</f>
        <v>0</v>
      </c>
      <c r="BF118" s="204">
        <f>IF(N118="snížená",J118,0)</f>
        <v>0</v>
      </c>
      <c r="BG118" s="204">
        <f>IF(N118="zákl. přenesená",J118,0)</f>
        <v>0</v>
      </c>
      <c r="BH118" s="204">
        <f>IF(N118="sníž. přenesená",J118,0)</f>
        <v>0</v>
      </c>
      <c r="BI118" s="204">
        <f>IF(N118="nulová",J118,0)</f>
        <v>0</v>
      </c>
      <c r="BJ118" s="14" t="s">
        <v>72</v>
      </c>
      <c r="BK118" s="205">
        <f>ROUND(I118*H118,15)</f>
        <v>0</v>
      </c>
      <c r="BL118" s="14" t="s">
        <v>116</v>
      </c>
      <c r="BM118" s="14" t="s">
        <v>193</v>
      </c>
    </row>
    <row r="119" spans="2:47" s="1" customFormat="1" ht="12">
      <c r="B119" s="35"/>
      <c r="C119" s="36"/>
      <c r="D119" s="206" t="s">
        <v>118</v>
      </c>
      <c r="E119" s="36"/>
      <c r="F119" s="207" t="s">
        <v>194</v>
      </c>
      <c r="G119" s="36"/>
      <c r="H119" s="36"/>
      <c r="I119" s="121"/>
      <c r="J119" s="36"/>
      <c r="K119" s="36"/>
      <c r="L119" s="40"/>
      <c r="M119" s="208"/>
      <c r="N119" s="76"/>
      <c r="O119" s="76"/>
      <c r="P119" s="76"/>
      <c r="Q119" s="76"/>
      <c r="R119" s="76"/>
      <c r="S119" s="76"/>
      <c r="T119" s="77"/>
      <c r="AT119" s="14" t="s">
        <v>118</v>
      </c>
      <c r="AU119" s="14" t="s">
        <v>74</v>
      </c>
    </row>
    <row r="120" spans="2:63" s="10" customFormat="1" ht="22.8" customHeight="1">
      <c r="B120" s="178"/>
      <c r="C120" s="179"/>
      <c r="D120" s="180" t="s">
        <v>67</v>
      </c>
      <c r="E120" s="192" t="s">
        <v>195</v>
      </c>
      <c r="F120" s="192" t="s">
        <v>196</v>
      </c>
      <c r="G120" s="179"/>
      <c r="H120" s="179"/>
      <c r="I120" s="182"/>
      <c r="J120" s="193">
        <f>BK120</f>
        <v>0</v>
      </c>
      <c r="K120" s="179"/>
      <c r="L120" s="184"/>
      <c r="M120" s="185"/>
      <c r="N120" s="186"/>
      <c r="O120" s="186"/>
      <c r="P120" s="187">
        <f>SUM(P121:P123)</f>
        <v>0</v>
      </c>
      <c r="Q120" s="186"/>
      <c r="R120" s="187">
        <f>SUM(R121:R123)</f>
        <v>0.008</v>
      </c>
      <c r="S120" s="186"/>
      <c r="T120" s="188">
        <f>SUM(T121:T123)</f>
        <v>0</v>
      </c>
      <c r="AR120" s="189" t="s">
        <v>72</v>
      </c>
      <c r="AT120" s="190" t="s">
        <v>67</v>
      </c>
      <c r="AU120" s="190" t="s">
        <v>72</v>
      </c>
      <c r="AY120" s="189" t="s">
        <v>109</v>
      </c>
      <c r="BK120" s="191">
        <f>SUM(BK121:BK123)</f>
        <v>0</v>
      </c>
    </row>
    <row r="121" spans="2:65" s="1" customFormat="1" ht="16.5" customHeight="1">
      <c r="B121" s="35"/>
      <c r="C121" s="194" t="s">
        <v>197</v>
      </c>
      <c r="D121" s="194" t="s">
        <v>111</v>
      </c>
      <c r="E121" s="195" t="s">
        <v>198</v>
      </c>
      <c r="F121" s="196" t="s">
        <v>199</v>
      </c>
      <c r="G121" s="197" t="s">
        <v>147</v>
      </c>
      <c r="H121" s="198">
        <v>28.996</v>
      </c>
      <c r="I121" s="199"/>
      <c r="J121" s="198">
        <f>ROUND(I121*H121,15)</f>
        <v>0</v>
      </c>
      <c r="K121" s="196" t="s">
        <v>115</v>
      </c>
      <c r="L121" s="40"/>
      <c r="M121" s="200" t="s">
        <v>18</v>
      </c>
      <c r="N121" s="201" t="s">
        <v>39</v>
      </c>
      <c r="O121" s="76"/>
      <c r="P121" s="202">
        <f>O121*H121</f>
        <v>0</v>
      </c>
      <c r="Q121" s="202">
        <v>0</v>
      </c>
      <c r="R121" s="202">
        <f>Q121*H121</f>
        <v>0</v>
      </c>
      <c r="S121" s="202">
        <v>0</v>
      </c>
      <c r="T121" s="203">
        <f>S121*H121</f>
        <v>0</v>
      </c>
      <c r="AR121" s="14" t="s">
        <v>116</v>
      </c>
      <c r="AT121" s="14" t="s">
        <v>111</v>
      </c>
      <c r="AU121" s="14" t="s">
        <v>74</v>
      </c>
      <c r="AY121" s="14" t="s">
        <v>109</v>
      </c>
      <c r="BE121" s="204">
        <f>IF(N121="základní",J121,0)</f>
        <v>0</v>
      </c>
      <c r="BF121" s="204">
        <f>IF(N121="snížená",J121,0)</f>
        <v>0</v>
      </c>
      <c r="BG121" s="204">
        <f>IF(N121="zákl. přenesená",J121,0)</f>
        <v>0</v>
      </c>
      <c r="BH121" s="204">
        <f>IF(N121="sníž. přenesená",J121,0)</f>
        <v>0</v>
      </c>
      <c r="BI121" s="204">
        <f>IF(N121="nulová",J121,0)</f>
        <v>0</v>
      </c>
      <c r="BJ121" s="14" t="s">
        <v>72</v>
      </c>
      <c r="BK121" s="205">
        <f>ROUND(I121*H121,15)</f>
        <v>0</v>
      </c>
      <c r="BL121" s="14" t="s">
        <v>116</v>
      </c>
      <c r="BM121" s="14" t="s">
        <v>200</v>
      </c>
    </row>
    <row r="122" spans="2:65" s="1" customFormat="1" ht="16.5" customHeight="1">
      <c r="B122" s="35"/>
      <c r="C122" s="209" t="s">
        <v>201</v>
      </c>
      <c r="D122" s="209" t="s">
        <v>144</v>
      </c>
      <c r="E122" s="210" t="s">
        <v>202</v>
      </c>
      <c r="F122" s="211" t="s">
        <v>203</v>
      </c>
      <c r="G122" s="212" t="s">
        <v>187</v>
      </c>
      <c r="H122" s="213">
        <v>2</v>
      </c>
      <c r="I122" s="214"/>
      <c r="J122" s="213">
        <f>ROUND(I122*H122,15)</f>
        <v>0</v>
      </c>
      <c r="K122" s="211" t="s">
        <v>18</v>
      </c>
      <c r="L122" s="215"/>
      <c r="M122" s="216" t="s">
        <v>18</v>
      </c>
      <c r="N122" s="217" t="s">
        <v>39</v>
      </c>
      <c r="O122" s="76"/>
      <c r="P122" s="202">
        <f>O122*H122</f>
        <v>0</v>
      </c>
      <c r="Q122" s="202">
        <v>0.002</v>
      </c>
      <c r="R122" s="202">
        <f>Q122*H122</f>
        <v>0.004</v>
      </c>
      <c r="S122" s="202">
        <v>0</v>
      </c>
      <c r="T122" s="203">
        <f>S122*H122</f>
        <v>0</v>
      </c>
      <c r="AR122" s="14" t="s">
        <v>148</v>
      </c>
      <c r="AT122" s="14" t="s">
        <v>144</v>
      </c>
      <c r="AU122" s="14" t="s">
        <v>74</v>
      </c>
      <c r="AY122" s="14" t="s">
        <v>109</v>
      </c>
      <c r="BE122" s="204">
        <f>IF(N122="základní",J122,0)</f>
        <v>0</v>
      </c>
      <c r="BF122" s="204">
        <f>IF(N122="snížená",J122,0)</f>
        <v>0</v>
      </c>
      <c r="BG122" s="204">
        <f>IF(N122="zákl. přenesená",J122,0)</f>
        <v>0</v>
      </c>
      <c r="BH122" s="204">
        <f>IF(N122="sníž. přenesená",J122,0)</f>
        <v>0</v>
      </c>
      <c r="BI122" s="204">
        <f>IF(N122="nulová",J122,0)</f>
        <v>0</v>
      </c>
      <c r="BJ122" s="14" t="s">
        <v>72</v>
      </c>
      <c r="BK122" s="205">
        <f>ROUND(I122*H122,15)</f>
        <v>0</v>
      </c>
      <c r="BL122" s="14" t="s">
        <v>116</v>
      </c>
      <c r="BM122" s="14" t="s">
        <v>204</v>
      </c>
    </row>
    <row r="123" spans="2:65" s="1" customFormat="1" ht="16.5" customHeight="1">
      <c r="B123" s="35"/>
      <c r="C123" s="209" t="s">
        <v>205</v>
      </c>
      <c r="D123" s="209" t="s">
        <v>144</v>
      </c>
      <c r="E123" s="210" t="s">
        <v>206</v>
      </c>
      <c r="F123" s="211" t="s">
        <v>203</v>
      </c>
      <c r="G123" s="212" t="s">
        <v>187</v>
      </c>
      <c r="H123" s="213">
        <v>2</v>
      </c>
      <c r="I123" s="214"/>
      <c r="J123" s="213">
        <f>ROUND(I123*H123,15)</f>
        <v>0</v>
      </c>
      <c r="K123" s="211" t="s">
        <v>18</v>
      </c>
      <c r="L123" s="215"/>
      <c r="M123" s="216" t="s">
        <v>18</v>
      </c>
      <c r="N123" s="217" t="s">
        <v>39</v>
      </c>
      <c r="O123" s="76"/>
      <c r="P123" s="202">
        <f>O123*H123</f>
        <v>0</v>
      </c>
      <c r="Q123" s="202">
        <v>0.002</v>
      </c>
      <c r="R123" s="202">
        <f>Q123*H123</f>
        <v>0.004</v>
      </c>
      <c r="S123" s="202">
        <v>0</v>
      </c>
      <c r="T123" s="203">
        <f>S123*H123</f>
        <v>0</v>
      </c>
      <c r="AR123" s="14" t="s">
        <v>148</v>
      </c>
      <c r="AT123" s="14" t="s">
        <v>144</v>
      </c>
      <c r="AU123" s="14" t="s">
        <v>74</v>
      </c>
      <c r="AY123" s="14" t="s">
        <v>109</v>
      </c>
      <c r="BE123" s="204">
        <f>IF(N123="základní",J123,0)</f>
        <v>0</v>
      </c>
      <c r="BF123" s="204">
        <f>IF(N123="snížená",J123,0)</f>
        <v>0</v>
      </c>
      <c r="BG123" s="204">
        <f>IF(N123="zákl. přenesená",J123,0)</f>
        <v>0</v>
      </c>
      <c r="BH123" s="204">
        <f>IF(N123="sníž. přenesená",J123,0)</f>
        <v>0</v>
      </c>
      <c r="BI123" s="204">
        <f>IF(N123="nulová",J123,0)</f>
        <v>0</v>
      </c>
      <c r="BJ123" s="14" t="s">
        <v>72</v>
      </c>
      <c r="BK123" s="205">
        <f>ROUND(I123*H123,15)</f>
        <v>0</v>
      </c>
      <c r="BL123" s="14" t="s">
        <v>116</v>
      </c>
      <c r="BM123" s="14" t="s">
        <v>207</v>
      </c>
    </row>
    <row r="124" spans="2:63" s="10" customFormat="1" ht="25.9" customHeight="1">
      <c r="B124" s="178"/>
      <c r="C124" s="179"/>
      <c r="D124" s="180" t="s">
        <v>67</v>
      </c>
      <c r="E124" s="181" t="s">
        <v>144</v>
      </c>
      <c r="F124" s="181" t="s">
        <v>208</v>
      </c>
      <c r="G124" s="179"/>
      <c r="H124" s="179"/>
      <c r="I124" s="182"/>
      <c r="J124" s="183">
        <f>BK124</f>
        <v>0</v>
      </c>
      <c r="K124" s="179"/>
      <c r="L124" s="184"/>
      <c r="M124" s="185"/>
      <c r="N124" s="186"/>
      <c r="O124" s="186"/>
      <c r="P124" s="187">
        <f>P125+P128</f>
        <v>0</v>
      </c>
      <c r="Q124" s="186"/>
      <c r="R124" s="187">
        <f>R125+R128</f>
        <v>0.0099</v>
      </c>
      <c r="S124" s="186"/>
      <c r="T124" s="188">
        <f>T125+T128</f>
        <v>0</v>
      </c>
      <c r="AR124" s="189" t="s">
        <v>129</v>
      </c>
      <c r="AT124" s="190" t="s">
        <v>67</v>
      </c>
      <c r="AU124" s="190" t="s">
        <v>6</v>
      </c>
      <c r="AY124" s="189" t="s">
        <v>109</v>
      </c>
      <c r="BK124" s="191">
        <f>BK125+BK128</f>
        <v>0</v>
      </c>
    </row>
    <row r="125" spans="2:63" s="10" customFormat="1" ht="22.8" customHeight="1">
      <c r="B125" s="178"/>
      <c r="C125" s="179"/>
      <c r="D125" s="180" t="s">
        <v>67</v>
      </c>
      <c r="E125" s="192" t="s">
        <v>209</v>
      </c>
      <c r="F125" s="192" t="s">
        <v>210</v>
      </c>
      <c r="G125" s="179"/>
      <c r="H125" s="179"/>
      <c r="I125" s="182"/>
      <c r="J125" s="193">
        <f>BK125</f>
        <v>0</v>
      </c>
      <c r="K125" s="179"/>
      <c r="L125" s="184"/>
      <c r="M125" s="185"/>
      <c r="N125" s="186"/>
      <c r="O125" s="186"/>
      <c r="P125" s="187">
        <f>SUM(P126:P127)</f>
        <v>0</v>
      </c>
      <c r="Q125" s="186"/>
      <c r="R125" s="187">
        <f>SUM(R126:R127)</f>
        <v>0</v>
      </c>
      <c r="S125" s="186"/>
      <c r="T125" s="188">
        <f>SUM(T126:T127)</f>
        <v>0</v>
      </c>
      <c r="AR125" s="189" t="s">
        <v>129</v>
      </c>
      <c r="AT125" s="190" t="s">
        <v>67</v>
      </c>
      <c r="AU125" s="190" t="s">
        <v>72</v>
      </c>
      <c r="AY125" s="189" t="s">
        <v>109</v>
      </c>
      <c r="BK125" s="191">
        <f>SUM(BK126:BK127)</f>
        <v>0</v>
      </c>
    </row>
    <row r="126" spans="2:65" s="1" customFormat="1" ht="16.5" customHeight="1">
      <c r="B126" s="35"/>
      <c r="C126" s="194" t="s">
        <v>211</v>
      </c>
      <c r="D126" s="194" t="s">
        <v>111</v>
      </c>
      <c r="E126" s="195" t="s">
        <v>212</v>
      </c>
      <c r="F126" s="196" t="s">
        <v>213</v>
      </c>
      <c r="G126" s="197" t="s">
        <v>174</v>
      </c>
      <c r="H126" s="198">
        <v>33</v>
      </c>
      <c r="I126" s="199"/>
      <c r="J126" s="198">
        <f>ROUND(I126*H126,15)</f>
        <v>0</v>
      </c>
      <c r="K126" s="196" t="s">
        <v>115</v>
      </c>
      <c r="L126" s="40"/>
      <c r="M126" s="200" t="s">
        <v>18</v>
      </c>
      <c r="N126" s="201" t="s">
        <v>39</v>
      </c>
      <c r="O126" s="76"/>
      <c r="P126" s="202">
        <f>O126*H126</f>
        <v>0</v>
      </c>
      <c r="Q126" s="202">
        <v>0</v>
      </c>
      <c r="R126" s="202">
        <f>Q126*H126</f>
        <v>0</v>
      </c>
      <c r="S126" s="202">
        <v>0</v>
      </c>
      <c r="T126" s="203">
        <f>S126*H126</f>
        <v>0</v>
      </c>
      <c r="AR126" s="14" t="s">
        <v>214</v>
      </c>
      <c r="AT126" s="14" t="s">
        <v>111</v>
      </c>
      <c r="AU126" s="14" t="s">
        <v>74</v>
      </c>
      <c r="AY126" s="14" t="s">
        <v>109</v>
      </c>
      <c r="BE126" s="204">
        <f>IF(N126="základní",J126,0)</f>
        <v>0</v>
      </c>
      <c r="BF126" s="204">
        <f>IF(N126="snížená",J126,0)</f>
        <v>0</v>
      </c>
      <c r="BG126" s="204">
        <f>IF(N126="zákl. přenesená",J126,0)</f>
        <v>0</v>
      </c>
      <c r="BH126" s="204">
        <f>IF(N126="sníž. přenesená",J126,0)</f>
        <v>0</v>
      </c>
      <c r="BI126" s="204">
        <f>IF(N126="nulová",J126,0)</f>
        <v>0</v>
      </c>
      <c r="BJ126" s="14" t="s">
        <v>72</v>
      </c>
      <c r="BK126" s="205">
        <f>ROUND(I126*H126,15)</f>
        <v>0</v>
      </c>
      <c r="BL126" s="14" t="s">
        <v>214</v>
      </c>
      <c r="BM126" s="14" t="s">
        <v>215</v>
      </c>
    </row>
    <row r="127" spans="2:47" s="1" customFormat="1" ht="12">
      <c r="B127" s="35"/>
      <c r="C127" s="36"/>
      <c r="D127" s="206" t="s">
        <v>118</v>
      </c>
      <c r="E127" s="36"/>
      <c r="F127" s="207" t="s">
        <v>216</v>
      </c>
      <c r="G127" s="36"/>
      <c r="H127" s="36"/>
      <c r="I127" s="121"/>
      <c r="J127" s="36"/>
      <c r="K127" s="36"/>
      <c r="L127" s="40"/>
      <c r="M127" s="208"/>
      <c r="N127" s="76"/>
      <c r="O127" s="76"/>
      <c r="P127" s="76"/>
      <c r="Q127" s="76"/>
      <c r="R127" s="76"/>
      <c r="S127" s="76"/>
      <c r="T127" s="77"/>
      <c r="AT127" s="14" t="s">
        <v>118</v>
      </c>
      <c r="AU127" s="14" t="s">
        <v>74</v>
      </c>
    </row>
    <row r="128" spans="2:63" s="10" customFormat="1" ht="22.8" customHeight="1">
      <c r="B128" s="178"/>
      <c r="C128" s="179"/>
      <c r="D128" s="180" t="s">
        <v>67</v>
      </c>
      <c r="E128" s="192" t="s">
        <v>217</v>
      </c>
      <c r="F128" s="192" t="s">
        <v>218</v>
      </c>
      <c r="G128" s="179"/>
      <c r="H128" s="179"/>
      <c r="I128" s="182"/>
      <c r="J128" s="193">
        <f>BK128</f>
        <v>0</v>
      </c>
      <c r="K128" s="179"/>
      <c r="L128" s="184"/>
      <c r="M128" s="185"/>
      <c r="N128" s="186"/>
      <c r="O128" s="186"/>
      <c r="P128" s="187">
        <f>SUM(P129:P130)</f>
        <v>0</v>
      </c>
      <c r="Q128" s="186"/>
      <c r="R128" s="187">
        <f>SUM(R129:R130)</f>
        <v>0.0099</v>
      </c>
      <c r="S128" s="186"/>
      <c r="T128" s="188">
        <f>SUM(T129:T130)</f>
        <v>0</v>
      </c>
      <c r="AR128" s="189" t="s">
        <v>129</v>
      </c>
      <c r="AT128" s="190" t="s">
        <v>67</v>
      </c>
      <c r="AU128" s="190" t="s">
        <v>72</v>
      </c>
      <c r="AY128" s="189" t="s">
        <v>109</v>
      </c>
      <c r="BK128" s="191">
        <f>SUM(BK129:BK130)</f>
        <v>0</v>
      </c>
    </row>
    <row r="129" spans="2:65" s="1" customFormat="1" ht="16.5" customHeight="1">
      <c r="B129" s="35"/>
      <c r="C129" s="194" t="s">
        <v>219</v>
      </c>
      <c r="D129" s="194" t="s">
        <v>111</v>
      </c>
      <c r="E129" s="195" t="s">
        <v>220</v>
      </c>
      <c r="F129" s="196" t="s">
        <v>221</v>
      </c>
      <c r="G129" s="197" t="s">
        <v>222</v>
      </c>
      <c r="H129" s="198">
        <v>1</v>
      </c>
      <c r="I129" s="199"/>
      <c r="J129" s="198">
        <f>ROUND(I129*H129,15)</f>
        <v>0</v>
      </c>
      <c r="K129" s="196" t="s">
        <v>18</v>
      </c>
      <c r="L129" s="40"/>
      <c r="M129" s="200" t="s">
        <v>18</v>
      </c>
      <c r="N129" s="201" t="s">
        <v>39</v>
      </c>
      <c r="O129" s="76"/>
      <c r="P129" s="202">
        <f>O129*H129</f>
        <v>0</v>
      </c>
      <c r="Q129" s="202">
        <v>0.0099</v>
      </c>
      <c r="R129" s="202">
        <f>Q129*H129</f>
        <v>0.0099</v>
      </c>
      <c r="S129" s="202">
        <v>0</v>
      </c>
      <c r="T129" s="203">
        <f>S129*H129</f>
        <v>0</v>
      </c>
      <c r="AR129" s="14" t="s">
        <v>214</v>
      </c>
      <c r="AT129" s="14" t="s">
        <v>111</v>
      </c>
      <c r="AU129" s="14" t="s">
        <v>74</v>
      </c>
      <c r="AY129" s="14" t="s">
        <v>109</v>
      </c>
      <c r="BE129" s="204">
        <f>IF(N129="základní",J129,0)</f>
        <v>0</v>
      </c>
      <c r="BF129" s="204">
        <f>IF(N129="snížená",J129,0)</f>
        <v>0</v>
      </c>
      <c r="BG129" s="204">
        <f>IF(N129="zákl. přenesená",J129,0)</f>
        <v>0</v>
      </c>
      <c r="BH129" s="204">
        <f>IF(N129="sníž. přenesená",J129,0)</f>
        <v>0</v>
      </c>
      <c r="BI129" s="204">
        <f>IF(N129="nulová",J129,0)</f>
        <v>0</v>
      </c>
      <c r="BJ129" s="14" t="s">
        <v>72</v>
      </c>
      <c r="BK129" s="205">
        <f>ROUND(I129*H129,15)</f>
        <v>0</v>
      </c>
      <c r="BL129" s="14" t="s">
        <v>214</v>
      </c>
      <c r="BM129" s="14" t="s">
        <v>223</v>
      </c>
    </row>
    <row r="130" spans="2:47" s="1" customFormat="1" ht="12">
      <c r="B130" s="35"/>
      <c r="C130" s="36"/>
      <c r="D130" s="206" t="s">
        <v>118</v>
      </c>
      <c r="E130" s="36"/>
      <c r="F130" s="207" t="s">
        <v>224</v>
      </c>
      <c r="G130" s="36"/>
      <c r="H130" s="36"/>
      <c r="I130" s="121"/>
      <c r="J130" s="36"/>
      <c r="K130" s="36"/>
      <c r="L130" s="40"/>
      <c r="M130" s="208"/>
      <c r="N130" s="76"/>
      <c r="O130" s="76"/>
      <c r="P130" s="76"/>
      <c r="Q130" s="76"/>
      <c r="R130" s="76"/>
      <c r="S130" s="76"/>
      <c r="T130" s="77"/>
      <c r="AT130" s="14" t="s">
        <v>118</v>
      </c>
      <c r="AU130" s="14" t="s">
        <v>74</v>
      </c>
    </row>
    <row r="131" spans="2:63" s="10" customFormat="1" ht="25.9" customHeight="1">
      <c r="B131" s="178"/>
      <c r="C131" s="179"/>
      <c r="D131" s="180" t="s">
        <v>67</v>
      </c>
      <c r="E131" s="181" t="s">
        <v>225</v>
      </c>
      <c r="F131" s="181" t="s">
        <v>226</v>
      </c>
      <c r="G131" s="179"/>
      <c r="H131" s="179"/>
      <c r="I131" s="182"/>
      <c r="J131" s="183">
        <f>BK131</f>
        <v>0</v>
      </c>
      <c r="K131" s="179"/>
      <c r="L131" s="184"/>
      <c r="M131" s="185"/>
      <c r="N131" s="186"/>
      <c r="O131" s="186"/>
      <c r="P131" s="187">
        <f>P132+P134+P136</f>
        <v>0</v>
      </c>
      <c r="Q131" s="186"/>
      <c r="R131" s="187">
        <f>R132+R134+R136</f>
        <v>0</v>
      </c>
      <c r="S131" s="186"/>
      <c r="T131" s="188">
        <f>T132+T134+T136</f>
        <v>0</v>
      </c>
      <c r="AR131" s="189" t="s">
        <v>154</v>
      </c>
      <c r="AT131" s="190" t="s">
        <v>67</v>
      </c>
      <c r="AU131" s="190" t="s">
        <v>6</v>
      </c>
      <c r="AY131" s="189" t="s">
        <v>109</v>
      </c>
      <c r="BK131" s="191">
        <f>BK132+BK134+BK136</f>
        <v>0</v>
      </c>
    </row>
    <row r="132" spans="2:63" s="10" customFormat="1" ht="22.8" customHeight="1">
      <c r="B132" s="178"/>
      <c r="C132" s="179"/>
      <c r="D132" s="180" t="s">
        <v>67</v>
      </c>
      <c r="E132" s="192" t="s">
        <v>227</v>
      </c>
      <c r="F132" s="192" t="s">
        <v>228</v>
      </c>
      <c r="G132" s="179"/>
      <c r="H132" s="179"/>
      <c r="I132" s="182"/>
      <c r="J132" s="193">
        <f>BK132</f>
        <v>0</v>
      </c>
      <c r="K132" s="179"/>
      <c r="L132" s="184"/>
      <c r="M132" s="185"/>
      <c r="N132" s="186"/>
      <c r="O132" s="186"/>
      <c r="P132" s="187">
        <f>P133</f>
        <v>0</v>
      </c>
      <c r="Q132" s="186"/>
      <c r="R132" s="187">
        <f>R133</f>
        <v>0</v>
      </c>
      <c r="S132" s="186"/>
      <c r="T132" s="188">
        <f>T133</f>
        <v>0</v>
      </c>
      <c r="AR132" s="189" t="s">
        <v>154</v>
      </c>
      <c r="AT132" s="190" t="s">
        <v>67</v>
      </c>
      <c r="AU132" s="190" t="s">
        <v>72</v>
      </c>
      <c r="AY132" s="189" t="s">
        <v>109</v>
      </c>
      <c r="BK132" s="191">
        <f>BK133</f>
        <v>0</v>
      </c>
    </row>
    <row r="133" spans="2:65" s="1" customFormat="1" ht="16.5" customHeight="1">
      <c r="B133" s="35"/>
      <c r="C133" s="194" t="s">
        <v>229</v>
      </c>
      <c r="D133" s="194" t="s">
        <v>111</v>
      </c>
      <c r="E133" s="195" t="s">
        <v>230</v>
      </c>
      <c r="F133" s="196" t="s">
        <v>231</v>
      </c>
      <c r="G133" s="197" t="s">
        <v>222</v>
      </c>
      <c r="H133" s="198">
        <v>1</v>
      </c>
      <c r="I133" s="199"/>
      <c r="J133" s="198">
        <f>ROUND(I133*H133,15)</f>
        <v>0</v>
      </c>
      <c r="K133" s="196" t="s">
        <v>115</v>
      </c>
      <c r="L133" s="40"/>
      <c r="M133" s="200" t="s">
        <v>18</v>
      </c>
      <c r="N133" s="201" t="s">
        <v>39</v>
      </c>
      <c r="O133" s="76"/>
      <c r="P133" s="202">
        <f>O133*H133</f>
        <v>0</v>
      </c>
      <c r="Q133" s="202">
        <v>0</v>
      </c>
      <c r="R133" s="202">
        <f>Q133*H133</f>
        <v>0</v>
      </c>
      <c r="S133" s="202">
        <v>0</v>
      </c>
      <c r="T133" s="203">
        <f>S133*H133</f>
        <v>0</v>
      </c>
      <c r="AR133" s="14" t="s">
        <v>232</v>
      </c>
      <c r="AT133" s="14" t="s">
        <v>111</v>
      </c>
      <c r="AU133" s="14" t="s">
        <v>74</v>
      </c>
      <c r="AY133" s="14" t="s">
        <v>109</v>
      </c>
      <c r="BE133" s="204">
        <f>IF(N133="základní",J133,0)</f>
        <v>0</v>
      </c>
      <c r="BF133" s="204">
        <f>IF(N133="snížená",J133,0)</f>
        <v>0</v>
      </c>
      <c r="BG133" s="204">
        <f>IF(N133="zákl. přenesená",J133,0)</f>
        <v>0</v>
      </c>
      <c r="BH133" s="204">
        <f>IF(N133="sníž. přenesená",J133,0)</f>
        <v>0</v>
      </c>
      <c r="BI133" s="204">
        <f>IF(N133="nulová",J133,0)</f>
        <v>0</v>
      </c>
      <c r="BJ133" s="14" t="s">
        <v>72</v>
      </c>
      <c r="BK133" s="205">
        <f>ROUND(I133*H133,15)</f>
        <v>0</v>
      </c>
      <c r="BL133" s="14" t="s">
        <v>232</v>
      </c>
      <c r="BM133" s="14" t="s">
        <v>233</v>
      </c>
    </row>
    <row r="134" spans="2:63" s="10" customFormat="1" ht="22.8" customHeight="1">
      <c r="B134" s="178"/>
      <c r="C134" s="179"/>
      <c r="D134" s="180" t="s">
        <v>67</v>
      </c>
      <c r="E134" s="192" t="s">
        <v>234</v>
      </c>
      <c r="F134" s="192" t="s">
        <v>235</v>
      </c>
      <c r="G134" s="179"/>
      <c r="H134" s="179"/>
      <c r="I134" s="182"/>
      <c r="J134" s="193">
        <f>BK134</f>
        <v>0</v>
      </c>
      <c r="K134" s="179"/>
      <c r="L134" s="184"/>
      <c r="M134" s="185"/>
      <c r="N134" s="186"/>
      <c r="O134" s="186"/>
      <c r="P134" s="187">
        <f>P135</f>
        <v>0</v>
      </c>
      <c r="Q134" s="186"/>
      <c r="R134" s="187">
        <f>R135</f>
        <v>0</v>
      </c>
      <c r="S134" s="186"/>
      <c r="T134" s="188">
        <f>T135</f>
        <v>0</v>
      </c>
      <c r="AR134" s="189" t="s">
        <v>154</v>
      </c>
      <c r="AT134" s="190" t="s">
        <v>67</v>
      </c>
      <c r="AU134" s="190" t="s">
        <v>72</v>
      </c>
      <c r="AY134" s="189" t="s">
        <v>109</v>
      </c>
      <c r="BK134" s="191">
        <f>BK135</f>
        <v>0</v>
      </c>
    </row>
    <row r="135" spans="2:65" s="1" customFormat="1" ht="16.5" customHeight="1">
      <c r="B135" s="35"/>
      <c r="C135" s="194" t="s">
        <v>236</v>
      </c>
      <c r="D135" s="194" t="s">
        <v>111</v>
      </c>
      <c r="E135" s="195" t="s">
        <v>237</v>
      </c>
      <c r="F135" s="196" t="s">
        <v>235</v>
      </c>
      <c r="G135" s="197" t="s">
        <v>222</v>
      </c>
      <c r="H135" s="198">
        <v>1</v>
      </c>
      <c r="I135" s="199"/>
      <c r="J135" s="198">
        <f>ROUND(I135*H135,15)</f>
        <v>0</v>
      </c>
      <c r="K135" s="196" t="s">
        <v>115</v>
      </c>
      <c r="L135" s="40"/>
      <c r="M135" s="200" t="s">
        <v>18</v>
      </c>
      <c r="N135" s="201" t="s">
        <v>39</v>
      </c>
      <c r="O135" s="76"/>
      <c r="P135" s="202">
        <f>O135*H135</f>
        <v>0</v>
      </c>
      <c r="Q135" s="202">
        <v>0</v>
      </c>
      <c r="R135" s="202">
        <f>Q135*H135</f>
        <v>0</v>
      </c>
      <c r="S135" s="202">
        <v>0</v>
      </c>
      <c r="T135" s="203">
        <f>S135*H135</f>
        <v>0</v>
      </c>
      <c r="AR135" s="14" t="s">
        <v>232</v>
      </c>
      <c r="AT135" s="14" t="s">
        <v>111</v>
      </c>
      <c r="AU135" s="14" t="s">
        <v>74</v>
      </c>
      <c r="AY135" s="14" t="s">
        <v>109</v>
      </c>
      <c r="BE135" s="204">
        <f>IF(N135="základní",J135,0)</f>
        <v>0</v>
      </c>
      <c r="BF135" s="204">
        <f>IF(N135="snížená",J135,0)</f>
        <v>0</v>
      </c>
      <c r="BG135" s="204">
        <f>IF(N135="zákl. přenesená",J135,0)</f>
        <v>0</v>
      </c>
      <c r="BH135" s="204">
        <f>IF(N135="sníž. přenesená",J135,0)</f>
        <v>0</v>
      </c>
      <c r="BI135" s="204">
        <f>IF(N135="nulová",J135,0)</f>
        <v>0</v>
      </c>
      <c r="BJ135" s="14" t="s">
        <v>72</v>
      </c>
      <c r="BK135" s="205">
        <f>ROUND(I135*H135,15)</f>
        <v>0</v>
      </c>
      <c r="BL135" s="14" t="s">
        <v>232</v>
      </c>
      <c r="BM135" s="14" t="s">
        <v>238</v>
      </c>
    </row>
    <row r="136" spans="2:63" s="10" customFormat="1" ht="22.8" customHeight="1">
      <c r="B136" s="178"/>
      <c r="C136" s="179"/>
      <c r="D136" s="180" t="s">
        <v>67</v>
      </c>
      <c r="E136" s="192" t="s">
        <v>239</v>
      </c>
      <c r="F136" s="192" t="s">
        <v>240</v>
      </c>
      <c r="G136" s="179"/>
      <c r="H136" s="179"/>
      <c r="I136" s="182"/>
      <c r="J136" s="193">
        <f>BK136</f>
        <v>0</v>
      </c>
      <c r="K136" s="179"/>
      <c r="L136" s="184"/>
      <c r="M136" s="185"/>
      <c r="N136" s="186"/>
      <c r="O136" s="186"/>
      <c r="P136" s="187">
        <f>P137</f>
        <v>0</v>
      </c>
      <c r="Q136" s="186"/>
      <c r="R136" s="187">
        <f>R137</f>
        <v>0</v>
      </c>
      <c r="S136" s="186"/>
      <c r="T136" s="188">
        <f>T137</f>
        <v>0</v>
      </c>
      <c r="AR136" s="189" t="s">
        <v>154</v>
      </c>
      <c r="AT136" s="190" t="s">
        <v>67</v>
      </c>
      <c r="AU136" s="190" t="s">
        <v>72</v>
      </c>
      <c r="AY136" s="189" t="s">
        <v>109</v>
      </c>
      <c r="BK136" s="191">
        <f>BK137</f>
        <v>0</v>
      </c>
    </row>
    <row r="137" spans="2:65" s="1" customFormat="1" ht="16.5" customHeight="1">
      <c r="B137" s="35"/>
      <c r="C137" s="194" t="s">
        <v>7</v>
      </c>
      <c r="D137" s="194" t="s">
        <v>111</v>
      </c>
      <c r="E137" s="195" t="s">
        <v>241</v>
      </c>
      <c r="F137" s="196" t="s">
        <v>242</v>
      </c>
      <c r="G137" s="197" t="s">
        <v>222</v>
      </c>
      <c r="H137" s="198">
        <v>1</v>
      </c>
      <c r="I137" s="199"/>
      <c r="J137" s="198">
        <f>ROUND(I137*H137,15)</f>
        <v>0</v>
      </c>
      <c r="K137" s="196" t="s">
        <v>18</v>
      </c>
      <c r="L137" s="40"/>
      <c r="M137" s="229" t="s">
        <v>18</v>
      </c>
      <c r="N137" s="230" t="s">
        <v>39</v>
      </c>
      <c r="O137" s="231"/>
      <c r="P137" s="232">
        <f>O137*H137</f>
        <v>0</v>
      </c>
      <c r="Q137" s="232">
        <v>0</v>
      </c>
      <c r="R137" s="232">
        <f>Q137*H137</f>
        <v>0</v>
      </c>
      <c r="S137" s="232">
        <v>0</v>
      </c>
      <c r="T137" s="233">
        <f>S137*H137</f>
        <v>0</v>
      </c>
      <c r="AR137" s="14" t="s">
        <v>232</v>
      </c>
      <c r="AT137" s="14" t="s">
        <v>111</v>
      </c>
      <c r="AU137" s="14" t="s">
        <v>74</v>
      </c>
      <c r="AY137" s="14" t="s">
        <v>109</v>
      </c>
      <c r="BE137" s="204">
        <f>IF(N137="základní",J137,0)</f>
        <v>0</v>
      </c>
      <c r="BF137" s="204">
        <f>IF(N137="snížená",J137,0)</f>
        <v>0</v>
      </c>
      <c r="BG137" s="204">
        <f>IF(N137="zákl. přenesená",J137,0)</f>
        <v>0</v>
      </c>
      <c r="BH137" s="204">
        <f>IF(N137="sníž. přenesená",J137,0)</f>
        <v>0</v>
      </c>
      <c r="BI137" s="204">
        <f>IF(N137="nulová",J137,0)</f>
        <v>0</v>
      </c>
      <c r="BJ137" s="14" t="s">
        <v>72</v>
      </c>
      <c r="BK137" s="205">
        <f>ROUND(I137*H137,15)</f>
        <v>0</v>
      </c>
      <c r="BL137" s="14" t="s">
        <v>232</v>
      </c>
      <c r="BM137" s="14" t="s">
        <v>243</v>
      </c>
    </row>
    <row r="138" spans="2:12" s="1" customFormat="1" ht="6.95" customHeight="1">
      <c r="B138" s="54"/>
      <c r="C138" s="55"/>
      <c r="D138" s="55"/>
      <c r="E138" s="55"/>
      <c r="F138" s="55"/>
      <c r="G138" s="55"/>
      <c r="H138" s="55"/>
      <c r="I138" s="145"/>
      <c r="J138" s="55"/>
      <c r="K138" s="55"/>
      <c r="L138" s="40"/>
    </row>
  </sheetData>
  <sheetProtection password="CC35" sheet="1" objects="1" scenarios="1" formatColumns="0" formatRows="0" autoFilter="0"/>
  <autoFilter ref="C86:K137"/>
  <mergeCells count="6">
    <mergeCell ref="E7:H7"/>
    <mergeCell ref="E16:H16"/>
    <mergeCell ref="E25:H25"/>
    <mergeCell ref="E46:H46"/>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34" customWidth="1"/>
    <col min="2" max="2" width="1.7109375" style="234" customWidth="1"/>
    <col min="3" max="4" width="5.00390625" style="234" customWidth="1"/>
    <col min="5" max="5" width="11.7109375" style="234" customWidth="1"/>
    <col min="6" max="6" width="9.140625" style="234" customWidth="1"/>
    <col min="7" max="7" width="5.00390625" style="234" customWidth="1"/>
    <col min="8" max="8" width="77.8515625" style="234" customWidth="1"/>
    <col min="9" max="10" width="20.00390625" style="234" customWidth="1"/>
    <col min="11" max="11" width="1.7109375" style="234" customWidth="1"/>
  </cols>
  <sheetData>
    <row r="1" ht="37.5" customHeight="1"/>
    <row r="2" spans="2:11" ht="7.5" customHeight="1">
      <c r="B2" s="235"/>
      <c r="C2" s="236"/>
      <c r="D2" s="236"/>
      <c r="E2" s="236"/>
      <c r="F2" s="236"/>
      <c r="G2" s="236"/>
      <c r="H2" s="236"/>
      <c r="I2" s="236"/>
      <c r="J2" s="236"/>
      <c r="K2" s="237"/>
    </row>
    <row r="3" spans="2:11" s="12" customFormat="1" ht="45" customHeight="1">
      <c r="B3" s="238"/>
      <c r="C3" s="239" t="s">
        <v>244</v>
      </c>
      <c r="D3" s="239"/>
      <c r="E3" s="239"/>
      <c r="F3" s="239"/>
      <c r="G3" s="239"/>
      <c r="H3" s="239"/>
      <c r="I3" s="239"/>
      <c r="J3" s="239"/>
      <c r="K3" s="240"/>
    </row>
    <row r="4" spans="2:11" ht="25.5" customHeight="1">
      <c r="B4" s="241"/>
      <c r="C4" s="242" t="s">
        <v>245</v>
      </c>
      <c r="D4" s="242"/>
      <c r="E4" s="242"/>
      <c r="F4" s="242"/>
      <c r="G4" s="242"/>
      <c r="H4" s="242"/>
      <c r="I4" s="242"/>
      <c r="J4" s="242"/>
      <c r="K4" s="243"/>
    </row>
    <row r="5" spans="2:11" ht="5.25" customHeight="1">
      <c r="B5" s="241"/>
      <c r="C5" s="244"/>
      <c r="D5" s="244"/>
      <c r="E5" s="244"/>
      <c r="F5" s="244"/>
      <c r="G5" s="244"/>
      <c r="H5" s="244"/>
      <c r="I5" s="244"/>
      <c r="J5" s="244"/>
      <c r="K5" s="243"/>
    </row>
    <row r="6" spans="2:11" ht="15" customHeight="1">
      <c r="B6" s="241"/>
      <c r="C6" s="245" t="s">
        <v>246</v>
      </c>
      <c r="D6" s="245"/>
      <c r="E6" s="245"/>
      <c r="F6" s="245"/>
      <c r="G6" s="245"/>
      <c r="H6" s="245"/>
      <c r="I6" s="245"/>
      <c r="J6" s="245"/>
      <c r="K6" s="243"/>
    </row>
    <row r="7" spans="2:11" ht="15" customHeight="1">
      <c r="B7" s="246"/>
      <c r="C7" s="245" t="s">
        <v>247</v>
      </c>
      <c r="D7" s="245"/>
      <c r="E7" s="245"/>
      <c r="F7" s="245"/>
      <c r="G7" s="245"/>
      <c r="H7" s="245"/>
      <c r="I7" s="245"/>
      <c r="J7" s="245"/>
      <c r="K7" s="243"/>
    </row>
    <row r="8" spans="2:11" ht="12.75" customHeight="1">
      <c r="B8" s="246"/>
      <c r="C8" s="245"/>
      <c r="D8" s="245"/>
      <c r="E8" s="245"/>
      <c r="F8" s="245"/>
      <c r="G8" s="245"/>
      <c r="H8" s="245"/>
      <c r="I8" s="245"/>
      <c r="J8" s="245"/>
      <c r="K8" s="243"/>
    </row>
    <row r="9" spans="2:11" ht="15" customHeight="1">
      <c r="B9" s="246"/>
      <c r="C9" s="245" t="s">
        <v>248</v>
      </c>
      <c r="D9" s="245"/>
      <c r="E9" s="245"/>
      <c r="F9" s="245"/>
      <c r="G9" s="245"/>
      <c r="H9" s="245"/>
      <c r="I9" s="245"/>
      <c r="J9" s="245"/>
      <c r="K9" s="243"/>
    </row>
    <row r="10" spans="2:11" ht="15" customHeight="1">
      <c r="B10" s="246"/>
      <c r="C10" s="245"/>
      <c r="D10" s="245" t="s">
        <v>249</v>
      </c>
      <c r="E10" s="245"/>
      <c r="F10" s="245"/>
      <c r="G10" s="245"/>
      <c r="H10" s="245"/>
      <c r="I10" s="245"/>
      <c r="J10" s="245"/>
      <c r="K10" s="243"/>
    </row>
    <row r="11" spans="2:11" ht="15" customHeight="1">
      <c r="B11" s="246"/>
      <c r="C11" s="247"/>
      <c r="D11" s="245" t="s">
        <v>250</v>
      </c>
      <c r="E11" s="245"/>
      <c r="F11" s="245"/>
      <c r="G11" s="245"/>
      <c r="H11" s="245"/>
      <c r="I11" s="245"/>
      <c r="J11" s="245"/>
      <c r="K11" s="243"/>
    </row>
    <row r="12" spans="2:11" ht="15" customHeight="1">
      <c r="B12" s="246"/>
      <c r="C12" s="247"/>
      <c r="D12" s="245"/>
      <c r="E12" s="245"/>
      <c r="F12" s="245"/>
      <c r="G12" s="245"/>
      <c r="H12" s="245"/>
      <c r="I12" s="245"/>
      <c r="J12" s="245"/>
      <c r="K12" s="243"/>
    </row>
    <row r="13" spans="2:11" ht="15" customHeight="1">
      <c r="B13" s="246"/>
      <c r="C13" s="247"/>
      <c r="D13" s="248" t="s">
        <v>251</v>
      </c>
      <c r="E13" s="245"/>
      <c r="F13" s="245"/>
      <c r="G13" s="245"/>
      <c r="H13" s="245"/>
      <c r="I13" s="245"/>
      <c r="J13" s="245"/>
      <c r="K13" s="243"/>
    </row>
    <row r="14" spans="2:11" ht="12.75" customHeight="1">
      <c r="B14" s="246"/>
      <c r="C14" s="247"/>
      <c r="D14" s="247"/>
      <c r="E14" s="247"/>
      <c r="F14" s="247"/>
      <c r="G14" s="247"/>
      <c r="H14" s="247"/>
      <c r="I14" s="247"/>
      <c r="J14" s="247"/>
      <c r="K14" s="243"/>
    </row>
    <row r="15" spans="2:11" ht="15" customHeight="1">
      <c r="B15" s="246"/>
      <c r="C15" s="247"/>
      <c r="D15" s="245" t="s">
        <v>252</v>
      </c>
      <c r="E15" s="245"/>
      <c r="F15" s="245"/>
      <c r="G15" s="245"/>
      <c r="H15" s="245"/>
      <c r="I15" s="245"/>
      <c r="J15" s="245"/>
      <c r="K15" s="243"/>
    </row>
    <row r="16" spans="2:11" ht="15" customHeight="1">
      <c r="B16" s="246"/>
      <c r="C16" s="247"/>
      <c r="D16" s="245" t="s">
        <v>253</v>
      </c>
      <c r="E16" s="245"/>
      <c r="F16" s="245"/>
      <c r="G16" s="245"/>
      <c r="H16" s="245"/>
      <c r="I16" s="245"/>
      <c r="J16" s="245"/>
      <c r="K16" s="243"/>
    </row>
    <row r="17" spans="2:11" ht="15" customHeight="1">
      <c r="B17" s="246"/>
      <c r="C17" s="247"/>
      <c r="D17" s="245" t="s">
        <v>254</v>
      </c>
      <c r="E17" s="245"/>
      <c r="F17" s="245"/>
      <c r="G17" s="245"/>
      <c r="H17" s="245"/>
      <c r="I17" s="245"/>
      <c r="J17" s="245"/>
      <c r="K17" s="243"/>
    </row>
    <row r="18" spans="2:11" ht="15" customHeight="1">
      <c r="B18" s="246"/>
      <c r="C18" s="247"/>
      <c r="D18" s="247"/>
      <c r="E18" s="249" t="s">
        <v>71</v>
      </c>
      <c r="F18" s="245" t="s">
        <v>255</v>
      </c>
      <c r="G18" s="245"/>
      <c r="H18" s="245"/>
      <c r="I18" s="245"/>
      <c r="J18" s="245"/>
      <c r="K18" s="243"/>
    </row>
    <row r="19" spans="2:11" ht="15" customHeight="1">
      <c r="B19" s="246"/>
      <c r="C19" s="247"/>
      <c r="D19" s="247"/>
      <c r="E19" s="249" t="s">
        <v>256</v>
      </c>
      <c r="F19" s="245" t="s">
        <v>257</v>
      </c>
      <c r="G19" s="245"/>
      <c r="H19" s="245"/>
      <c r="I19" s="245"/>
      <c r="J19" s="245"/>
      <c r="K19" s="243"/>
    </row>
    <row r="20" spans="2:11" ht="15" customHeight="1">
      <c r="B20" s="246"/>
      <c r="C20" s="247"/>
      <c r="D20" s="247"/>
      <c r="E20" s="249" t="s">
        <v>258</v>
      </c>
      <c r="F20" s="245" t="s">
        <v>259</v>
      </c>
      <c r="G20" s="245"/>
      <c r="H20" s="245"/>
      <c r="I20" s="245"/>
      <c r="J20" s="245"/>
      <c r="K20" s="243"/>
    </row>
    <row r="21" spans="2:11" ht="15" customHeight="1">
      <c r="B21" s="246"/>
      <c r="C21" s="247"/>
      <c r="D21" s="247"/>
      <c r="E21" s="249" t="s">
        <v>260</v>
      </c>
      <c r="F21" s="245" t="s">
        <v>261</v>
      </c>
      <c r="G21" s="245"/>
      <c r="H21" s="245"/>
      <c r="I21" s="245"/>
      <c r="J21" s="245"/>
      <c r="K21" s="243"/>
    </row>
    <row r="22" spans="2:11" ht="15" customHeight="1">
      <c r="B22" s="246"/>
      <c r="C22" s="247"/>
      <c r="D22" s="247"/>
      <c r="E22" s="249" t="s">
        <v>262</v>
      </c>
      <c r="F22" s="245" t="s">
        <v>263</v>
      </c>
      <c r="G22" s="245"/>
      <c r="H22" s="245"/>
      <c r="I22" s="245"/>
      <c r="J22" s="245"/>
      <c r="K22" s="243"/>
    </row>
    <row r="23" spans="2:11" ht="15" customHeight="1">
      <c r="B23" s="246"/>
      <c r="C23" s="247"/>
      <c r="D23" s="247"/>
      <c r="E23" s="249" t="s">
        <v>264</v>
      </c>
      <c r="F23" s="245" t="s">
        <v>265</v>
      </c>
      <c r="G23" s="245"/>
      <c r="H23" s="245"/>
      <c r="I23" s="245"/>
      <c r="J23" s="245"/>
      <c r="K23" s="243"/>
    </row>
    <row r="24" spans="2:11" ht="12.75" customHeight="1">
      <c r="B24" s="246"/>
      <c r="C24" s="247"/>
      <c r="D24" s="247"/>
      <c r="E24" s="247"/>
      <c r="F24" s="247"/>
      <c r="G24" s="247"/>
      <c r="H24" s="247"/>
      <c r="I24" s="247"/>
      <c r="J24" s="247"/>
      <c r="K24" s="243"/>
    </row>
    <row r="25" spans="2:11" ht="15" customHeight="1">
      <c r="B25" s="246"/>
      <c r="C25" s="245" t="s">
        <v>266</v>
      </c>
      <c r="D25" s="245"/>
      <c r="E25" s="245"/>
      <c r="F25" s="245"/>
      <c r="G25" s="245"/>
      <c r="H25" s="245"/>
      <c r="I25" s="245"/>
      <c r="J25" s="245"/>
      <c r="K25" s="243"/>
    </row>
    <row r="26" spans="2:11" ht="15" customHeight="1">
      <c r="B26" s="246"/>
      <c r="C26" s="245" t="s">
        <v>267</v>
      </c>
      <c r="D26" s="245"/>
      <c r="E26" s="245"/>
      <c r="F26" s="245"/>
      <c r="G26" s="245"/>
      <c r="H26" s="245"/>
      <c r="I26" s="245"/>
      <c r="J26" s="245"/>
      <c r="K26" s="243"/>
    </row>
    <row r="27" spans="2:11" ht="15" customHeight="1">
      <c r="B27" s="246"/>
      <c r="C27" s="245"/>
      <c r="D27" s="245" t="s">
        <v>268</v>
      </c>
      <c r="E27" s="245"/>
      <c r="F27" s="245"/>
      <c r="G27" s="245"/>
      <c r="H27" s="245"/>
      <c r="I27" s="245"/>
      <c r="J27" s="245"/>
      <c r="K27" s="243"/>
    </row>
    <row r="28" spans="2:11" ht="15" customHeight="1">
      <c r="B28" s="246"/>
      <c r="C28" s="247"/>
      <c r="D28" s="245" t="s">
        <v>269</v>
      </c>
      <c r="E28" s="245"/>
      <c r="F28" s="245"/>
      <c r="G28" s="245"/>
      <c r="H28" s="245"/>
      <c r="I28" s="245"/>
      <c r="J28" s="245"/>
      <c r="K28" s="243"/>
    </row>
    <row r="29" spans="2:11" ht="12.75" customHeight="1">
      <c r="B29" s="246"/>
      <c r="C29" s="247"/>
      <c r="D29" s="247"/>
      <c r="E29" s="247"/>
      <c r="F29" s="247"/>
      <c r="G29" s="247"/>
      <c r="H29" s="247"/>
      <c r="I29" s="247"/>
      <c r="J29" s="247"/>
      <c r="K29" s="243"/>
    </row>
    <row r="30" spans="2:11" ht="15" customHeight="1">
      <c r="B30" s="246"/>
      <c r="C30" s="247"/>
      <c r="D30" s="245" t="s">
        <v>270</v>
      </c>
      <c r="E30" s="245"/>
      <c r="F30" s="245"/>
      <c r="G30" s="245"/>
      <c r="H30" s="245"/>
      <c r="I30" s="245"/>
      <c r="J30" s="245"/>
      <c r="K30" s="243"/>
    </row>
    <row r="31" spans="2:11" ht="15" customHeight="1">
      <c r="B31" s="246"/>
      <c r="C31" s="247"/>
      <c r="D31" s="245" t="s">
        <v>271</v>
      </c>
      <c r="E31" s="245"/>
      <c r="F31" s="245"/>
      <c r="G31" s="245"/>
      <c r="H31" s="245"/>
      <c r="I31" s="245"/>
      <c r="J31" s="245"/>
      <c r="K31" s="243"/>
    </row>
    <row r="32" spans="2:11" ht="12.75" customHeight="1">
      <c r="B32" s="246"/>
      <c r="C32" s="247"/>
      <c r="D32" s="247"/>
      <c r="E32" s="247"/>
      <c r="F32" s="247"/>
      <c r="G32" s="247"/>
      <c r="H32" s="247"/>
      <c r="I32" s="247"/>
      <c r="J32" s="247"/>
      <c r="K32" s="243"/>
    </row>
    <row r="33" spans="2:11" ht="15" customHeight="1">
      <c r="B33" s="246"/>
      <c r="C33" s="247"/>
      <c r="D33" s="245" t="s">
        <v>272</v>
      </c>
      <c r="E33" s="245"/>
      <c r="F33" s="245"/>
      <c r="G33" s="245"/>
      <c r="H33" s="245"/>
      <c r="I33" s="245"/>
      <c r="J33" s="245"/>
      <c r="K33" s="243"/>
    </row>
    <row r="34" spans="2:11" ht="15" customHeight="1">
      <c r="B34" s="246"/>
      <c r="C34" s="247"/>
      <c r="D34" s="245" t="s">
        <v>273</v>
      </c>
      <c r="E34" s="245"/>
      <c r="F34" s="245"/>
      <c r="G34" s="245"/>
      <c r="H34" s="245"/>
      <c r="I34" s="245"/>
      <c r="J34" s="245"/>
      <c r="K34" s="243"/>
    </row>
    <row r="35" spans="2:11" ht="15" customHeight="1">
      <c r="B35" s="246"/>
      <c r="C35" s="247"/>
      <c r="D35" s="245" t="s">
        <v>274</v>
      </c>
      <c r="E35" s="245"/>
      <c r="F35" s="245"/>
      <c r="G35" s="245"/>
      <c r="H35" s="245"/>
      <c r="I35" s="245"/>
      <c r="J35" s="245"/>
      <c r="K35" s="243"/>
    </row>
    <row r="36" spans="2:11" ht="15" customHeight="1">
      <c r="B36" s="246"/>
      <c r="C36" s="247"/>
      <c r="D36" s="245"/>
      <c r="E36" s="248" t="s">
        <v>95</v>
      </c>
      <c r="F36" s="245"/>
      <c r="G36" s="245" t="s">
        <v>275</v>
      </c>
      <c r="H36" s="245"/>
      <c r="I36" s="245"/>
      <c r="J36" s="245"/>
      <c r="K36" s="243"/>
    </row>
    <row r="37" spans="2:11" ht="30.75" customHeight="1">
      <c r="B37" s="246"/>
      <c r="C37" s="247"/>
      <c r="D37" s="245"/>
      <c r="E37" s="248" t="s">
        <v>276</v>
      </c>
      <c r="F37" s="245"/>
      <c r="G37" s="245" t="s">
        <v>277</v>
      </c>
      <c r="H37" s="245"/>
      <c r="I37" s="245"/>
      <c r="J37" s="245"/>
      <c r="K37" s="243"/>
    </row>
    <row r="38" spans="2:11" ht="15" customHeight="1">
      <c r="B38" s="246"/>
      <c r="C38" s="247"/>
      <c r="D38" s="245"/>
      <c r="E38" s="248" t="s">
        <v>49</v>
      </c>
      <c r="F38" s="245"/>
      <c r="G38" s="245" t="s">
        <v>278</v>
      </c>
      <c r="H38" s="245"/>
      <c r="I38" s="245"/>
      <c r="J38" s="245"/>
      <c r="K38" s="243"/>
    </row>
    <row r="39" spans="2:11" ht="15" customHeight="1">
      <c r="B39" s="246"/>
      <c r="C39" s="247"/>
      <c r="D39" s="245"/>
      <c r="E39" s="248" t="s">
        <v>50</v>
      </c>
      <c r="F39" s="245"/>
      <c r="G39" s="245" t="s">
        <v>279</v>
      </c>
      <c r="H39" s="245"/>
      <c r="I39" s="245"/>
      <c r="J39" s="245"/>
      <c r="K39" s="243"/>
    </row>
    <row r="40" spans="2:11" ht="15" customHeight="1">
      <c r="B40" s="246"/>
      <c r="C40" s="247"/>
      <c r="D40" s="245"/>
      <c r="E40" s="248" t="s">
        <v>96</v>
      </c>
      <c r="F40" s="245"/>
      <c r="G40" s="245" t="s">
        <v>280</v>
      </c>
      <c r="H40" s="245"/>
      <c r="I40" s="245"/>
      <c r="J40" s="245"/>
      <c r="K40" s="243"/>
    </row>
    <row r="41" spans="2:11" ht="15" customHeight="1">
      <c r="B41" s="246"/>
      <c r="C41" s="247"/>
      <c r="D41" s="245"/>
      <c r="E41" s="248" t="s">
        <v>97</v>
      </c>
      <c r="F41" s="245"/>
      <c r="G41" s="245" t="s">
        <v>281</v>
      </c>
      <c r="H41" s="245"/>
      <c r="I41" s="245"/>
      <c r="J41" s="245"/>
      <c r="K41" s="243"/>
    </row>
    <row r="42" spans="2:11" ht="15" customHeight="1">
      <c r="B42" s="246"/>
      <c r="C42" s="247"/>
      <c r="D42" s="245"/>
      <c r="E42" s="248" t="s">
        <v>282</v>
      </c>
      <c r="F42" s="245"/>
      <c r="G42" s="245" t="s">
        <v>283</v>
      </c>
      <c r="H42" s="245"/>
      <c r="I42" s="245"/>
      <c r="J42" s="245"/>
      <c r="K42" s="243"/>
    </row>
    <row r="43" spans="2:11" ht="15" customHeight="1">
      <c r="B43" s="246"/>
      <c r="C43" s="247"/>
      <c r="D43" s="245"/>
      <c r="E43" s="248"/>
      <c r="F43" s="245"/>
      <c r="G43" s="245" t="s">
        <v>284</v>
      </c>
      <c r="H43" s="245"/>
      <c r="I43" s="245"/>
      <c r="J43" s="245"/>
      <c r="K43" s="243"/>
    </row>
    <row r="44" spans="2:11" ht="15" customHeight="1">
      <c r="B44" s="246"/>
      <c r="C44" s="247"/>
      <c r="D44" s="245"/>
      <c r="E44" s="248" t="s">
        <v>285</v>
      </c>
      <c r="F44" s="245"/>
      <c r="G44" s="245" t="s">
        <v>286</v>
      </c>
      <c r="H44" s="245"/>
      <c r="I44" s="245"/>
      <c r="J44" s="245"/>
      <c r="K44" s="243"/>
    </row>
    <row r="45" spans="2:11" ht="15" customHeight="1">
      <c r="B45" s="246"/>
      <c r="C45" s="247"/>
      <c r="D45" s="245"/>
      <c r="E45" s="248" t="s">
        <v>99</v>
      </c>
      <c r="F45" s="245"/>
      <c r="G45" s="245" t="s">
        <v>287</v>
      </c>
      <c r="H45" s="245"/>
      <c r="I45" s="245"/>
      <c r="J45" s="245"/>
      <c r="K45" s="243"/>
    </row>
    <row r="46" spans="2:11" ht="12.75" customHeight="1">
      <c r="B46" s="246"/>
      <c r="C46" s="247"/>
      <c r="D46" s="245"/>
      <c r="E46" s="245"/>
      <c r="F46" s="245"/>
      <c r="G46" s="245"/>
      <c r="H46" s="245"/>
      <c r="I46" s="245"/>
      <c r="J46" s="245"/>
      <c r="K46" s="243"/>
    </row>
    <row r="47" spans="2:11" ht="15" customHeight="1">
      <c r="B47" s="246"/>
      <c r="C47" s="247"/>
      <c r="D47" s="245" t="s">
        <v>288</v>
      </c>
      <c r="E47" s="245"/>
      <c r="F47" s="245"/>
      <c r="G47" s="245"/>
      <c r="H47" s="245"/>
      <c r="I47" s="245"/>
      <c r="J47" s="245"/>
      <c r="K47" s="243"/>
    </row>
    <row r="48" spans="2:11" ht="15" customHeight="1">
      <c r="B48" s="246"/>
      <c r="C48" s="247"/>
      <c r="D48" s="247"/>
      <c r="E48" s="245" t="s">
        <v>289</v>
      </c>
      <c r="F48" s="245"/>
      <c r="G48" s="245"/>
      <c r="H48" s="245"/>
      <c r="I48" s="245"/>
      <c r="J48" s="245"/>
      <c r="K48" s="243"/>
    </row>
    <row r="49" spans="2:11" ht="15" customHeight="1">
      <c r="B49" s="246"/>
      <c r="C49" s="247"/>
      <c r="D49" s="247"/>
      <c r="E49" s="245" t="s">
        <v>290</v>
      </c>
      <c r="F49" s="245"/>
      <c r="G49" s="245"/>
      <c r="H49" s="245"/>
      <c r="I49" s="245"/>
      <c r="J49" s="245"/>
      <c r="K49" s="243"/>
    </row>
    <row r="50" spans="2:11" ht="15" customHeight="1">
      <c r="B50" s="246"/>
      <c r="C50" s="247"/>
      <c r="D50" s="247"/>
      <c r="E50" s="245" t="s">
        <v>291</v>
      </c>
      <c r="F50" s="245"/>
      <c r="G50" s="245"/>
      <c r="H50" s="245"/>
      <c r="I50" s="245"/>
      <c r="J50" s="245"/>
      <c r="K50" s="243"/>
    </row>
    <row r="51" spans="2:11" ht="15" customHeight="1">
      <c r="B51" s="246"/>
      <c r="C51" s="247"/>
      <c r="D51" s="245" t="s">
        <v>292</v>
      </c>
      <c r="E51" s="245"/>
      <c r="F51" s="245"/>
      <c r="G51" s="245"/>
      <c r="H51" s="245"/>
      <c r="I51" s="245"/>
      <c r="J51" s="245"/>
      <c r="K51" s="243"/>
    </row>
    <row r="52" spans="2:11" ht="25.5" customHeight="1">
      <c r="B52" s="241"/>
      <c r="C52" s="242" t="s">
        <v>293</v>
      </c>
      <c r="D52" s="242"/>
      <c r="E52" s="242"/>
      <c r="F52" s="242"/>
      <c r="G52" s="242"/>
      <c r="H52" s="242"/>
      <c r="I52" s="242"/>
      <c r="J52" s="242"/>
      <c r="K52" s="243"/>
    </row>
    <row r="53" spans="2:11" ht="5.25" customHeight="1">
      <c r="B53" s="241"/>
      <c r="C53" s="244"/>
      <c r="D53" s="244"/>
      <c r="E53" s="244"/>
      <c r="F53" s="244"/>
      <c r="G53" s="244"/>
      <c r="H53" s="244"/>
      <c r="I53" s="244"/>
      <c r="J53" s="244"/>
      <c r="K53" s="243"/>
    </row>
    <row r="54" spans="2:11" ht="15" customHeight="1">
      <c r="B54" s="241"/>
      <c r="C54" s="245" t="s">
        <v>294</v>
      </c>
      <c r="D54" s="245"/>
      <c r="E54" s="245"/>
      <c r="F54" s="245"/>
      <c r="G54" s="245"/>
      <c r="H54" s="245"/>
      <c r="I54" s="245"/>
      <c r="J54" s="245"/>
      <c r="K54" s="243"/>
    </row>
    <row r="55" spans="2:11" ht="15" customHeight="1">
      <c r="B55" s="241"/>
      <c r="C55" s="245" t="s">
        <v>295</v>
      </c>
      <c r="D55" s="245"/>
      <c r="E55" s="245"/>
      <c r="F55" s="245"/>
      <c r="G55" s="245"/>
      <c r="H55" s="245"/>
      <c r="I55" s="245"/>
      <c r="J55" s="245"/>
      <c r="K55" s="243"/>
    </row>
    <row r="56" spans="2:11" ht="12.75" customHeight="1">
      <c r="B56" s="241"/>
      <c r="C56" s="245"/>
      <c r="D56" s="245"/>
      <c r="E56" s="245"/>
      <c r="F56" s="245"/>
      <c r="G56" s="245"/>
      <c r="H56" s="245"/>
      <c r="I56" s="245"/>
      <c r="J56" s="245"/>
      <c r="K56" s="243"/>
    </row>
    <row r="57" spans="2:11" ht="15" customHeight="1">
      <c r="B57" s="241"/>
      <c r="C57" s="245" t="s">
        <v>296</v>
      </c>
      <c r="D57" s="245"/>
      <c r="E57" s="245"/>
      <c r="F57" s="245"/>
      <c r="G57" s="245"/>
      <c r="H57" s="245"/>
      <c r="I57" s="245"/>
      <c r="J57" s="245"/>
      <c r="K57" s="243"/>
    </row>
    <row r="58" spans="2:11" ht="15" customHeight="1">
      <c r="B58" s="241"/>
      <c r="C58" s="247"/>
      <c r="D58" s="245" t="s">
        <v>297</v>
      </c>
      <c r="E58" s="245"/>
      <c r="F58" s="245"/>
      <c r="G58" s="245"/>
      <c r="H58" s="245"/>
      <c r="I58" s="245"/>
      <c r="J58" s="245"/>
      <c r="K58" s="243"/>
    </row>
    <row r="59" spans="2:11" ht="15" customHeight="1">
      <c r="B59" s="241"/>
      <c r="C59" s="247"/>
      <c r="D59" s="245" t="s">
        <v>298</v>
      </c>
      <c r="E59" s="245"/>
      <c r="F59" s="245"/>
      <c r="G59" s="245"/>
      <c r="H59" s="245"/>
      <c r="I59" s="245"/>
      <c r="J59" s="245"/>
      <c r="K59" s="243"/>
    </row>
    <row r="60" spans="2:11" ht="15" customHeight="1">
      <c r="B60" s="241"/>
      <c r="C60" s="247"/>
      <c r="D60" s="245" t="s">
        <v>299</v>
      </c>
      <c r="E60" s="245"/>
      <c r="F60" s="245"/>
      <c r="G60" s="245"/>
      <c r="H60" s="245"/>
      <c r="I60" s="245"/>
      <c r="J60" s="245"/>
      <c r="K60" s="243"/>
    </row>
    <row r="61" spans="2:11" ht="15" customHeight="1">
      <c r="B61" s="241"/>
      <c r="C61" s="247"/>
      <c r="D61" s="245" t="s">
        <v>300</v>
      </c>
      <c r="E61" s="245"/>
      <c r="F61" s="245"/>
      <c r="G61" s="245"/>
      <c r="H61" s="245"/>
      <c r="I61" s="245"/>
      <c r="J61" s="245"/>
      <c r="K61" s="243"/>
    </row>
    <row r="62" spans="2:11" ht="15" customHeight="1">
      <c r="B62" s="241"/>
      <c r="C62" s="247"/>
      <c r="D62" s="250" t="s">
        <v>301</v>
      </c>
      <c r="E62" s="250"/>
      <c r="F62" s="250"/>
      <c r="G62" s="250"/>
      <c r="H62" s="250"/>
      <c r="I62" s="250"/>
      <c r="J62" s="250"/>
      <c r="K62" s="243"/>
    </row>
    <row r="63" spans="2:11" ht="15" customHeight="1">
      <c r="B63" s="241"/>
      <c r="C63" s="247"/>
      <c r="D63" s="245" t="s">
        <v>302</v>
      </c>
      <c r="E63" s="245"/>
      <c r="F63" s="245"/>
      <c r="G63" s="245"/>
      <c r="H63" s="245"/>
      <c r="I63" s="245"/>
      <c r="J63" s="245"/>
      <c r="K63" s="243"/>
    </row>
    <row r="64" spans="2:11" ht="12.75" customHeight="1">
      <c r="B64" s="241"/>
      <c r="C64" s="247"/>
      <c r="D64" s="247"/>
      <c r="E64" s="251"/>
      <c r="F64" s="247"/>
      <c r="G64" s="247"/>
      <c r="H64" s="247"/>
      <c r="I64" s="247"/>
      <c r="J64" s="247"/>
      <c r="K64" s="243"/>
    </row>
    <row r="65" spans="2:11" ht="15" customHeight="1">
      <c r="B65" s="241"/>
      <c r="C65" s="247"/>
      <c r="D65" s="245" t="s">
        <v>303</v>
      </c>
      <c r="E65" s="245"/>
      <c r="F65" s="245"/>
      <c r="G65" s="245"/>
      <c r="H65" s="245"/>
      <c r="I65" s="245"/>
      <c r="J65" s="245"/>
      <c r="K65" s="243"/>
    </row>
    <row r="66" spans="2:11" ht="15" customHeight="1">
      <c r="B66" s="241"/>
      <c r="C66" s="247"/>
      <c r="D66" s="250" t="s">
        <v>304</v>
      </c>
      <c r="E66" s="250"/>
      <c r="F66" s="250"/>
      <c r="G66" s="250"/>
      <c r="H66" s="250"/>
      <c r="I66" s="250"/>
      <c r="J66" s="250"/>
      <c r="K66" s="243"/>
    </row>
    <row r="67" spans="2:11" ht="15" customHeight="1">
      <c r="B67" s="241"/>
      <c r="C67" s="247"/>
      <c r="D67" s="245" t="s">
        <v>305</v>
      </c>
      <c r="E67" s="245"/>
      <c r="F67" s="245"/>
      <c r="G67" s="245"/>
      <c r="H67" s="245"/>
      <c r="I67" s="245"/>
      <c r="J67" s="245"/>
      <c r="K67" s="243"/>
    </row>
    <row r="68" spans="2:11" ht="15" customHeight="1">
      <c r="B68" s="241"/>
      <c r="C68" s="247"/>
      <c r="D68" s="245" t="s">
        <v>306</v>
      </c>
      <c r="E68" s="245"/>
      <c r="F68" s="245"/>
      <c r="G68" s="245"/>
      <c r="H68" s="245"/>
      <c r="I68" s="245"/>
      <c r="J68" s="245"/>
      <c r="K68" s="243"/>
    </row>
    <row r="69" spans="2:11" ht="15" customHeight="1">
      <c r="B69" s="241"/>
      <c r="C69" s="247"/>
      <c r="D69" s="245" t="s">
        <v>307</v>
      </c>
      <c r="E69" s="245"/>
      <c r="F69" s="245"/>
      <c r="G69" s="245"/>
      <c r="H69" s="245"/>
      <c r="I69" s="245"/>
      <c r="J69" s="245"/>
      <c r="K69" s="243"/>
    </row>
    <row r="70" spans="2:11" ht="15" customHeight="1">
      <c r="B70" s="241"/>
      <c r="C70" s="247"/>
      <c r="D70" s="245" t="s">
        <v>308</v>
      </c>
      <c r="E70" s="245"/>
      <c r="F70" s="245"/>
      <c r="G70" s="245"/>
      <c r="H70" s="245"/>
      <c r="I70" s="245"/>
      <c r="J70" s="245"/>
      <c r="K70" s="243"/>
    </row>
    <row r="71" spans="2:11" ht="12.75" customHeight="1">
      <c r="B71" s="252"/>
      <c r="C71" s="253"/>
      <c r="D71" s="253"/>
      <c r="E71" s="253"/>
      <c r="F71" s="253"/>
      <c r="G71" s="253"/>
      <c r="H71" s="253"/>
      <c r="I71" s="253"/>
      <c r="J71" s="253"/>
      <c r="K71" s="254"/>
    </row>
    <row r="72" spans="2:11" ht="18.75" customHeight="1">
      <c r="B72" s="255"/>
      <c r="C72" s="255"/>
      <c r="D72" s="255"/>
      <c r="E72" s="255"/>
      <c r="F72" s="255"/>
      <c r="G72" s="255"/>
      <c r="H72" s="255"/>
      <c r="I72" s="255"/>
      <c r="J72" s="255"/>
      <c r="K72" s="256"/>
    </row>
    <row r="73" spans="2:11" ht="18.75" customHeight="1">
      <c r="B73" s="256"/>
      <c r="C73" s="256"/>
      <c r="D73" s="256"/>
      <c r="E73" s="256"/>
      <c r="F73" s="256"/>
      <c r="G73" s="256"/>
      <c r="H73" s="256"/>
      <c r="I73" s="256"/>
      <c r="J73" s="256"/>
      <c r="K73" s="256"/>
    </row>
    <row r="74" spans="2:11" ht="7.5" customHeight="1">
      <c r="B74" s="257"/>
      <c r="C74" s="258"/>
      <c r="D74" s="258"/>
      <c r="E74" s="258"/>
      <c r="F74" s="258"/>
      <c r="G74" s="258"/>
      <c r="H74" s="258"/>
      <c r="I74" s="258"/>
      <c r="J74" s="258"/>
      <c r="K74" s="259"/>
    </row>
    <row r="75" spans="2:11" ht="45" customHeight="1">
      <c r="B75" s="260"/>
      <c r="C75" s="261" t="s">
        <v>309</v>
      </c>
      <c r="D75" s="261"/>
      <c r="E75" s="261"/>
      <c r="F75" s="261"/>
      <c r="G75" s="261"/>
      <c r="H75" s="261"/>
      <c r="I75" s="261"/>
      <c r="J75" s="261"/>
      <c r="K75" s="262"/>
    </row>
    <row r="76" spans="2:11" ht="17.25" customHeight="1">
      <c r="B76" s="260"/>
      <c r="C76" s="263" t="s">
        <v>310</v>
      </c>
      <c r="D76" s="263"/>
      <c r="E76" s="263"/>
      <c r="F76" s="263" t="s">
        <v>311</v>
      </c>
      <c r="G76" s="264"/>
      <c r="H76" s="263" t="s">
        <v>50</v>
      </c>
      <c r="I76" s="263" t="s">
        <v>53</v>
      </c>
      <c r="J76" s="263" t="s">
        <v>312</v>
      </c>
      <c r="K76" s="262"/>
    </row>
    <row r="77" spans="2:11" ht="17.25" customHeight="1">
      <c r="B77" s="260"/>
      <c r="C77" s="265" t="s">
        <v>313</v>
      </c>
      <c r="D77" s="265"/>
      <c r="E77" s="265"/>
      <c r="F77" s="266" t="s">
        <v>314</v>
      </c>
      <c r="G77" s="267"/>
      <c r="H77" s="265"/>
      <c r="I77" s="265"/>
      <c r="J77" s="265" t="s">
        <v>315</v>
      </c>
      <c r="K77" s="262"/>
    </row>
    <row r="78" spans="2:11" ht="5.25" customHeight="1">
      <c r="B78" s="260"/>
      <c r="C78" s="268"/>
      <c r="D78" s="268"/>
      <c r="E78" s="268"/>
      <c r="F78" s="268"/>
      <c r="G78" s="269"/>
      <c r="H78" s="268"/>
      <c r="I78" s="268"/>
      <c r="J78" s="268"/>
      <c r="K78" s="262"/>
    </row>
    <row r="79" spans="2:11" ht="15" customHeight="1">
      <c r="B79" s="260"/>
      <c r="C79" s="248" t="s">
        <v>49</v>
      </c>
      <c r="D79" s="268"/>
      <c r="E79" s="268"/>
      <c r="F79" s="270" t="s">
        <v>316</v>
      </c>
      <c r="G79" s="269"/>
      <c r="H79" s="248" t="s">
        <v>317</v>
      </c>
      <c r="I79" s="248" t="s">
        <v>318</v>
      </c>
      <c r="J79" s="248">
        <v>20</v>
      </c>
      <c r="K79" s="262"/>
    </row>
    <row r="80" spans="2:11" ht="15" customHeight="1">
      <c r="B80" s="260"/>
      <c r="C80" s="248" t="s">
        <v>319</v>
      </c>
      <c r="D80" s="248"/>
      <c r="E80" s="248"/>
      <c r="F80" s="270" t="s">
        <v>316</v>
      </c>
      <c r="G80" s="269"/>
      <c r="H80" s="248" t="s">
        <v>320</v>
      </c>
      <c r="I80" s="248" t="s">
        <v>318</v>
      </c>
      <c r="J80" s="248">
        <v>120</v>
      </c>
      <c r="K80" s="262"/>
    </row>
    <row r="81" spans="2:11" ht="15" customHeight="1">
      <c r="B81" s="271"/>
      <c r="C81" s="248" t="s">
        <v>321</v>
      </c>
      <c r="D81" s="248"/>
      <c r="E81" s="248"/>
      <c r="F81" s="270" t="s">
        <v>322</v>
      </c>
      <c r="G81" s="269"/>
      <c r="H81" s="248" t="s">
        <v>323</v>
      </c>
      <c r="I81" s="248" t="s">
        <v>318</v>
      </c>
      <c r="J81" s="248">
        <v>50</v>
      </c>
      <c r="K81" s="262"/>
    </row>
    <row r="82" spans="2:11" ht="15" customHeight="1">
      <c r="B82" s="271"/>
      <c r="C82" s="248" t="s">
        <v>324</v>
      </c>
      <c r="D82" s="248"/>
      <c r="E82" s="248"/>
      <c r="F82" s="270" t="s">
        <v>316</v>
      </c>
      <c r="G82" s="269"/>
      <c r="H82" s="248" t="s">
        <v>325</v>
      </c>
      <c r="I82" s="248" t="s">
        <v>326</v>
      </c>
      <c r="J82" s="248"/>
      <c r="K82" s="262"/>
    </row>
    <row r="83" spans="2:11" ht="15" customHeight="1">
      <c r="B83" s="271"/>
      <c r="C83" s="272" t="s">
        <v>327</v>
      </c>
      <c r="D83" s="272"/>
      <c r="E83" s="272"/>
      <c r="F83" s="273" t="s">
        <v>322</v>
      </c>
      <c r="G83" s="272"/>
      <c r="H83" s="272" t="s">
        <v>328</v>
      </c>
      <c r="I83" s="272" t="s">
        <v>318</v>
      </c>
      <c r="J83" s="272">
        <v>15</v>
      </c>
      <c r="K83" s="262"/>
    </row>
    <row r="84" spans="2:11" ht="15" customHeight="1">
      <c r="B84" s="271"/>
      <c r="C84" s="272" t="s">
        <v>329</v>
      </c>
      <c r="D84" s="272"/>
      <c r="E84" s="272"/>
      <c r="F84" s="273" t="s">
        <v>322</v>
      </c>
      <c r="G84" s="272"/>
      <c r="H84" s="272" t="s">
        <v>330</v>
      </c>
      <c r="I84" s="272" t="s">
        <v>318</v>
      </c>
      <c r="J84" s="272">
        <v>15</v>
      </c>
      <c r="K84" s="262"/>
    </row>
    <row r="85" spans="2:11" ht="15" customHeight="1">
      <c r="B85" s="271"/>
      <c r="C85" s="272" t="s">
        <v>331</v>
      </c>
      <c r="D85" s="272"/>
      <c r="E85" s="272"/>
      <c r="F85" s="273" t="s">
        <v>322</v>
      </c>
      <c r="G85" s="272"/>
      <c r="H85" s="272" t="s">
        <v>332</v>
      </c>
      <c r="I85" s="272" t="s">
        <v>318</v>
      </c>
      <c r="J85" s="272">
        <v>20</v>
      </c>
      <c r="K85" s="262"/>
    </row>
    <row r="86" spans="2:11" ht="15" customHeight="1">
      <c r="B86" s="271"/>
      <c r="C86" s="272" t="s">
        <v>333</v>
      </c>
      <c r="D86" s="272"/>
      <c r="E86" s="272"/>
      <c r="F86" s="273" t="s">
        <v>322</v>
      </c>
      <c r="G86" s="272"/>
      <c r="H86" s="272" t="s">
        <v>334</v>
      </c>
      <c r="I86" s="272" t="s">
        <v>318</v>
      </c>
      <c r="J86" s="272">
        <v>20</v>
      </c>
      <c r="K86" s="262"/>
    </row>
    <row r="87" spans="2:11" ht="15" customHeight="1">
      <c r="B87" s="271"/>
      <c r="C87" s="248" t="s">
        <v>335</v>
      </c>
      <c r="D87" s="248"/>
      <c r="E87" s="248"/>
      <c r="F87" s="270" t="s">
        <v>322</v>
      </c>
      <c r="G87" s="269"/>
      <c r="H87" s="248" t="s">
        <v>336</v>
      </c>
      <c r="I87" s="248" t="s">
        <v>318</v>
      </c>
      <c r="J87" s="248">
        <v>50</v>
      </c>
      <c r="K87" s="262"/>
    </row>
    <row r="88" spans="2:11" ht="15" customHeight="1">
      <c r="B88" s="271"/>
      <c r="C88" s="248" t="s">
        <v>337</v>
      </c>
      <c r="D88" s="248"/>
      <c r="E88" s="248"/>
      <c r="F88" s="270" t="s">
        <v>322</v>
      </c>
      <c r="G88" s="269"/>
      <c r="H88" s="248" t="s">
        <v>338</v>
      </c>
      <c r="I88" s="248" t="s">
        <v>318</v>
      </c>
      <c r="J88" s="248">
        <v>20</v>
      </c>
      <c r="K88" s="262"/>
    </row>
    <row r="89" spans="2:11" ht="15" customHeight="1">
      <c r="B89" s="271"/>
      <c r="C89" s="248" t="s">
        <v>339</v>
      </c>
      <c r="D89" s="248"/>
      <c r="E89" s="248"/>
      <c r="F89" s="270" t="s">
        <v>322</v>
      </c>
      <c r="G89" s="269"/>
      <c r="H89" s="248" t="s">
        <v>340</v>
      </c>
      <c r="I89" s="248" t="s">
        <v>318</v>
      </c>
      <c r="J89" s="248">
        <v>20</v>
      </c>
      <c r="K89" s="262"/>
    </row>
    <row r="90" spans="2:11" ht="15" customHeight="1">
      <c r="B90" s="271"/>
      <c r="C90" s="248" t="s">
        <v>341</v>
      </c>
      <c r="D90" s="248"/>
      <c r="E90" s="248"/>
      <c r="F90" s="270" t="s">
        <v>322</v>
      </c>
      <c r="G90" s="269"/>
      <c r="H90" s="248" t="s">
        <v>342</v>
      </c>
      <c r="I90" s="248" t="s">
        <v>318</v>
      </c>
      <c r="J90" s="248">
        <v>50</v>
      </c>
      <c r="K90" s="262"/>
    </row>
    <row r="91" spans="2:11" ht="15" customHeight="1">
      <c r="B91" s="271"/>
      <c r="C91" s="248" t="s">
        <v>343</v>
      </c>
      <c r="D91" s="248"/>
      <c r="E91" s="248"/>
      <c r="F91" s="270" t="s">
        <v>322</v>
      </c>
      <c r="G91" s="269"/>
      <c r="H91" s="248" t="s">
        <v>343</v>
      </c>
      <c r="I91" s="248" t="s">
        <v>318</v>
      </c>
      <c r="J91" s="248">
        <v>50</v>
      </c>
      <c r="K91" s="262"/>
    </row>
    <row r="92" spans="2:11" ht="15" customHeight="1">
      <c r="B92" s="271"/>
      <c r="C92" s="248" t="s">
        <v>344</v>
      </c>
      <c r="D92" s="248"/>
      <c r="E92" s="248"/>
      <c r="F92" s="270" t="s">
        <v>322</v>
      </c>
      <c r="G92" s="269"/>
      <c r="H92" s="248" t="s">
        <v>345</v>
      </c>
      <c r="I92" s="248" t="s">
        <v>318</v>
      </c>
      <c r="J92" s="248">
        <v>255</v>
      </c>
      <c r="K92" s="262"/>
    </row>
    <row r="93" spans="2:11" ht="15" customHeight="1">
      <c r="B93" s="271"/>
      <c r="C93" s="248" t="s">
        <v>346</v>
      </c>
      <c r="D93" s="248"/>
      <c r="E93" s="248"/>
      <c r="F93" s="270" t="s">
        <v>316</v>
      </c>
      <c r="G93" s="269"/>
      <c r="H93" s="248" t="s">
        <v>347</v>
      </c>
      <c r="I93" s="248" t="s">
        <v>348</v>
      </c>
      <c r="J93" s="248"/>
      <c r="K93" s="262"/>
    </row>
    <row r="94" spans="2:11" ht="15" customHeight="1">
      <c r="B94" s="271"/>
      <c r="C94" s="248" t="s">
        <v>349</v>
      </c>
      <c r="D94" s="248"/>
      <c r="E94" s="248"/>
      <c r="F94" s="270" t="s">
        <v>316</v>
      </c>
      <c r="G94" s="269"/>
      <c r="H94" s="248" t="s">
        <v>350</v>
      </c>
      <c r="I94" s="248" t="s">
        <v>351</v>
      </c>
      <c r="J94" s="248"/>
      <c r="K94" s="262"/>
    </row>
    <row r="95" spans="2:11" ht="15" customHeight="1">
      <c r="B95" s="271"/>
      <c r="C95" s="248" t="s">
        <v>352</v>
      </c>
      <c r="D95" s="248"/>
      <c r="E95" s="248"/>
      <c r="F95" s="270" t="s">
        <v>316</v>
      </c>
      <c r="G95" s="269"/>
      <c r="H95" s="248" t="s">
        <v>352</v>
      </c>
      <c r="I95" s="248" t="s">
        <v>351</v>
      </c>
      <c r="J95" s="248"/>
      <c r="K95" s="262"/>
    </row>
    <row r="96" spans="2:11" ht="15" customHeight="1">
      <c r="B96" s="271"/>
      <c r="C96" s="248" t="s">
        <v>34</v>
      </c>
      <c r="D96" s="248"/>
      <c r="E96" s="248"/>
      <c r="F96" s="270" t="s">
        <v>316</v>
      </c>
      <c r="G96" s="269"/>
      <c r="H96" s="248" t="s">
        <v>353</v>
      </c>
      <c r="I96" s="248" t="s">
        <v>351</v>
      </c>
      <c r="J96" s="248"/>
      <c r="K96" s="262"/>
    </row>
    <row r="97" spans="2:11" ht="15" customHeight="1">
      <c r="B97" s="271"/>
      <c r="C97" s="248" t="s">
        <v>44</v>
      </c>
      <c r="D97" s="248"/>
      <c r="E97" s="248"/>
      <c r="F97" s="270" t="s">
        <v>316</v>
      </c>
      <c r="G97" s="269"/>
      <c r="H97" s="248" t="s">
        <v>354</v>
      </c>
      <c r="I97" s="248" t="s">
        <v>351</v>
      </c>
      <c r="J97" s="248"/>
      <c r="K97" s="262"/>
    </row>
    <row r="98" spans="2:11" ht="15" customHeight="1">
      <c r="B98" s="274"/>
      <c r="C98" s="275"/>
      <c r="D98" s="275"/>
      <c r="E98" s="275"/>
      <c r="F98" s="275"/>
      <c r="G98" s="275"/>
      <c r="H98" s="275"/>
      <c r="I98" s="275"/>
      <c r="J98" s="275"/>
      <c r="K98" s="276"/>
    </row>
    <row r="99" spans="2:11" ht="18.75" customHeight="1">
      <c r="B99" s="277"/>
      <c r="C99" s="278"/>
      <c r="D99" s="278"/>
      <c r="E99" s="278"/>
      <c r="F99" s="278"/>
      <c r="G99" s="278"/>
      <c r="H99" s="278"/>
      <c r="I99" s="278"/>
      <c r="J99" s="278"/>
      <c r="K99" s="277"/>
    </row>
    <row r="100" spans="2:11" ht="18.75" customHeight="1">
      <c r="B100" s="256"/>
      <c r="C100" s="256"/>
      <c r="D100" s="256"/>
      <c r="E100" s="256"/>
      <c r="F100" s="256"/>
      <c r="G100" s="256"/>
      <c r="H100" s="256"/>
      <c r="I100" s="256"/>
      <c r="J100" s="256"/>
      <c r="K100" s="256"/>
    </row>
    <row r="101" spans="2:11" ht="7.5" customHeight="1">
      <c r="B101" s="257"/>
      <c r="C101" s="258"/>
      <c r="D101" s="258"/>
      <c r="E101" s="258"/>
      <c r="F101" s="258"/>
      <c r="G101" s="258"/>
      <c r="H101" s="258"/>
      <c r="I101" s="258"/>
      <c r="J101" s="258"/>
      <c r="K101" s="259"/>
    </row>
    <row r="102" spans="2:11" ht="45" customHeight="1">
      <c r="B102" s="260"/>
      <c r="C102" s="261" t="s">
        <v>355</v>
      </c>
      <c r="D102" s="261"/>
      <c r="E102" s="261"/>
      <c r="F102" s="261"/>
      <c r="G102" s="261"/>
      <c r="H102" s="261"/>
      <c r="I102" s="261"/>
      <c r="J102" s="261"/>
      <c r="K102" s="262"/>
    </row>
    <row r="103" spans="2:11" ht="17.25" customHeight="1">
      <c r="B103" s="260"/>
      <c r="C103" s="263" t="s">
        <v>310</v>
      </c>
      <c r="D103" s="263"/>
      <c r="E103" s="263"/>
      <c r="F103" s="263" t="s">
        <v>311</v>
      </c>
      <c r="G103" s="264"/>
      <c r="H103" s="263" t="s">
        <v>50</v>
      </c>
      <c r="I103" s="263" t="s">
        <v>53</v>
      </c>
      <c r="J103" s="263" t="s">
        <v>312</v>
      </c>
      <c r="K103" s="262"/>
    </row>
    <row r="104" spans="2:11" ht="17.25" customHeight="1">
      <c r="B104" s="260"/>
      <c r="C104" s="265" t="s">
        <v>313</v>
      </c>
      <c r="D104" s="265"/>
      <c r="E104" s="265"/>
      <c r="F104" s="266" t="s">
        <v>314</v>
      </c>
      <c r="G104" s="267"/>
      <c r="H104" s="265"/>
      <c r="I104" s="265"/>
      <c r="J104" s="265" t="s">
        <v>315</v>
      </c>
      <c r="K104" s="262"/>
    </row>
    <row r="105" spans="2:11" ht="5.25" customHeight="1">
      <c r="B105" s="260"/>
      <c r="C105" s="263"/>
      <c r="D105" s="263"/>
      <c r="E105" s="263"/>
      <c r="F105" s="263"/>
      <c r="G105" s="279"/>
      <c r="H105" s="263"/>
      <c r="I105" s="263"/>
      <c r="J105" s="263"/>
      <c r="K105" s="262"/>
    </row>
    <row r="106" spans="2:11" ht="15" customHeight="1">
      <c r="B106" s="260"/>
      <c r="C106" s="248" t="s">
        <v>49</v>
      </c>
      <c r="D106" s="268"/>
      <c r="E106" s="268"/>
      <c r="F106" s="270" t="s">
        <v>316</v>
      </c>
      <c r="G106" s="279"/>
      <c r="H106" s="248" t="s">
        <v>356</v>
      </c>
      <c r="I106" s="248" t="s">
        <v>318</v>
      </c>
      <c r="J106" s="248">
        <v>20</v>
      </c>
      <c r="K106" s="262"/>
    </row>
    <row r="107" spans="2:11" ht="15" customHeight="1">
      <c r="B107" s="260"/>
      <c r="C107" s="248" t="s">
        <v>319</v>
      </c>
      <c r="D107" s="248"/>
      <c r="E107" s="248"/>
      <c r="F107" s="270" t="s">
        <v>316</v>
      </c>
      <c r="G107" s="248"/>
      <c r="H107" s="248" t="s">
        <v>356</v>
      </c>
      <c r="I107" s="248" t="s">
        <v>318</v>
      </c>
      <c r="J107" s="248">
        <v>120</v>
      </c>
      <c r="K107" s="262"/>
    </row>
    <row r="108" spans="2:11" ht="15" customHeight="1">
      <c r="B108" s="271"/>
      <c r="C108" s="248" t="s">
        <v>321</v>
      </c>
      <c r="D108" s="248"/>
      <c r="E108" s="248"/>
      <c r="F108" s="270" t="s">
        <v>322</v>
      </c>
      <c r="G108" s="248"/>
      <c r="H108" s="248" t="s">
        <v>356</v>
      </c>
      <c r="I108" s="248" t="s">
        <v>318</v>
      </c>
      <c r="J108" s="248">
        <v>50</v>
      </c>
      <c r="K108" s="262"/>
    </row>
    <row r="109" spans="2:11" ht="15" customHeight="1">
      <c r="B109" s="271"/>
      <c r="C109" s="248" t="s">
        <v>324</v>
      </c>
      <c r="D109" s="248"/>
      <c r="E109" s="248"/>
      <c r="F109" s="270" t="s">
        <v>316</v>
      </c>
      <c r="G109" s="248"/>
      <c r="H109" s="248" t="s">
        <v>356</v>
      </c>
      <c r="I109" s="248" t="s">
        <v>326</v>
      </c>
      <c r="J109" s="248"/>
      <c r="K109" s="262"/>
    </row>
    <row r="110" spans="2:11" ht="15" customHeight="1">
      <c r="B110" s="271"/>
      <c r="C110" s="248" t="s">
        <v>335</v>
      </c>
      <c r="D110" s="248"/>
      <c r="E110" s="248"/>
      <c r="F110" s="270" t="s">
        <v>322</v>
      </c>
      <c r="G110" s="248"/>
      <c r="H110" s="248" t="s">
        <v>356</v>
      </c>
      <c r="I110" s="248" t="s">
        <v>318</v>
      </c>
      <c r="J110" s="248">
        <v>50</v>
      </c>
      <c r="K110" s="262"/>
    </row>
    <row r="111" spans="2:11" ht="15" customHeight="1">
      <c r="B111" s="271"/>
      <c r="C111" s="248" t="s">
        <v>343</v>
      </c>
      <c r="D111" s="248"/>
      <c r="E111" s="248"/>
      <c r="F111" s="270" t="s">
        <v>322</v>
      </c>
      <c r="G111" s="248"/>
      <c r="H111" s="248" t="s">
        <v>356</v>
      </c>
      <c r="I111" s="248" t="s">
        <v>318</v>
      </c>
      <c r="J111" s="248">
        <v>50</v>
      </c>
      <c r="K111" s="262"/>
    </row>
    <row r="112" spans="2:11" ht="15" customHeight="1">
      <c r="B112" s="271"/>
      <c r="C112" s="248" t="s">
        <v>341</v>
      </c>
      <c r="D112" s="248"/>
      <c r="E112" s="248"/>
      <c r="F112" s="270" t="s">
        <v>322</v>
      </c>
      <c r="G112" s="248"/>
      <c r="H112" s="248" t="s">
        <v>356</v>
      </c>
      <c r="I112" s="248" t="s">
        <v>318</v>
      </c>
      <c r="J112" s="248">
        <v>50</v>
      </c>
      <c r="K112" s="262"/>
    </row>
    <row r="113" spans="2:11" ht="15" customHeight="1">
      <c r="B113" s="271"/>
      <c r="C113" s="248" t="s">
        <v>49</v>
      </c>
      <c r="D113" s="248"/>
      <c r="E113" s="248"/>
      <c r="F113" s="270" t="s">
        <v>316</v>
      </c>
      <c r="G113" s="248"/>
      <c r="H113" s="248" t="s">
        <v>357</v>
      </c>
      <c r="I113" s="248" t="s">
        <v>318</v>
      </c>
      <c r="J113" s="248">
        <v>20</v>
      </c>
      <c r="K113" s="262"/>
    </row>
    <row r="114" spans="2:11" ht="15" customHeight="1">
      <c r="B114" s="271"/>
      <c r="C114" s="248" t="s">
        <v>358</v>
      </c>
      <c r="D114" s="248"/>
      <c r="E114" s="248"/>
      <c r="F114" s="270" t="s">
        <v>316</v>
      </c>
      <c r="G114" s="248"/>
      <c r="H114" s="248" t="s">
        <v>359</v>
      </c>
      <c r="I114" s="248" t="s">
        <v>318</v>
      </c>
      <c r="J114" s="248">
        <v>120</v>
      </c>
      <c r="K114" s="262"/>
    </row>
    <row r="115" spans="2:11" ht="15" customHeight="1">
      <c r="B115" s="271"/>
      <c r="C115" s="248" t="s">
        <v>34</v>
      </c>
      <c r="D115" s="248"/>
      <c r="E115" s="248"/>
      <c r="F115" s="270" t="s">
        <v>316</v>
      </c>
      <c r="G115" s="248"/>
      <c r="H115" s="248" t="s">
        <v>360</v>
      </c>
      <c r="I115" s="248" t="s">
        <v>351</v>
      </c>
      <c r="J115" s="248"/>
      <c r="K115" s="262"/>
    </row>
    <row r="116" spans="2:11" ht="15" customHeight="1">
      <c r="B116" s="271"/>
      <c r="C116" s="248" t="s">
        <v>44</v>
      </c>
      <c r="D116" s="248"/>
      <c r="E116" s="248"/>
      <c r="F116" s="270" t="s">
        <v>316</v>
      </c>
      <c r="G116" s="248"/>
      <c r="H116" s="248" t="s">
        <v>361</v>
      </c>
      <c r="I116" s="248" t="s">
        <v>351</v>
      </c>
      <c r="J116" s="248"/>
      <c r="K116" s="262"/>
    </row>
    <row r="117" spans="2:11" ht="15" customHeight="1">
      <c r="B117" s="271"/>
      <c r="C117" s="248" t="s">
        <v>53</v>
      </c>
      <c r="D117" s="248"/>
      <c r="E117" s="248"/>
      <c r="F117" s="270" t="s">
        <v>316</v>
      </c>
      <c r="G117" s="248"/>
      <c r="H117" s="248" t="s">
        <v>362</v>
      </c>
      <c r="I117" s="248" t="s">
        <v>363</v>
      </c>
      <c r="J117" s="248"/>
      <c r="K117" s="262"/>
    </row>
    <row r="118" spans="2:11" ht="15" customHeight="1">
      <c r="B118" s="274"/>
      <c r="C118" s="280"/>
      <c r="D118" s="280"/>
      <c r="E118" s="280"/>
      <c r="F118" s="280"/>
      <c r="G118" s="280"/>
      <c r="H118" s="280"/>
      <c r="I118" s="280"/>
      <c r="J118" s="280"/>
      <c r="K118" s="276"/>
    </row>
    <row r="119" spans="2:11" ht="18.75" customHeight="1">
      <c r="B119" s="281"/>
      <c r="C119" s="245"/>
      <c r="D119" s="245"/>
      <c r="E119" s="245"/>
      <c r="F119" s="282"/>
      <c r="G119" s="245"/>
      <c r="H119" s="245"/>
      <c r="I119" s="245"/>
      <c r="J119" s="245"/>
      <c r="K119" s="281"/>
    </row>
    <row r="120" spans="2:11" ht="18.75" customHeight="1">
      <c r="B120" s="256"/>
      <c r="C120" s="256"/>
      <c r="D120" s="256"/>
      <c r="E120" s="256"/>
      <c r="F120" s="256"/>
      <c r="G120" s="256"/>
      <c r="H120" s="256"/>
      <c r="I120" s="256"/>
      <c r="J120" s="256"/>
      <c r="K120" s="256"/>
    </row>
    <row r="121" spans="2:11" ht="7.5" customHeight="1">
      <c r="B121" s="283"/>
      <c r="C121" s="284"/>
      <c r="D121" s="284"/>
      <c r="E121" s="284"/>
      <c r="F121" s="284"/>
      <c r="G121" s="284"/>
      <c r="H121" s="284"/>
      <c r="I121" s="284"/>
      <c r="J121" s="284"/>
      <c r="K121" s="285"/>
    </row>
    <row r="122" spans="2:11" ht="45" customHeight="1">
      <c r="B122" s="286"/>
      <c r="C122" s="239" t="s">
        <v>364</v>
      </c>
      <c r="D122" s="239"/>
      <c r="E122" s="239"/>
      <c r="F122" s="239"/>
      <c r="G122" s="239"/>
      <c r="H122" s="239"/>
      <c r="I122" s="239"/>
      <c r="J122" s="239"/>
      <c r="K122" s="287"/>
    </row>
    <row r="123" spans="2:11" ht="17.25" customHeight="1">
      <c r="B123" s="288"/>
      <c r="C123" s="263" t="s">
        <v>310</v>
      </c>
      <c r="D123" s="263"/>
      <c r="E123" s="263"/>
      <c r="F123" s="263" t="s">
        <v>311</v>
      </c>
      <c r="G123" s="264"/>
      <c r="H123" s="263" t="s">
        <v>50</v>
      </c>
      <c r="I123" s="263" t="s">
        <v>53</v>
      </c>
      <c r="J123" s="263" t="s">
        <v>312</v>
      </c>
      <c r="K123" s="289"/>
    </row>
    <row r="124" spans="2:11" ht="17.25" customHeight="1">
      <c r="B124" s="288"/>
      <c r="C124" s="265" t="s">
        <v>313</v>
      </c>
      <c r="D124" s="265"/>
      <c r="E124" s="265"/>
      <c r="F124" s="266" t="s">
        <v>314</v>
      </c>
      <c r="G124" s="267"/>
      <c r="H124" s="265"/>
      <c r="I124" s="265"/>
      <c r="J124" s="265" t="s">
        <v>315</v>
      </c>
      <c r="K124" s="289"/>
    </row>
    <row r="125" spans="2:11" ht="5.25" customHeight="1">
      <c r="B125" s="290"/>
      <c r="C125" s="268"/>
      <c r="D125" s="268"/>
      <c r="E125" s="268"/>
      <c r="F125" s="268"/>
      <c r="G125" s="248"/>
      <c r="H125" s="268"/>
      <c r="I125" s="268"/>
      <c r="J125" s="268"/>
      <c r="K125" s="291"/>
    </row>
    <row r="126" spans="2:11" ht="15" customHeight="1">
      <c r="B126" s="290"/>
      <c r="C126" s="248" t="s">
        <v>319</v>
      </c>
      <c r="D126" s="268"/>
      <c r="E126" s="268"/>
      <c r="F126" s="270" t="s">
        <v>316</v>
      </c>
      <c r="G126" s="248"/>
      <c r="H126" s="248" t="s">
        <v>356</v>
      </c>
      <c r="I126" s="248" t="s">
        <v>318</v>
      </c>
      <c r="J126" s="248">
        <v>120</v>
      </c>
      <c r="K126" s="292"/>
    </row>
    <row r="127" spans="2:11" ht="15" customHeight="1">
      <c r="B127" s="290"/>
      <c r="C127" s="248" t="s">
        <v>365</v>
      </c>
      <c r="D127" s="248"/>
      <c r="E127" s="248"/>
      <c r="F127" s="270" t="s">
        <v>316</v>
      </c>
      <c r="G127" s="248"/>
      <c r="H127" s="248" t="s">
        <v>366</v>
      </c>
      <c r="I127" s="248" t="s">
        <v>318</v>
      </c>
      <c r="J127" s="248" t="s">
        <v>367</v>
      </c>
      <c r="K127" s="292"/>
    </row>
    <row r="128" spans="2:11" ht="15" customHeight="1">
      <c r="B128" s="290"/>
      <c r="C128" s="248" t="s">
        <v>264</v>
      </c>
      <c r="D128" s="248"/>
      <c r="E128" s="248"/>
      <c r="F128" s="270" t="s">
        <v>316</v>
      </c>
      <c r="G128" s="248"/>
      <c r="H128" s="248" t="s">
        <v>368</v>
      </c>
      <c r="I128" s="248" t="s">
        <v>318</v>
      </c>
      <c r="J128" s="248" t="s">
        <v>367</v>
      </c>
      <c r="K128" s="292"/>
    </row>
    <row r="129" spans="2:11" ht="15" customHeight="1">
      <c r="B129" s="290"/>
      <c r="C129" s="248" t="s">
        <v>327</v>
      </c>
      <c r="D129" s="248"/>
      <c r="E129" s="248"/>
      <c r="F129" s="270" t="s">
        <v>322</v>
      </c>
      <c r="G129" s="248"/>
      <c r="H129" s="248" t="s">
        <v>328</v>
      </c>
      <c r="I129" s="248" t="s">
        <v>318</v>
      </c>
      <c r="J129" s="248">
        <v>15</v>
      </c>
      <c r="K129" s="292"/>
    </row>
    <row r="130" spans="2:11" ht="15" customHeight="1">
      <c r="B130" s="290"/>
      <c r="C130" s="272" t="s">
        <v>329</v>
      </c>
      <c r="D130" s="272"/>
      <c r="E130" s="272"/>
      <c r="F130" s="273" t="s">
        <v>322</v>
      </c>
      <c r="G130" s="272"/>
      <c r="H130" s="272" t="s">
        <v>330</v>
      </c>
      <c r="I130" s="272" t="s">
        <v>318</v>
      </c>
      <c r="J130" s="272">
        <v>15</v>
      </c>
      <c r="K130" s="292"/>
    </row>
    <row r="131" spans="2:11" ht="15" customHeight="1">
      <c r="B131" s="290"/>
      <c r="C131" s="272" t="s">
        <v>331</v>
      </c>
      <c r="D131" s="272"/>
      <c r="E131" s="272"/>
      <c r="F131" s="273" t="s">
        <v>322</v>
      </c>
      <c r="G131" s="272"/>
      <c r="H131" s="272" t="s">
        <v>332</v>
      </c>
      <c r="I131" s="272" t="s">
        <v>318</v>
      </c>
      <c r="J131" s="272">
        <v>20</v>
      </c>
      <c r="K131" s="292"/>
    </row>
    <row r="132" spans="2:11" ht="15" customHeight="1">
      <c r="B132" s="290"/>
      <c r="C132" s="272" t="s">
        <v>333</v>
      </c>
      <c r="D132" s="272"/>
      <c r="E132" s="272"/>
      <c r="F132" s="273" t="s">
        <v>322</v>
      </c>
      <c r="G132" s="272"/>
      <c r="H132" s="272" t="s">
        <v>334</v>
      </c>
      <c r="I132" s="272" t="s">
        <v>318</v>
      </c>
      <c r="J132" s="272">
        <v>20</v>
      </c>
      <c r="K132" s="292"/>
    </row>
    <row r="133" spans="2:11" ht="15" customHeight="1">
      <c r="B133" s="290"/>
      <c r="C133" s="248" t="s">
        <v>321</v>
      </c>
      <c r="D133" s="248"/>
      <c r="E133" s="248"/>
      <c r="F133" s="270" t="s">
        <v>322</v>
      </c>
      <c r="G133" s="248"/>
      <c r="H133" s="248" t="s">
        <v>356</v>
      </c>
      <c r="I133" s="248" t="s">
        <v>318</v>
      </c>
      <c r="J133" s="248">
        <v>50</v>
      </c>
      <c r="K133" s="292"/>
    </row>
    <row r="134" spans="2:11" ht="15" customHeight="1">
      <c r="B134" s="290"/>
      <c r="C134" s="248" t="s">
        <v>335</v>
      </c>
      <c r="D134" s="248"/>
      <c r="E134" s="248"/>
      <c r="F134" s="270" t="s">
        <v>322</v>
      </c>
      <c r="G134" s="248"/>
      <c r="H134" s="248" t="s">
        <v>356</v>
      </c>
      <c r="I134" s="248" t="s">
        <v>318</v>
      </c>
      <c r="J134" s="248">
        <v>50</v>
      </c>
      <c r="K134" s="292"/>
    </row>
    <row r="135" spans="2:11" ht="15" customHeight="1">
      <c r="B135" s="290"/>
      <c r="C135" s="248" t="s">
        <v>341</v>
      </c>
      <c r="D135" s="248"/>
      <c r="E135" s="248"/>
      <c r="F135" s="270" t="s">
        <v>322</v>
      </c>
      <c r="G135" s="248"/>
      <c r="H135" s="248" t="s">
        <v>356</v>
      </c>
      <c r="I135" s="248" t="s">
        <v>318</v>
      </c>
      <c r="J135" s="248">
        <v>50</v>
      </c>
      <c r="K135" s="292"/>
    </row>
    <row r="136" spans="2:11" ht="15" customHeight="1">
      <c r="B136" s="290"/>
      <c r="C136" s="248" t="s">
        <v>343</v>
      </c>
      <c r="D136" s="248"/>
      <c r="E136" s="248"/>
      <c r="F136" s="270" t="s">
        <v>322</v>
      </c>
      <c r="G136" s="248"/>
      <c r="H136" s="248" t="s">
        <v>356</v>
      </c>
      <c r="I136" s="248" t="s">
        <v>318</v>
      </c>
      <c r="J136" s="248">
        <v>50</v>
      </c>
      <c r="K136" s="292"/>
    </row>
    <row r="137" spans="2:11" ht="15" customHeight="1">
      <c r="B137" s="290"/>
      <c r="C137" s="248" t="s">
        <v>344</v>
      </c>
      <c r="D137" s="248"/>
      <c r="E137" s="248"/>
      <c r="F137" s="270" t="s">
        <v>322</v>
      </c>
      <c r="G137" s="248"/>
      <c r="H137" s="248" t="s">
        <v>369</v>
      </c>
      <c r="I137" s="248" t="s">
        <v>318</v>
      </c>
      <c r="J137" s="248">
        <v>255</v>
      </c>
      <c r="K137" s="292"/>
    </row>
    <row r="138" spans="2:11" ht="15" customHeight="1">
      <c r="B138" s="290"/>
      <c r="C138" s="248" t="s">
        <v>346</v>
      </c>
      <c r="D138" s="248"/>
      <c r="E138" s="248"/>
      <c r="F138" s="270" t="s">
        <v>316</v>
      </c>
      <c r="G138" s="248"/>
      <c r="H138" s="248" t="s">
        <v>370</v>
      </c>
      <c r="I138" s="248" t="s">
        <v>348</v>
      </c>
      <c r="J138" s="248"/>
      <c r="K138" s="292"/>
    </row>
    <row r="139" spans="2:11" ht="15" customHeight="1">
      <c r="B139" s="290"/>
      <c r="C139" s="248" t="s">
        <v>349</v>
      </c>
      <c r="D139" s="248"/>
      <c r="E139" s="248"/>
      <c r="F139" s="270" t="s">
        <v>316</v>
      </c>
      <c r="G139" s="248"/>
      <c r="H139" s="248" t="s">
        <v>371</v>
      </c>
      <c r="I139" s="248" t="s">
        <v>351</v>
      </c>
      <c r="J139" s="248"/>
      <c r="K139" s="292"/>
    </row>
    <row r="140" spans="2:11" ht="15" customHeight="1">
      <c r="B140" s="290"/>
      <c r="C140" s="248" t="s">
        <v>352</v>
      </c>
      <c r="D140" s="248"/>
      <c r="E140" s="248"/>
      <c r="F140" s="270" t="s">
        <v>316</v>
      </c>
      <c r="G140" s="248"/>
      <c r="H140" s="248" t="s">
        <v>352</v>
      </c>
      <c r="I140" s="248" t="s">
        <v>351</v>
      </c>
      <c r="J140" s="248"/>
      <c r="K140" s="292"/>
    </row>
    <row r="141" spans="2:11" ht="15" customHeight="1">
      <c r="B141" s="290"/>
      <c r="C141" s="248" t="s">
        <v>34</v>
      </c>
      <c r="D141" s="248"/>
      <c r="E141" s="248"/>
      <c r="F141" s="270" t="s">
        <v>316</v>
      </c>
      <c r="G141" s="248"/>
      <c r="H141" s="248" t="s">
        <v>372</v>
      </c>
      <c r="I141" s="248" t="s">
        <v>351</v>
      </c>
      <c r="J141" s="248"/>
      <c r="K141" s="292"/>
    </row>
    <row r="142" spans="2:11" ht="15" customHeight="1">
      <c r="B142" s="290"/>
      <c r="C142" s="248" t="s">
        <v>373</v>
      </c>
      <c r="D142" s="248"/>
      <c r="E142" s="248"/>
      <c r="F142" s="270" t="s">
        <v>316</v>
      </c>
      <c r="G142" s="248"/>
      <c r="H142" s="248" t="s">
        <v>374</v>
      </c>
      <c r="I142" s="248" t="s">
        <v>351</v>
      </c>
      <c r="J142" s="248"/>
      <c r="K142" s="292"/>
    </row>
    <row r="143" spans="2:11" ht="15" customHeight="1">
      <c r="B143" s="293"/>
      <c r="C143" s="294"/>
      <c r="D143" s="294"/>
      <c r="E143" s="294"/>
      <c r="F143" s="294"/>
      <c r="G143" s="294"/>
      <c r="H143" s="294"/>
      <c r="I143" s="294"/>
      <c r="J143" s="294"/>
      <c r="K143" s="295"/>
    </row>
    <row r="144" spans="2:11" ht="18.75" customHeight="1">
      <c r="B144" s="245"/>
      <c r="C144" s="245"/>
      <c r="D144" s="245"/>
      <c r="E144" s="245"/>
      <c r="F144" s="282"/>
      <c r="G144" s="245"/>
      <c r="H144" s="245"/>
      <c r="I144" s="245"/>
      <c r="J144" s="245"/>
      <c r="K144" s="245"/>
    </row>
    <row r="145" spans="2:11" ht="18.75" customHeight="1">
      <c r="B145" s="256"/>
      <c r="C145" s="256"/>
      <c r="D145" s="256"/>
      <c r="E145" s="256"/>
      <c r="F145" s="256"/>
      <c r="G145" s="256"/>
      <c r="H145" s="256"/>
      <c r="I145" s="256"/>
      <c r="J145" s="256"/>
      <c r="K145" s="256"/>
    </row>
    <row r="146" spans="2:11" ht="7.5" customHeight="1">
      <c r="B146" s="257"/>
      <c r="C146" s="258"/>
      <c r="D146" s="258"/>
      <c r="E146" s="258"/>
      <c r="F146" s="258"/>
      <c r="G146" s="258"/>
      <c r="H146" s="258"/>
      <c r="I146" s="258"/>
      <c r="J146" s="258"/>
      <c r="K146" s="259"/>
    </row>
    <row r="147" spans="2:11" ht="45" customHeight="1">
      <c r="B147" s="260"/>
      <c r="C147" s="261" t="s">
        <v>375</v>
      </c>
      <c r="D147" s="261"/>
      <c r="E147" s="261"/>
      <c r="F147" s="261"/>
      <c r="G147" s="261"/>
      <c r="H147" s="261"/>
      <c r="I147" s="261"/>
      <c r="J147" s="261"/>
      <c r="K147" s="262"/>
    </row>
    <row r="148" spans="2:11" ht="17.25" customHeight="1">
      <c r="B148" s="260"/>
      <c r="C148" s="263" t="s">
        <v>310</v>
      </c>
      <c r="D148" s="263"/>
      <c r="E148" s="263"/>
      <c r="F148" s="263" t="s">
        <v>311</v>
      </c>
      <c r="G148" s="264"/>
      <c r="H148" s="263" t="s">
        <v>50</v>
      </c>
      <c r="I148" s="263" t="s">
        <v>53</v>
      </c>
      <c r="J148" s="263" t="s">
        <v>312</v>
      </c>
      <c r="K148" s="262"/>
    </row>
    <row r="149" spans="2:11" ht="17.25" customHeight="1">
      <c r="B149" s="260"/>
      <c r="C149" s="265" t="s">
        <v>313</v>
      </c>
      <c r="D149" s="265"/>
      <c r="E149" s="265"/>
      <c r="F149" s="266" t="s">
        <v>314</v>
      </c>
      <c r="G149" s="267"/>
      <c r="H149" s="265"/>
      <c r="I149" s="265"/>
      <c r="J149" s="265" t="s">
        <v>315</v>
      </c>
      <c r="K149" s="262"/>
    </row>
    <row r="150" spans="2:11" ht="5.25" customHeight="1">
      <c r="B150" s="271"/>
      <c r="C150" s="268"/>
      <c r="D150" s="268"/>
      <c r="E150" s="268"/>
      <c r="F150" s="268"/>
      <c r="G150" s="269"/>
      <c r="H150" s="268"/>
      <c r="I150" s="268"/>
      <c r="J150" s="268"/>
      <c r="K150" s="292"/>
    </row>
    <row r="151" spans="2:11" ht="15" customHeight="1">
      <c r="B151" s="271"/>
      <c r="C151" s="296" t="s">
        <v>319</v>
      </c>
      <c r="D151" s="248"/>
      <c r="E151" s="248"/>
      <c r="F151" s="297" t="s">
        <v>316</v>
      </c>
      <c r="G151" s="248"/>
      <c r="H151" s="296" t="s">
        <v>356</v>
      </c>
      <c r="I151" s="296" t="s">
        <v>318</v>
      </c>
      <c r="J151" s="296">
        <v>120</v>
      </c>
      <c r="K151" s="292"/>
    </row>
    <row r="152" spans="2:11" ht="15" customHeight="1">
      <c r="B152" s="271"/>
      <c r="C152" s="296" t="s">
        <v>365</v>
      </c>
      <c r="D152" s="248"/>
      <c r="E152" s="248"/>
      <c r="F152" s="297" t="s">
        <v>316</v>
      </c>
      <c r="G152" s="248"/>
      <c r="H152" s="296" t="s">
        <v>376</v>
      </c>
      <c r="I152" s="296" t="s">
        <v>318</v>
      </c>
      <c r="J152" s="296" t="s">
        <v>367</v>
      </c>
      <c r="K152" s="292"/>
    </row>
    <row r="153" spans="2:11" ht="15" customHeight="1">
      <c r="B153" s="271"/>
      <c r="C153" s="296" t="s">
        <v>264</v>
      </c>
      <c r="D153" s="248"/>
      <c r="E153" s="248"/>
      <c r="F153" s="297" t="s">
        <v>316</v>
      </c>
      <c r="G153" s="248"/>
      <c r="H153" s="296" t="s">
        <v>377</v>
      </c>
      <c r="I153" s="296" t="s">
        <v>318</v>
      </c>
      <c r="J153" s="296" t="s">
        <v>367</v>
      </c>
      <c r="K153" s="292"/>
    </row>
    <row r="154" spans="2:11" ht="15" customHeight="1">
      <c r="B154" s="271"/>
      <c r="C154" s="296" t="s">
        <v>321</v>
      </c>
      <c r="D154" s="248"/>
      <c r="E154" s="248"/>
      <c r="F154" s="297" t="s">
        <v>322</v>
      </c>
      <c r="G154" s="248"/>
      <c r="H154" s="296" t="s">
        <v>356</v>
      </c>
      <c r="I154" s="296" t="s">
        <v>318</v>
      </c>
      <c r="J154" s="296">
        <v>50</v>
      </c>
      <c r="K154" s="292"/>
    </row>
    <row r="155" spans="2:11" ht="15" customHeight="1">
      <c r="B155" s="271"/>
      <c r="C155" s="296" t="s">
        <v>324</v>
      </c>
      <c r="D155" s="248"/>
      <c r="E155" s="248"/>
      <c r="F155" s="297" t="s">
        <v>316</v>
      </c>
      <c r="G155" s="248"/>
      <c r="H155" s="296" t="s">
        <v>356</v>
      </c>
      <c r="I155" s="296" t="s">
        <v>326</v>
      </c>
      <c r="J155" s="296"/>
      <c r="K155" s="292"/>
    </row>
    <row r="156" spans="2:11" ht="15" customHeight="1">
      <c r="B156" s="271"/>
      <c r="C156" s="296" t="s">
        <v>335</v>
      </c>
      <c r="D156" s="248"/>
      <c r="E156" s="248"/>
      <c r="F156" s="297" t="s">
        <v>322</v>
      </c>
      <c r="G156" s="248"/>
      <c r="H156" s="296" t="s">
        <v>356</v>
      </c>
      <c r="I156" s="296" t="s">
        <v>318</v>
      </c>
      <c r="J156" s="296">
        <v>50</v>
      </c>
      <c r="K156" s="292"/>
    </row>
    <row r="157" spans="2:11" ht="15" customHeight="1">
      <c r="B157" s="271"/>
      <c r="C157" s="296" t="s">
        <v>343</v>
      </c>
      <c r="D157" s="248"/>
      <c r="E157" s="248"/>
      <c r="F157" s="297" t="s">
        <v>322</v>
      </c>
      <c r="G157" s="248"/>
      <c r="H157" s="296" t="s">
        <v>356</v>
      </c>
      <c r="I157" s="296" t="s">
        <v>318</v>
      </c>
      <c r="J157" s="296">
        <v>50</v>
      </c>
      <c r="K157" s="292"/>
    </row>
    <row r="158" spans="2:11" ht="15" customHeight="1">
      <c r="B158" s="271"/>
      <c r="C158" s="296" t="s">
        <v>341</v>
      </c>
      <c r="D158" s="248"/>
      <c r="E158" s="248"/>
      <c r="F158" s="297" t="s">
        <v>322</v>
      </c>
      <c r="G158" s="248"/>
      <c r="H158" s="296" t="s">
        <v>356</v>
      </c>
      <c r="I158" s="296" t="s">
        <v>318</v>
      </c>
      <c r="J158" s="296">
        <v>50</v>
      </c>
      <c r="K158" s="292"/>
    </row>
    <row r="159" spans="2:11" ht="15" customHeight="1">
      <c r="B159" s="271"/>
      <c r="C159" s="296" t="s">
        <v>77</v>
      </c>
      <c r="D159" s="248"/>
      <c r="E159" s="248"/>
      <c r="F159" s="297" t="s">
        <v>316</v>
      </c>
      <c r="G159" s="248"/>
      <c r="H159" s="296" t="s">
        <v>378</v>
      </c>
      <c r="I159" s="296" t="s">
        <v>318</v>
      </c>
      <c r="J159" s="296" t="s">
        <v>379</v>
      </c>
      <c r="K159" s="292"/>
    </row>
    <row r="160" spans="2:11" ht="15" customHeight="1">
      <c r="B160" s="271"/>
      <c r="C160" s="296" t="s">
        <v>380</v>
      </c>
      <c r="D160" s="248"/>
      <c r="E160" s="248"/>
      <c r="F160" s="297" t="s">
        <v>316</v>
      </c>
      <c r="G160" s="248"/>
      <c r="H160" s="296" t="s">
        <v>381</v>
      </c>
      <c r="I160" s="296" t="s">
        <v>351</v>
      </c>
      <c r="J160" s="296"/>
      <c r="K160" s="292"/>
    </row>
    <row r="161" spans="2:11" ht="15" customHeight="1">
      <c r="B161" s="298"/>
      <c r="C161" s="280"/>
      <c r="D161" s="280"/>
      <c r="E161" s="280"/>
      <c r="F161" s="280"/>
      <c r="G161" s="280"/>
      <c r="H161" s="280"/>
      <c r="I161" s="280"/>
      <c r="J161" s="280"/>
      <c r="K161" s="299"/>
    </row>
    <row r="162" spans="2:11" ht="18.75" customHeight="1">
      <c r="B162" s="245"/>
      <c r="C162" s="248"/>
      <c r="D162" s="248"/>
      <c r="E162" s="248"/>
      <c r="F162" s="270"/>
      <c r="G162" s="248"/>
      <c r="H162" s="248"/>
      <c r="I162" s="248"/>
      <c r="J162" s="248"/>
      <c r="K162" s="245"/>
    </row>
    <row r="163" spans="2:11" ht="18.75" customHeight="1">
      <c r="B163" s="256"/>
      <c r="C163" s="256"/>
      <c r="D163" s="256"/>
      <c r="E163" s="256"/>
      <c r="F163" s="256"/>
      <c r="G163" s="256"/>
      <c r="H163" s="256"/>
      <c r="I163" s="256"/>
      <c r="J163" s="256"/>
      <c r="K163" s="256"/>
    </row>
    <row r="164" spans="2:11" ht="7.5" customHeight="1">
      <c r="B164" s="235"/>
      <c r="C164" s="236"/>
      <c r="D164" s="236"/>
      <c r="E164" s="236"/>
      <c r="F164" s="236"/>
      <c r="G164" s="236"/>
      <c r="H164" s="236"/>
      <c r="I164" s="236"/>
      <c r="J164" s="236"/>
      <c r="K164" s="237"/>
    </row>
    <row r="165" spans="2:11" ht="45" customHeight="1">
      <c r="B165" s="238"/>
      <c r="C165" s="239" t="s">
        <v>382</v>
      </c>
      <c r="D165" s="239"/>
      <c r="E165" s="239"/>
      <c r="F165" s="239"/>
      <c r="G165" s="239"/>
      <c r="H165" s="239"/>
      <c r="I165" s="239"/>
      <c r="J165" s="239"/>
      <c r="K165" s="240"/>
    </row>
    <row r="166" spans="2:11" ht="17.25" customHeight="1">
      <c r="B166" s="238"/>
      <c r="C166" s="263" t="s">
        <v>310</v>
      </c>
      <c r="D166" s="263"/>
      <c r="E166" s="263"/>
      <c r="F166" s="263" t="s">
        <v>311</v>
      </c>
      <c r="G166" s="300"/>
      <c r="H166" s="301" t="s">
        <v>50</v>
      </c>
      <c r="I166" s="301" t="s">
        <v>53</v>
      </c>
      <c r="J166" s="263" t="s">
        <v>312</v>
      </c>
      <c r="K166" s="240"/>
    </row>
    <row r="167" spans="2:11" ht="17.25" customHeight="1">
      <c r="B167" s="241"/>
      <c r="C167" s="265" t="s">
        <v>313</v>
      </c>
      <c r="D167" s="265"/>
      <c r="E167" s="265"/>
      <c r="F167" s="266" t="s">
        <v>314</v>
      </c>
      <c r="G167" s="302"/>
      <c r="H167" s="303"/>
      <c r="I167" s="303"/>
      <c r="J167" s="265" t="s">
        <v>315</v>
      </c>
      <c r="K167" s="243"/>
    </row>
    <row r="168" spans="2:11" ht="5.25" customHeight="1">
      <c r="B168" s="271"/>
      <c r="C168" s="268"/>
      <c r="D168" s="268"/>
      <c r="E168" s="268"/>
      <c r="F168" s="268"/>
      <c r="G168" s="269"/>
      <c r="H168" s="268"/>
      <c r="I168" s="268"/>
      <c r="J168" s="268"/>
      <c r="K168" s="292"/>
    </row>
    <row r="169" spans="2:11" ht="15" customHeight="1">
      <c r="B169" s="271"/>
      <c r="C169" s="248" t="s">
        <v>319</v>
      </c>
      <c r="D169" s="248"/>
      <c r="E169" s="248"/>
      <c r="F169" s="270" t="s">
        <v>316</v>
      </c>
      <c r="G169" s="248"/>
      <c r="H169" s="248" t="s">
        <v>356</v>
      </c>
      <c r="I169" s="248" t="s">
        <v>318</v>
      </c>
      <c r="J169" s="248">
        <v>120</v>
      </c>
      <c r="K169" s="292"/>
    </row>
    <row r="170" spans="2:11" ht="15" customHeight="1">
      <c r="B170" s="271"/>
      <c r="C170" s="248" t="s">
        <v>365</v>
      </c>
      <c r="D170" s="248"/>
      <c r="E170" s="248"/>
      <c r="F170" s="270" t="s">
        <v>316</v>
      </c>
      <c r="G170" s="248"/>
      <c r="H170" s="248" t="s">
        <v>366</v>
      </c>
      <c r="I170" s="248" t="s">
        <v>318</v>
      </c>
      <c r="J170" s="248" t="s">
        <v>367</v>
      </c>
      <c r="K170" s="292"/>
    </row>
    <row r="171" spans="2:11" ht="15" customHeight="1">
      <c r="B171" s="271"/>
      <c r="C171" s="248" t="s">
        <v>264</v>
      </c>
      <c r="D171" s="248"/>
      <c r="E171" s="248"/>
      <c r="F171" s="270" t="s">
        <v>316</v>
      </c>
      <c r="G171" s="248"/>
      <c r="H171" s="248" t="s">
        <v>383</v>
      </c>
      <c r="I171" s="248" t="s">
        <v>318</v>
      </c>
      <c r="J171" s="248" t="s">
        <v>367</v>
      </c>
      <c r="K171" s="292"/>
    </row>
    <row r="172" spans="2:11" ht="15" customHeight="1">
      <c r="B172" s="271"/>
      <c r="C172" s="248" t="s">
        <v>321</v>
      </c>
      <c r="D172" s="248"/>
      <c r="E172" s="248"/>
      <c r="F172" s="270" t="s">
        <v>322</v>
      </c>
      <c r="G172" s="248"/>
      <c r="H172" s="248" t="s">
        <v>383</v>
      </c>
      <c r="I172" s="248" t="s">
        <v>318</v>
      </c>
      <c r="J172" s="248">
        <v>50</v>
      </c>
      <c r="K172" s="292"/>
    </row>
    <row r="173" spans="2:11" ht="15" customHeight="1">
      <c r="B173" s="271"/>
      <c r="C173" s="248" t="s">
        <v>324</v>
      </c>
      <c r="D173" s="248"/>
      <c r="E173" s="248"/>
      <c r="F173" s="270" t="s">
        <v>316</v>
      </c>
      <c r="G173" s="248"/>
      <c r="H173" s="248" t="s">
        <v>383</v>
      </c>
      <c r="I173" s="248" t="s">
        <v>326</v>
      </c>
      <c r="J173" s="248"/>
      <c r="K173" s="292"/>
    </row>
    <row r="174" spans="2:11" ht="15" customHeight="1">
      <c r="B174" s="271"/>
      <c r="C174" s="248" t="s">
        <v>335</v>
      </c>
      <c r="D174" s="248"/>
      <c r="E174" s="248"/>
      <c r="F174" s="270" t="s">
        <v>322</v>
      </c>
      <c r="G174" s="248"/>
      <c r="H174" s="248" t="s">
        <v>383</v>
      </c>
      <c r="I174" s="248" t="s">
        <v>318</v>
      </c>
      <c r="J174" s="248">
        <v>50</v>
      </c>
      <c r="K174" s="292"/>
    </row>
    <row r="175" spans="2:11" ht="15" customHeight="1">
      <c r="B175" s="271"/>
      <c r="C175" s="248" t="s">
        <v>343</v>
      </c>
      <c r="D175" s="248"/>
      <c r="E175" s="248"/>
      <c r="F175" s="270" t="s">
        <v>322</v>
      </c>
      <c r="G175" s="248"/>
      <c r="H175" s="248" t="s">
        <v>383</v>
      </c>
      <c r="I175" s="248" t="s">
        <v>318</v>
      </c>
      <c r="J175" s="248">
        <v>50</v>
      </c>
      <c r="K175" s="292"/>
    </row>
    <row r="176" spans="2:11" ht="15" customHeight="1">
      <c r="B176" s="271"/>
      <c r="C176" s="248" t="s">
        <v>341</v>
      </c>
      <c r="D176" s="248"/>
      <c r="E176" s="248"/>
      <c r="F176" s="270" t="s">
        <v>322</v>
      </c>
      <c r="G176" s="248"/>
      <c r="H176" s="248" t="s">
        <v>383</v>
      </c>
      <c r="I176" s="248" t="s">
        <v>318</v>
      </c>
      <c r="J176" s="248">
        <v>50</v>
      </c>
      <c r="K176" s="292"/>
    </row>
    <row r="177" spans="2:11" ht="15" customHeight="1">
      <c r="B177" s="271"/>
      <c r="C177" s="248" t="s">
        <v>95</v>
      </c>
      <c r="D177" s="248"/>
      <c r="E177" s="248"/>
      <c r="F177" s="270" t="s">
        <v>316</v>
      </c>
      <c r="G177" s="248"/>
      <c r="H177" s="248" t="s">
        <v>384</v>
      </c>
      <c r="I177" s="248" t="s">
        <v>385</v>
      </c>
      <c r="J177" s="248"/>
      <c r="K177" s="292"/>
    </row>
    <row r="178" spans="2:11" ht="15" customHeight="1">
      <c r="B178" s="271"/>
      <c r="C178" s="248" t="s">
        <v>53</v>
      </c>
      <c r="D178" s="248"/>
      <c r="E178" s="248"/>
      <c r="F178" s="270" t="s">
        <v>316</v>
      </c>
      <c r="G178" s="248"/>
      <c r="H178" s="248" t="s">
        <v>386</v>
      </c>
      <c r="I178" s="248" t="s">
        <v>387</v>
      </c>
      <c r="J178" s="248">
        <v>1</v>
      </c>
      <c r="K178" s="292"/>
    </row>
    <row r="179" spans="2:11" ht="15" customHeight="1">
      <c r="B179" s="271"/>
      <c r="C179" s="248" t="s">
        <v>49</v>
      </c>
      <c r="D179" s="248"/>
      <c r="E179" s="248"/>
      <c r="F179" s="270" t="s">
        <v>316</v>
      </c>
      <c r="G179" s="248"/>
      <c r="H179" s="248" t="s">
        <v>388</v>
      </c>
      <c r="I179" s="248" t="s">
        <v>318</v>
      </c>
      <c r="J179" s="248">
        <v>20</v>
      </c>
      <c r="K179" s="292"/>
    </row>
    <row r="180" spans="2:11" ht="15" customHeight="1">
      <c r="B180" s="271"/>
      <c r="C180" s="248" t="s">
        <v>50</v>
      </c>
      <c r="D180" s="248"/>
      <c r="E180" s="248"/>
      <c r="F180" s="270" t="s">
        <v>316</v>
      </c>
      <c r="G180" s="248"/>
      <c r="H180" s="248" t="s">
        <v>389</v>
      </c>
      <c r="I180" s="248" t="s">
        <v>318</v>
      </c>
      <c r="J180" s="248">
        <v>255</v>
      </c>
      <c r="K180" s="292"/>
    </row>
    <row r="181" spans="2:11" ht="15" customHeight="1">
      <c r="B181" s="271"/>
      <c r="C181" s="248" t="s">
        <v>96</v>
      </c>
      <c r="D181" s="248"/>
      <c r="E181" s="248"/>
      <c r="F181" s="270" t="s">
        <v>316</v>
      </c>
      <c r="G181" s="248"/>
      <c r="H181" s="248" t="s">
        <v>280</v>
      </c>
      <c r="I181" s="248" t="s">
        <v>318</v>
      </c>
      <c r="J181" s="248">
        <v>10</v>
      </c>
      <c r="K181" s="292"/>
    </row>
    <row r="182" spans="2:11" ht="15" customHeight="1">
      <c r="B182" s="271"/>
      <c r="C182" s="248" t="s">
        <v>97</v>
      </c>
      <c r="D182" s="248"/>
      <c r="E182" s="248"/>
      <c r="F182" s="270" t="s">
        <v>316</v>
      </c>
      <c r="G182" s="248"/>
      <c r="H182" s="248" t="s">
        <v>390</v>
      </c>
      <c r="I182" s="248" t="s">
        <v>351</v>
      </c>
      <c r="J182" s="248"/>
      <c r="K182" s="292"/>
    </row>
    <row r="183" spans="2:11" ht="15" customHeight="1">
      <c r="B183" s="271"/>
      <c r="C183" s="248" t="s">
        <v>391</v>
      </c>
      <c r="D183" s="248"/>
      <c r="E183" s="248"/>
      <c r="F183" s="270" t="s">
        <v>316</v>
      </c>
      <c r="G183" s="248"/>
      <c r="H183" s="248" t="s">
        <v>392</v>
      </c>
      <c r="I183" s="248" t="s">
        <v>351</v>
      </c>
      <c r="J183" s="248"/>
      <c r="K183" s="292"/>
    </row>
    <row r="184" spans="2:11" ht="15" customHeight="1">
      <c r="B184" s="271"/>
      <c r="C184" s="248" t="s">
        <v>380</v>
      </c>
      <c r="D184" s="248"/>
      <c r="E184" s="248"/>
      <c r="F184" s="270" t="s">
        <v>316</v>
      </c>
      <c r="G184" s="248"/>
      <c r="H184" s="248" t="s">
        <v>393</v>
      </c>
      <c r="I184" s="248" t="s">
        <v>351</v>
      </c>
      <c r="J184" s="248"/>
      <c r="K184" s="292"/>
    </row>
    <row r="185" spans="2:11" ht="15" customHeight="1">
      <c r="B185" s="271"/>
      <c r="C185" s="248" t="s">
        <v>99</v>
      </c>
      <c r="D185" s="248"/>
      <c r="E185" s="248"/>
      <c r="F185" s="270" t="s">
        <v>322</v>
      </c>
      <c r="G185" s="248"/>
      <c r="H185" s="248" t="s">
        <v>394</v>
      </c>
      <c r="I185" s="248" t="s">
        <v>318</v>
      </c>
      <c r="J185" s="248">
        <v>50</v>
      </c>
      <c r="K185" s="292"/>
    </row>
    <row r="186" spans="2:11" ht="15" customHeight="1">
      <c r="B186" s="271"/>
      <c r="C186" s="248" t="s">
        <v>395</v>
      </c>
      <c r="D186" s="248"/>
      <c r="E186" s="248"/>
      <c r="F186" s="270" t="s">
        <v>322</v>
      </c>
      <c r="G186" s="248"/>
      <c r="H186" s="248" t="s">
        <v>396</v>
      </c>
      <c r="I186" s="248" t="s">
        <v>397</v>
      </c>
      <c r="J186" s="248"/>
      <c r="K186" s="292"/>
    </row>
    <row r="187" spans="2:11" ht="15" customHeight="1">
      <c r="B187" s="271"/>
      <c r="C187" s="248" t="s">
        <v>398</v>
      </c>
      <c r="D187" s="248"/>
      <c r="E187" s="248"/>
      <c r="F187" s="270" t="s">
        <v>322</v>
      </c>
      <c r="G187" s="248"/>
      <c r="H187" s="248" t="s">
        <v>399</v>
      </c>
      <c r="I187" s="248" t="s">
        <v>397</v>
      </c>
      <c r="J187" s="248"/>
      <c r="K187" s="292"/>
    </row>
    <row r="188" spans="2:11" ht="15" customHeight="1">
      <c r="B188" s="271"/>
      <c r="C188" s="248" t="s">
        <v>400</v>
      </c>
      <c r="D188" s="248"/>
      <c r="E188" s="248"/>
      <c r="F188" s="270" t="s">
        <v>322</v>
      </c>
      <c r="G188" s="248"/>
      <c r="H188" s="248" t="s">
        <v>401</v>
      </c>
      <c r="I188" s="248" t="s">
        <v>397</v>
      </c>
      <c r="J188" s="248"/>
      <c r="K188" s="292"/>
    </row>
    <row r="189" spans="2:11" ht="15" customHeight="1">
      <c r="B189" s="271"/>
      <c r="C189" s="304" t="s">
        <v>402</v>
      </c>
      <c r="D189" s="248"/>
      <c r="E189" s="248"/>
      <c r="F189" s="270" t="s">
        <v>322</v>
      </c>
      <c r="G189" s="248"/>
      <c r="H189" s="248" t="s">
        <v>403</v>
      </c>
      <c r="I189" s="248" t="s">
        <v>404</v>
      </c>
      <c r="J189" s="305" t="s">
        <v>405</v>
      </c>
      <c r="K189" s="292"/>
    </row>
    <row r="190" spans="2:11" ht="15" customHeight="1">
      <c r="B190" s="271"/>
      <c r="C190" s="255" t="s">
        <v>38</v>
      </c>
      <c r="D190" s="248"/>
      <c r="E190" s="248"/>
      <c r="F190" s="270" t="s">
        <v>316</v>
      </c>
      <c r="G190" s="248"/>
      <c r="H190" s="245" t="s">
        <v>406</v>
      </c>
      <c r="I190" s="248" t="s">
        <v>407</v>
      </c>
      <c r="J190" s="248"/>
      <c r="K190" s="292"/>
    </row>
    <row r="191" spans="2:11" ht="15" customHeight="1">
      <c r="B191" s="271"/>
      <c r="C191" s="255" t="s">
        <v>408</v>
      </c>
      <c r="D191" s="248"/>
      <c r="E191" s="248"/>
      <c r="F191" s="270" t="s">
        <v>316</v>
      </c>
      <c r="G191" s="248"/>
      <c r="H191" s="248" t="s">
        <v>409</v>
      </c>
      <c r="I191" s="248" t="s">
        <v>351</v>
      </c>
      <c r="J191" s="248"/>
      <c r="K191" s="292"/>
    </row>
    <row r="192" spans="2:11" ht="15" customHeight="1">
      <c r="B192" s="271"/>
      <c r="C192" s="255" t="s">
        <v>410</v>
      </c>
      <c r="D192" s="248"/>
      <c r="E192" s="248"/>
      <c r="F192" s="270" t="s">
        <v>316</v>
      </c>
      <c r="G192" s="248"/>
      <c r="H192" s="248" t="s">
        <v>411</v>
      </c>
      <c r="I192" s="248" t="s">
        <v>351</v>
      </c>
      <c r="J192" s="248"/>
      <c r="K192" s="292"/>
    </row>
    <row r="193" spans="2:11" ht="15" customHeight="1">
      <c r="B193" s="271"/>
      <c r="C193" s="255" t="s">
        <v>412</v>
      </c>
      <c r="D193" s="248"/>
      <c r="E193" s="248"/>
      <c r="F193" s="270" t="s">
        <v>322</v>
      </c>
      <c r="G193" s="248"/>
      <c r="H193" s="248" t="s">
        <v>413</v>
      </c>
      <c r="I193" s="248" t="s">
        <v>351</v>
      </c>
      <c r="J193" s="248"/>
      <c r="K193" s="292"/>
    </row>
    <row r="194" spans="2:11" ht="15" customHeight="1">
      <c r="B194" s="298"/>
      <c r="C194" s="306"/>
      <c r="D194" s="280"/>
      <c r="E194" s="280"/>
      <c r="F194" s="280"/>
      <c r="G194" s="280"/>
      <c r="H194" s="280"/>
      <c r="I194" s="280"/>
      <c r="J194" s="280"/>
      <c r="K194" s="299"/>
    </row>
    <row r="195" spans="2:11" ht="18.75" customHeight="1">
      <c r="B195" s="245"/>
      <c r="C195" s="248"/>
      <c r="D195" s="248"/>
      <c r="E195" s="248"/>
      <c r="F195" s="270"/>
      <c r="G195" s="248"/>
      <c r="H195" s="248"/>
      <c r="I195" s="248"/>
      <c r="J195" s="248"/>
      <c r="K195" s="245"/>
    </row>
    <row r="196" spans="2:11" ht="18.75" customHeight="1">
      <c r="B196" s="245"/>
      <c r="C196" s="248"/>
      <c r="D196" s="248"/>
      <c r="E196" s="248"/>
      <c r="F196" s="270"/>
      <c r="G196" s="248"/>
      <c r="H196" s="248"/>
      <c r="I196" s="248"/>
      <c r="J196" s="248"/>
      <c r="K196" s="245"/>
    </row>
    <row r="197" spans="2:11" ht="18.75" customHeight="1">
      <c r="B197" s="256"/>
      <c r="C197" s="256"/>
      <c r="D197" s="256"/>
      <c r="E197" s="256"/>
      <c r="F197" s="256"/>
      <c r="G197" s="256"/>
      <c r="H197" s="256"/>
      <c r="I197" s="256"/>
      <c r="J197" s="256"/>
      <c r="K197" s="256"/>
    </row>
    <row r="198" spans="2:11" ht="13.5">
      <c r="B198" s="235"/>
      <c r="C198" s="236"/>
      <c r="D198" s="236"/>
      <c r="E198" s="236"/>
      <c r="F198" s="236"/>
      <c r="G198" s="236"/>
      <c r="H198" s="236"/>
      <c r="I198" s="236"/>
      <c r="J198" s="236"/>
      <c r="K198" s="237"/>
    </row>
    <row r="199" spans="2:11" ht="21">
      <c r="B199" s="238"/>
      <c r="C199" s="239" t="s">
        <v>414</v>
      </c>
      <c r="D199" s="239"/>
      <c r="E199" s="239"/>
      <c r="F199" s="239"/>
      <c r="G199" s="239"/>
      <c r="H199" s="239"/>
      <c r="I199" s="239"/>
      <c r="J199" s="239"/>
      <c r="K199" s="240"/>
    </row>
    <row r="200" spans="2:11" ht="25.5" customHeight="1">
      <c r="B200" s="238"/>
      <c r="C200" s="307" t="s">
        <v>415</v>
      </c>
      <c r="D200" s="307"/>
      <c r="E200" s="307"/>
      <c r="F200" s="307" t="s">
        <v>416</v>
      </c>
      <c r="G200" s="308"/>
      <c r="H200" s="307" t="s">
        <v>417</v>
      </c>
      <c r="I200" s="307"/>
      <c r="J200" s="307"/>
      <c r="K200" s="240"/>
    </row>
    <row r="201" spans="2:11" ht="5.25" customHeight="1">
      <c r="B201" s="271"/>
      <c r="C201" s="268"/>
      <c r="D201" s="268"/>
      <c r="E201" s="268"/>
      <c r="F201" s="268"/>
      <c r="G201" s="248"/>
      <c r="H201" s="268"/>
      <c r="I201" s="268"/>
      <c r="J201" s="268"/>
      <c r="K201" s="292"/>
    </row>
    <row r="202" spans="2:11" ht="15" customHeight="1">
      <c r="B202" s="271"/>
      <c r="C202" s="248" t="s">
        <v>407</v>
      </c>
      <c r="D202" s="248"/>
      <c r="E202" s="248"/>
      <c r="F202" s="270" t="s">
        <v>39</v>
      </c>
      <c r="G202" s="248"/>
      <c r="H202" s="248" t="s">
        <v>418</v>
      </c>
      <c r="I202" s="248"/>
      <c r="J202" s="248"/>
      <c r="K202" s="292"/>
    </row>
    <row r="203" spans="2:11" ht="15" customHeight="1">
      <c r="B203" s="271"/>
      <c r="C203" s="277"/>
      <c r="D203" s="248"/>
      <c r="E203" s="248"/>
      <c r="F203" s="270" t="s">
        <v>40</v>
      </c>
      <c r="G203" s="248"/>
      <c r="H203" s="248" t="s">
        <v>419</v>
      </c>
      <c r="I203" s="248"/>
      <c r="J203" s="248"/>
      <c r="K203" s="292"/>
    </row>
    <row r="204" spans="2:11" ht="15" customHeight="1">
      <c r="B204" s="271"/>
      <c r="C204" s="277"/>
      <c r="D204" s="248"/>
      <c r="E204" s="248"/>
      <c r="F204" s="270" t="s">
        <v>43</v>
      </c>
      <c r="G204" s="248"/>
      <c r="H204" s="248" t="s">
        <v>420</v>
      </c>
      <c r="I204" s="248"/>
      <c r="J204" s="248"/>
      <c r="K204" s="292"/>
    </row>
    <row r="205" spans="2:11" ht="15" customHeight="1">
      <c r="B205" s="271"/>
      <c r="C205" s="248"/>
      <c r="D205" s="248"/>
      <c r="E205" s="248"/>
      <c r="F205" s="270" t="s">
        <v>41</v>
      </c>
      <c r="G205" s="248"/>
      <c r="H205" s="248" t="s">
        <v>421</v>
      </c>
      <c r="I205" s="248"/>
      <c r="J205" s="248"/>
      <c r="K205" s="292"/>
    </row>
    <row r="206" spans="2:11" ht="15" customHeight="1">
      <c r="B206" s="271"/>
      <c r="C206" s="248"/>
      <c r="D206" s="248"/>
      <c r="E206" s="248"/>
      <c r="F206" s="270" t="s">
        <v>42</v>
      </c>
      <c r="G206" s="248"/>
      <c r="H206" s="248" t="s">
        <v>422</v>
      </c>
      <c r="I206" s="248"/>
      <c r="J206" s="248"/>
      <c r="K206" s="292"/>
    </row>
    <row r="207" spans="2:11" ht="15" customHeight="1">
      <c r="B207" s="271"/>
      <c r="C207" s="248"/>
      <c r="D207" s="248"/>
      <c r="E207" s="248"/>
      <c r="F207" s="270"/>
      <c r="G207" s="248"/>
      <c r="H207" s="248"/>
      <c r="I207" s="248"/>
      <c r="J207" s="248"/>
      <c r="K207" s="292"/>
    </row>
    <row r="208" spans="2:11" ht="15" customHeight="1">
      <c r="B208" s="271"/>
      <c r="C208" s="248" t="s">
        <v>363</v>
      </c>
      <c r="D208" s="248"/>
      <c r="E208" s="248"/>
      <c r="F208" s="270" t="s">
        <v>71</v>
      </c>
      <c r="G208" s="248"/>
      <c r="H208" s="248" t="s">
        <v>423</v>
      </c>
      <c r="I208" s="248"/>
      <c r="J208" s="248"/>
      <c r="K208" s="292"/>
    </row>
    <row r="209" spans="2:11" ht="15" customHeight="1">
      <c r="B209" s="271"/>
      <c r="C209" s="277"/>
      <c r="D209" s="248"/>
      <c r="E209" s="248"/>
      <c r="F209" s="270" t="s">
        <v>258</v>
      </c>
      <c r="G209" s="248"/>
      <c r="H209" s="248" t="s">
        <v>259</v>
      </c>
      <c r="I209" s="248"/>
      <c r="J209" s="248"/>
      <c r="K209" s="292"/>
    </row>
    <row r="210" spans="2:11" ht="15" customHeight="1">
      <c r="B210" s="271"/>
      <c r="C210" s="248"/>
      <c r="D210" s="248"/>
      <c r="E210" s="248"/>
      <c r="F210" s="270" t="s">
        <v>256</v>
      </c>
      <c r="G210" s="248"/>
      <c r="H210" s="248" t="s">
        <v>424</v>
      </c>
      <c r="I210" s="248"/>
      <c r="J210" s="248"/>
      <c r="K210" s="292"/>
    </row>
    <row r="211" spans="2:11" ht="15" customHeight="1">
      <c r="B211" s="309"/>
      <c r="C211" s="277"/>
      <c r="D211" s="277"/>
      <c r="E211" s="277"/>
      <c r="F211" s="270" t="s">
        <v>260</v>
      </c>
      <c r="G211" s="255"/>
      <c r="H211" s="296" t="s">
        <v>261</v>
      </c>
      <c r="I211" s="296"/>
      <c r="J211" s="296"/>
      <c r="K211" s="310"/>
    </row>
    <row r="212" spans="2:11" ht="15" customHeight="1">
      <c r="B212" s="309"/>
      <c r="C212" s="277"/>
      <c r="D212" s="277"/>
      <c r="E212" s="277"/>
      <c r="F212" s="270" t="s">
        <v>262</v>
      </c>
      <c r="G212" s="255"/>
      <c r="H212" s="296" t="s">
        <v>425</v>
      </c>
      <c r="I212" s="296"/>
      <c r="J212" s="296"/>
      <c r="K212" s="310"/>
    </row>
    <row r="213" spans="2:11" ht="15" customHeight="1">
      <c r="B213" s="309"/>
      <c r="C213" s="277"/>
      <c r="D213" s="277"/>
      <c r="E213" s="277"/>
      <c r="F213" s="311"/>
      <c r="G213" s="255"/>
      <c r="H213" s="312"/>
      <c r="I213" s="312"/>
      <c r="J213" s="312"/>
      <c r="K213" s="310"/>
    </row>
    <row r="214" spans="2:11" ht="15" customHeight="1">
      <c r="B214" s="309"/>
      <c r="C214" s="248" t="s">
        <v>387</v>
      </c>
      <c r="D214" s="277"/>
      <c r="E214" s="277"/>
      <c r="F214" s="270">
        <v>1</v>
      </c>
      <c r="G214" s="255"/>
      <c r="H214" s="296" t="s">
        <v>426</v>
      </c>
      <c r="I214" s="296"/>
      <c r="J214" s="296"/>
      <c r="K214" s="310"/>
    </row>
    <row r="215" spans="2:11" ht="15" customHeight="1">
      <c r="B215" s="309"/>
      <c r="C215" s="277"/>
      <c r="D215" s="277"/>
      <c r="E215" s="277"/>
      <c r="F215" s="270">
        <v>2</v>
      </c>
      <c r="G215" s="255"/>
      <c r="H215" s="296" t="s">
        <v>427</v>
      </c>
      <c r="I215" s="296"/>
      <c r="J215" s="296"/>
      <c r="K215" s="310"/>
    </row>
    <row r="216" spans="2:11" ht="15" customHeight="1">
      <c r="B216" s="309"/>
      <c r="C216" s="277"/>
      <c r="D216" s="277"/>
      <c r="E216" s="277"/>
      <c r="F216" s="270">
        <v>3</v>
      </c>
      <c r="G216" s="255"/>
      <c r="H216" s="296" t="s">
        <v>428</v>
      </c>
      <c r="I216" s="296"/>
      <c r="J216" s="296"/>
      <c r="K216" s="310"/>
    </row>
    <row r="217" spans="2:11" ht="15" customHeight="1">
      <c r="B217" s="309"/>
      <c r="C217" s="277"/>
      <c r="D217" s="277"/>
      <c r="E217" s="277"/>
      <c r="F217" s="270">
        <v>4</v>
      </c>
      <c r="G217" s="255"/>
      <c r="H217" s="296" t="s">
        <v>429</v>
      </c>
      <c r="I217" s="296"/>
      <c r="J217" s="296"/>
      <c r="K217" s="310"/>
    </row>
    <row r="218" spans="2:11" ht="12.75" customHeight="1">
      <c r="B218" s="313"/>
      <c r="C218" s="314"/>
      <c r="D218" s="314"/>
      <c r="E218" s="314"/>
      <c r="F218" s="314"/>
      <c r="G218" s="314"/>
      <c r="H218" s="314"/>
      <c r="I218" s="314"/>
      <c r="J218" s="314"/>
      <c r="K218" s="315"/>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DESKTOP-JJA4DNO\MESSOR COMPANY</dc:creator>
  <cp:keywords/>
  <dc:description/>
  <cp:lastModifiedBy>DESKTOP-JJA4DNO\MESSOR COMPANY</cp:lastModifiedBy>
  <dcterms:created xsi:type="dcterms:W3CDTF">2019-06-18T04:36:49Z</dcterms:created>
  <dcterms:modified xsi:type="dcterms:W3CDTF">2019-06-18T04:36:52Z</dcterms:modified>
  <cp:category/>
  <cp:version/>
  <cp:contentType/>
  <cp:contentStatus/>
</cp:coreProperties>
</file>