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420" windowWidth="23712" windowHeight="10512" activeTab="0"/>
  </bookViews>
  <sheets>
    <sheet name="Krycí list" sheetId="1" r:id="rId1"/>
    <sheet name="rekapitulace" sheetId="5" r:id="rId2"/>
    <sheet name="Položky " sheetId="4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 localSheetId="2">#REF!</definedName>
    <definedName name="Dodavka0">#REF!</definedName>
    <definedName name="HSV">#REF!</definedName>
    <definedName name="HSV0" localSheetId="2">#REF!</definedName>
    <definedName name="HSV0">#REF!</definedName>
    <definedName name="HZS">#REF!</definedName>
    <definedName name="HZS0" localSheetId="2">#REF!</definedName>
    <definedName name="HZS0">#REF!</definedName>
    <definedName name="JKSO">#REF!</definedName>
    <definedName name="MJ">#REF!</definedName>
    <definedName name="Mont">#REF!</definedName>
    <definedName name="Montaz0" localSheetId="2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'Krycí list'!$A$1:$I$32</definedName>
    <definedName name="_xlnm.Print_Area" localSheetId="2">'Položky '!$A$1:$I$79</definedName>
    <definedName name="PocetMJ">#REF!</definedName>
    <definedName name="Poznamka">#REF!</definedName>
    <definedName name="Projektant">#REF!</definedName>
    <definedName name="PSV">#REF!</definedName>
    <definedName name="PSV0" localSheetId="2">#REF!</definedName>
    <definedName name="PSV0">#REF!</definedName>
    <definedName name="SloupecCC" localSheetId="2">'Položky '!$G$12</definedName>
    <definedName name="SloupecCC">#REF!</definedName>
    <definedName name="SloupecCisloPol" localSheetId="2">'Položky '!$B$12</definedName>
    <definedName name="SloupecCisloPol">#REF!</definedName>
    <definedName name="SloupecCH" localSheetId="2">'Položky '!$I$12</definedName>
    <definedName name="SloupecCH">#REF!</definedName>
    <definedName name="SloupecJC" localSheetId="2">'Položky '!$F$12</definedName>
    <definedName name="SloupecJC">#REF!</definedName>
    <definedName name="SloupecJH" localSheetId="2">'Položky '!$H$12</definedName>
    <definedName name="SloupecJH">#REF!</definedName>
    <definedName name="SloupecMJ" localSheetId="2">'Položky '!$D$12</definedName>
    <definedName name="SloupecMJ">#REF!</definedName>
    <definedName name="SloupecMnozstvi" localSheetId="2">'Položky '!$E$12</definedName>
    <definedName name="SloupecMnozstvi">#REF!</definedName>
    <definedName name="SloupecNazPol" localSheetId="2">'Položky '!$C$12</definedName>
    <definedName name="SloupecNazPol">#REF!</definedName>
    <definedName name="SloupecPC" localSheetId="2">'Položky '!$A$12</definedName>
    <definedName name="SloupecPC">#REF!</definedName>
    <definedName name="solver_lin" localSheetId="2" hidden="1">0</definedName>
    <definedName name="solver_num" localSheetId="2" hidden="1">0</definedName>
    <definedName name="solver_opt" localSheetId="2" hidden="1">#REF!</definedName>
    <definedName name="solver_typ" localSheetId="2" hidden="1">1</definedName>
    <definedName name="solver_val" localSheetId="2" hidden="1">0</definedName>
    <definedName name="Typ" localSheetId="2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2">'Položky '!$1:$3</definedName>
  </definedNames>
  <calcPr calcId="162913"/>
</workbook>
</file>

<file path=xl/sharedStrings.xml><?xml version="1.0" encoding="utf-8"?>
<sst xmlns="http://schemas.openxmlformats.org/spreadsheetml/2006/main" count="372" uniqueCount="214">
  <si>
    <t xml:space="preserve"> </t>
  </si>
  <si>
    <t>ZRN celkem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</si>
  <si>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</si>
  <si>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</si>
  <si>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</si>
  <si>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</si>
  <si>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</si>
  <si>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</si>
  <si>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</si>
  <si>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</si>
  <si>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</si>
  <si>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</si>
  <si>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</si>
  <si>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</si>
  <si>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Polní cesta RCH2</t>
  </si>
  <si>
    <t>111 20-1102.R00</t>
  </si>
  <si>
    <t>Odstranění křovin i s kořeny na ploše do 10000 m2</t>
  </si>
  <si>
    <t>m2</t>
  </si>
  <si>
    <t>111 20-1401.R00</t>
  </si>
  <si>
    <t>Spálení křovin a stromů o průměru do 100 mm</t>
  </si>
  <si>
    <t>112 10-1101.R00</t>
  </si>
  <si>
    <t>Kácení stromů listnatých o průměru kmene 10-30 cm</t>
  </si>
  <si>
    <t>kus</t>
  </si>
  <si>
    <t>112 20-1101.R00</t>
  </si>
  <si>
    <t>Odstranění pařezů pod úrovní, o průměru 10 - 30 cm</t>
  </si>
  <si>
    <t>112 11-1111.R00</t>
  </si>
  <si>
    <t>Spálení větví všech druhů stromů</t>
  </si>
  <si>
    <t>122 30-1102.R00</t>
  </si>
  <si>
    <t>Odkopávky nezapažené v hor. 4 do 1000 m3</t>
  </si>
  <si>
    <t>m3</t>
  </si>
  <si>
    <t>Odkopávky nezapažené v hor. 4 do 1000 m3, 50%</t>
  </si>
  <si>
    <t>162 20-1465.R00</t>
  </si>
  <si>
    <t>Vod.přemístění kmenů listnatých, D 30cm  do 3000 m</t>
  </si>
  <si>
    <t>162 20-1475.R00</t>
  </si>
  <si>
    <t>Vodorovné přemístění pařezů  D 30 cm do 3000 m</t>
  </si>
  <si>
    <t>162 70-1105.R00</t>
  </si>
  <si>
    <t>Vodorovné přemístění výkopku z hor.1-4 do 10000 m (přebytek výkopu, skládka 35km)</t>
  </si>
  <si>
    <t>162 70-1109.R00</t>
  </si>
  <si>
    <t>Příplatek k vod. přemístění hor.1-4 za další 1 km  (25x)</t>
  </si>
  <si>
    <t>162 70-2199.R00</t>
  </si>
  <si>
    <t>Poplatek za skládku zeminy</t>
  </si>
  <si>
    <t>171 20-1201.R00</t>
  </si>
  <si>
    <t>Uložení sypaniny na skl.-modelace na výšku přes 2m</t>
  </si>
  <si>
    <t>174 10-1101.R00</t>
  </si>
  <si>
    <t>Zásyp podél komunikace</t>
  </si>
  <si>
    <t>181 10-1102.R00</t>
  </si>
  <si>
    <t>Úprava pláně v zářezech v hor. 1-4, se zhutněním</t>
  </si>
  <si>
    <t>182 20-1101.R00</t>
  </si>
  <si>
    <t>Svahování násypů</t>
  </si>
  <si>
    <t>182 10-1101.R00</t>
  </si>
  <si>
    <t>Svahování v zářezech v hor. 1 - 4</t>
  </si>
  <si>
    <t>184 10-2111.R00</t>
  </si>
  <si>
    <t>Výsadba dřevin s balem D do 20 cm, v rovině</t>
  </si>
  <si>
    <t>Osazení kůlů k dřevině s uvázáním, dl. kůlů do 2 m</t>
  </si>
  <si>
    <t>026-56042</t>
  </si>
  <si>
    <t>Dub zimní - Quercus petraea OK 20-25 cm</t>
  </si>
  <si>
    <t>026-55310</t>
  </si>
  <si>
    <t>Lípa - Tilia cordata  250 cm, obv. kmene 9-10 cm</t>
  </si>
  <si>
    <t>592-27518</t>
  </si>
  <si>
    <t>Žlabovka příkopová TBM-Q90-600</t>
  </si>
  <si>
    <t>5</t>
  </si>
  <si>
    <t>Komunikace</t>
  </si>
  <si>
    <t>565 16-1111.R00</t>
  </si>
  <si>
    <t>Vyrovnání podkladu z obal kam.ACP 16+, do 3m, tl. 8cm</t>
  </si>
  <si>
    <t>Podklad z obal kam.,do 3 m,tl. 8 cm</t>
  </si>
  <si>
    <t>564 85-1111.R00</t>
  </si>
  <si>
    <t>Podklad ze štěrkodrti po zhutnění tloušťky 15 cm</t>
  </si>
  <si>
    <t>569 74-1112.R00</t>
  </si>
  <si>
    <t>Zpevnění krajnic kamenivem drceným tl. 13 cm</t>
  </si>
  <si>
    <t>566 30-1111.R00</t>
  </si>
  <si>
    <t>Úprava krytu kamenivem drceným do 0,06 m3/m2</t>
  </si>
  <si>
    <t>573 21-1111.R00</t>
  </si>
  <si>
    <t>Postřik živičný spojovací z asfaltu 0,5-0,7 kg/m2</t>
  </si>
  <si>
    <t>573 11-1113.R00</t>
  </si>
  <si>
    <t>Postřik živičný infiltr.+ posyp, asfalt 1,5 kg/m2</t>
  </si>
  <si>
    <t>577 14-2212.R00</t>
  </si>
  <si>
    <t>Beton asfalt. ACO 11, š.nad 3 m, 5 cm</t>
  </si>
  <si>
    <t>Dlažba z lomového kamene,lože z kam.těž.do 5 cm včetně dodávky kamene tl.20cm, třída 1</t>
  </si>
  <si>
    <t>599 14-1111.R00</t>
  </si>
  <si>
    <t>Vyplnění spár asfaltovou emulzí</t>
  </si>
  <si>
    <t>m</t>
  </si>
  <si>
    <t>91</t>
  </si>
  <si>
    <t>Doplňující práce na komunikaci</t>
  </si>
  <si>
    <t>919 73-5112.R00</t>
  </si>
  <si>
    <t>Řezání stávajícího živičného krytu tl. 5 - 10 cm</t>
  </si>
  <si>
    <t>93</t>
  </si>
  <si>
    <t>Dokončovací práce inž.staveb</t>
  </si>
  <si>
    <t>938 90-9111.R00</t>
  </si>
  <si>
    <t>Odstranění nánosu s povrchu podkladu štěrkového</t>
  </si>
  <si>
    <t>POLNÍ CESTA RCH 2</t>
  </si>
  <si>
    <t>998 22-5192.R00</t>
  </si>
  <si>
    <t>Přesun hmot komunikace, příplatek do 2 km</t>
  </si>
  <si>
    <t>t</t>
  </si>
  <si>
    <t xml:space="preserve">Ostatní materiál </t>
  </si>
  <si>
    <t>594 11-1111.RT4</t>
  </si>
  <si>
    <t>4</t>
  </si>
  <si>
    <t>Vodorovné konstrukce</t>
  </si>
  <si>
    <t>452 31-8510.R00</t>
  </si>
  <si>
    <t>Zajišťovací práh z betonu</t>
  </si>
  <si>
    <t>564 83-1111.R00</t>
  </si>
  <si>
    <t>Podklad ze štěrkodrti po zhutnění tloušťky 10 cm</t>
  </si>
  <si>
    <t>594 51-1111.RT4</t>
  </si>
  <si>
    <t>Dlažba z lomového kamene,lože z B 7,5 do 5 cm včetně dodávky kamene tl.20cm, třída 3</t>
  </si>
  <si>
    <t>919 44-1211.R00</t>
  </si>
  <si>
    <t>Čelo propustku z lom. kamene z trub DN 30 - 50 cm</t>
  </si>
  <si>
    <t>919 51-2111.R00</t>
  </si>
  <si>
    <t>Zřízení propustku z trub DN 40 cm</t>
  </si>
  <si>
    <t>919 53-5555.R00</t>
  </si>
  <si>
    <t>Obetonování trub propustku betonem prostým C 8/10</t>
  </si>
  <si>
    <t>286-11764.A</t>
  </si>
  <si>
    <t>Trubka  korug.  DN 400 x 5000 mm PVC</t>
  </si>
  <si>
    <t>99</t>
  </si>
  <si>
    <t>Staveništní přesun hmot</t>
  </si>
  <si>
    <t>998 22-5111.R00</t>
  </si>
  <si>
    <t>Přesun hmot, pozemní komunikace, kryt živičný</t>
  </si>
  <si>
    <t>11</t>
  </si>
  <si>
    <t>Přípravné a přidružené práce</t>
  </si>
  <si>
    <t>12</t>
  </si>
  <si>
    <t>Odkopávky a prokopávky</t>
  </si>
  <si>
    <t>16</t>
  </si>
  <si>
    <t>Přemístění výkopu</t>
  </si>
  <si>
    <t>17</t>
  </si>
  <si>
    <t>Konstrukce ze zemin</t>
  </si>
  <si>
    <t>18</t>
  </si>
  <si>
    <t>Povrchové úpravy terénu</t>
  </si>
  <si>
    <t>56</t>
  </si>
  <si>
    <t>Podkladní vrstvy komunikací a zpevněných ploch</t>
  </si>
  <si>
    <t>57</t>
  </si>
  <si>
    <t>Kryty štěrkových a živičných zpevněných komunikací a zpevněných ploch</t>
  </si>
  <si>
    <t>59</t>
  </si>
  <si>
    <t>Dlažby a předlažby pozemních komunikací</t>
  </si>
  <si>
    <t>Celkové náklady</t>
  </si>
  <si>
    <t>PROPUSTKY</t>
  </si>
  <si>
    <t xml:space="preserve">                                        Rekapitulace</t>
  </si>
  <si>
    <t>Název stavby:</t>
  </si>
  <si>
    <t>Objednatel:</t>
  </si>
  <si>
    <t>SPÚ pobočka Příbram</t>
  </si>
  <si>
    <t>Druh stavby:</t>
  </si>
  <si>
    <t>Polní cesta</t>
  </si>
  <si>
    <t>Projektant:</t>
  </si>
  <si>
    <t>GALLO PRO s.r.o.</t>
  </si>
  <si>
    <t>Lokalita:</t>
  </si>
  <si>
    <t>Zpracováno dne:</t>
  </si>
  <si>
    <t>Zpracoval:</t>
  </si>
  <si>
    <t>Č</t>
  </si>
  <si>
    <t>Kód</t>
  </si>
  <si>
    <t>Zkrácený popis</t>
  </si>
  <si>
    <t>Náklady celkem (Kč)</t>
  </si>
  <si>
    <t>Celková hmotnost(t)</t>
  </si>
  <si>
    <t>polní cesta VPC6</t>
  </si>
  <si>
    <t>Přemístění výkopku</t>
  </si>
  <si>
    <t>Kryty štěrkových a živičných pozemních komunikací a zpevněných ploch</t>
  </si>
  <si>
    <t>Dlažby a předlažby pozemních komunikací a zpevněných ploch</t>
  </si>
  <si>
    <t>Doplňující konstrukce a práce na pozemních komunikacích a zpevněných plochách</t>
  </si>
  <si>
    <t>Ostatní materiál</t>
  </si>
  <si>
    <t>H</t>
  </si>
  <si>
    <t>Přesun sutí</t>
  </si>
  <si>
    <t>celkem</t>
  </si>
  <si>
    <t>Stavební rozpočet</t>
  </si>
  <si>
    <t>Obděnice</t>
  </si>
  <si>
    <t>Ing. Dana Vondráčková</t>
  </si>
  <si>
    <t>Dokončovací práce inž. Staveb</t>
  </si>
  <si>
    <t>Krycí list rozpočtu</t>
  </si>
  <si>
    <t>IČ/DIČ:</t>
  </si>
  <si>
    <t>Zhotovitel:</t>
  </si>
  <si>
    <t>Začátek výstavby:</t>
  </si>
  <si>
    <t>Konec výstavby:</t>
  </si>
  <si>
    <t>Položek:</t>
  </si>
  <si>
    <t>JKSO:</t>
  </si>
  <si>
    <t>Zpracovala:</t>
  </si>
  <si>
    <t>Datum:</t>
  </si>
  <si>
    <t>Rozpočtové náklady v Kč</t>
  </si>
  <si>
    <t>A</t>
  </si>
  <si>
    <t>Základní rozpočtové náklady</t>
  </si>
  <si>
    <t>B</t>
  </si>
  <si>
    <t>Ostatní náklady</t>
  </si>
  <si>
    <t>C</t>
  </si>
  <si>
    <t>Vedlejší náklady</t>
  </si>
  <si>
    <t>HSV</t>
  </si>
  <si>
    <t>PSV</t>
  </si>
  <si>
    <t>"M"</t>
  </si>
  <si>
    <t>Přesun hmot a sutí</t>
  </si>
  <si>
    <t>ON celkem</t>
  </si>
  <si>
    <t>Základ 0%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</si>
  <si>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</si>
  <si>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</si>
  <si>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</si>
  <si>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</si>
  <si>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</si>
  <si>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</si>
  <si>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</si>
  <si>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</si>
  <si>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Polní cesta RCH2, Obděnice</t>
  </si>
  <si>
    <t>GALLOPRO s.r.o.</t>
  </si>
  <si>
    <t>01312774</t>
  </si>
  <si>
    <t>27142094/CZ27142094</t>
  </si>
  <si>
    <t>vytyčení pozemku</t>
  </si>
  <si>
    <t>Geodet.zaměř. dokončného díla</t>
  </si>
  <si>
    <t>dokumentace skutečného provedení stavby ( 4 ks)</t>
  </si>
  <si>
    <t>Archeologický průzkum</t>
  </si>
  <si>
    <t>NUS celkem</t>
  </si>
  <si>
    <t>Zařízení staveniště 2%</t>
  </si>
  <si>
    <t>dočasné dopravní značení</t>
  </si>
  <si>
    <t>územní vlivy</t>
  </si>
  <si>
    <t>provozní vlivy</t>
  </si>
  <si>
    <t>statní</t>
  </si>
  <si>
    <t>NUS rozpočtu</t>
  </si>
  <si>
    <t>Propustky</t>
  </si>
  <si>
    <t>184-90-1111.R00</t>
  </si>
  <si>
    <t>Hloubení jamek pro vysazování rostlin do 0,70 m3</t>
  </si>
  <si>
    <t>183 10-1115.R00</t>
  </si>
  <si>
    <t>Vytyčení inženýrských sítí</t>
  </si>
  <si>
    <t>Zhotovení a instalace prezentační tabule</t>
  </si>
  <si>
    <t>Průzkumy a zkoušky mezbytné pro provádění a dokončení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</si>
</sst>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"/>
  </numFmts>
  <fonts count="2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doubleAccounting"/>
      <sz val="10"/>
      <color indexed="8"/>
      <name val="Arial"/>
      <family val="2"/>
    </font>
    <font>
      <sz val="2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13">
    <xf numFmtId="0" fontId="0" fillId="0" borderId="0" xfId="0"/>
    <xf numFmtId="3" fontId="0" fillId="0" borderId="0" xfId="0" applyNumberFormat="1"/>
    <xf numFmtId="0" fontId="5" fillId="0" borderId="0" xfId="0" applyFont="1"/>
    <xf numFmtId="4" fontId="0" fillId="0" borderId="0" xfId="0" applyNumberFormat="1"/>
    <xf numFmtId="0" fontId="0" fillId="0" borderId="0" xfId="20">
      <alignment/>
      <protection/>
    </xf>
    <xf numFmtId="49" fontId="4" fillId="0" borderId="1" xfId="20" applyNumberFormat="1" applyFont="1" applyFill="1" applyBorder="1">
      <alignment/>
      <protection/>
    </xf>
    <xf numFmtId="0" fontId="4" fillId="0" borderId="1" xfId="20" applyFont="1" applyFill="1" applyBorder="1" applyAlignment="1">
      <alignment horizontal="center"/>
      <protection/>
    </xf>
    <xf numFmtId="0" fontId="7" fillId="0" borderId="1" xfId="20" applyFont="1" applyFill="1" applyBorder="1">
      <alignment/>
      <protection/>
    </xf>
    <xf numFmtId="0" fontId="8" fillId="0" borderId="0" xfId="20" applyFont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0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4" fontId="10" fillId="0" borderId="0" xfId="20" applyNumberFormat="1" applyFont="1" applyBorder="1">
      <alignment/>
      <protection/>
    </xf>
    <xf numFmtId="0" fontId="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12" fillId="0" borderId="0" xfId="20" applyFont="1">
      <alignment/>
      <protection/>
    </xf>
    <xf numFmtId="0" fontId="11" fillId="0" borderId="1" xfId="20" applyFont="1" applyFill="1" applyBorder="1" applyAlignment="1">
      <alignment horizontal="center"/>
      <protection/>
    </xf>
    <xf numFmtId="49" fontId="11" fillId="0" borderId="1" xfId="20" applyNumberFormat="1" applyFont="1" applyFill="1" applyBorder="1" applyAlignment="1">
      <alignment horizontal="left"/>
      <protection/>
    </xf>
    <xf numFmtId="0" fontId="11" fillId="0" borderId="1" xfId="20" applyFont="1" applyFill="1" applyBorder="1">
      <alignment/>
      <protection/>
    </xf>
    <xf numFmtId="0" fontId="12" fillId="0" borderId="1" xfId="20" applyFont="1" applyFill="1" applyBorder="1" applyAlignment="1">
      <alignment horizontal="center"/>
      <protection/>
    </xf>
    <xf numFmtId="0" fontId="12" fillId="0" borderId="1" xfId="20" applyNumberFormat="1" applyFont="1" applyFill="1" applyBorder="1" applyAlignment="1">
      <alignment horizontal="right"/>
      <protection/>
    </xf>
    <xf numFmtId="0" fontId="12" fillId="0" borderId="1" xfId="20" applyNumberFormat="1" applyFont="1" applyFill="1" applyBorder="1">
      <alignment/>
      <protection/>
    </xf>
    <xf numFmtId="0" fontId="13" fillId="0" borderId="1" xfId="20" applyNumberFormat="1" applyFont="1" applyFill="1" applyBorder="1">
      <alignment/>
      <protection/>
    </xf>
    <xf numFmtId="0" fontId="0" fillId="0" borderId="1" xfId="20" applyFont="1" applyFill="1" applyBorder="1" applyAlignment="1">
      <alignment horizontal="center"/>
      <protection/>
    </xf>
    <xf numFmtId="49" fontId="0" fillId="0" borderId="1" xfId="20" applyNumberFormat="1" applyFont="1" applyFill="1" applyBorder="1" applyAlignment="1">
      <alignment horizontal="left"/>
      <protection/>
    </xf>
    <xf numFmtId="0" fontId="0" fillId="0" borderId="1" xfId="20" applyFont="1" applyFill="1" applyBorder="1" applyAlignment="1">
      <alignment wrapText="1"/>
      <protection/>
    </xf>
    <xf numFmtId="49" fontId="0" fillId="0" borderId="1" xfId="20" applyNumberFormat="1" applyFont="1" applyFill="1" applyBorder="1" applyAlignment="1">
      <alignment horizontal="center" shrinkToFit="1"/>
      <protection/>
    </xf>
    <xf numFmtId="4" fontId="0" fillId="0" borderId="1" xfId="20" applyNumberFormat="1" applyFont="1" applyFill="1" applyBorder="1" applyAlignment="1">
      <alignment horizontal="right"/>
      <protection/>
    </xf>
    <xf numFmtId="4" fontId="0" fillId="0" borderId="1" xfId="20" applyNumberFormat="1" applyFont="1" applyFill="1" applyBorder="1">
      <alignment/>
      <protection/>
    </xf>
    <xf numFmtId="164" fontId="0" fillId="0" borderId="1" xfId="20" applyNumberFormat="1" applyFont="1" applyFill="1" applyBorder="1">
      <alignment/>
      <protection/>
    </xf>
    <xf numFmtId="0" fontId="0" fillId="0" borderId="1" xfId="20" applyBorder="1">
      <alignment/>
      <protection/>
    </xf>
    <xf numFmtId="0" fontId="3" fillId="0" borderId="1" xfId="20" applyFont="1" applyBorder="1">
      <alignment/>
      <protection/>
    </xf>
    <xf numFmtId="0" fontId="0" fillId="0" borderId="1" xfId="20" applyBorder="1" applyAlignment="1">
      <alignment horizontal="right"/>
      <protection/>
    </xf>
    <xf numFmtId="0" fontId="4" fillId="0" borderId="1" xfId="20" applyNumberFormat="1" applyFont="1" applyFill="1" applyBorder="1" applyAlignment="1">
      <alignment horizontal="center"/>
      <protection/>
    </xf>
    <xf numFmtId="49" fontId="6" fillId="0" borderId="1" xfId="20" applyNumberFormat="1" applyFont="1" applyFill="1" applyBorder="1" applyAlignment="1">
      <alignment horizontal="left"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>
      <alignment wrapText="1"/>
      <protection/>
    </xf>
    <xf numFmtId="4" fontId="0" fillId="0" borderId="0" xfId="20" applyNumberFormat="1">
      <alignment/>
      <protection/>
    </xf>
    <xf numFmtId="0" fontId="6" fillId="2" borderId="0" xfId="20" applyFont="1" applyFill="1">
      <alignment/>
      <protection/>
    </xf>
    <xf numFmtId="0" fontId="6" fillId="2" borderId="0" xfId="20" applyFont="1" applyFill="1" applyAlignment="1">
      <alignment horizontal="right"/>
      <protection/>
    </xf>
    <xf numFmtId="4" fontId="6" fillId="2" borderId="0" xfId="20" applyNumberFormat="1" applyFont="1" applyFill="1">
      <alignment/>
      <protection/>
    </xf>
    <xf numFmtId="165" fontId="15" fillId="0" borderId="2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15" fillId="0" borderId="3" xfId="0" applyNumberFormat="1" applyFont="1" applyBorder="1" applyAlignment="1">
      <alignment horizontal="left" vertical="center"/>
    </xf>
    <xf numFmtId="49" fontId="16" fillId="3" borderId="4" xfId="0" applyNumberFormat="1" applyFont="1" applyFill="1" applyBorder="1" applyAlignment="1" applyProtection="1">
      <alignment horizontal="left" vertical="center"/>
      <protection/>
    </xf>
    <xf numFmtId="49" fontId="16" fillId="3" borderId="5" xfId="0" applyNumberFormat="1" applyFont="1" applyFill="1" applyBorder="1" applyAlignment="1" applyProtection="1">
      <alignment horizontal="center" vertical="center"/>
      <protection/>
    </xf>
    <xf numFmtId="49" fontId="16" fillId="3" borderId="6" xfId="0" applyNumberFormat="1" applyFont="1" applyFill="1" applyBorder="1" applyAlignment="1" applyProtection="1">
      <alignment horizontal="left" vertical="center"/>
      <protection/>
    </xf>
    <xf numFmtId="49" fontId="16" fillId="3" borderId="7" xfId="0" applyNumberFormat="1" applyFont="1" applyFill="1" applyBorder="1" applyAlignment="1" applyProtection="1">
      <alignment horizontal="left" vertical="center" wrapText="1"/>
      <protection/>
    </xf>
    <xf numFmtId="165" fontId="16" fillId="3" borderId="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16" fillId="4" borderId="8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165" fontId="16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1" xfId="0" applyNumberFormat="1" applyFont="1" applyFill="1" applyBorder="1" applyAlignment="1" applyProtection="1">
      <alignment horizontal="center" vertical="center"/>
      <protection/>
    </xf>
    <xf numFmtId="49" fontId="16" fillId="0" borderId="1" xfId="0" applyNumberFormat="1" applyFont="1" applyFill="1" applyBorder="1" applyAlignment="1" applyProtection="1">
      <alignment horizontal="left" vertical="center" wrapText="1"/>
      <protection/>
    </xf>
    <xf numFmtId="49" fontId="16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1" xfId="0" applyFont="1" applyBorder="1" applyAlignment="1">
      <alignment vertical="center"/>
    </xf>
    <xf numFmtId="165" fontId="16" fillId="0" borderId="11" xfId="0" applyNumberFormat="1" applyFont="1" applyFill="1" applyBorder="1" applyAlignment="1" applyProtection="1">
      <alignment horizontal="right" vertical="center"/>
      <protection/>
    </xf>
    <xf numFmtId="49" fontId="16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 wrapText="1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165" fontId="16" fillId="0" borderId="16" xfId="0" applyNumberFormat="1" applyFont="1" applyFill="1" applyBorder="1" applyAlignment="1" applyProtection="1">
      <alignment horizontal="right" vertical="center"/>
      <protection/>
    </xf>
    <xf numFmtId="49" fontId="16" fillId="4" borderId="12" xfId="0" applyNumberFormat="1" applyFont="1" applyFill="1" applyBorder="1" applyAlignment="1" applyProtection="1">
      <alignment horizontal="left" vertical="center"/>
      <protection/>
    </xf>
    <xf numFmtId="2" fontId="16" fillId="0" borderId="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17" xfId="0" applyNumberFormat="1" applyFont="1" applyFill="1" applyBorder="1" applyAlignment="1" applyProtection="1">
      <alignment horizontal="left" vertical="center" wrapText="1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5" fontId="16" fillId="0" borderId="18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horizontal="left" vertical="center" wrapText="1"/>
      <protection/>
    </xf>
    <xf numFmtId="49" fontId="15" fillId="0" borderId="20" xfId="0" applyNumberFormat="1" applyFont="1" applyFill="1" applyBorder="1" applyAlignment="1" applyProtection="1">
      <alignment horizontal="left" vertical="center"/>
      <protection/>
    </xf>
    <xf numFmtId="4" fontId="17" fillId="0" borderId="21" xfId="0" applyNumberFormat="1" applyFont="1" applyBorder="1" applyAlignment="1">
      <alignment vertical="center"/>
    </xf>
    <xf numFmtId="165" fontId="16" fillId="0" borderId="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65" fontId="15" fillId="0" borderId="22" xfId="0" applyNumberFormat="1" applyFont="1" applyBorder="1" applyAlignment="1">
      <alignment horizontal="left" vertical="center"/>
    </xf>
    <xf numFmtId="165" fontId="15" fillId="0" borderId="23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64" fontId="16" fillId="0" borderId="11" xfId="0" applyNumberFormat="1" applyFont="1" applyFill="1" applyBorder="1" applyAlignment="1" applyProtection="1">
      <alignment horizontal="right" vertical="center"/>
      <protection/>
    </xf>
    <xf numFmtId="4" fontId="16" fillId="0" borderId="17" xfId="0" applyNumberFormat="1" applyFont="1" applyFill="1" applyBorder="1" applyAlignment="1">
      <alignment vertical="center"/>
    </xf>
    <xf numFmtId="49" fontId="16" fillId="5" borderId="24" xfId="0" applyNumberFormat="1" applyFont="1" applyFill="1" applyBorder="1" applyAlignment="1" applyProtection="1">
      <alignment horizontal="center" vertical="center"/>
      <protection/>
    </xf>
    <xf numFmtId="49" fontId="16" fillId="5" borderId="25" xfId="0" applyNumberFormat="1" applyFont="1" applyFill="1" applyBorder="1" applyAlignment="1" applyProtection="1">
      <alignment horizontal="left" vertical="center" wrapText="1"/>
      <protection/>
    </xf>
    <xf numFmtId="49" fontId="16" fillId="5" borderId="25" xfId="0" applyNumberFormat="1" applyFont="1" applyFill="1" applyBorder="1" applyAlignment="1" applyProtection="1">
      <alignment horizontal="left" vertical="center"/>
      <protection/>
    </xf>
    <xf numFmtId="4" fontId="16" fillId="5" borderId="26" xfId="0" applyNumberFormat="1" applyFont="1" applyFill="1" applyBorder="1" applyAlignment="1" applyProtection="1">
      <alignment horizontal="right" vertical="center"/>
      <protection/>
    </xf>
    <xf numFmtId="165" fontId="16" fillId="5" borderId="27" xfId="0" applyNumberFormat="1" applyFont="1" applyFill="1" applyBorder="1" applyAlignment="1" applyProtection="1">
      <alignment horizontal="right" vertical="center"/>
      <protection/>
    </xf>
    <xf numFmtId="49" fontId="16" fillId="5" borderId="13" xfId="0" applyNumberFormat="1" applyFont="1" applyFill="1" applyBorder="1" applyAlignment="1" applyProtection="1">
      <alignment horizontal="center" vertical="center"/>
      <protection/>
    </xf>
    <xf numFmtId="49" fontId="16" fillId="5" borderId="13" xfId="0" applyNumberFormat="1" applyFont="1" applyFill="1" applyBorder="1" applyAlignment="1" applyProtection="1">
      <alignment horizontal="left" vertical="center" wrapText="1"/>
      <protection/>
    </xf>
    <xf numFmtId="49" fontId="16" fillId="5" borderId="13" xfId="0" applyNumberFormat="1" applyFont="1" applyFill="1" applyBorder="1" applyAlignment="1" applyProtection="1">
      <alignment horizontal="left" vertical="center"/>
      <protection/>
    </xf>
    <xf numFmtId="0" fontId="16" fillId="2" borderId="1" xfId="0" applyFont="1" applyFill="1" applyBorder="1" applyAlignment="1">
      <alignment vertical="center"/>
    </xf>
    <xf numFmtId="165" fontId="16" fillId="5" borderId="9" xfId="0" applyNumberFormat="1" applyFont="1" applyFill="1" applyBorder="1" applyAlignment="1" applyProtection="1">
      <alignment horizontal="right" vertical="center"/>
      <protection/>
    </xf>
    <xf numFmtId="49" fontId="22" fillId="6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0" applyNumberFormat="1" applyFont="1" applyFill="1" applyBorder="1" applyAlignment="1" applyProtection="1">
      <alignment horizontal="right" vertical="center"/>
      <protection/>
    </xf>
    <xf numFmtId="2" fontId="25" fillId="0" borderId="1" xfId="0" applyNumberFormat="1" applyFont="1" applyFill="1" applyBorder="1" applyAlignment="1" applyProtection="1">
      <alignment horizontal="right" vertical="center"/>
      <protection/>
    </xf>
    <xf numFmtId="49" fontId="25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28" xfId="0" applyNumberFormat="1" applyFont="1" applyFill="1" applyBorder="1" applyAlignment="1" applyProtection="1">
      <alignment vertical="center"/>
      <protection/>
    </xf>
    <xf numFmtId="0" fontId="19" fillId="0" borderId="29" xfId="0" applyNumberFormat="1" applyFont="1" applyFill="1" applyBorder="1" applyAlignment="1" applyProtection="1">
      <alignment vertical="center"/>
      <protection/>
    </xf>
    <xf numFmtId="0" fontId="24" fillId="6" borderId="30" xfId="0" applyNumberFormat="1" applyFont="1" applyFill="1" applyBorder="1" applyAlignment="1" applyProtection="1">
      <alignment horizontal="right" vertical="center"/>
      <protection/>
    </xf>
    <xf numFmtId="0" fontId="19" fillId="0" borderId="31" xfId="0" applyNumberFormat="1" applyFont="1" applyFill="1" applyBorder="1" applyAlignment="1" applyProtection="1">
      <alignment vertical="center"/>
      <protection/>
    </xf>
    <xf numFmtId="0" fontId="19" fillId="0" borderId="32" xfId="0" applyNumberFormat="1" applyFont="1" applyFill="1" applyBorder="1" applyAlignment="1" applyProtection="1">
      <alignment vertical="center"/>
      <protection/>
    </xf>
    <xf numFmtId="4" fontId="24" fillId="6" borderId="30" xfId="0" applyNumberFormat="1" applyFont="1" applyFill="1" applyBorder="1" applyAlignment="1" applyProtection="1">
      <alignment horizontal="right" vertical="center"/>
      <protection/>
    </xf>
    <xf numFmtId="0" fontId="19" fillId="0" borderId="33" xfId="0" applyNumberFormat="1" applyFont="1" applyFill="1" applyBorder="1" applyAlignment="1" applyProtection="1">
      <alignment vertical="center"/>
      <protection/>
    </xf>
    <xf numFmtId="49" fontId="22" fillId="6" borderId="10" xfId="0" applyNumberFormat="1" applyFont="1" applyFill="1" applyBorder="1" applyAlignment="1" applyProtection="1">
      <alignment horizontal="center" vertical="center"/>
      <protection/>
    </xf>
    <xf numFmtId="49" fontId="24" fillId="0" borderId="34" xfId="0" applyNumberFormat="1" applyFont="1" applyFill="1" applyBorder="1" applyAlignment="1" applyProtection="1">
      <alignment horizontal="left" vertical="center"/>
      <protection/>
    </xf>
    <xf numFmtId="4" fontId="25" fillId="0" borderId="11" xfId="0" applyNumberFormat="1" applyFont="1" applyFill="1" applyBorder="1" applyAlignment="1" applyProtection="1">
      <alignment horizontal="right" vertical="center"/>
      <protection/>
    </xf>
    <xf numFmtId="49" fontId="24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right" vertical="center"/>
      <protection/>
    </xf>
    <xf numFmtId="49" fontId="25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35" xfId="0" applyNumberFormat="1" applyFont="1" applyFill="1" applyBorder="1" applyAlignment="1" applyProtection="1">
      <alignment vertical="center"/>
      <protection/>
    </xf>
    <xf numFmtId="0" fontId="19" fillId="0" borderId="36" xfId="0" applyNumberFormat="1" applyFont="1" applyFill="1" applyBorder="1" applyAlignment="1" applyProtection="1">
      <alignment vertical="center"/>
      <protection/>
    </xf>
    <xf numFmtId="0" fontId="19" fillId="0" borderId="37" xfId="0" applyNumberFormat="1" applyFont="1" applyFill="1" applyBorder="1" applyAlignment="1" applyProtection="1">
      <alignment vertical="center"/>
      <protection/>
    </xf>
    <xf numFmtId="4" fontId="24" fillId="6" borderId="38" xfId="0" applyNumberFormat="1" applyFont="1" applyFill="1" applyBorder="1" applyAlignment="1" applyProtection="1">
      <alignment horizontal="right" vertical="center"/>
      <protection/>
    </xf>
    <xf numFmtId="0" fontId="19" fillId="0" borderId="39" xfId="0" applyNumberFormat="1" applyFont="1" applyFill="1" applyBorder="1" applyAlignment="1" applyProtection="1">
      <alignment vertical="center"/>
      <protection/>
    </xf>
    <xf numFmtId="0" fontId="19" fillId="0" borderId="40" xfId="0" applyNumberFormat="1" applyFont="1" applyFill="1" applyBorder="1" applyAlignment="1" applyProtection="1">
      <alignment vertical="center"/>
      <protection/>
    </xf>
    <xf numFmtId="49" fontId="25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vertical="center"/>
    </xf>
    <xf numFmtId="49" fontId="25" fillId="0" borderId="44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3" xfId="0" applyNumberFormat="1" applyFont="1" applyFill="1" applyBorder="1" applyAlignment="1" applyProtection="1">
      <alignment horizontal="left" vertical="center"/>
      <protection/>
    </xf>
    <xf numFmtId="49" fontId="24" fillId="6" borderId="35" xfId="0" applyNumberFormat="1" applyFont="1" applyFill="1" applyBorder="1" applyAlignment="1" applyProtection="1">
      <alignment horizontal="left" vertical="center"/>
      <protection/>
    </xf>
    <xf numFmtId="0" fontId="24" fillId="6" borderId="28" xfId="0" applyNumberFormat="1" applyFont="1" applyFill="1" applyBorder="1" applyAlignment="1" applyProtection="1">
      <alignment horizontal="left" vertical="center"/>
      <protection/>
    </xf>
    <xf numFmtId="49" fontId="24" fillId="6" borderId="45" xfId="0" applyNumberFormat="1" applyFont="1" applyFill="1" applyBorder="1" applyAlignment="1" applyProtection="1">
      <alignment horizontal="left" vertical="center"/>
      <protection/>
    </xf>
    <xf numFmtId="49" fontId="24" fillId="0" borderId="35" xfId="0" applyNumberFormat="1" applyFont="1" applyFill="1" applyBorder="1" applyAlignment="1" applyProtection="1">
      <alignment horizontal="left" vertical="center"/>
      <protection/>
    </xf>
    <xf numFmtId="0" fontId="24" fillId="0" borderId="30" xfId="0" applyNumberFormat="1" applyFont="1" applyFill="1" applyBorder="1" applyAlignment="1" applyProtection="1">
      <alignment horizontal="left" vertical="center"/>
      <protection/>
    </xf>
    <xf numFmtId="49" fontId="25" fillId="0" borderId="45" xfId="0" applyNumberFormat="1" applyFont="1" applyFill="1" applyBorder="1" applyAlignment="1" applyProtection="1">
      <alignment horizontal="left" vertical="center"/>
      <protection/>
    </xf>
    <xf numFmtId="0" fontId="25" fillId="0" borderId="30" xfId="0" applyNumberFormat="1" applyFont="1" applyFill="1" applyBorder="1" applyAlignment="1" applyProtection="1">
      <alignment horizontal="left" vertical="center"/>
      <protection/>
    </xf>
    <xf numFmtId="49" fontId="26" fillId="0" borderId="45" xfId="0" applyNumberFormat="1" applyFont="1" applyFill="1" applyBorder="1" applyAlignment="1" applyProtection="1">
      <alignment horizontal="left" vertical="center" wrapText="1"/>
      <protection/>
    </xf>
    <xf numFmtId="0" fontId="26" fillId="0" borderId="30" xfId="0" applyNumberFormat="1" applyFont="1" applyFill="1" applyBorder="1" applyAlignment="1" applyProtection="1">
      <alignment horizontal="left" vertical="center" wrapText="1"/>
      <protection/>
    </xf>
    <xf numFmtId="49" fontId="25" fillId="0" borderId="46" xfId="0" applyNumberFormat="1" applyFont="1" applyFill="1" applyBorder="1" applyAlignment="1" applyProtection="1">
      <alignment horizontal="left" vertical="center"/>
      <protection/>
    </xf>
    <xf numFmtId="0" fontId="25" fillId="0" borderId="22" xfId="0" applyNumberFormat="1" applyFont="1" applyFill="1" applyBorder="1" applyAlignment="1" applyProtection="1">
      <alignment horizontal="left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/>
    </xf>
    <xf numFmtId="49" fontId="25" fillId="0" borderId="47" xfId="0" applyNumberFormat="1" applyFont="1" applyFill="1" applyBorder="1" applyAlignment="1" applyProtection="1">
      <alignment horizontal="left" vertical="center"/>
      <protection/>
    </xf>
    <xf numFmtId="0" fontId="25" fillId="0" borderId="48" xfId="0" applyNumberFormat="1" applyFont="1" applyFill="1" applyBorder="1" applyAlignment="1" applyProtection="1">
      <alignment horizontal="left" vertical="center"/>
      <protection/>
    </xf>
    <xf numFmtId="0" fontId="25" fillId="0" borderId="2" xfId="0" applyNumberFormat="1" applyFont="1" applyFill="1" applyBorder="1" applyAlignment="1" applyProtection="1">
      <alignment horizontal="left" vertical="center"/>
      <protection/>
    </xf>
    <xf numFmtId="49" fontId="24" fillId="0" borderId="45" xfId="0" applyNumberFormat="1" applyFont="1" applyFill="1" applyBorder="1" applyAlignment="1" applyProtection="1">
      <alignment horizontal="left" vertical="center"/>
      <protection/>
    </xf>
    <xf numFmtId="49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26" fillId="0" borderId="45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14" fontId="19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49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49" fontId="23" fillId="0" borderId="45" xfId="0" applyNumberFormat="1" applyFont="1" applyFill="1" applyBorder="1" applyAlignment="1" applyProtection="1">
      <alignment horizontal="left" vertical="center"/>
      <protection/>
    </xf>
    <xf numFmtId="0" fontId="23" fillId="0" borderId="30" xfId="0" applyNumberFormat="1" applyFont="1" applyFill="1" applyBorder="1" applyAlignment="1" applyProtection="1">
      <alignment horizontal="left" vertical="center"/>
      <protection/>
    </xf>
    <xf numFmtId="0" fontId="23" fillId="0" borderId="38" xfId="0" applyNumberFormat="1" applyFont="1" applyFill="1" applyBorder="1" applyAlignment="1" applyProtection="1">
      <alignment horizontal="left" vertical="center"/>
      <protection/>
    </xf>
    <xf numFmtId="49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8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49" fontId="18" fillId="0" borderId="51" xfId="0" applyNumberFormat="1" applyFont="1" applyFill="1" applyBorder="1" applyAlignment="1" applyProtection="1">
      <alignment horizontal="center" vertical="center"/>
      <protection/>
    </xf>
    <xf numFmtId="49" fontId="19" fillId="0" borderId="52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49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" xfId="0" applyNumberFormat="1" applyFont="1" applyFill="1" applyBorder="1" applyAlignment="1" applyProtection="1">
      <alignment horizontal="left" vertical="center"/>
      <protection/>
    </xf>
    <xf numFmtId="49" fontId="15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14" fontId="15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49" fontId="16" fillId="0" borderId="48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49" fontId="0" fillId="0" borderId="45" xfId="20" applyNumberFormat="1" applyFont="1" applyBorder="1" applyAlignment="1">
      <alignment horizontal="center"/>
      <protection/>
    </xf>
    <xf numFmtId="49" fontId="0" fillId="0" borderId="30" xfId="20" applyNumberFormat="1" applyFont="1" applyBorder="1" applyAlignment="1">
      <alignment horizontal="center"/>
      <protection/>
    </xf>
    <xf numFmtId="0" fontId="0" fillId="0" borderId="45" xfId="20" applyBorder="1" applyAlignment="1">
      <alignment horizontal="left" shrinkToFit="1"/>
      <protection/>
    </xf>
    <xf numFmtId="0" fontId="0" fillId="0" borderId="28" xfId="20" applyBorder="1" applyAlignment="1">
      <alignment horizontal="left" shrinkToFit="1"/>
      <protection/>
    </xf>
    <xf numFmtId="0" fontId="0" fillId="0" borderId="30" xfId="20" applyBorder="1" applyAlignment="1">
      <alignment horizontal="left" shrinkToFit="1"/>
      <protection/>
    </xf>
    <xf numFmtId="0" fontId="0" fillId="2" borderId="45" xfId="20" applyFont="1" applyFill="1" applyBorder="1" applyAlignment="1">
      <alignment/>
      <protection/>
    </xf>
    <xf numFmtId="0" fontId="0" fillId="2" borderId="28" xfId="20" applyFont="1" applyFill="1" applyBorder="1" applyAlignment="1">
      <alignment/>
      <protection/>
    </xf>
    <xf numFmtId="0" fontId="0" fillId="2" borderId="30" xfId="20" applyFont="1" applyFill="1" applyBorder="1" applyAlignment="1">
      <alignment/>
      <protection/>
    </xf>
    <xf numFmtId="0" fontId="0" fillId="2" borderId="1" xfId="20" applyFont="1" applyFill="1" applyBorder="1" applyAlignment="1">
      <alignment/>
      <protection/>
    </xf>
    <xf numFmtId="0" fontId="0" fillId="0" borderId="1" xfId="0" applyBorder="1" applyAlignment="1">
      <alignment/>
    </xf>
    <xf numFmtId="49" fontId="15" fillId="0" borderId="46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26" fillId="0" borderId="45" xfId="0" applyNumberFormat="1" applyFont="1" applyFill="1" applyBorder="1" applyAlignment="1" applyProtection="1">
      <alignment horizontal="left" vertical="center"/>
      <protection/>
    </xf>
    <xf numFmtId="0" fontId="26" fillId="0" borderId="30" xfId="0" applyNumberFormat="1" applyFont="1" applyFill="1" applyBorder="1" applyAlignment="1" applyProtection="1">
      <alignment horizontal="left" vertical="center"/>
      <protection/>
    </xf>
    <xf numFmtId="49" fontId="26" fillId="0" borderId="45" xfId="0" applyNumberFormat="1" applyFont="1" applyFill="1" applyBorder="1" applyAlignment="1" applyProtection="1">
      <alignment horizontal="left" vertical="center" wrapText="1" shrinkToFit="1"/>
      <protection/>
    </xf>
    <xf numFmtId="0" fontId="25" fillId="0" borderId="30" xfId="0" applyNumberFormat="1" applyFont="1" applyFill="1" applyBorder="1" applyAlignment="1" applyProtection="1">
      <alignment horizontal="left" vertical="center" wrapText="1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"/>
  <sheetViews>
    <sheetView tabSelected="1" workbookViewId="0" topLeftCell="A7">
      <selection activeCell="D20" sqref="D20:E20"/>
    </sheetView>
  </sheetViews>
  <sheetFormatPr defaultColWidth="9.00390625" defaultRowHeight="12.75"/>
  <cols>
    <col min="1" max="1" width="20.50390625" style="0" bestFit="1" customWidth="1"/>
    <col min="2" max="2" width="20.50390625" style="0" customWidth="1"/>
    <col min="3" max="3" width="32.50390625" style="0" customWidth="1"/>
    <col min="4" max="4" width="16.625" style="0" customWidth="1"/>
    <col min="5" max="5" width="19.50390625" style="0" customWidth="1"/>
    <col min="6" max="6" width="20.00390625" style="0" customWidth="1"/>
    <col min="7" max="7" width="11.875" style="0" customWidth="1"/>
    <col min="8" max="8" width="10.625" style="0" customWidth="1"/>
    <col min="9" max="9" width="20.125" style="0" bestFit="1" customWidth="1"/>
  </cols>
  <sheetData>
    <row r="1" spans="1:57" ht="30">
      <c r="A1" s="169" t="s">
        <v>162</v>
      </c>
      <c r="B1" s="170"/>
      <c r="C1" s="170"/>
      <c r="D1" s="170"/>
      <c r="E1" s="170"/>
      <c r="F1" s="170"/>
      <c r="G1" s="170"/>
      <c r="H1" s="170"/>
      <c r="I1" s="171"/>
      <c r="BA1" s="1"/>
      <c r="BB1" s="1"/>
      <c r="BC1" s="1"/>
      <c r="BD1" s="1"/>
      <c r="BE1" s="1"/>
    </row>
    <row r="2" spans="1:9" ht="12.75">
      <c r="A2" s="172" t="s">
        <v>134</v>
      </c>
      <c r="B2" s="173"/>
      <c r="C2" s="174" t="s">
        <v>192</v>
      </c>
      <c r="D2" s="175"/>
      <c r="E2" s="177" t="s">
        <v>135</v>
      </c>
      <c r="F2" s="177" t="s">
        <v>136</v>
      </c>
      <c r="G2" s="173"/>
      <c r="H2" s="177" t="s">
        <v>163</v>
      </c>
      <c r="I2" s="178" t="s">
        <v>194</v>
      </c>
    </row>
    <row r="3" spans="1:9" ht="28.5" customHeight="1">
      <c r="A3" s="168"/>
      <c r="B3" s="162"/>
      <c r="C3" s="176"/>
      <c r="D3" s="176"/>
      <c r="E3" s="162"/>
      <c r="F3" s="162"/>
      <c r="G3" s="162"/>
      <c r="H3" s="162"/>
      <c r="I3" s="179"/>
    </row>
    <row r="4" spans="1:9" ht="17.25" customHeight="1">
      <c r="A4" s="161" t="s">
        <v>137</v>
      </c>
      <c r="B4" s="162"/>
      <c r="C4" s="165" t="s">
        <v>192</v>
      </c>
      <c r="D4" s="162"/>
      <c r="E4" s="165" t="s">
        <v>139</v>
      </c>
      <c r="F4" s="165" t="s">
        <v>193</v>
      </c>
      <c r="G4" s="162"/>
      <c r="H4" s="165" t="s">
        <v>163</v>
      </c>
      <c r="I4" s="166" t="s">
        <v>195</v>
      </c>
    </row>
    <row r="5" spans="1:9" ht="15.9" customHeight="1">
      <c r="A5" s="168"/>
      <c r="B5" s="162"/>
      <c r="C5" s="162"/>
      <c r="D5" s="162"/>
      <c r="E5" s="162"/>
      <c r="F5" s="162"/>
      <c r="G5" s="162"/>
      <c r="H5" s="162"/>
      <c r="I5" s="167"/>
    </row>
    <row r="6" spans="1:9" ht="15.9" customHeight="1">
      <c r="A6" s="161" t="s">
        <v>141</v>
      </c>
      <c r="B6" s="162"/>
      <c r="C6" s="165" t="s">
        <v>159</v>
      </c>
      <c r="D6" s="162"/>
      <c r="E6" s="165" t="s">
        <v>164</v>
      </c>
      <c r="F6" s="165"/>
      <c r="G6" s="162"/>
      <c r="H6" s="165" t="s">
        <v>163</v>
      </c>
      <c r="I6" s="166"/>
    </row>
    <row r="7" spans="1:9" ht="15.9" customHeight="1">
      <c r="A7" s="168"/>
      <c r="B7" s="162"/>
      <c r="C7" s="162"/>
      <c r="D7" s="162"/>
      <c r="E7" s="162"/>
      <c r="F7" s="162"/>
      <c r="G7" s="162"/>
      <c r="H7" s="162"/>
      <c r="I7" s="167"/>
    </row>
    <row r="8" spans="1:9" ht="15.9" customHeight="1">
      <c r="A8" s="161" t="s">
        <v>165</v>
      </c>
      <c r="B8" s="162"/>
      <c r="C8" s="165" t="s">
        <v>0</v>
      </c>
      <c r="D8" s="162"/>
      <c r="E8" s="165" t="s">
        <v>166</v>
      </c>
      <c r="F8" s="162"/>
      <c r="G8" s="162"/>
      <c r="H8" s="165" t="s">
        <v>167</v>
      </c>
      <c r="I8" s="166"/>
    </row>
    <row r="9" spans="1:9" ht="15.9" customHeight="1">
      <c r="A9" s="168"/>
      <c r="B9" s="162"/>
      <c r="C9" s="162"/>
      <c r="D9" s="162"/>
      <c r="E9" s="162"/>
      <c r="F9" s="162"/>
      <c r="G9" s="162"/>
      <c r="H9" s="162"/>
      <c r="I9" s="167"/>
    </row>
    <row r="10" spans="1:9" ht="15.9" customHeight="1">
      <c r="A10" s="161" t="s">
        <v>168</v>
      </c>
      <c r="B10" s="162"/>
      <c r="C10" s="165"/>
      <c r="D10" s="162"/>
      <c r="E10" s="165" t="s">
        <v>169</v>
      </c>
      <c r="F10" s="165" t="s">
        <v>160</v>
      </c>
      <c r="G10" s="162"/>
      <c r="H10" s="165" t="s">
        <v>170</v>
      </c>
      <c r="I10" s="153"/>
    </row>
    <row r="11" spans="1:9" ht="15.9" customHeight="1">
      <c r="A11" s="163"/>
      <c r="B11" s="164"/>
      <c r="C11" s="164"/>
      <c r="D11" s="164"/>
      <c r="E11" s="164"/>
      <c r="F11" s="164"/>
      <c r="G11" s="164"/>
      <c r="H11" s="164"/>
      <c r="I11" s="154"/>
    </row>
    <row r="12" spans="1:9" ht="15.9" customHeight="1">
      <c r="A12" s="155" t="s">
        <v>171</v>
      </c>
      <c r="B12" s="156"/>
      <c r="C12" s="156"/>
      <c r="D12" s="156"/>
      <c r="E12" s="156"/>
      <c r="F12" s="156"/>
      <c r="G12" s="156"/>
      <c r="H12" s="156"/>
      <c r="I12" s="157"/>
    </row>
    <row r="13" spans="1:9" ht="15.9" customHeight="1">
      <c r="A13" s="114" t="s">
        <v>172</v>
      </c>
      <c r="B13" s="158" t="s">
        <v>173</v>
      </c>
      <c r="C13" s="159"/>
      <c r="D13" s="103" t="s">
        <v>174</v>
      </c>
      <c r="E13" s="158" t="s">
        <v>175</v>
      </c>
      <c r="F13" s="159"/>
      <c r="G13" s="103" t="s">
        <v>176</v>
      </c>
      <c r="H13" s="158" t="s">
        <v>177</v>
      </c>
      <c r="I13" s="160"/>
    </row>
    <row r="14" spans="1:9" ht="25.5" customHeight="1">
      <c r="A14" s="115" t="s">
        <v>178</v>
      </c>
      <c r="B14" s="126"/>
      <c r="C14" s="127"/>
      <c r="D14" s="140" t="s">
        <v>196</v>
      </c>
      <c r="E14" s="141"/>
      <c r="F14" s="104"/>
      <c r="G14" s="149" t="s">
        <v>201</v>
      </c>
      <c r="H14" s="150"/>
      <c r="I14" s="116">
        <f>ROUND(C22*(2.5/100),2)</f>
        <v>0</v>
      </c>
    </row>
    <row r="15" spans="1:9" ht="19.5" customHeight="1">
      <c r="A15" s="117"/>
      <c r="B15" s="128"/>
      <c r="C15" s="129"/>
      <c r="D15" s="140" t="s">
        <v>197</v>
      </c>
      <c r="E15" s="141"/>
      <c r="F15" s="104"/>
      <c r="G15" s="149" t="s">
        <v>202</v>
      </c>
      <c r="H15" s="150"/>
      <c r="I15" s="118"/>
    </row>
    <row r="16" spans="1:9" ht="23.25" customHeight="1">
      <c r="A16" s="115" t="s">
        <v>179</v>
      </c>
      <c r="B16" s="126"/>
      <c r="C16" s="127"/>
      <c r="D16" s="151" t="s">
        <v>198</v>
      </c>
      <c r="E16" s="152"/>
      <c r="F16" s="104"/>
      <c r="G16" s="149" t="s">
        <v>203</v>
      </c>
      <c r="H16" s="150"/>
      <c r="I16" s="118"/>
    </row>
    <row r="17" spans="1:9" ht="24" customHeight="1">
      <c r="A17" s="117"/>
      <c r="B17" s="128"/>
      <c r="C17" s="129"/>
      <c r="D17" s="140" t="s">
        <v>199</v>
      </c>
      <c r="E17" s="141"/>
      <c r="F17" s="105"/>
      <c r="G17" s="149" t="s">
        <v>204</v>
      </c>
      <c r="H17" s="150"/>
      <c r="I17" s="118"/>
    </row>
    <row r="18" spans="1:9" ht="15.6">
      <c r="A18" s="115" t="s">
        <v>180</v>
      </c>
      <c r="B18" s="126"/>
      <c r="C18" s="127"/>
      <c r="D18" s="209" t="s">
        <v>211</v>
      </c>
      <c r="E18" s="210"/>
      <c r="F18" s="106"/>
      <c r="G18" s="149" t="s">
        <v>205</v>
      </c>
      <c r="H18" s="150"/>
      <c r="I18" s="118"/>
    </row>
    <row r="19" spans="1:9" ht="26.25" customHeight="1">
      <c r="A19" s="117"/>
      <c r="B19" s="128"/>
      <c r="C19" s="129"/>
      <c r="D19" s="209" t="s">
        <v>212</v>
      </c>
      <c r="E19" s="210"/>
      <c r="F19" s="106"/>
      <c r="G19" s="149" t="s">
        <v>206</v>
      </c>
      <c r="H19" s="150"/>
      <c r="I19" s="118"/>
    </row>
    <row r="20" spans="1:9" ht="22.8" customHeight="1">
      <c r="A20" s="136" t="s">
        <v>154</v>
      </c>
      <c r="B20" s="137"/>
      <c r="C20" s="104"/>
      <c r="D20" s="211" t="s">
        <v>213</v>
      </c>
      <c r="E20" s="212"/>
      <c r="F20" s="106"/>
      <c r="G20" s="138"/>
      <c r="H20" s="139"/>
      <c r="I20" s="119"/>
    </row>
    <row r="21" spans="1:9" ht="15.6">
      <c r="A21" s="136" t="s">
        <v>181</v>
      </c>
      <c r="B21" s="137"/>
      <c r="C21" s="104"/>
      <c r="D21" s="138"/>
      <c r="E21" s="139"/>
      <c r="F21" s="106"/>
      <c r="G21" s="138"/>
      <c r="H21" s="139"/>
      <c r="I21" s="119"/>
    </row>
    <row r="22" spans="1:9" ht="15.6">
      <c r="A22" s="136" t="s">
        <v>1</v>
      </c>
      <c r="B22" s="137"/>
      <c r="C22" s="104"/>
      <c r="D22" s="148" t="s">
        <v>182</v>
      </c>
      <c r="E22" s="137"/>
      <c r="F22" s="104">
        <f>SUM(F14:F17)</f>
        <v>0</v>
      </c>
      <c r="G22" s="148" t="s">
        <v>200</v>
      </c>
      <c r="H22" s="137"/>
      <c r="I22" s="116">
        <f>I14</f>
        <v>0</v>
      </c>
    </row>
    <row r="23" spans="1:9" ht="12.75">
      <c r="A23" s="120"/>
      <c r="B23" s="107"/>
      <c r="C23" s="107"/>
      <c r="D23" s="108"/>
      <c r="E23" s="108"/>
      <c r="F23" s="108"/>
      <c r="G23" s="108"/>
      <c r="H23" s="108"/>
      <c r="I23" s="121"/>
    </row>
    <row r="24" spans="1:9" ht="15.6">
      <c r="A24" s="133" t="s">
        <v>183</v>
      </c>
      <c r="B24" s="134"/>
      <c r="C24" s="109"/>
      <c r="D24" s="110"/>
      <c r="E24" s="111"/>
      <c r="F24" s="111"/>
      <c r="G24" s="111"/>
      <c r="H24" s="111"/>
      <c r="I24" s="122"/>
    </row>
    <row r="25" spans="1:9" s="2" customFormat="1" ht="19.5" customHeight="1">
      <c r="A25" s="133"/>
      <c r="B25" s="134"/>
      <c r="C25" s="109"/>
      <c r="D25" s="135"/>
      <c r="E25" s="134"/>
      <c r="F25" s="109"/>
      <c r="G25" s="135" t="s">
        <v>184</v>
      </c>
      <c r="H25" s="134"/>
      <c r="I25" s="123">
        <f>C26</f>
        <v>0</v>
      </c>
    </row>
    <row r="26" spans="1:9" ht="15.6">
      <c r="A26" s="133" t="s">
        <v>185</v>
      </c>
      <c r="B26" s="134"/>
      <c r="C26" s="112"/>
      <c r="D26" s="135" t="s">
        <v>186</v>
      </c>
      <c r="E26" s="134"/>
      <c r="F26" s="112">
        <f>ROUND(C26*(21/100),2)</f>
        <v>0</v>
      </c>
      <c r="G26" s="135" t="s">
        <v>187</v>
      </c>
      <c r="H26" s="134"/>
      <c r="I26" s="123">
        <f>F26+C26</f>
        <v>0</v>
      </c>
    </row>
    <row r="27" spans="1:9" ht="13.8" thickBot="1">
      <c r="A27" s="124"/>
      <c r="B27" s="113"/>
      <c r="C27" s="113"/>
      <c r="D27" s="113"/>
      <c r="E27" s="113"/>
      <c r="F27" s="113"/>
      <c r="G27" s="113"/>
      <c r="H27" s="113"/>
      <c r="I27" s="125"/>
    </row>
    <row r="28" spans="1:9" ht="14.25" customHeight="1">
      <c r="A28" s="145" t="s">
        <v>188</v>
      </c>
      <c r="B28" s="146"/>
      <c r="C28" s="147"/>
      <c r="D28" s="145" t="s">
        <v>189</v>
      </c>
      <c r="E28" s="146"/>
      <c r="F28" s="147"/>
      <c r="G28" s="145" t="s">
        <v>190</v>
      </c>
      <c r="H28" s="146"/>
      <c r="I28" s="147"/>
    </row>
    <row r="29" spans="1:9" ht="12.75" customHeight="1">
      <c r="A29" s="130"/>
      <c r="B29" s="131"/>
      <c r="C29" s="132"/>
      <c r="D29" s="130"/>
      <c r="E29" s="131"/>
      <c r="F29" s="132"/>
      <c r="G29" s="130"/>
      <c r="H29" s="131"/>
      <c r="I29" s="132"/>
    </row>
    <row r="30" spans="1:9" ht="15">
      <c r="A30" s="130"/>
      <c r="B30" s="131"/>
      <c r="C30" s="132"/>
      <c r="D30" s="130"/>
      <c r="E30" s="131"/>
      <c r="F30" s="132"/>
      <c r="G30" s="130"/>
      <c r="H30" s="131"/>
      <c r="I30" s="132"/>
    </row>
    <row r="31" spans="1:9" ht="15">
      <c r="A31" s="130"/>
      <c r="B31" s="131"/>
      <c r="C31" s="132"/>
      <c r="D31" s="130"/>
      <c r="E31" s="131"/>
      <c r="F31" s="132"/>
      <c r="G31" s="130"/>
      <c r="H31" s="131"/>
      <c r="I31" s="132"/>
    </row>
    <row r="32" spans="1:9" ht="15.6" thickBot="1">
      <c r="A32" s="142" t="s">
        <v>191</v>
      </c>
      <c r="B32" s="143"/>
      <c r="C32" s="144"/>
      <c r="D32" s="142" t="s">
        <v>191</v>
      </c>
      <c r="E32" s="143"/>
      <c r="F32" s="144"/>
      <c r="G32" s="142" t="s">
        <v>191</v>
      </c>
      <c r="H32" s="143"/>
      <c r="I32" s="144"/>
    </row>
    <row r="33" ht="12.75">
      <c r="H33" t="s">
        <v>0</v>
      </c>
    </row>
    <row r="34" ht="12.75">
      <c r="H34" t="s">
        <v>0</v>
      </c>
    </row>
    <row r="35" ht="12.75">
      <c r="H35" t="s">
        <v>0</v>
      </c>
    </row>
    <row r="36" ht="12.75">
      <c r="H36" t="s">
        <v>0</v>
      </c>
    </row>
  </sheetData>
  <mergeCells count="81">
    <mergeCell ref="F4:G5"/>
    <mergeCell ref="H4:H5"/>
    <mergeCell ref="A1:I1"/>
    <mergeCell ref="A2:B3"/>
    <mergeCell ref="C2:D3"/>
    <mergeCell ref="E2:E3"/>
    <mergeCell ref="F2:G3"/>
    <mergeCell ref="H2:H3"/>
    <mergeCell ref="I2:I3"/>
    <mergeCell ref="I4:I5"/>
    <mergeCell ref="I6:I7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A4:B5"/>
    <mergeCell ref="C4:D5"/>
    <mergeCell ref="E4:E5"/>
    <mergeCell ref="I10:I11"/>
    <mergeCell ref="A12:I12"/>
    <mergeCell ref="B13:C13"/>
    <mergeCell ref="E13:F13"/>
    <mergeCell ref="H13:I13"/>
    <mergeCell ref="A10:B11"/>
    <mergeCell ref="C10:D11"/>
    <mergeCell ref="E10:E11"/>
    <mergeCell ref="F10:G11"/>
    <mergeCell ref="H10:H11"/>
    <mergeCell ref="G14:H14"/>
    <mergeCell ref="D15:E15"/>
    <mergeCell ref="G15:H15"/>
    <mergeCell ref="D16:E16"/>
    <mergeCell ref="G16:H16"/>
    <mergeCell ref="G20:H20"/>
    <mergeCell ref="A21:B21"/>
    <mergeCell ref="D21:E21"/>
    <mergeCell ref="G21:H21"/>
    <mergeCell ref="D17:E17"/>
    <mergeCell ref="G17:H17"/>
    <mergeCell ref="D18:E18"/>
    <mergeCell ref="G18:H18"/>
    <mergeCell ref="D19:E19"/>
    <mergeCell ref="G19:H19"/>
    <mergeCell ref="G26:H26"/>
    <mergeCell ref="A28:C28"/>
    <mergeCell ref="D28:F28"/>
    <mergeCell ref="G28:I28"/>
    <mergeCell ref="A22:B22"/>
    <mergeCell ref="D22:E22"/>
    <mergeCell ref="G22:H22"/>
    <mergeCell ref="A24:B24"/>
    <mergeCell ref="A25:B25"/>
    <mergeCell ref="D25:E25"/>
    <mergeCell ref="G25:H25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B14:C15"/>
    <mergeCell ref="B16:C17"/>
    <mergeCell ref="B18:C19"/>
    <mergeCell ref="A31:C31"/>
    <mergeCell ref="D31:F31"/>
    <mergeCell ref="A26:B26"/>
    <mergeCell ref="D26:E26"/>
    <mergeCell ref="A20:B20"/>
    <mergeCell ref="D20:E20"/>
    <mergeCell ref="D14:E14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7">
      <selection activeCell="C34" sqref="C34"/>
    </sheetView>
  </sheetViews>
  <sheetFormatPr defaultColWidth="9.00390625" defaultRowHeight="12.75"/>
  <cols>
    <col min="1" max="1" width="0.12890625" style="0" customWidth="1"/>
    <col min="2" max="2" width="15.00390625" style="0" customWidth="1"/>
    <col min="3" max="3" width="58.375" style="0" customWidth="1"/>
    <col min="4" max="4" width="15.375" style="0" customWidth="1"/>
    <col min="5" max="5" width="20.125" style="0" customWidth="1"/>
    <col min="6" max="6" width="12.50390625" style="0" customWidth="1"/>
    <col min="7" max="7" width="12.50390625" style="0" bestFit="1" customWidth="1"/>
    <col min="9" max="9" width="10.125" style="0" bestFit="1" customWidth="1"/>
  </cols>
  <sheetData>
    <row r="1" spans="1:7" ht="23.4" thickBot="1">
      <c r="A1" s="185" t="s">
        <v>133</v>
      </c>
      <c r="B1" s="186"/>
      <c r="C1" s="186"/>
      <c r="D1" s="186"/>
      <c r="E1" s="186"/>
      <c r="F1" s="186"/>
      <c r="G1" s="186"/>
    </row>
    <row r="2" spans="1:7" ht="12.75">
      <c r="A2" s="187" t="s">
        <v>134</v>
      </c>
      <c r="B2" s="188"/>
      <c r="C2" s="189" t="s">
        <v>14</v>
      </c>
      <c r="D2" s="191" t="s">
        <v>135</v>
      </c>
      <c r="E2" s="191" t="s">
        <v>136</v>
      </c>
      <c r="F2" s="44"/>
      <c r="G2" s="45"/>
    </row>
    <row r="3" spans="1:7" ht="12.75">
      <c r="A3" s="182"/>
      <c r="B3" s="181"/>
      <c r="C3" s="190"/>
      <c r="D3" s="183"/>
      <c r="E3" s="183"/>
      <c r="F3" s="46"/>
      <c r="G3" s="45"/>
    </row>
    <row r="4" spans="1:7" ht="12.75">
      <c r="A4" s="180" t="s">
        <v>137</v>
      </c>
      <c r="B4" s="181"/>
      <c r="C4" s="183" t="s">
        <v>138</v>
      </c>
      <c r="D4" s="183" t="s">
        <v>139</v>
      </c>
      <c r="E4" s="184" t="s">
        <v>140</v>
      </c>
      <c r="F4" s="46"/>
      <c r="G4" s="45"/>
    </row>
    <row r="5" spans="1:7" ht="12.75">
      <c r="A5" s="182"/>
      <c r="B5" s="181"/>
      <c r="C5" s="181"/>
      <c r="D5" s="183"/>
      <c r="E5" s="184"/>
      <c r="F5" s="46"/>
      <c r="G5" s="45"/>
    </row>
    <row r="6" spans="1:7" ht="12.75">
      <c r="A6" s="180" t="s">
        <v>141</v>
      </c>
      <c r="B6" s="181"/>
      <c r="C6" s="183" t="s">
        <v>159</v>
      </c>
      <c r="D6" s="183" t="s">
        <v>142</v>
      </c>
      <c r="E6" s="184">
        <v>41753</v>
      </c>
      <c r="F6" s="46"/>
      <c r="G6" s="45"/>
    </row>
    <row r="7" spans="1:7" ht="12.75">
      <c r="A7" s="182"/>
      <c r="B7" s="181"/>
      <c r="C7" s="181"/>
      <c r="D7" s="181"/>
      <c r="E7" s="181"/>
      <c r="F7" s="46"/>
      <c r="G7" s="45"/>
    </row>
    <row r="8" spans="1:7" ht="12.75">
      <c r="A8" s="180" t="s">
        <v>143</v>
      </c>
      <c r="B8" s="183"/>
      <c r="C8" s="183" t="s">
        <v>160</v>
      </c>
      <c r="D8" s="183"/>
      <c r="E8" s="45"/>
      <c r="F8" s="46"/>
      <c r="G8" s="45"/>
    </row>
    <row r="9" spans="1:7" ht="13.8" thickBot="1">
      <c r="A9" s="180"/>
      <c r="B9" s="183"/>
      <c r="C9" s="183"/>
      <c r="D9" s="181"/>
      <c r="E9" s="45"/>
      <c r="F9" s="46"/>
      <c r="G9" s="45"/>
    </row>
    <row r="10" spans="1:7" ht="27" thickBot="1">
      <c r="A10" s="47" t="s">
        <v>144</v>
      </c>
      <c r="B10" s="48" t="s">
        <v>145</v>
      </c>
      <c r="C10" s="47" t="s">
        <v>146</v>
      </c>
      <c r="D10" s="49"/>
      <c r="E10" s="50" t="s">
        <v>147</v>
      </c>
      <c r="F10" s="51" t="s">
        <v>148</v>
      </c>
      <c r="G10" s="52"/>
    </row>
    <row r="11" spans="1:7" ht="13.8" thickBot="1">
      <c r="A11" s="53" t="s">
        <v>0</v>
      </c>
      <c r="B11" s="93"/>
      <c r="C11" s="94" t="s">
        <v>149</v>
      </c>
      <c r="D11" s="95" t="s">
        <v>0</v>
      </c>
      <c r="E11" s="96"/>
      <c r="F11" s="97"/>
      <c r="G11" s="54"/>
    </row>
    <row r="12" spans="1:7" ht="12.75">
      <c r="A12" s="57" t="s">
        <v>0</v>
      </c>
      <c r="B12" s="58" t="s">
        <v>115</v>
      </c>
      <c r="C12" s="59" t="s">
        <v>116</v>
      </c>
      <c r="D12" s="60" t="s">
        <v>0</v>
      </c>
      <c r="E12" s="89"/>
      <c r="F12" s="62">
        <f>SUM('Položky '!I16:I18)</f>
        <v>0.043250000000000004</v>
      </c>
      <c r="G12" s="56"/>
    </row>
    <row r="13" spans="1:9" ht="12.75">
      <c r="A13" s="57" t="s">
        <v>0</v>
      </c>
      <c r="B13" s="58" t="s">
        <v>117</v>
      </c>
      <c r="C13" s="59" t="s">
        <v>118</v>
      </c>
      <c r="D13" s="60" t="s">
        <v>0</v>
      </c>
      <c r="E13" s="89"/>
      <c r="F13" s="62">
        <v>0</v>
      </c>
      <c r="G13" s="56"/>
      <c r="I13" s="3"/>
    </row>
    <row r="14" spans="1:9" ht="12.75">
      <c r="A14" s="57" t="s">
        <v>0</v>
      </c>
      <c r="B14" s="58" t="s">
        <v>119</v>
      </c>
      <c r="C14" s="59" t="s">
        <v>150</v>
      </c>
      <c r="D14" s="60" t="s">
        <v>0</v>
      </c>
      <c r="E14" s="89"/>
      <c r="F14" s="62">
        <v>0</v>
      </c>
      <c r="G14" s="56"/>
      <c r="I14" s="3"/>
    </row>
    <row r="15" spans="1:9" ht="12.75">
      <c r="A15" s="57" t="s">
        <v>0</v>
      </c>
      <c r="B15" s="58" t="s">
        <v>121</v>
      </c>
      <c r="C15" s="59" t="s">
        <v>122</v>
      </c>
      <c r="D15" s="60" t="s">
        <v>0</v>
      </c>
      <c r="E15" s="89"/>
      <c r="F15" s="62">
        <v>0</v>
      </c>
      <c r="G15" s="56"/>
      <c r="I15" s="3"/>
    </row>
    <row r="16" spans="1:7" ht="12.75">
      <c r="A16" s="57" t="s">
        <v>0</v>
      </c>
      <c r="B16" s="58" t="s">
        <v>123</v>
      </c>
      <c r="C16" s="59" t="s">
        <v>124</v>
      </c>
      <c r="D16" s="60" t="s">
        <v>0</v>
      </c>
      <c r="E16" s="89"/>
      <c r="F16" s="62">
        <f>'Položky '!I38</f>
        <v>0.00025</v>
      </c>
      <c r="G16" s="56"/>
    </row>
    <row r="17" spans="1:7" ht="12.75">
      <c r="A17" s="57" t="s">
        <v>0</v>
      </c>
      <c r="B17" s="58" t="s">
        <v>125</v>
      </c>
      <c r="C17" s="59" t="s">
        <v>126</v>
      </c>
      <c r="D17" s="60" t="s">
        <v>0</v>
      </c>
      <c r="E17" s="89"/>
      <c r="F17" s="62">
        <f>SUM('Položky '!I41:I46)</f>
        <v>2410.6411318</v>
      </c>
      <c r="G17" s="56"/>
    </row>
    <row r="18" spans="1:7" ht="26.4">
      <c r="A18" s="57" t="s">
        <v>0</v>
      </c>
      <c r="B18" s="58" t="s">
        <v>127</v>
      </c>
      <c r="C18" s="59" t="s">
        <v>151</v>
      </c>
      <c r="D18" s="60" t="s">
        <v>0</v>
      </c>
      <c r="E18" s="89"/>
      <c r="F18" s="62">
        <f>SUM('Položky '!I48:I50)</f>
        <v>382.1944500000001</v>
      </c>
      <c r="G18" s="56"/>
    </row>
    <row r="19" spans="1:7" ht="12.75">
      <c r="A19" s="63" t="s">
        <v>0</v>
      </c>
      <c r="B19" s="64" t="s">
        <v>129</v>
      </c>
      <c r="C19" s="65" t="s">
        <v>152</v>
      </c>
      <c r="D19" s="66" t="s">
        <v>0</v>
      </c>
      <c r="E19" s="89"/>
      <c r="F19" s="55">
        <f>SUM('Položky '!I52:I53)</f>
        <v>34.570800000000006</v>
      </c>
      <c r="G19" s="56"/>
    </row>
    <row r="20" spans="1:7" ht="26.4">
      <c r="A20" s="63" t="s">
        <v>0</v>
      </c>
      <c r="B20" s="64" t="s">
        <v>81</v>
      </c>
      <c r="C20" s="65" t="s">
        <v>153</v>
      </c>
      <c r="D20" s="66" t="s">
        <v>0</v>
      </c>
      <c r="E20" s="89"/>
      <c r="F20" s="55">
        <v>0</v>
      </c>
      <c r="G20" s="56"/>
    </row>
    <row r="21" spans="1:7" ht="12.75">
      <c r="A21" s="63"/>
      <c r="B21" s="64" t="s">
        <v>85</v>
      </c>
      <c r="C21" s="65" t="s">
        <v>161</v>
      </c>
      <c r="D21" s="66"/>
      <c r="E21" s="89"/>
      <c r="F21" s="55">
        <v>0</v>
      </c>
      <c r="G21" s="56"/>
    </row>
    <row r="22" spans="1:7" ht="12.75">
      <c r="A22" s="57" t="s">
        <v>0</v>
      </c>
      <c r="B22" s="58"/>
      <c r="C22" s="59" t="s">
        <v>154</v>
      </c>
      <c r="D22" s="60" t="s">
        <v>0</v>
      </c>
      <c r="E22" s="89"/>
      <c r="F22" s="62">
        <f>SUM('Položky '!I61:I63)</f>
        <v>9.945</v>
      </c>
      <c r="G22" s="56"/>
    </row>
    <row r="23" spans="1:7" ht="13.8" thickBot="1">
      <c r="A23" s="67" t="s">
        <v>0</v>
      </c>
      <c r="B23" s="68" t="s">
        <v>155</v>
      </c>
      <c r="C23" s="69" t="s">
        <v>156</v>
      </c>
      <c r="D23" s="70" t="s">
        <v>0</v>
      </c>
      <c r="E23" s="61"/>
      <c r="F23" s="71">
        <v>0</v>
      </c>
      <c r="G23" s="56"/>
    </row>
    <row r="24" spans="1:7" ht="12.75">
      <c r="A24" s="72" t="s">
        <v>0</v>
      </c>
      <c r="B24" s="98"/>
      <c r="C24" s="99" t="s">
        <v>207</v>
      </c>
      <c r="D24" s="100" t="s">
        <v>0</v>
      </c>
      <c r="E24" s="101"/>
      <c r="F24" s="102"/>
      <c r="G24" s="54"/>
    </row>
    <row r="25" spans="1:7" ht="12.75">
      <c r="A25" s="57" t="s">
        <v>0</v>
      </c>
      <c r="B25" s="58" t="s">
        <v>95</v>
      </c>
      <c r="C25" s="59" t="s">
        <v>96</v>
      </c>
      <c r="D25" s="60" t="s">
        <v>0</v>
      </c>
      <c r="E25" s="90"/>
      <c r="F25" s="91">
        <v>23.597724</v>
      </c>
      <c r="G25" s="56"/>
    </row>
    <row r="26" spans="1:7" ht="12.75">
      <c r="A26" s="57" t="s">
        <v>0</v>
      </c>
      <c r="B26" s="58" t="s">
        <v>60</v>
      </c>
      <c r="C26" s="59" t="s">
        <v>61</v>
      </c>
      <c r="D26" s="60" t="s">
        <v>0</v>
      </c>
      <c r="E26" s="90"/>
      <c r="F26" s="62">
        <f>SUM('Položky '!I69:I70)</f>
        <v>25.2042</v>
      </c>
      <c r="G26" s="56"/>
    </row>
    <row r="27" spans="1:7" ht="26.4">
      <c r="A27" s="57" t="s">
        <v>0</v>
      </c>
      <c r="B27" s="58" t="s">
        <v>81</v>
      </c>
      <c r="C27" s="59" t="s">
        <v>153</v>
      </c>
      <c r="D27" s="60" t="s">
        <v>0</v>
      </c>
      <c r="E27" s="73"/>
      <c r="F27" s="62" t="e">
        <f>SUM(#REF!)</f>
        <v>#REF!</v>
      </c>
      <c r="G27" s="56"/>
    </row>
    <row r="28" spans="1:7" ht="12.75">
      <c r="A28" s="57" t="s">
        <v>0</v>
      </c>
      <c r="B28" s="58" t="s">
        <v>111</v>
      </c>
      <c r="C28" s="59" t="s">
        <v>112</v>
      </c>
      <c r="D28" s="60" t="s">
        <v>0</v>
      </c>
      <c r="E28" s="90"/>
      <c r="F28" s="62">
        <v>0</v>
      </c>
      <c r="G28" s="56"/>
    </row>
    <row r="29" spans="1:7" ht="13.8" thickBot="1">
      <c r="A29" s="57"/>
      <c r="B29" s="74"/>
      <c r="C29" s="75" t="s">
        <v>154</v>
      </c>
      <c r="D29" s="76" t="s">
        <v>0</v>
      </c>
      <c r="E29" s="92"/>
      <c r="F29" s="77">
        <f>'Položky '!I78</f>
        <v>1.3403999999999998</v>
      </c>
      <c r="G29" s="56"/>
    </row>
    <row r="30" spans="1:7" ht="15.6" thickBot="1">
      <c r="A30" s="78"/>
      <c r="B30" s="79" t="s">
        <v>157</v>
      </c>
      <c r="C30" s="80"/>
      <c r="D30" s="81"/>
      <c r="E30" s="82"/>
      <c r="F30" s="83" t="e">
        <f>SUM(F12:F29)</f>
        <v>#REF!</v>
      </c>
      <c r="G30" s="54"/>
    </row>
  </sheetData>
  <mergeCells count="16">
    <mergeCell ref="A6:B7"/>
    <mergeCell ref="C6:C7"/>
    <mergeCell ref="D6:D7"/>
    <mergeCell ref="E6:E7"/>
    <mergeCell ref="A8:B9"/>
    <mergeCell ref="C8:C9"/>
    <mergeCell ref="D8:D9"/>
    <mergeCell ref="A4:B5"/>
    <mergeCell ref="C4:C5"/>
    <mergeCell ref="D4:D5"/>
    <mergeCell ref="E4:E5"/>
    <mergeCell ref="A1:G1"/>
    <mergeCell ref="A2:B3"/>
    <mergeCell ref="C2:C3"/>
    <mergeCell ref="D2:D3"/>
    <mergeCell ref="E2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showGridLines="0" showZeros="0" workbookViewId="0" topLeftCell="A52">
      <selection activeCell="C38" sqref="C38"/>
    </sheetView>
  </sheetViews>
  <sheetFormatPr defaultColWidth="9.125" defaultRowHeight="12.75"/>
  <cols>
    <col min="1" max="1" width="4.50390625" style="4" customWidth="1"/>
    <col min="2" max="2" width="16.375" style="4" bestFit="1" customWidth="1"/>
    <col min="3" max="3" width="47.50390625" style="4" customWidth="1"/>
    <col min="4" max="4" width="5.50390625" style="4" customWidth="1"/>
    <col min="5" max="5" width="10.00390625" style="12" customWidth="1"/>
    <col min="6" max="6" width="11.375" style="4" customWidth="1"/>
    <col min="7" max="7" width="16.125" style="4" customWidth="1"/>
    <col min="8" max="8" width="13.125" style="4" customWidth="1"/>
    <col min="9" max="9" width="14.50390625" style="4" customWidth="1"/>
    <col min="10" max="12" width="9.125" style="4" customWidth="1"/>
    <col min="13" max="13" width="10.125" style="4" bestFit="1" customWidth="1"/>
    <col min="14" max="16384" width="9.125" style="4" customWidth="1"/>
  </cols>
  <sheetData>
    <row r="1" spans="1:10" ht="23.4" thickBot="1">
      <c r="A1" s="205" t="s">
        <v>158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2.75">
      <c r="A2" s="187" t="s">
        <v>134</v>
      </c>
      <c r="B2" s="188"/>
      <c r="C2" s="189" t="s">
        <v>14</v>
      </c>
      <c r="D2" s="191" t="s">
        <v>135</v>
      </c>
      <c r="E2" s="207"/>
      <c r="F2" s="207"/>
      <c r="G2" s="191" t="s">
        <v>136</v>
      </c>
      <c r="H2" s="191"/>
      <c r="I2" s="44"/>
      <c r="J2" s="45">
        <v>1</v>
      </c>
    </row>
    <row r="3" spans="1:10" ht="12.75">
      <c r="A3" s="182"/>
      <c r="B3" s="181"/>
      <c r="C3" s="190"/>
      <c r="D3" s="183"/>
      <c r="E3" s="208"/>
      <c r="F3" s="208"/>
      <c r="G3" s="183"/>
      <c r="H3" s="183"/>
      <c r="I3" s="46"/>
      <c r="J3" s="45"/>
    </row>
    <row r="4" spans="1:15" s="18" customFormat="1" ht="12.75">
      <c r="A4" s="180" t="s">
        <v>137</v>
      </c>
      <c r="B4" s="181"/>
      <c r="C4" s="183" t="s">
        <v>138</v>
      </c>
      <c r="D4" s="183" t="s">
        <v>139</v>
      </c>
      <c r="E4" s="208"/>
      <c r="F4" s="208"/>
      <c r="G4" s="184" t="s">
        <v>140</v>
      </c>
      <c r="H4" s="184"/>
      <c r="I4" s="46"/>
      <c r="J4" s="45"/>
      <c r="O4" s="18">
        <v>1</v>
      </c>
    </row>
    <row r="5" spans="1:10" s="18" customFormat="1" ht="12.75">
      <c r="A5" s="182"/>
      <c r="B5" s="181"/>
      <c r="C5" s="181"/>
      <c r="D5" s="183"/>
      <c r="E5" s="208"/>
      <c r="F5" s="208"/>
      <c r="G5" s="184"/>
      <c r="H5" s="184"/>
      <c r="I5" s="46"/>
      <c r="J5" s="45"/>
    </row>
    <row r="6" spans="1:57" ht="12.75">
      <c r="A6" s="180" t="s">
        <v>141</v>
      </c>
      <c r="B6" s="181"/>
      <c r="C6" s="183" t="s">
        <v>159</v>
      </c>
      <c r="D6" s="183" t="s">
        <v>142</v>
      </c>
      <c r="E6" s="208"/>
      <c r="F6" s="208"/>
      <c r="G6" s="184">
        <v>41753</v>
      </c>
      <c r="H6" s="181"/>
      <c r="I6" s="46"/>
      <c r="J6" s="45"/>
      <c r="O6" s="8">
        <v>2</v>
      </c>
      <c r="Y6" s="4">
        <v>12</v>
      </c>
      <c r="Z6" s="4">
        <v>0</v>
      </c>
      <c r="AA6" s="4">
        <v>1</v>
      </c>
      <c r="AZ6" s="4">
        <v>1</v>
      </c>
      <c r="BA6" s="4">
        <f>IF(AZ6=1,G15,0)</f>
        <v>0</v>
      </c>
      <c r="BB6" s="4">
        <f>IF(AZ6=2,G15,0)</f>
        <v>0</v>
      </c>
      <c r="BC6" s="4">
        <f>IF(AZ6=3,G15,0)</f>
        <v>0</v>
      </c>
      <c r="BD6" s="4">
        <f>IF(AZ6=4,G15,0)</f>
        <v>0</v>
      </c>
      <c r="BE6" s="4">
        <f>IF(AZ6=5,G15,0)</f>
        <v>0</v>
      </c>
    </row>
    <row r="7" spans="1:57" ht="12.75">
      <c r="A7" s="182"/>
      <c r="B7" s="181"/>
      <c r="C7" s="181"/>
      <c r="D7" s="181"/>
      <c r="E7" s="208"/>
      <c r="F7" s="208"/>
      <c r="G7" s="181"/>
      <c r="H7" s="181"/>
      <c r="I7" s="46"/>
      <c r="J7" s="45"/>
      <c r="O7" s="8">
        <v>2</v>
      </c>
      <c r="Y7" s="4">
        <v>12</v>
      </c>
      <c r="Z7" s="4">
        <v>0</v>
      </c>
      <c r="AA7" s="4">
        <v>2</v>
      </c>
      <c r="AZ7" s="4">
        <v>1</v>
      </c>
      <c r="BA7" s="4">
        <f>IF(AZ7=1,G16,0)</f>
        <v>0</v>
      </c>
      <c r="BB7" s="4">
        <f>IF(AZ7=2,G16,0)</f>
        <v>0</v>
      </c>
      <c r="BC7" s="4">
        <f>IF(AZ7=3,G16,0)</f>
        <v>0</v>
      </c>
      <c r="BD7" s="4">
        <f>IF(AZ7=4,G16,0)</f>
        <v>0</v>
      </c>
      <c r="BE7" s="4">
        <f>IF(AZ7=5,G16,0)</f>
        <v>0</v>
      </c>
    </row>
    <row r="8" spans="1:57" ht="12.75">
      <c r="A8" s="180" t="s">
        <v>143</v>
      </c>
      <c r="B8" s="183"/>
      <c r="C8" s="183" t="s">
        <v>160</v>
      </c>
      <c r="D8" s="183"/>
      <c r="E8" s="84"/>
      <c r="F8" s="84"/>
      <c r="G8" s="45"/>
      <c r="H8" s="85"/>
      <c r="I8" s="46"/>
      <c r="J8" s="45"/>
      <c r="O8" s="8">
        <v>2</v>
      </c>
      <c r="Y8" s="4">
        <v>12</v>
      </c>
      <c r="Z8" s="4">
        <v>0</v>
      </c>
      <c r="AA8" s="4">
        <v>3</v>
      </c>
      <c r="AZ8" s="4">
        <v>1</v>
      </c>
      <c r="BA8" s="4">
        <f>IF(AZ8=1,G17,0)</f>
        <v>0</v>
      </c>
      <c r="BB8" s="4">
        <f>IF(AZ8=2,G17,0)</f>
        <v>0</v>
      </c>
      <c r="BC8" s="4">
        <f>IF(AZ8=3,G17,0)</f>
        <v>0</v>
      </c>
      <c r="BD8" s="4">
        <f>IF(AZ8=4,G17,0)</f>
        <v>0</v>
      </c>
      <c r="BE8" s="4">
        <f>IF(AZ8=5,G17,0)</f>
        <v>0</v>
      </c>
    </row>
    <row r="9" spans="1:57" ht="13.8" thickBot="1">
      <c r="A9" s="202"/>
      <c r="B9" s="203"/>
      <c r="C9" s="203"/>
      <c r="D9" s="204"/>
      <c r="E9" s="84"/>
      <c r="F9" s="84"/>
      <c r="G9" s="86"/>
      <c r="H9" s="87"/>
      <c r="I9" s="88"/>
      <c r="J9" s="45"/>
      <c r="O9" s="8">
        <v>2</v>
      </c>
      <c r="Y9" s="4">
        <v>12</v>
      </c>
      <c r="Z9" s="4">
        <v>0</v>
      </c>
      <c r="AA9" s="4">
        <v>4</v>
      </c>
      <c r="AZ9" s="4">
        <v>1</v>
      </c>
      <c r="BA9" s="4">
        <f>IF(AZ9=1,G18,0)</f>
        <v>0</v>
      </c>
      <c r="BB9" s="4">
        <f>IF(AZ9=2,G18,0)</f>
        <v>0</v>
      </c>
      <c r="BC9" s="4">
        <f>IF(AZ9=3,G18,0)</f>
        <v>0</v>
      </c>
      <c r="BD9" s="4">
        <f>IF(AZ9=4,G18,0)</f>
        <v>0</v>
      </c>
      <c r="BE9" s="4">
        <f>IF(AZ9=5,G18,0)</f>
        <v>0</v>
      </c>
    </row>
    <row r="10" spans="1:57" ht="12.75">
      <c r="A10" s="192"/>
      <c r="B10" s="193"/>
      <c r="C10" s="34"/>
      <c r="D10" s="33"/>
      <c r="E10" s="35"/>
      <c r="F10" s="33"/>
      <c r="G10" s="194"/>
      <c r="H10" s="195"/>
      <c r="I10" s="196"/>
      <c r="O10" s="8">
        <v>2</v>
      </c>
      <c r="Y10" s="4">
        <v>12</v>
      </c>
      <c r="Z10" s="4">
        <v>0</v>
      </c>
      <c r="AA10" s="4">
        <v>5</v>
      </c>
      <c r="AZ10" s="4">
        <v>1</v>
      </c>
      <c r="BA10" s="4">
        <f>IF(AZ10=1,G19,0)</f>
        <v>0</v>
      </c>
      <c r="BB10" s="4">
        <f>IF(AZ10=2,G19,0)</f>
        <v>0</v>
      </c>
      <c r="BC10" s="4">
        <f>IF(AZ10=3,G19,0)</f>
        <v>0</v>
      </c>
      <c r="BD10" s="4">
        <f>IF(AZ10=4,G19,0)</f>
        <v>0</v>
      </c>
      <c r="BE10" s="4">
        <f>IF(AZ10=5,G19,0)</f>
        <v>0</v>
      </c>
    </row>
    <row r="11" spans="1:15" ht="12.75">
      <c r="A11" s="197" t="s">
        <v>89</v>
      </c>
      <c r="B11" s="198"/>
      <c r="C11" s="198"/>
      <c r="D11" s="198"/>
      <c r="E11" s="198"/>
      <c r="F11" s="198"/>
      <c r="G11" s="198"/>
      <c r="H11" s="198"/>
      <c r="I11" s="199"/>
      <c r="O11" s="8"/>
    </row>
    <row r="12" spans="1:57" ht="12.75">
      <c r="A12" s="5" t="s">
        <v>2</v>
      </c>
      <c r="B12" s="6" t="s">
        <v>3</v>
      </c>
      <c r="C12" s="6" t="s">
        <v>4</v>
      </c>
      <c r="D12" s="6" t="s">
        <v>5</v>
      </c>
      <c r="E12" s="36" t="s">
        <v>6</v>
      </c>
      <c r="F12" s="6" t="s">
        <v>7</v>
      </c>
      <c r="G12" s="6" t="s">
        <v>8</v>
      </c>
      <c r="H12" s="7" t="s">
        <v>9</v>
      </c>
      <c r="I12" s="7" t="s">
        <v>10</v>
      </c>
      <c r="O12" s="8">
        <v>2</v>
      </c>
      <c r="Y12" s="4">
        <v>12</v>
      </c>
      <c r="Z12" s="4">
        <v>0</v>
      </c>
      <c r="AA12" s="4">
        <v>6</v>
      </c>
      <c r="AZ12" s="4">
        <v>1</v>
      </c>
      <c r="BA12" s="4">
        <f>IF(AZ12=1,G21,0)</f>
        <v>0</v>
      </c>
      <c r="BB12" s="4">
        <f>IF(AZ12=2,G21,0)</f>
        <v>0</v>
      </c>
      <c r="BC12" s="4">
        <f>IF(AZ12=3,G21,0)</f>
        <v>0</v>
      </c>
      <c r="BD12" s="4">
        <f>IF(AZ12=4,G21,0)</f>
        <v>0</v>
      </c>
      <c r="BE12" s="4">
        <f>IF(AZ12=5,G21,0)</f>
        <v>0</v>
      </c>
    </row>
    <row r="13" spans="1:57" ht="12.75">
      <c r="A13" s="19" t="s">
        <v>11</v>
      </c>
      <c r="B13" s="20" t="s">
        <v>12</v>
      </c>
      <c r="C13" s="21" t="s">
        <v>13</v>
      </c>
      <c r="D13" s="22"/>
      <c r="E13" s="23"/>
      <c r="F13" s="23"/>
      <c r="G13" s="24"/>
      <c r="H13" s="25"/>
      <c r="I13" s="25"/>
      <c r="J13" s="18"/>
      <c r="O13" s="8">
        <v>2</v>
      </c>
      <c r="Y13" s="4">
        <v>12</v>
      </c>
      <c r="Z13" s="4">
        <v>0</v>
      </c>
      <c r="AA13" s="4">
        <v>7</v>
      </c>
      <c r="AZ13" s="4">
        <v>1</v>
      </c>
      <c r="BA13" s="4">
        <f>IF(AZ13=1,G22,0)</f>
        <v>0</v>
      </c>
      <c r="BB13" s="4">
        <f>IF(AZ13=2,G22,0)</f>
        <v>0</v>
      </c>
      <c r="BC13" s="4">
        <f>IF(AZ13=3,G22,0)</f>
        <v>0</v>
      </c>
      <c r="BD13" s="4">
        <f>IF(AZ13=4,G22,0)</f>
        <v>0</v>
      </c>
      <c r="BE13" s="4">
        <f>IF(AZ13=5,G22,0)</f>
        <v>0</v>
      </c>
    </row>
    <row r="14" spans="1:15" ht="12.75">
      <c r="A14" s="19"/>
      <c r="B14" s="37" t="s">
        <v>115</v>
      </c>
      <c r="C14" s="38" t="s">
        <v>116</v>
      </c>
      <c r="D14" s="22"/>
      <c r="E14" s="23"/>
      <c r="F14" s="23"/>
      <c r="G14" s="24"/>
      <c r="H14" s="25"/>
      <c r="I14" s="25"/>
      <c r="J14" s="18"/>
      <c r="O14" s="8"/>
    </row>
    <row r="15" spans="1:57" ht="12.75">
      <c r="A15" s="26">
        <v>1</v>
      </c>
      <c r="B15" s="27" t="s">
        <v>15</v>
      </c>
      <c r="C15" s="28" t="s">
        <v>16</v>
      </c>
      <c r="D15" s="29" t="s">
        <v>17</v>
      </c>
      <c r="E15" s="30">
        <v>840</v>
      </c>
      <c r="F15" s="30"/>
      <c r="G15" s="31"/>
      <c r="H15" s="32">
        <v>0</v>
      </c>
      <c r="I15" s="32">
        <f>E15*H15</f>
        <v>0</v>
      </c>
      <c r="O15" s="8">
        <v>2</v>
      </c>
      <c r="Y15" s="4">
        <v>12</v>
      </c>
      <c r="Z15" s="4">
        <v>0</v>
      </c>
      <c r="AA15" s="4">
        <v>8</v>
      </c>
      <c r="AZ15" s="4">
        <v>1</v>
      </c>
      <c r="BA15" s="4">
        <f>IF(AZ15=1,G24,0)</f>
        <v>0</v>
      </c>
      <c r="BB15" s="4">
        <f>IF(AZ15=2,G24,0)</f>
        <v>0</v>
      </c>
      <c r="BC15" s="4">
        <f>IF(AZ15=3,G24,0)</f>
        <v>0</v>
      </c>
      <c r="BD15" s="4">
        <f>IF(AZ15=4,G24,0)</f>
        <v>0</v>
      </c>
      <c r="BE15" s="4">
        <f>IF(AZ15=5,G24,0)</f>
        <v>0</v>
      </c>
    </row>
    <row r="16" spans="1:57" ht="12.75">
      <c r="A16" s="26">
        <v>2</v>
      </c>
      <c r="B16" s="27" t="s">
        <v>18</v>
      </c>
      <c r="C16" s="28" t="s">
        <v>19</v>
      </c>
      <c r="D16" s="29" t="s">
        <v>17</v>
      </c>
      <c r="E16" s="30">
        <v>840</v>
      </c>
      <c r="F16" s="30"/>
      <c r="G16" s="31"/>
      <c r="H16" s="32">
        <v>5E-05</v>
      </c>
      <c r="I16" s="32">
        <f>E16*H16</f>
        <v>0.042</v>
      </c>
      <c r="O16" s="8">
        <v>2</v>
      </c>
      <c r="Y16" s="4">
        <v>12</v>
      </c>
      <c r="Z16" s="4">
        <v>0</v>
      </c>
      <c r="AA16" s="4">
        <v>9</v>
      </c>
      <c r="AZ16" s="4">
        <v>1</v>
      </c>
      <c r="BA16" s="4">
        <f>IF(AZ16=1,G25,0)</f>
        <v>0</v>
      </c>
      <c r="BB16" s="4">
        <f>IF(AZ16=2,G25,0)</f>
        <v>0</v>
      </c>
      <c r="BC16" s="4">
        <f>IF(AZ16=3,G25,0)</f>
        <v>0</v>
      </c>
      <c r="BD16" s="4">
        <f>IF(AZ16=4,G25,0)</f>
        <v>0</v>
      </c>
      <c r="BE16" s="4">
        <f>IF(AZ16=5,G25,0)</f>
        <v>0</v>
      </c>
    </row>
    <row r="17" spans="1:57" ht="12.75">
      <c r="A17" s="26">
        <v>3</v>
      </c>
      <c r="B17" s="27" t="s">
        <v>20</v>
      </c>
      <c r="C17" s="28" t="s">
        <v>21</v>
      </c>
      <c r="D17" s="29" t="s">
        <v>22</v>
      </c>
      <c r="E17" s="30">
        <v>25</v>
      </c>
      <c r="F17" s="30"/>
      <c r="G17" s="31"/>
      <c r="H17" s="32">
        <v>0</v>
      </c>
      <c r="I17" s="32">
        <f>E17*H17</f>
        <v>0</v>
      </c>
      <c r="M17" s="40">
        <f>SUM(G15:G19)</f>
        <v>0</v>
      </c>
      <c r="O17" s="8">
        <v>2</v>
      </c>
      <c r="Y17" s="4">
        <v>12</v>
      </c>
      <c r="Z17" s="4">
        <v>0</v>
      </c>
      <c r="AA17" s="4">
        <v>10</v>
      </c>
      <c r="AZ17" s="4">
        <v>1</v>
      </c>
      <c r="BA17" s="4">
        <f>IF(AZ17=1,G26,0)</f>
        <v>0</v>
      </c>
      <c r="BB17" s="4">
        <f>IF(AZ17=2,G26,0)</f>
        <v>0</v>
      </c>
      <c r="BC17" s="4">
        <f>IF(AZ17=3,G26,0)</f>
        <v>0</v>
      </c>
      <c r="BD17" s="4">
        <f>IF(AZ17=4,G26,0)</f>
        <v>0</v>
      </c>
      <c r="BE17" s="4">
        <f>IF(AZ17=5,G26,0)</f>
        <v>0</v>
      </c>
    </row>
    <row r="18" spans="1:57" ht="12.75">
      <c r="A18" s="26">
        <v>4</v>
      </c>
      <c r="B18" s="27" t="s">
        <v>23</v>
      </c>
      <c r="C18" s="28" t="s">
        <v>24</v>
      </c>
      <c r="D18" s="29" t="s">
        <v>22</v>
      </c>
      <c r="E18" s="30">
        <v>25</v>
      </c>
      <c r="F18" s="30"/>
      <c r="G18" s="31"/>
      <c r="H18" s="32">
        <v>5E-05</v>
      </c>
      <c r="I18" s="32">
        <f>E18*H18</f>
        <v>0.00125</v>
      </c>
      <c r="M18" s="40">
        <f>SUM(G21:G22)</f>
        <v>0</v>
      </c>
      <c r="O18" s="8">
        <v>2</v>
      </c>
      <c r="Y18" s="4">
        <v>12</v>
      </c>
      <c r="Z18" s="4">
        <v>0</v>
      </c>
      <c r="AA18" s="4">
        <v>11</v>
      </c>
      <c r="AZ18" s="4">
        <v>1</v>
      </c>
      <c r="BA18" s="4">
        <f>IF(AZ18=1,G27,0)</f>
        <v>0</v>
      </c>
      <c r="BB18" s="4">
        <f>IF(AZ18=2,G27,0)</f>
        <v>0</v>
      </c>
      <c r="BC18" s="4">
        <f>IF(AZ18=3,G27,0)</f>
        <v>0</v>
      </c>
      <c r="BD18" s="4">
        <f>IF(AZ18=4,G27,0)</f>
        <v>0</v>
      </c>
      <c r="BE18" s="4">
        <f>IF(AZ18=5,G27,0)</f>
        <v>0</v>
      </c>
    </row>
    <row r="19" spans="1:57" ht="12.75">
      <c r="A19" s="26">
        <v>5</v>
      </c>
      <c r="B19" s="27" t="s">
        <v>25</v>
      </c>
      <c r="C19" s="28" t="s">
        <v>26</v>
      </c>
      <c r="D19" s="29" t="s">
        <v>22</v>
      </c>
      <c r="E19" s="30">
        <v>25</v>
      </c>
      <c r="F19" s="30"/>
      <c r="G19" s="31"/>
      <c r="H19" s="32">
        <v>0</v>
      </c>
      <c r="I19" s="32">
        <f>E19*H19</f>
        <v>0</v>
      </c>
      <c r="M19" s="40">
        <f>SUM(F24:F28)</f>
        <v>0</v>
      </c>
      <c r="O19" s="8">
        <v>2</v>
      </c>
      <c r="Y19" s="4">
        <v>12</v>
      </c>
      <c r="Z19" s="4">
        <v>0</v>
      </c>
      <c r="AA19" s="4">
        <v>12</v>
      </c>
      <c r="AZ19" s="4">
        <v>1</v>
      </c>
      <c r="BA19" s="4">
        <f>IF(AZ19=1,G28,0)</f>
        <v>0</v>
      </c>
      <c r="BB19" s="4">
        <f>IF(AZ19=2,G28,0)</f>
        <v>0</v>
      </c>
      <c r="BC19" s="4">
        <f>IF(AZ19=3,G28,0)</f>
        <v>0</v>
      </c>
      <c r="BD19" s="4">
        <f>IF(AZ19=4,G28,0)</f>
        <v>0</v>
      </c>
      <c r="BE19" s="4">
        <f>IF(AZ19=5,G28,0)</f>
        <v>0</v>
      </c>
    </row>
    <row r="20" spans="1:15" ht="12.75">
      <c r="A20" s="26"/>
      <c r="B20" s="37" t="s">
        <v>117</v>
      </c>
      <c r="C20" s="39" t="s">
        <v>118</v>
      </c>
      <c r="D20" s="29"/>
      <c r="E20" s="30"/>
      <c r="F20" s="30"/>
      <c r="G20" s="31"/>
      <c r="H20" s="32"/>
      <c r="I20" s="32"/>
      <c r="O20" s="8"/>
    </row>
    <row r="21" spans="1:57" ht="12.75">
      <c r="A21" s="26">
        <v>6</v>
      </c>
      <c r="B21" s="27" t="s">
        <v>27</v>
      </c>
      <c r="C21" s="28" t="s">
        <v>28</v>
      </c>
      <c r="D21" s="29" t="s">
        <v>29</v>
      </c>
      <c r="E21" s="30">
        <v>894.97</v>
      </c>
      <c r="F21" s="30"/>
      <c r="G21" s="31"/>
      <c r="H21" s="32">
        <v>0</v>
      </c>
      <c r="I21" s="32">
        <f>E21*H21</f>
        <v>0</v>
      </c>
      <c r="O21" s="8">
        <v>2</v>
      </c>
      <c r="Y21" s="4">
        <v>12</v>
      </c>
      <c r="Z21" s="4">
        <v>0</v>
      </c>
      <c r="AA21" s="4">
        <v>13</v>
      </c>
      <c r="AZ21" s="4">
        <v>1</v>
      </c>
      <c r="BA21" s="4">
        <f>IF(AZ21=1,G30,0)</f>
        <v>0</v>
      </c>
      <c r="BB21" s="4">
        <f>IF(AZ21=2,G30,0)</f>
        <v>0</v>
      </c>
      <c r="BC21" s="4">
        <f>IF(AZ21=3,G30,0)</f>
        <v>0</v>
      </c>
      <c r="BD21" s="4">
        <f>IF(AZ21=4,G30,0)</f>
        <v>0</v>
      </c>
      <c r="BE21" s="4">
        <f>IF(AZ21=5,G30,0)</f>
        <v>0</v>
      </c>
    </row>
    <row r="22" spans="1:57" ht="12.75">
      <c r="A22" s="26">
        <v>7</v>
      </c>
      <c r="B22" s="27" t="s">
        <v>27</v>
      </c>
      <c r="C22" s="28" t="s">
        <v>30</v>
      </c>
      <c r="D22" s="29" t="s">
        <v>29</v>
      </c>
      <c r="E22" s="30">
        <v>447.24</v>
      </c>
      <c r="F22" s="30"/>
      <c r="G22" s="31"/>
      <c r="H22" s="32">
        <v>0</v>
      </c>
      <c r="I22" s="32">
        <f>E22*H22</f>
        <v>0</v>
      </c>
      <c r="O22" s="8">
        <v>2</v>
      </c>
      <c r="Y22" s="4">
        <v>12</v>
      </c>
      <c r="Z22" s="4">
        <v>0</v>
      </c>
      <c r="AA22" s="4">
        <v>14</v>
      </c>
      <c r="AZ22" s="4">
        <v>1</v>
      </c>
      <c r="BA22" s="4">
        <f>IF(AZ22=1,G31,0)</f>
        <v>0</v>
      </c>
      <c r="BB22" s="4">
        <f>IF(AZ22=2,G31,0)</f>
        <v>0</v>
      </c>
      <c r="BC22" s="4">
        <f>IF(AZ22=3,G31,0)</f>
        <v>0</v>
      </c>
      <c r="BD22" s="4">
        <f>IF(AZ22=4,G31,0)</f>
        <v>0</v>
      </c>
      <c r="BE22" s="4">
        <f>IF(AZ22=5,G31,0)</f>
        <v>0</v>
      </c>
    </row>
    <row r="23" spans="1:15" ht="12.75">
      <c r="A23" s="26"/>
      <c r="B23" s="37" t="s">
        <v>119</v>
      </c>
      <c r="C23" s="39" t="s">
        <v>120</v>
      </c>
      <c r="D23" s="29"/>
      <c r="E23" s="30"/>
      <c r="F23" s="30"/>
      <c r="G23" s="31"/>
      <c r="H23" s="32"/>
      <c r="I23" s="32"/>
      <c r="O23" s="8"/>
    </row>
    <row r="24" spans="1:57" ht="12.75">
      <c r="A24" s="26">
        <v>8</v>
      </c>
      <c r="B24" s="27" t="s">
        <v>31</v>
      </c>
      <c r="C24" s="28" t="s">
        <v>32</v>
      </c>
      <c r="D24" s="29" t="s">
        <v>22</v>
      </c>
      <c r="E24" s="30">
        <v>25</v>
      </c>
      <c r="F24" s="30"/>
      <c r="G24" s="31"/>
      <c r="H24" s="32">
        <v>0</v>
      </c>
      <c r="I24" s="32">
        <f>E24*H24</f>
        <v>0</v>
      </c>
      <c r="O24" s="8">
        <v>2</v>
      </c>
      <c r="Y24" s="4">
        <v>12</v>
      </c>
      <c r="Z24" s="4">
        <v>0</v>
      </c>
      <c r="AA24" s="4">
        <v>15</v>
      </c>
      <c r="AZ24" s="4">
        <v>1</v>
      </c>
      <c r="BA24" s="4">
        <f>IF(AZ24=1,G33,0)</f>
        <v>0</v>
      </c>
      <c r="BB24" s="4">
        <f>IF(AZ24=2,G33,0)</f>
        <v>0</v>
      </c>
      <c r="BC24" s="4">
        <f>IF(AZ24=3,G33,0)</f>
        <v>0</v>
      </c>
      <c r="BD24" s="4">
        <f>IF(AZ24=4,G33,0)</f>
        <v>0</v>
      </c>
      <c r="BE24" s="4">
        <f>IF(AZ24=5,G33,0)</f>
        <v>0</v>
      </c>
    </row>
    <row r="25" spans="1:57" ht="12.75">
      <c r="A25" s="26">
        <v>9</v>
      </c>
      <c r="B25" s="27" t="s">
        <v>33</v>
      </c>
      <c r="C25" s="28" t="s">
        <v>34</v>
      </c>
      <c r="D25" s="29" t="s">
        <v>22</v>
      </c>
      <c r="E25" s="30">
        <v>25</v>
      </c>
      <c r="F25" s="30"/>
      <c r="G25" s="31"/>
      <c r="H25" s="32">
        <v>0</v>
      </c>
      <c r="I25" s="32">
        <f>E25*H25</f>
        <v>0</v>
      </c>
      <c r="O25" s="8">
        <v>2</v>
      </c>
      <c r="Y25" s="4">
        <v>12</v>
      </c>
      <c r="Z25" s="4">
        <v>0</v>
      </c>
      <c r="AA25" s="4">
        <v>16</v>
      </c>
      <c r="AZ25" s="4">
        <v>1</v>
      </c>
      <c r="BA25" s="4">
        <f>IF(AZ25=1,G34,0)</f>
        <v>0</v>
      </c>
      <c r="BB25" s="4">
        <f>IF(AZ25=2,G34,0)</f>
        <v>0</v>
      </c>
      <c r="BC25" s="4">
        <f>IF(AZ25=3,G34,0)</f>
        <v>0</v>
      </c>
      <c r="BD25" s="4">
        <f>IF(AZ25=4,G34,0)</f>
        <v>0</v>
      </c>
      <c r="BE25" s="4">
        <f>IF(AZ25=5,G34,0)</f>
        <v>0</v>
      </c>
    </row>
    <row r="26" spans="1:57" ht="26.4">
      <c r="A26" s="26">
        <v>10</v>
      </c>
      <c r="B26" s="27" t="s">
        <v>35</v>
      </c>
      <c r="C26" s="28" t="s">
        <v>36</v>
      </c>
      <c r="D26" s="29" t="s">
        <v>29</v>
      </c>
      <c r="E26" s="30">
        <v>676.94</v>
      </c>
      <c r="F26" s="30"/>
      <c r="G26" s="31"/>
      <c r="H26" s="32">
        <v>0</v>
      </c>
      <c r="I26" s="32">
        <f>E26*H26</f>
        <v>0</v>
      </c>
      <c r="O26" s="8">
        <v>2</v>
      </c>
      <c r="Y26" s="4">
        <v>12</v>
      </c>
      <c r="Z26" s="4">
        <v>0</v>
      </c>
      <c r="AA26" s="4">
        <v>17</v>
      </c>
      <c r="AZ26" s="4">
        <v>1</v>
      </c>
      <c r="BA26" s="4">
        <f>IF(AZ26=1,G35,0)</f>
        <v>0</v>
      </c>
      <c r="BB26" s="4">
        <f>IF(AZ26=2,G35,0)</f>
        <v>0</v>
      </c>
      <c r="BC26" s="4">
        <f>IF(AZ26=3,G35,0)</f>
        <v>0</v>
      </c>
      <c r="BD26" s="4">
        <f>IF(AZ26=4,G35,0)</f>
        <v>0</v>
      </c>
      <c r="BE26" s="4">
        <f>IF(AZ26=5,G35,0)</f>
        <v>0</v>
      </c>
    </row>
    <row r="27" spans="1:57" ht="12.75">
      <c r="A27" s="26">
        <v>11</v>
      </c>
      <c r="B27" s="27" t="s">
        <v>37</v>
      </c>
      <c r="C27" s="28" t="s">
        <v>38</v>
      </c>
      <c r="D27" s="29" t="s">
        <v>29</v>
      </c>
      <c r="E27" s="30">
        <v>16923.5</v>
      </c>
      <c r="F27" s="30"/>
      <c r="G27" s="31"/>
      <c r="H27" s="32">
        <v>0</v>
      </c>
      <c r="I27" s="32">
        <f>E27*H27</f>
        <v>0</v>
      </c>
      <c r="O27" s="8">
        <v>2</v>
      </c>
      <c r="Y27" s="4">
        <v>12</v>
      </c>
      <c r="Z27" s="4">
        <v>0</v>
      </c>
      <c r="AA27" s="4">
        <v>18</v>
      </c>
      <c r="AZ27" s="4">
        <v>1</v>
      </c>
      <c r="BA27" s="4">
        <f>IF(AZ27=1,G36,0)</f>
        <v>0</v>
      </c>
      <c r="BB27" s="4">
        <f>IF(AZ27=2,G36,0)</f>
        <v>0</v>
      </c>
      <c r="BC27" s="4">
        <f>IF(AZ27=3,G36,0)</f>
        <v>0</v>
      </c>
      <c r="BD27" s="4">
        <f>IF(AZ27=4,G36,0)</f>
        <v>0</v>
      </c>
      <c r="BE27" s="4">
        <f>IF(AZ27=5,G36,0)</f>
        <v>0</v>
      </c>
    </row>
    <row r="28" spans="1:57" ht="12.75">
      <c r="A28" s="26">
        <v>12</v>
      </c>
      <c r="B28" s="27" t="s">
        <v>39</v>
      </c>
      <c r="C28" s="28" t="s">
        <v>40</v>
      </c>
      <c r="D28" s="29" t="s">
        <v>29</v>
      </c>
      <c r="E28" s="30">
        <v>676.94</v>
      </c>
      <c r="F28" s="30"/>
      <c r="G28" s="31"/>
      <c r="H28" s="32">
        <v>0</v>
      </c>
      <c r="I28" s="32">
        <f>E28*H28</f>
        <v>0</v>
      </c>
      <c r="O28" s="8">
        <v>2</v>
      </c>
      <c r="Y28" s="4">
        <v>12</v>
      </c>
      <c r="Z28" s="4">
        <v>0</v>
      </c>
      <c r="AA28" s="4">
        <v>19</v>
      </c>
      <c r="AZ28" s="4">
        <v>1</v>
      </c>
      <c r="BA28" s="4">
        <f>IF(AZ28=1,G38,0)</f>
        <v>0</v>
      </c>
      <c r="BB28" s="4">
        <f>IF(AZ28=2,G38,0)</f>
        <v>0</v>
      </c>
      <c r="BC28" s="4">
        <f>IF(AZ28=3,G38,0)</f>
        <v>0</v>
      </c>
      <c r="BD28" s="4">
        <f>IF(AZ28=4,G38,0)</f>
        <v>0</v>
      </c>
      <c r="BE28" s="4">
        <f>IF(AZ28=5,G38,0)</f>
        <v>0</v>
      </c>
    </row>
    <row r="29" spans="1:57" ht="12.75">
      <c r="A29" s="26"/>
      <c r="B29" s="37" t="s">
        <v>121</v>
      </c>
      <c r="C29" s="39" t="s">
        <v>122</v>
      </c>
      <c r="D29" s="29"/>
      <c r="E29" s="30"/>
      <c r="F29" s="30"/>
      <c r="G29" s="31"/>
      <c r="H29" s="32"/>
      <c r="I29" s="32"/>
      <c r="O29" s="8">
        <v>2</v>
      </c>
      <c r="Y29" s="4">
        <v>12</v>
      </c>
      <c r="Z29" s="4">
        <v>1</v>
      </c>
      <c r="AA29" s="4">
        <v>21</v>
      </c>
      <c r="AZ29" s="4">
        <v>1</v>
      </c>
      <c r="BA29" s="4">
        <f>IF(AZ29=1,G62,0)</f>
        <v>0</v>
      </c>
      <c r="BB29" s="4">
        <f>IF(AZ29=2,G62,0)</f>
        <v>0</v>
      </c>
      <c r="BC29" s="4">
        <f>IF(AZ29=3,G62,0)</f>
        <v>0</v>
      </c>
      <c r="BD29" s="4">
        <f>IF(AZ29=4,G62,0)</f>
        <v>0</v>
      </c>
      <c r="BE29" s="4">
        <f>IF(AZ29=5,G62,0)</f>
        <v>0</v>
      </c>
    </row>
    <row r="30" spans="1:15" ht="12.75">
      <c r="A30" s="26">
        <v>13</v>
      </c>
      <c r="B30" s="27" t="s">
        <v>41</v>
      </c>
      <c r="C30" s="28" t="s">
        <v>42</v>
      </c>
      <c r="D30" s="29" t="s">
        <v>29</v>
      </c>
      <c r="E30" s="30">
        <v>676.94</v>
      </c>
      <c r="F30" s="30"/>
      <c r="G30" s="31"/>
      <c r="H30" s="32">
        <v>0</v>
      </c>
      <c r="I30" s="32">
        <f>E30*H30</f>
        <v>0</v>
      </c>
      <c r="O30" s="8"/>
    </row>
    <row r="31" spans="1:57" ht="12.75">
      <c r="A31" s="26">
        <v>14</v>
      </c>
      <c r="B31" s="27" t="s">
        <v>43</v>
      </c>
      <c r="C31" s="28" t="s">
        <v>44</v>
      </c>
      <c r="D31" s="29" t="s">
        <v>29</v>
      </c>
      <c r="E31" s="30">
        <v>218.03</v>
      </c>
      <c r="F31" s="30"/>
      <c r="G31" s="31"/>
      <c r="H31" s="32">
        <v>0</v>
      </c>
      <c r="I31" s="32">
        <f>E31*H31</f>
        <v>0</v>
      </c>
      <c r="O31" s="8">
        <v>2</v>
      </c>
      <c r="Y31" s="4">
        <v>12</v>
      </c>
      <c r="Z31" s="4">
        <v>1</v>
      </c>
      <c r="AA31" s="4">
        <v>22</v>
      </c>
      <c r="AZ31" s="4">
        <v>1</v>
      </c>
      <c r="BA31" s="4">
        <f>IF(AZ31=1,G63,0)</f>
        <v>0</v>
      </c>
      <c r="BB31" s="4">
        <f>IF(AZ31=2,G63,0)</f>
        <v>0</v>
      </c>
      <c r="BC31" s="4">
        <f>IF(AZ31=3,G63,0)</f>
        <v>0</v>
      </c>
      <c r="BD31" s="4">
        <f>IF(AZ31=4,G63,0)</f>
        <v>0</v>
      </c>
      <c r="BE31" s="4">
        <f>IF(AZ31=5,G63,0)</f>
        <v>0</v>
      </c>
    </row>
    <row r="32" spans="1:57" ht="12.75">
      <c r="A32" s="26"/>
      <c r="B32" s="37" t="s">
        <v>123</v>
      </c>
      <c r="C32" s="39" t="s">
        <v>124</v>
      </c>
      <c r="D32" s="29"/>
      <c r="E32" s="30"/>
      <c r="F32" s="30"/>
      <c r="G32" s="31"/>
      <c r="H32" s="32"/>
      <c r="I32" s="32"/>
      <c r="O32" s="8">
        <v>4</v>
      </c>
      <c r="BA32" s="9">
        <f>SUM(BA4:BA31)</f>
        <v>0</v>
      </c>
      <c r="BB32" s="9">
        <f>SUM(BB4:BB31)</f>
        <v>0</v>
      </c>
      <c r="BC32" s="9">
        <f>SUM(BC4:BC31)</f>
        <v>0</v>
      </c>
      <c r="BD32" s="9">
        <f>SUM(BD4:BD31)</f>
        <v>0</v>
      </c>
      <c r="BE32" s="9">
        <f>SUM(BE4:BE31)</f>
        <v>0</v>
      </c>
    </row>
    <row r="33" spans="1:15" s="18" customFormat="1" ht="12.75">
      <c r="A33" s="26">
        <v>15</v>
      </c>
      <c r="B33" s="27" t="s">
        <v>45</v>
      </c>
      <c r="C33" s="28" t="s">
        <v>46</v>
      </c>
      <c r="D33" s="29" t="s">
        <v>17</v>
      </c>
      <c r="E33" s="30">
        <v>2846.25</v>
      </c>
      <c r="F33" s="30"/>
      <c r="G33" s="31"/>
      <c r="H33" s="32">
        <v>0</v>
      </c>
      <c r="I33" s="32">
        <f aca="true" t="shared" si="0" ref="I33:I38">E33*H33</f>
        <v>0</v>
      </c>
      <c r="J33" s="4"/>
      <c r="O33" s="18">
        <v>1</v>
      </c>
    </row>
    <row r="34" spans="1:57" ht="12.75">
      <c r="A34" s="26">
        <v>16</v>
      </c>
      <c r="B34" s="27" t="s">
        <v>47</v>
      </c>
      <c r="C34" s="28" t="s">
        <v>48</v>
      </c>
      <c r="D34" s="29" t="s">
        <v>17</v>
      </c>
      <c r="E34" s="30">
        <v>1251</v>
      </c>
      <c r="F34" s="30"/>
      <c r="G34" s="31"/>
      <c r="H34" s="32">
        <v>0</v>
      </c>
      <c r="I34" s="32">
        <f t="shared" si="0"/>
        <v>0</v>
      </c>
      <c r="O34" s="8">
        <v>2</v>
      </c>
      <c r="Y34" s="4">
        <v>12</v>
      </c>
      <c r="Z34" s="4">
        <v>0</v>
      </c>
      <c r="AA34" s="4">
        <v>23</v>
      </c>
      <c r="AZ34" s="4">
        <v>1</v>
      </c>
      <c r="BA34" s="4">
        <f>IF(AZ34=1,G41,0)</f>
        <v>0</v>
      </c>
      <c r="BB34" s="4">
        <f>IF(AZ34=2,G41,0)</f>
        <v>0</v>
      </c>
      <c r="BC34" s="4">
        <f>IF(AZ34=3,G41,0)</f>
        <v>0</v>
      </c>
      <c r="BD34" s="4">
        <f>IF(AZ34=4,G41,0)</f>
        <v>0</v>
      </c>
      <c r="BE34" s="4">
        <f>IF(AZ34=5,G41,0)</f>
        <v>0</v>
      </c>
    </row>
    <row r="35" spans="1:57" ht="12.75">
      <c r="A35" s="26">
        <v>17</v>
      </c>
      <c r="B35" s="27" t="s">
        <v>49</v>
      </c>
      <c r="C35" s="28" t="s">
        <v>50</v>
      </c>
      <c r="D35" s="29" t="s">
        <v>17</v>
      </c>
      <c r="E35" s="30">
        <v>823</v>
      </c>
      <c r="F35" s="30"/>
      <c r="G35" s="31"/>
      <c r="H35" s="32">
        <v>0</v>
      </c>
      <c r="I35" s="32">
        <f t="shared" si="0"/>
        <v>0</v>
      </c>
      <c r="O35" s="8">
        <v>2</v>
      </c>
      <c r="Y35" s="4">
        <v>12</v>
      </c>
      <c r="Z35" s="4">
        <v>0</v>
      </c>
      <c r="AA35" s="4">
        <v>24</v>
      </c>
      <c r="AZ35" s="4">
        <v>1</v>
      </c>
      <c r="BA35" s="4">
        <f>IF(AZ35=1,G42,0)</f>
        <v>0</v>
      </c>
      <c r="BB35" s="4">
        <f>IF(AZ35=2,G42,0)</f>
        <v>0</v>
      </c>
      <c r="BC35" s="4">
        <f>IF(AZ35=3,G42,0)</f>
        <v>0</v>
      </c>
      <c r="BD35" s="4">
        <f>IF(AZ35=4,G42,0)</f>
        <v>0</v>
      </c>
      <c r="BE35" s="4">
        <f>IF(AZ35=5,G42,0)</f>
        <v>0</v>
      </c>
    </row>
    <row r="36" spans="1:57" ht="12.75">
      <c r="A36" s="26">
        <v>18</v>
      </c>
      <c r="B36" s="27" t="s">
        <v>51</v>
      </c>
      <c r="C36" s="28" t="s">
        <v>52</v>
      </c>
      <c r="D36" s="29" t="s">
        <v>22</v>
      </c>
      <c r="E36" s="30">
        <v>25</v>
      </c>
      <c r="F36" s="30"/>
      <c r="G36" s="31"/>
      <c r="H36" s="32">
        <v>0</v>
      </c>
      <c r="I36" s="32">
        <f t="shared" si="0"/>
        <v>0</v>
      </c>
      <c r="O36" s="8">
        <v>2</v>
      </c>
      <c r="Y36" s="4">
        <v>12</v>
      </c>
      <c r="Z36" s="4">
        <v>0</v>
      </c>
      <c r="AA36" s="4">
        <v>25</v>
      </c>
      <c r="AZ36" s="4">
        <v>1</v>
      </c>
      <c r="BA36" s="4">
        <f>IF(AZ36=1,G43,0)</f>
        <v>0</v>
      </c>
      <c r="BB36" s="4">
        <f>IF(AZ36=2,G43,0)</f>
        <v>0</v>
      </c>
      <c r="BC36" s="4">
        <f>IF(AZ36=3,G43,0)</f>
        <v>0</v>
      </c>
      <c r="BD36" s="4">
        <f>IF(AZ36=4,G43,0)</f>
        <v>0</v>
      </c>
      <c r="BE36" s="4">
        <f>IF(AZ36=5,G43,0)</f>
        <v>0</v>
      </c>
    </row>
    <row r="37" spans="1:15" ht="12.75">
      <c r="A37" s="26">
        <v>19</v>
      </c>
      <c r="B37" s="27" t="s">
        <v>208</v>
      </c>
      <c r="C37" s="28" t="s">
        <v>53</v>
      </c>
      <c r="D37" s="29" t="s">
        <v>22</v>
      </c>
      <c r="E37" s="30">
        <v>75</v>
      </c>
      <c r="F37" s="30"/>
      <c r="G37" s="31"/>
      <c r="H37" s="32">
        <v>1E-05</v>
      </c>
      <c r="I37" s="32">
        <f t="shared" si="0"/>
        <v>0.00075</v>
      </c>
      <c r="O37" s="8"/>
    </row>
    <row r="38" spans="1:15" ht="12.75">
      <c r="A38" s="26"/>
      <c r="B38" s="27" t="s">
        <v>210</v>
      </c>
      <c r="C38" s="28" t="s">
        <v>209</v>
      </c>
      <c r="D38" s="29" t="s">
        <v>22</v>
      </c>
      <c r="E38" s="30">
        <v>25</v>
      </c>
      <c r="F38" s="30"/>
      <c r="G38" s="31"/>
      <c r="H38" s="32">
        <v>1E-05</v>
      </c>
      <c r="I38" s="32">
        <f t="shared" si="0"/>
        <v>0.00025</v>
      </c>
      <c r="O38" s="8"/>
    </row>
    <row r="39" spans="1:57" ht="12.75">
      <c r="A39" s="19" t="s">
        <v>11</v>
      </c>
      <c r="B39" s="20" t="s">
        <v>60</v>
      </c>
      <c r="C39" s="21" t="s">
        <v>61</v>
      </c>
      <c r="D39" s="22"/>
      <c r="E39" s="23"/>
      <c r="F39" s="23"/>
      <c r="G39" s="24"/>
      <c r="H39" s="25"/>
      <c r="I39" s="25"/>
      <c r="O39" s="8">
        <v>2</v>
      </c>
      <c r="Y39" s="4">
        <v>12</v>
      </c>
      <c r="Z39" s="4">
        <v>0</v>
      </c>
      <c r="AA39" s="4">
        <v>26</v>
      </c>
      <c r="AZ39" s="4">
        <v>1</v>
      </c>
      <c r="BA39" s="4">
        <f>IF(AZ39=1,G44,0)</f>
        <v>0</v>
      </c>
      <c r="BB39" s="4">
        <f>IF(AZ39=2,G44,0)</f>
        <v>0</v>
      </c>
      <c r="BC39" s="4">
        <f>IF(AZ39=3,G44,0)</f>
        <v>0</v>
      </c>
      <c r="BD39" s="4">
        <f>IF(AZ39=4,G44,0)</f>
        <v>0</v>
      </c>
      <c r="BE39" s="4">
        <f>IF(AZ39=5,G44,0)</f>
        <v>0</v>
      </c>
    </row>
    <row r="40" spans="1:57" ht="12.75">
      <c r="A40" s="19"/>
      <c r="B40" s="37" t="s">
        <v>125</v>
      </c>
      <c r="C40" s="38" t="s">
        <v>126</v>
      </c>
      <c r="D40" s="22"/>
      <c r="E40" s="23"/>
      <c r="F40" s="23"/>
      <c r="G40" s="24"/>
      <c r="H40" s="25"/>
      <c r="I40" s="25"/>
      <c r="O40" s="8">
        <v>2</v>
      </c>
      <c r="Y40" s="4">
        <v>12</v>
      </c>
      <c r="Z40" s="4">
        <v>0</v>
      </c>
      <c r="AA40" s="4">
        <v>27</v>
      </c>
      <c r="AZ40" s="4">
        <v>1</v>
      </c>
      <c r="BA40" s="4">
        <f>IF(AZ40=1,G45,0)</f>
        <v>0</v>
      </c>
      <c r="BB40" s="4">
        <f>IF(AZ40=2,G45,0)</f>
        <v>0</v>
      </c>
      <c r="BC40" s="4">
        <f>IF(AZ40=3,G45,0)</f>
        <v>0</v>
      </c>
      <c r="BD40" s="4">
        <f>IF(AZ40=4,G45,0)</f>
        <v>0</v>
      </c>
      <c r="BE40" s="4">
        <f>IF(AZ40=5,G45,0)</f>
        <v>0</v>
      </c>
    </row>
    <row r="41" spans="1:57" ht="26.4">
      <c r="A41" s="26">
        <v>20</v>
      </c>
      <c r="B41" s="27" t="s">
        <v>62</v>
      </c>
      <c r="C41" s="28" t="s">
        <v>63</v>
      </c>
      <c r="D41" s="29" t="s">
        <v>17</v>
      </c>
      <c r="E41" s="30">
        <v>3492.31</v>
      </c>
      <c r="F41" s="30"/>
      <c r="G41" s="31"/>
      <c r="H41" s="32">
        <v>0.211</v>
      </c>
      <c r="I41" s="32">
        <f aca="true" t="shared" si="1" ref="I41:I46">E41*H41</f>
        <v>736.8774099999999</v>
      </c>
      <c r="O41" s="8">
        <v>2</v>
      </c>
      <c r="Y41" s="4">
        <v>12</v>
      </c>
      <c r="Z41" s="4">
        <v>0</v>
      </c>
      <c r="AA41" s="4">
        <v>28</v>
      </c>
      <c r="AZ41" s="4">
        <v>1</v>
      </c>
      <c r="BA41" s="4">
        <f>IF(AZ41=1,G46,0)</f>
        <v>0</v>
      </c>
      <c r="BB41" s="4">
        <f>IF(AZ41=2,G46,0)</f>
        <v>0</v>
      </c>
      <c r="BC41" s="4">
        <f>IF(AZ41=3,G46,0)</f>
        <v>0</v>
      </c>
      <c r="BD41" s="4">
        <f>IF(AZ41=4,G46,0)</f>
        <v>0</v>
      </c>
      <c r="BE41" s="4">
        <f>IF(AZ41=5,G46,0)</f>
        <v>0</v>
      </c>
    </row>
    <row r="42" spans="1:15" ht="12.75">
      <c r="A42" s="26">
        <v>21</v>
      </c>
      <c r="B42" s="27" t="s">
        <v>62</v>
      </c>
      <c r="C42" s="28" t="s">
        <v>64</v>
      </c>
      <c r="D42" s="29" t="s">
        <v>17</v>
      </c>
      <c r="E42" s="30">
        <v>1735.42</v>
      </c>
      <c r="F42" s="30"/>
      <c r="G42" s="31"/>
      <c r="H42" s="32">
        <v>0.211</v>
      </c>
      <c r="I42" s="32">
        <f t="shared" si="1"/>
        <v>366.17362</v>
      </c>
      <c r="O42" s="8"/>
    </row>
    <row r="43" spans="1:57" ht="12.75">
      <c r="A43" s="26">
        <v>22</v>
      </c>
      <c r="B43" s="27" t="s">
        <v>65</v>
      </c>
      <c r="C43" s="28" t="s">
        <v>66</v>
      </c>
      <c r="D43" s="29" t="s">
        <v>17</v>
      </c>
      <c r="E43" s="30">
        <v>2624</v>
      </c>
      <c r="F43" s="30"/>
      <c r="G43" s="31"/>
      <c r="H43" s="32">
        <v>0.27994</v>
      </c>
      <c r="I43" s="32">
        <f t="shared" si="1"/>
        <v>734.5625600000001</v>
      </c>
      <c r="J43" s="18"/>
      <c r="O43" s="8">
        <v>2</v>
      </c>
      <c r="Y43" s="4">
        <v>12</v>
      </c>
      <c r="Z43" s="4">
        <v>0</v>
      </c>
      <c r="AA43" s="4">
        <v>29</v>
      </c>
      <c r="AZ43" s="4">
        <v>1</v>
      </c>
      <c r="BA43" s="4">
        <f>IF(AZ43=1,G48,0)</f>
        <v>0</v>
      </c>
      <c r="BB43" s="4">
        <f>IF(AZ43=2,G48,0)</f>
        <v>0</v>
      </c>
      <c r="BC43" s="4">
        <f>IF(AZ43=3,G48,0)</f>
        <v>0</v>
      </c>
      <c r="BD43" s="4">
        <f>IF(AZ43=4,G48,0)</f>
        <v>0</v>
      </c>
      <c r="BE43" s="4">
        <f>IF(AZ43=5,G48,0)</f>
        <v>0</v>
      </c>
    </row>
    <row r="44" spans="1:57" ht="12.75">
      <c r="A44" s="26">
        <v>23</v>
      </c>
      <c r="B44" s="27" t="s">
        <v>65</v>
      </c>
      <c r="C44" s="28" t="s">
        <v>66</v>
      </c>
      <c r="D44" s="29" t="s">
        <v>17</v>
      </c>
      <c r="E44" s="30">
        <v>19</v>
      </c>
      <c r="F44" s="30"/>
      <c r="G44" s="31"/>
      <c r="H44" s="32">
        <v>0.27994</v>
      </c>
      <c r="I44" s="32">
        <f t="shared" si="1"/>
        <v>5.318860000000001</v>
      </c>
      <c r="O44" s="8">
        <v>2</v>
      </c>
      <c r="Y44" s="4">
        <v>12</v>
      </c>
      <c r="Z44" s="4">
        <v>0</v>
      </c>
      <c r="AA44" s="4">
        <v>30</v>
      </c>
      <c r="AZ44" s="4">
        <v>1</v>
      </c>
      <c r="BA44" s="4">
        <f>IF(AZ44=1,G49,0)</f>
        <v>0</v>
      </c>
      <c r="BB44" s="4">
        <f>IF(AZ44=2,G49,0)</f>
        <v>0</v>
      </c>
      <c r="BC44" s="4">
        <f>IF(AZ44=3,G49,0)</f>
        <v>0</v>
      </c>
      <c r="BD44" s="4">
        <f>IF(AZ44=4,G49,0)</f>
        <v>0</v>
      </c>
      <c r="BE44" s="4">
        <f>IF(AZ44=5,G49,0)</f>
        <v>0</v>
      </c>
    </row>
    <row r="45" spans="1:57" ht="12.75">
      <c r="A45" s="26">
        <v>24</v>
      </c>
      <c r="B45" s="27" t="s">
        <v>67</v>
      </c>
      <c r="C45" s="28" t="s">
        <v>68</v>
      </c>
      <c r="D45" s="29" t="s">
        <v>17</v>
      </c>
      <c r="E45" s="30">
        <v>881.95</v>
      </c>
      <c r="F45" s="30"/>
      <c r="G45" s="31"/>
      <c r="H45" s="32">
        <v>0.25374</v>
      </c>
      <c r="I45" s="32">
        <f t="shared" si="1"/>
        <v>223.78599300000002</v>
      </c>
      <c r="O45" s="8">
        <v>2</v>
      </c>
      <c r="Y45" s="4">
        <v>12</v>
      </c>
      <c r="Z45" s="4">
        <v>0</v>
      </c>
      <c r="AA45" s="4">
        <v>32</v>
      </c>
      <c r="AZ45" s="4">
        <v>1</v>
      </c>
      <c r="BA45" s="4">
        <f>IF(AZ45=1,G52,0)</f>
        <v>0</v>
      </c>
      <c r="BB45" s="4">
        <f>IF(AZ45=2,G52,0)</f>
        <v>0</v>
      </c>
      <c r="BC45" s="4">
        <f>IF(AZ45=3,G52,0)</f>
        <v>0</v>
      </c>
      <c r="BD45" s="4">
        <f>IF(AZ45=4,G52,0)</f>
        <v>0</v>
      </c>
      <c r="BE45" s="4">
        <f>IF(AZ45=5,G52,0)</f>
        <v>0</v>
      </c>
    </row>
    <row r="46" spans="1:57" ht="12.75">
      <c r="A46" s="26">
        <v>25</v>
      </c>
      <c r="B46" s="27" t="s">
        <v>69</v>
      </c>
      <c r="C46" s="28" t="s">
        <v>70</v>
      </c>
      <c r="D46" s="29" t="s">
        <v>17</v>
      </c>
      <c r="E46" s="30">
        <v>3492.31</v>
      </c>
      <c r="F46" s="30"/>
      <c r="G46" s="31"/>
      <c r="H46" s="32">
        <v>0.09848</v>
      </c>
      <c r="I46" s="32">
        <f t="shared" si="1"/>
        <v>343.9226888</v>
      </c>
      <c r="O46" s="8">
        <v>2</v>
      </c>
      <c r="Y46" s="4">
        <v>12</v>
      </c>
      <c r="Z46" s="4">
        <v>0</v>
      </c>
      <c r="AA46" s="4">
        <v>33</v>
      </c>
      <c r="AZ46" s="4">
        <v>1</v>
      </c>
      <c r="BA46" s="4">
        <f>IF(AZ46=1,G53,0)</f>
        <v>0</v>
      </c>
      <c r="BB46" s="4">
        <f>IF(AZ46=2,G53,0)</f>
        <v>0</v>
      </c>
      <c r="BC46" s="4">
        <f>IF(AZ46=3,G53,0)</f>
        <v>0</v>
      </c>
      <c r="BD46" s="4">
        <f>IF(AZ46=4,G53,0)</f>
        <v>0</v>
      </c>
      <c r="BE46" s="4">
        <f>IF(AZ46=5,G53,0)</f>
        <v>0</v>
      </c>
    </row>
    <row r="47" spans="1:15" s="18" customFormat="1" ht="26.4">
      <c r="A47" s="26"/>
      <c r="B47" s="37" t="s">
        <v>127</v>
      </c>
      <c r="C47" s="39" t="s">
        <v>128</v>
      </c>
      <c r="D47" s="29"/>
      <c r="E47" s="30"/>
      <c r="F47" s="30"/>
      <c r="G47" s="31"/>
      <c r="H47" s="32"/>
      <c r="I47" s="32"/>
      <c r="J47" s="4"/>
      <c r="O47" s="18">
        <v>1</v>
      </c>
    </row>
    <row r="48" spans="1:57" ht="12.75">
      <c r="A48" s="26">
        <v>26</v>
      </c>
      <c r="B48" s="27" t="s">
        <v>71</v>
      </c>
      <c r="C48" s="28" t="s">
        <v>72</v>
      </c>
      <c r="D48" s="29" t="s">
        <v>17</v>
      </c>
      <c r="E48" s="30">
        <v>2846.25</v>
      </c>
      <c r="F48" s="30"/>
      <c r="G48" s="31"/>
      <c r="H48" s="32">
        <v>0.00061</v>
      </c>
      <c r="I48" s="32">
        <f>E48*H48</f>
        <v>1.7362125</v>
      </c>
      <c r="O48" s="8">
        <v>2</v>
      </c>
      <c r="Y48" s="4">
        <v>12</v>
      </c>
      <c r="Z48" s="4">
        <v>0</v>
      </c>
      <c r="AA48" s="4">
        <v>34</v>
      </c>
      <c r="AZ48" s="4">
        <v>1</v>
      </c>
      <c r="BA48" s="4">
        <f>IF(AZ48=1,G55,0)</f>
        <v>0</v>
      </c>
      <c r="BB48" s="4">
        <f>IF(AZ48=2,G55,0)</f>
        <v>0</v>
      </c>
      <c r="BC48" s="4">
        <f>IF(AZ48=3,G55,0)</f>
        <v>0</v>
      </c>
      <c r="BD48" s="4">
        <f>IF(AZ48=4,G55,0)</f>
        <v>0</v>
      </c>
      <c r="BE48" s="4">
        <f>IF(AZ48=5,G55,0)</f>
        <v>0</v>
      </c>
    </row>
    <row r="49" spans="1:15" s="18" customFormat="1" ht="12.75">
      <c r="A49" s="26">
        <v>27</v>
      </c>
      <c r="B49" s="27" t="s">
        <v>73</v>
      </c>
      <c r="C49" s="28" t="s">
        <v>74</v>
      </c>
      <c r="D49" s="29" t="s">
        <v>17</v>
      </c>
      <c r="E49" s="30">
        <v>2846.25</v>
      </c>
      <c r="F49" s="30"/>
      <c r="G49" s="31"/>
      <c r="H49" s="32">
        <v>0.00652</v>
      </c>
      <c r="I49" s="32">
        <f>E49*H49</f>
        <v>18.55755</v>
      </c>
      <c r="J49" s="4"/>
      <c r="O49" s="18">
        <v>1</v>
      </c>
    </row>
    <row r="50" spans="1:57" ht="12.75">
      <c r="A50" s="26">
        <v>28</v>
      </c>
      <c r="B50" s="27" t="s">
        <v>75</v>
      </c>
      <c r="C50" s="28" t="s">
        <v>76</v>
      </c>
      <c r="D50" s="29" t="s">
        <v>17</v>
      </c>
      <c r="E50" s="30">
        <v>2846.25</v>
      </c>
      <c r="F50" s="30"/>
      <c r="G50" s="31"/>
      <c r="H50" s="32">
        <v>0.12715</v>
      </c>
      <c r="I50" s="32">
        <f>E50*H50</f>
        <v>361.90068750000006</v>
      </c>
      <c r="O50" s="8">
        <v>2</v>
      </c>
      <c r="Y50" s="4">
        <v>12</v>
      </c>
      <c r="Z50" s="4">
        <v>0</v>
      </c>
      <c r="AA50" s="4">
        <v>35</v>
      </c>
      <c r="AZ50" s="4">
        <v>1</v>
      </c>
      <c r="BA50" s="4">
        <f>IF(AZ50=1,G57,0)</f>
        <v>0</v>
      </c>
      <c r="BB50" s="4">
        <f>IF(AZ50=2,G57,0)</f>
        <v>0</v>
      </c>
      <c r="BC50" s="4">
        <f>IF(AZ50=3,G57,0)</f>
        <v>0</v>
      </c>
      <c r="BD50" s="4">
        <f>IF(AZ50=4,G57,0)</f>
        <v>0</v>
      </c>
      <c r="BE50" s="4">
        <f>IF(AZ50=5,G57,0)</f>
        <v>0</v>
      </c>
    </row>
    <row r="51" spans="1:9" ht="12.75">
      <c r="A51" s="26"/>
      <c r="B51" s="37" t="s">
        <v>129</v>
      </c>
      <c r="C51" s="39" t="s">
        <v>130</v>
      </c>
      <c r="D51" s="29"/>
      <c r="E51" s="30"/>
      <c r="F51" s="30"/>
      <c r="G51" s="31"/>
      <c r="H51" s="32"/>
      <c r="I51" s="32"/>
    </row>
    <row r="52" spans="1:9" ht="26.4">
      <c r="A52" s="26">
        <v>29</v>
      </c>
      <c r="B52" s="27" t="s">
        <v>94</v>
      </c>
      <c r="C52" s="28" t="s">
        <v>77</v>
      </c>
      <c r="D52" s="29" t="s">
        <v>17</v>
      </c>
      <c r="E52" s="30">
        <v>64</v>
      </c>
      <c r="F52" s="30"/>
      <c r="G52" s="31"/>
      <c r="H52" s="32">
        <v>0.54</v>
      </c>
      <c r="I52" s="32">
        <f>E52*H52</f>
        <v>34.56</v>
      </c>
    </row>
    <row r="53" spans="1:9" ht="12.75">
      <c r="A53" s="26">
        <v>30</v>
      </c>
      <c r="B53" s="27" t="s">
        <v>78</v>
      </c>
      <c r="C53" s="28" t="s">
        <v>79</v>
      </c>
      <c r="D53" s="29" t="s">
        <v>80</v>
      </c>
      <c r="E53" s="30">
        <v>3</v>
      </c>
      <c r="F53" s="30"/>
      <c r="G53" s="31"/>
      <c r="H53" s="32">
        <v>0.0036</v>
      </c>
      <c r="I53" s="32">
        <f>E53*H53</f>
        <v>0.0108</v>
      </c>
    </row>
    <row r="54" spans="1:9" ht="12.75">
      <c r="A54" s="19" t="s">
        <v>11</v>
      </c>
      <c r="B54" s="20" t="s">
        <v>81</v>
      </c>
      <c r="C54" s="21" t="s">
        <v>82</v>
      </c>
      <c r="D54" s="22"/>
      <c r="E54" s="23"/>
      <c r="F54" s="23"/>
      <c r="G54" s="24"/>
      <c r="H54" s="25"/>
      <c r="I54" s="25"/>
    </row>
    <row r="55" spans="1:9" ht="12.75">
      <c r="A55" s="26">
        <v>31</v>
      </c>
      <c r="B55" s="27" t="s">
        <v>83</v>
      </c>
      <c r="C55" s="28" t="s">
        <v>84</v>
      </c>
      <c r="D55" s="29" t="s">
        <v>80</v>
      </c>
      <c r="E55" s="30">
        <v>3</v>
      </c>
      <c r="F55" s="30"/>
      <c r="G55" s="31"/>
      <c r="H55" s="32">
        <v>0</v>
      </c>
      <c r="I55" s="32">
        <f>E55*H55</f>
        <v>0</v>
      </c>
    </row>
    <row r="56" spans="1:10" ht="12.75">
      <c r="A56" s="19" t="s">
        <v>11</v>
      </c>
      <c r="B56" s="20" t="s">
        <v>85</v>
      </c>
      <c r="C56" s="21" t="s">
        <v>86</v>
      </c>
      <c r="D56" s="22"/>
      <c r="E56" s="23"/>
      <c r="F56" s="23"/>
      <c r="G56" s="24"/>
      <c r="H56" s="25"/>
      <c r="I56" s="25"/>
      <c r="J56" s="18"/>
    </row>
    <row r="57" spans="1:10" s="18" customFormat="1" ht="12.75">
      <c r="A57" s="26">
        <v>32</v>
      </c>
      <c r="B57" s="27" t="s">
        <v>87</v>
      </c>
      <c r="C57" s="28" t="s">
        <v>88</v>
      </c>
      <c r="D57" s="29" t="s">
        <v>17</v>
      </c>
      <c r="E57" s="30">
        <v>3492.31</v>
      </c>
      <c r="F57" s="30"/>
      <c r="G57" s="31"/>
      <c r="H57" s="32">
        <v>0</v>
      </c>
      <c r="I57" s="32">
        <f>E57*H57</f>
        <v>0</v>
      </c>
      <c r="J57" s="4"/>
    </row>
    <row r="58" spans="1:10" ht="12.75">
      <c r="A58" s="19" t="s">
        <v>11</v>
      </c>
      <c r="B58" s="20" t="s">
        <v>111</v>
      </c>
      <c r="C58" s="21" t="s">
        <v>112</v>
      </c>
      <c r="D58" s="33"/>
      <c r="E58" s="33"/>
      <c r="F58" s="33"/>
      <c r="G58" s="33"/>
      <c r="H58" s="33"/>
      <c r="I58" s="33"/>
      <c r="J58" s="18"/>
    </row>
    <row r="59" spans="1:10" s="18" customFormat="1" ht="12.75">
      <c r="A59" s="33"/>
      <c r="B59" s="33" t="s">
        <v>90</v>
      </c>
      <c r="C59" s="33" t="s">
        <v>91</v>
      </c>
      <c r="D59" s="33" t="s">
        <v>92</v>
      </c>
      <c r="E59" s="33">
        <v>2830</v>
      </c>
      <c r="F59" s="33"/>
      <c r="G59" s="33"/>
      <c r="H59" s="33"/>
      <c r="I59" s="33"/>
      <c r="J59" s="4"/>
    </row>
    <row r="60" spans="1:9" ht="12.75">
      <c r="A60" s="33"/>
      <c r="B60" s="33"/>
      <c r="C60" s="21" t="s">
        <v>93</v>
      </c>
      <c r="D60" s="33"/>
      <c r="E60" s="33"/>
      <c r="F60" s="33"/>
      <c r="G60" s="33"/>
      <c r="H60" s="33"/>
      <c r="I60" s="33"/>
    </row>
    <row r="61" spans="1:9" ht="12.75">
      <c r="A61" s="26">
        <v>33</v>
      </c>
      <c r="B61" s="27" t="s">
        <v>54</v>
      </c>
      <c r="C61" s="28" t="s">
        <v>55</v>
      </c>
      <c r="D61" s="29" t="s">
        <v>22</v>
      </c>
      <c r="E61" s="30">
        <v>18</v>
      </c>
      <c r="F61" s="30"/>
      <c r="G61" s="31"/>
      <c r="H61" s="32">
        <v>0.015</v>
      </c>
      <c r="I61" s="32">
        <f>E61*H61</f>
        <v>0.27</v>
      </c>
    </row>
    <row r="62" spans="1:10" s="18" customFormat="1" ht="12" customHeight="1">
      <c r="A62" s="26">
        <v>34</v>
      </c>
      <c r="B62" s="27" t="s">
        <v>56</v>
      </c>
      <c r="C62" s="28" t="s">
        <v>57</v>
      </c>
      <c r="D62" s="29" t="s">
        <v>22</v>
      </c>
      <c r="E62" s="30">
        <v>7</v>
      </c>
      <c r="F62" s="30"/>
      <c r="G62" s="31"/>
      <c r="H62" s="32">
        <v>0.045</v>
      </c>
      <c r="I62" s="32">
        <f>E62*H62</f>
        <v>0.315</v>
      </c>
      <c r="J62" s="4"/>
    </row>
    <row r="63" spans="1:9" ht="12.75">
      <c r="A63" s="26">
        <v>35</v>
      </c>
      <c r="B63" s="27" t="s">
        <v>58</v>
      </c>
      <c r="C63" s="28" t="s">
        <v>59</v>
      </c>
      <c r="D63" s="29" t="s">
        <v>22</v>
      </c>
      <c r="E63" s="30">
        <v>240</v>
      </c>
      <c r="F63" s="30"/>
      <c r="G63" s="31"/>
      <c r="H63" s="32">
        <v>0.039</v>
      </c>
      <c r="I63" s="32">
        <f>E63*H63</f>
        <v>9.36</v>
      </c>
    </row>
    <row r="64" spans="1:9" ht="12.75">
      <c r="A64" s="200" t="s">
        <v>132</v>
      </c>
      <c r="B64" s="201"/>
      <c r="C64" s="201"/>
      <c r="D64" s="201"/>
      <c r="E64" s="201"/>
      <c r="F64" s="201"/>
      <c r="G64" s="201"/>
      <c r="H64" s="201"/>
      <c r="I64" s="201"/>
    </row>
    <row r="65" spans="1:9" ht="12.75">
      <c r="A65" s="5" t="s">
        <v>2</v>
      </c>
      <c r="B65" s="6" t="s">
        <v>3</v>
      </c>
      <c r="C65" s="6" t="s">
        <v>4</v>
      </c>
      <c r="D65" s="6" t="s">
        <v>5</v>
      </c>
      <c r="E65" s="36" t="s">
        <v>6</v>
      </c>
      <c r="F65" s="6" t="s">
        <v>7</v>
      </c>
      <c r="G65" s="6" t="s">
        <v>8</v>
      </c>
      <c r="H65" s="7" t="s">
        <v>9</v>
      </c>
      <c r="I65" s="7" t="s">
        <v>10</v>
      </c>
    </row>
    <row r="66" spans="1:10" ht="12.75">
      <c r="A66" s="19" t="s">
        <v>11</v>
      </c>
      <c r="B66" s="20" t="s">
        <v>95</v>
      </c>
      <c r="C66" s="21" t="s">
        <v>96</v>
      </c>
      <c r="D66" s="22"/>
      <c r="E66" s="23"/>
      <c r="F66" s="23"/>
      <c r="G66" s="24"/>
      <c r="H66" s="25"/>
      <c r="I66" s="25"/>
      <c r="J66" s="18"/>
    </row>
    <row r="67" spans="1:10" s="18" customFormat="1" ht="12.75">
      <c r="A67" s="26">
        <v>36</v>
      </c>
      <c r="B67" s="27" t="s">
        <v>97</v>
      </c>
      <c r="C67" s="28" t="s">
        <v>98</v>
      </c>
      <c r="D67" s="29" t="s">
        <v>29</v>
      </c>
      <c r="E67" s="30">
        <v>9.2</v>
      </c>
      <c r="F67" s="30"/>
      <c r="G67" s="31"/>
      <c r="H67" s="32">
        <v>2.56497</v>
      </c>
      <c r="I67" s="32">
        <f>E67*H67</f>
        <v>23.597724</v>
      </c>
      <c r="J67" s="4"/>
    </row>
    <row r="68" spans="1:10" ht="12.75">
      <c r="A68" s="19" t="s">
        <v>11</v>
      </c>
      <c r="B68" s="20" t="s">
        <v>60</v>
      </c>
      <c r="C68" s="21" t="s">
        <v>61</v>
      </c>
      <c r="D68" s="22"/>
      <c r="E68" s="23"/>
      <c r="F68" s="23"/>
      <c r="G68" s="24"/>
      <c r="H68" s="25"/>
      <c r="I68" s="25"/>
      <c r="J68" s="18"/>
    </row>
    <row r="69" spans="1:9" ht="12.75">
      <c r="A69" s="26">
        <v>37</v>
      </c>
      <c r="B69" s="27" t="s">
        <v>99</v>
      </c>
      <c r="C69" s="28" t="s">
        <v>100</v>
      </c>
      <c r="D69" s="29" t="s">
        <v>17</v>
      </c>
      <c r="E69" s="30">
        <v>60</v>
      </c>
      <c r="F69" s="30"/>
      <c r="G69" s="31"/>
      <c r="H69" s="32">
        <v>0.18907</v>
      </c>
      <c r="I69" s="32">
        <f>E69*H69</f>
        <v>11.344199999999999</v>
      </c>
    </row>
    <row r="70" spans="1:9" ht="26.4">
      <c r="A70" s="26">
        <v>38</v>
      </c>
      <c r="B70" s="27" t="s">
        <v>101</v>
      </c>
      <c r="C70" s="28" t="s">
        <v>102</v>
      </c>
      <c r="D70" s="29" t="s">
        <v>17</v>
      </c>
      <c r="E70" s="30">
        <v>22</v>
      </c>
      <c r="F70" s="30"/>
      <c r="G70" s="31"/>
      <c r="H70" s="32">
        <v>0.63</v>
      </c>
      <c r="I70" s="32">
        <f>E70*H70</f>
        <v>13.86</v>
      </c>
    </row>
    <row r="71" spans="1:10" ht="12.75">
      <c r="A71" s="19" t="s">
        <v>11</v>
      </c>
      <c r="B71" s="20" t="s">
        <v>81</v>
      </c>
      <c r="C71" s="21" t="s">
        <v>82</v>
      </c>
      <c r="D71" s="22"/>
      <c r="E71" s="23"/>
      <c r="F71" s="23"/>
      <c r="G71" s="24"/>
      <c r="H71" s="25"/>
      <c r="I71" s="25"/>
      <c r="J71" s="18"/>
    </row>
    <row r="72" spans="1:9" ht="12.75">
      <c r="A72" s="26">
        <v>39</v>
      </c>
      <c r="B72" s="27" t="s">
        <v>103</v>
      </c>
      <c r="C72" s="28" t="s">
        <v>104</v>
      </c>
      <c r="D72" s="29" t="s">
        <v>22</v>
      </c>
      <c r="E72" s="30">
        <v>9</v>
      </c>
      <c r="F72" s="30"/>
      <c r="G72" s="31"/>
      <c r="H72" s="32">
        <v>7.0275</v>
      </c>
      <c r="I72" s="32">
        <f>E72*H72</f>
        <v>63.2475</v>
      </c>
    </row>
    <row r="73" spans="1:9" ht="12.75">
      <c r="A73" s="26">
        <v>40</v>
      </c>
      <c r="B73" s="27" t="s">
        <v>105</v>
      </c>
      <c r="C73" s="28" t="s">
        <v>106</v>
      </c>
      <c r="D73" s="29" t="s">
        <v>80</v>
      </c>
      <c r="E73" s="30">
        <v>56</v>
      </c>
      <c r="F73" s="30"/>
      <c r="G73" s="31"/>
      <c r="H73" s="32">
        <v>0.65338</v>
      </c>
      <c r="I73" s="32">
        <f>E73*H73</f>
        <v>36.589279999999995</v>
      </c>
    </row>
    <row r="74" spans="1:9" ht="12.75">
      <c r="A74" s="26">
        <v>41</v>
      </c>
      <c r="B74" s="27" t="s">
        <v>107</v>
      </c>
      <c r="C74" s="28" t="s">
        <v>108</v>
      </c>
      <c r="D74" s="29" t="s">
        <v>29</v>
      </c>
      <c r="E74" s="30">
        <v>30</v>
      </c>
      <c r="F74" s="30"/>
      <c r="G74" s="31"/>
      <c r="H74" s="32">
        <v>2.53538</v>
      </c>
      <c r="I74" s="32">
        <f>E74*H74</f>
        <v>76.06139999999999</v>
      </c>
    </row>
    <row r="75" spans="1:9" ht="12.75">
      <c r="A75" s="19" t="s">
        <v>11</v>
      </c>
      <c r="B75" s="20" t="s">
        <v>111</v>
      </c>
      <c r="C75" s="21" t="s">
        <v>112</v>
      </c>
      <c r="D75" s="22"/>
      <c r="E75" s="23"/>
      <c r="F75" s="23"/>
      <c r="G75" s="24"/>
      <c r="H75" s="25"/>
      <c r="I75" s="25"/>
    </row>
    <row r="76" spans="1:10" ht="12.75">
      <c r="A76" s="26">
        <v>42</v>
      </c>
      <c r="B76" s="27" t="s">
        <v>113</v>
      </c>
      <c r="C76" s="28" t="s">
        <v>114</v>
      </c>
      <c r="D76" s="29" t="s">
        <v>92</v>
      </c>
      <c r="E76" s="30">
        <v>226.05</v>
      </c>
      <c r="F76" s="30"/>
      <c r="G76" s="31"/>
      <c r="H76" s="32">
        <v>0</v>
      </c>
      <c r="I76" s="32">
        <f>E76*H76</f>
        <v>0</v>
      </c>
      <c r="J76" s="18"/>
    </row>
    <row r="77" spans="1:9" ht="12.75">
      <c r="A77" s="33"/>
      <c r="B77" s="33"/>
      <c r="C77" s="21" t="s">
        <v>93</v>
      </c>
      <c r="D77" s="33"/>
      <c r="E77" s="33"/>
      <c r="F77" s="33"/>
      <c r="G77" s="33"/>
      <c r="H77" s="33"/>
      <c r="I77" s="33"/>
    </row>
    <row r="78" spans="1:9" ht="12.75">
      <c r="A78" s="26">
        <v>43</v>
      </c>
      <c r="B78" s="27" t="s">
        <v>109</v>
      </c>
      <c r="C78" s="28" t="s">
        <v>110</v>
      </c>
      <c r="D78" s="29" t="s">
        <v>22</v>
      </c>
      <c r="E78" s="30">
        <v>12</v>
      </c>
      <c r="F78" s="30"/>
      <c r="G78" s="31"/>
      <c r="H78" s="32">
        <v>0.1117</v>
      </c>
      <c r="I78" s="32">
        <f>E78*H78</f>
        <v>1.3403999999999998</v>
      </c>
    </row>
    <row r="79" spans="5:7" ht="12.75">
      <c r="E79" s="41"/>
      <c r="F79" s="42" t="s">
        <v>131</v>
      </c>
      <c r="G79" s="43">
        <f>SUM(G67:G78)+SUM(G15:G63)</f>
        <v>0</v>
      </c>
    </row>
    <row r="80" spans="1:7" ht="12.75">
      <c r="A80" s="10"/>
      <c r="B80" s="10"/>
      <c r="C80" s="10"/>
      <c r="D80" s="10"/>
      <c r="E80" s="10"/>
      <c r="F80" s="10"/>
      <c r="G80" s="10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spans="1:2" ht="12.75">
      <c r="A106" s="11"/>
      <c r="B106" s="11"/>
    </row>
    <row r="107" spans="1:7" ht="12.75">
      <c r="A107" s="10"/>
      <c r="B107" s="10"/>
      <c r="C107" s="13"/>
      <c r="D107" s="13"/>
      <c r="E107" s="14"/>
      <c r="F107" s="13"/>
      <c r="G107" s="15"/>
    </row>
    <row r="108" spans="1:7" ht="12.75">
      <c r="A108" s="16"/>
      <c r="B108" s="16"/>
      <c r="C108" s="10"/>
      <c r="D108" s="10"/>
      <c r="E108" s="17"/>
      <c r="F108" s="10"/>
      <c r="G108" s="10"/>
    </row>
    <row r="109" spans="1:7" ht="12.75">
      <c r="A109" s="10"/>
      <c r="B109" s="10"/>
      <c r="C109" s="10"/>
      <c r="D109" s="10"/>
      <c r="E109" s="17"/>
      <c r="F109" s="10"/>
      <c r="G109" s="10"/>
    </row>
    <row r="110" spans="1:7" ht="12.75">
      <c r="A110" s="10"/>
      <c r="B110" s="10"/>
      <c r="C110" s="10"/>
      <c r="D110" s="10"/>
      <c r="E110" s="17"/>
      <c r="F110" s="10"/>
      <c r="G110" s="10"/>
    </row>
    <row r="111" spans="1:7" ht="12.75">
      <c r="A111" s="10"/>
      <c r="B111" s="10"/>
      <c r="C111" s="10"/>
      <c r="D111" s="10"/>
      <c r="E111" s="17"/>
      <c r="F111" s="10"/>
      <c r="G111" s="10"/>
    </row>
    <row r="112" spans="1:7" ht="12.75">
      <c r="A112" s="10"/>
      <c r="B112" s="10"/>
      <c r="C112" s="10"/>
      <c r="D112" s="10"/>
      <c r="E112" s="17"/>
      <c r="F112" s="10"/>
      <c r="G112" s="10"/>
    </row>
    <row r="113" spans="1:7" ht="12.75">
      <c r="A113" s="10"/>
      <c r="B113" s="10"/>
      <c r="C113" s="10"/>
      <c r="D113" s="10"/>
      <c r="E113" s="17"/>
      <c r="F113" s="10"/>
      <c r="G113" s="10"/>
    </row>
    <row r="114" spans="1:7" ht="12.75">
      <c r="A114" s="10"/>
      <c r="B114" s="10"/>
      <c r="C114" s="10"/>
      <c r="D114" s="10"/>
      <c r="E114" s="17"/>
      <c r="F114" s="10"/>
      <c r="G114" s="10"/>
    </row>
    <row r="115" spans="1:7" ht="12.75">
      <c r="A115" s="10"/>
      <c r="B115" s="10"/>
      <c r="C115" s="10"/>
      <c r="D115" s="10"/>
      <c r="E115" s="17"/>
      <c r="F115" s="10"/>
      <c r="G115" s="10"/>
    </row>
    <row r="116" spans="1:7" ht="12.75">
      <c r="A116" s="10"/>
      <c r="B116" s="10"/>
      <c r="C116" s="10"/>
      <c r="D116" s="10"/>
      <c r="E116" s="17"/>
      <c r="F116" s="10"/>
      <c r="G116" s="10"/>
    </row>
    <row r="117" spans="1:7" ht="12.75">
      <c r="A117" s="10"/>
      <c r="B117" s="10"/>
      <c r="C117" s="10"/>
      <c r="D117" s="10"/>
      <c r="E117" s="17"/>
      <c r="F117" s="10"/>
      <c r="G117" s="10"/>
    </row>
    <row r="118" spans="1:7" ht="12.75">
      <c r="A118" s="10"/>
      <c r="B118" s="10"/>
      <c r="C118" s="10"/>
      <c r="D118" s="10"/>
      <c r="E118" s="17"/>
      <c r="F118" s="10"/>
      <c r="G118" s="10"/>
    </row>
    <row r="119" spans="1:7" ht="12.75">
      <c r="A119" s="10"/>
      <c r="B119" s="10"/>
      <c r="C119" s="10"/>
      <c r="D119" s="10"/>
      <c r="E119" s="17"/>
      <c r="F119" s="10"/>
      <c r="G119" s="10"/>
    </row>
    <row r="120" spans="1:7" ht="12.75">
      <c r="A120" s="10"/>
      <c r="B120" s="10"/>
      <c r="C120" s="10"/>
      <c r="D120" s="10"/>
      <c r="E120" s="17"/>
      <c r="F120" s="10"/>
      <c r="G120" s="10"/>
    </row>
  </sheetData>
  <mergeCells count="20">
    <mergeCell ref="A4:B5"/>
    <mergeCell ref="C4:C5"/>
    <mergeCell ref="D4:F5"/>
    <mergeCell ref="G4:H5"/>
    <mergeCell ref="A6:B7"/>
    <mergeCell ref="C6:C7"/>
    <mergeCell ref="D6:F7"/>
    <mergeCell ref="G6:H7"/>
    <mergeCell ref="A1:J1"/>
    <mergeCell ref="A2:B3"/>
    <mergeCell ref="C2:C3"/>
    <mergeCell ref="D2:F3"/>
    <mergeCell ref="G2:H3"/>
    <mergeCell ref="A10:B10"/>
    <mergeCell ref="G10:I10"/>
    <mergeCell ref="A11:I11"/>
    <mergeCell ref="A64:I64"/>
    <mergeCell ref="A8:B9"/>
    <mergeCell ref="C8:C9"/>
    <mergeCell ref="D8:D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2014-05-05T14:51:33Z</cp:lastPrinted>
  <dcterms:created xsi:type="dcterms:W3CDTF">2014-05-05T11:29:48Z</dcterms:created>
  <dcterms:modified xsi:type="dcterms:W3CDTF">2019-06-03T14:35:19Z</dcterms:modified>
  <cp:category/>
  <cp:version/>
  <cp:contentType/>
  <cp:contentStatus/>
</cp:coreProperties>
</file>