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985" activeTab="0"/>
  </bookViews>
  <sheets>
    <sheet name="Rekapitulace stavby" sheetId="1" r:id="rId1"/>
    <sheet name="1 - Polní cesta VPC5R" sheetId="2" r:id="rId2"/>
    <sheet name="2 - Doprovodná zeleň" sheetId="3" r:id="rId3"/>
    <sheet name="3 - Vedlejší a ostatní ná..." sheetId="4" r:id="rId4"/>
    <sheet name="Pokyny pro vyplnění" sheetId="5" r:id="rId5"/>
  </sheets>
  <definedNames>
    <definedName name="_xlnm._FilterDatabase" localSheetId="1" hidden="1">'1 - Polní cesta VPC5R'!$C$82:$K$133</definedName>
    <definedName name="_xlnm._FilterDatabase" localSheetId="2" hidden="1">'2 - Doprovodná zeleň'!$C$80:$K$160</definedName>
    <definedName name="_xlnm._FilterDatabase" localSheetId="3" hidden="1">'3 - Vedlejší a ostatní ná...'!$C$76:$K$80</definedName>
    <definedName name="_xlnm.Print_Area" localSheetId="1">'1 - Polní cesta VPC5R'!$C$4:$J$36,'1 - Polní cesta VPC5R'!$C$42:$J$64,'1 - Polní cesta VPC5R'!$C$70:$K$133</definedName>
    <definedName name="_xlnm.Print_Area" localSheetId="2">'2 - Doprovodná zeleň'!$C$4:$J$36,'2 - Doprovodná zeleň'!$C$42:$J$62,'2 - Doprovodná zeleň'!$C$68:$K$160</definedName>
    <definedName name="_xlnm.Print_Area" localSheetId="3">'3 - Vedlejší a ostatní ná...'!$C$4:$J$36,'3 - Vedlejší a ostatní ná...'!$C$42:$J$58,'3 - Vedlejší a ostatní ná...'!$C$64:$K$80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</definedNames>
  <calcPr calcId="152511"/>
</workbook>
</file>

<file path=xl/sharedStrings.xml><?xml version="1.0" encoding="utf-8"?>
<sst xmlns="http://schemas.openxmlformats.org/spreadsheetml/2006/main" count="2578" uniqueCount="621">
  <si>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</si>
  <si>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</si>
  <si>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</si>
  <si>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</si>
  <si>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</si>
  <si>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</si>
  <si>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</si>
  <si>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{f08ff058-3d99-43aa-a54f-dc27041fdceb}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</si>
  <si>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</si>
  <si>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</si>
  <si>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</si>
  <si>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</si>
  <si>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</si>
  <si>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</si>
  <si>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</si>
  <si>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</si>
  <si>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4719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</si>
  <si>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</si>
  <si>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</si>
  <si>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Výstava  polní cesty VPC 5 R v k.ú. Šemnice</t>
  </si>
  <si>
    <t>KSO:</t>
  </si>
  <si>
    <t/>
  </si>
  <si>
    <t>CC-CZ:</t>
  </si>
  <si>
    <t>Místo:</t>
  </si>
  <si>
    <t xml:space="preserve">k.ú. Šemnice p. č. 1401 </t>
  </si>
  <si>
    <t>Datum:</t>
  </si>
  <si>
    <t>23. 6. 2017</t>
  </si>
  <si>
    <t>Zadavatel:</t>
  </si>
  <si>
    <t>IČ:</t>
  </si>
  <si>
    <t>01312774</t>
  </si>
  <si>
    <t>ČR–Státní pozemkový úřad, KPÚ pro Karlovarský kraj</t>
  </si>
  <si>
    <t>DIČ:</t>
  </si>
  <si>
    <t>Uchazeč:</t>
  </si>
  <si>
    <t>Vyplň údaj</t>
  </si>
  <si>
    <t>Projektant:</t>
  </si>
  <si>
    <t>01782975</t>
  </si>
  <si>
    <t>B-PROJEKTY Teplice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</si>
  <si>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</si>
  <si>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</si>
  <si>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</si>
  <si>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</si>
  <si>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</si>
  <si>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</si>
  <si>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</si>
  <si>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</si>
  <si>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</si>
  <si>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</si>
  <si>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</si>
  <si>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</si>
  <si>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</si>
  <si>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</si>
  <si>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</si>
  <si>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</si>
  <si>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</si>
  <si>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</si>
  <si>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</si>
  <si>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</si>
  <si>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</si>
  <si>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</si>
  <si>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</si>
  <si>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</si>
  <si>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</si>
  <si>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</si>
  <si>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</si>
  <si>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</si>
  <si>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</si>
  <si>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</si>
  <si>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</si>
  <si>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</si>
  <si>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</si>
  <si>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</si>
  <si>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</si>
  <si>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</si>
  <si>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</si>
  <si>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</si>
  <si>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</si>
  <si>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</si>
  <si>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</si>
  <si>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</si>
  <si>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</si>
  <si>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Polní cesta VPC5R</t>
  </si>
  <si>
    <t>STA</t>
  </si>
  <si>
    <t>{1bcd6108-54db-4b31-b41d-3bed418b5fab}</t>
  </si>
  <si>
    <t>2</t>
  </si>
  <si>
    <t>Doprovodná zeleň</t>
  </si>
  <si>
    <t>{cc5b77a8-3f05-4048-8ff7-640249320f14}</t>
  </si>
  <si>
    <t>3</t>
  </si>
  <si>
    <t>Vedlejší a ostatní náklady</t>
  </si>
  <si>
    <t>VON</t>
  </si>
  <si>
    <t>{e812f7a7-5134-4b06-978a-2f228f4846bd}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</si>
  <si>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</si>
  <si>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</si>
  <si>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</si>
  <si>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</si>
  <si>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</si>
  <si>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</si>
  <si>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</si>
  <si>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Polní cesta VPC5R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</si>
  <si>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</si>
  <si>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</si>
  <si>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</si>
  <si>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</si>
  <si>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</si>
  <si>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</si>
  <si>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</si>
  <si>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</si>
  <si>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</si>
  <si>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</si>
  <si>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</si>
  <si>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</si>
  <si>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</si>
  <si>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</si>
  <si>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</si>
  <si>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</si>
  <si>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</si>
  <si>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</si>
  <si>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</si>
  <si>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</si>
  <si>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</si>
  <si>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</si>
  <si>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</si>
  <si>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</si>
  <si>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</si>
  <si>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</si>
  <si>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</si>
  <si>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</si>
  <si>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</si>
  <si>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</si>
  <si>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</si>
  <si>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111201102</t>
  </si>
  <si>
    <t>Odstranění křovin a stromů s odstraněním kořenů průměru kmene do 100 mm do sklonu terénu 1 : 5, při celkové ploše přes 1 000 do 10 000 m2</t>
  </si>
  <si>
    <t>m2</t>
  </si>
  <si>
    <t>CS ÚRS 2017 01</t>
  </si>
  <si>
    <t>4</t>
  </si>
  <si>
    <t>1103698058</t>
  </si>
  <si>
    <t>11125111</t>
  </si>
  <si>
    <t>Drcení ořezaných větví strojně - (štěpkování) o průměru větví do 100 mm</t>
  </si>
  <si>
    <t>m3</t>
  </si>
  <si>
    <t>-1870011781</t>
  </si>
  <si>
    <t>112101101</t>
  </si>
  <si>
    <t>Kácení stromů s odřezáním kmene a s odvětvením listnatých, průměru kmene přes 100 do 300 mm</t>
  </si>
  <si>
    <t>kus</t>
  </si>
  <si>
    <t>-1031354739</t>
  </si>
  <si>
    <t>VV</t>
  </si>
  <si>
    <t>12+18</t>
  </si>
  <si>
    <t>112201101</t>
  </si>
  <si>
    <t>Odstranění pařezů s jejich vykopáním, vytrháním nebo odstřelením, s přesekáním kořenů průměru přes 100 do 300 mm</t>
  </si>
  <si>
    <t>-1287507635</t>
  </si>
  <si>
    <t>5</t>
  </si>
  <si>
    <t>113154334</t>
  </si>
  <si>
    <t>Frézování živičného podkladu nebo krytu s naložením na dopravní prostředek plochy přes 1 000 do 10 000 m2 bez překážek v trase pruhu šířky přes 1 m do 2 m, tloušťky vrstvy 100 mm</t>
  </si>
  <si>
    <t>-1497960540</t>
  </si>
  <si>
    <t>6</t>
  </si>
  <si>
    <t>121101101</t>
  </si>
  <si>
    <t>Sejmutí ornice nebo lesní půdy s vodorovným přemístěním na hromady v místě upotřebení nebo na dočasné či trvalé skládky se složením, na vzdálenost do 50 m</t>
  </si>
  <si>
    <t>1089387592</t>
  </si>
  <si>
    <t>7</t>
  </si>
  <si>
    <t>122201103</t>
  </si>
  <si>
    <t>Odkopávky a prokopávky nezapažené s přehozením výkopku na vzdálenost do 3 m nebo s naložením na dopravní prostředek v hornině tř. 3 přes 1 000 do 5 000 m3</t>
  </si>
  <si>
    <t>-752543348</t>
  </si>
  <si>
    <t>8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</si>
  <si>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</si>
  <si>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</si>
  <si>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2123120513</t>
  </si>
  <si>
    <t>4293,7*0,5 'Přepočtené koeficientem množství</t>
  </si>
  <si>
    <t>9</t>
  </si>
  <si>
    <t>171101101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</si>
  <si>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</si>
  <si>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-1222249051</t>
  </si>
  <si>
    <t>10</t>
  </si>
  <si>
    <t>181451122</t>
  </si>
  <si>
    <t>Založení trávníku na půdě předem připravené plochy přes 1000 m2 výsevem včetně utažení lučního na svahu přes 1:5 do 1:2</t>
  </si>
  <si>
    <t>-1422380992</t>
  </si>
  <si>
    <t>11</t>
  </si>
  <si>
    <t>M</t>
  </si>
  <si>
    <t>005724800</t>
  </si>
  <si>
    <t>osivo směs jetelotravní</t>
  </si>
  <si>
    <t>kg</t>
  </si>
  <si>
    <t>-721645881</t>
  </si>
  <si>
    <t>1410,5*0,0315 'Přepočtené koeficientem množství</t>
  </si>
  <si>
    <t>12</t>
  </si>
  <si>
    <t>181951102</t>
  </si>
  <si>
    <t>Úprava pláně vyrovnáním výškových rozdílů v hornině tř. 1 až 4 se zhutněním</t>
  </si>
  <si>
    <t>599710673</t>
  </si>
  <si>
    <t>13</t>
  </si>
  <si>
    <t>182101101</t>
  </si>
  <si>
    <t>Svahování trvalých svahů do projektovaných profilů s potřebným přemístěním výkopku při svahování v zářezech v hornině tř. 1 až 4</t>
  </si>
  <si>
    <t>1854311055</t>
  </si>
  <si>
    <t>14</t>
  </si>
  <si>
    <t>182201101</t>
  </si>
  <si>
    <t>Svahování trvalých svahů do projektovaných profilů s potřebným přemístěním výkopku při svahování násypů v jakékoliv hornině</t>
  </si>
  <si>
    <t>-1916337635</t>
  </si>
  <si>
    <t>182301131</t>
  </si>
  <si>
    <t>Rozprostření a urovnání ornice ve svahu sklonu přes 1:5 při souvislé ploše přes 500 m2, tl. vrstvy do 100 mm</t>
  </si>
  <si>
    <t>-1471387644</t>
  </si>
  <si>
    <t>Komunikace pozemní</t>
  </si>
  <si>
    <t>16</t>
  </si>
  <si>
    <t>564681111</t>
  </si>
  <si>
    <t>Podklad z kameniva hrubého drceného vel. 63-125 mm, s rozprostřením a zhutněním, po zhutnění tl. 300 mm</t>
  </si>
  <si>
    <t>1545374042</t>
  </si>
  <si>
    <t>"HDK do aktivní zóny" 6027,8</t>
  </si>
  <si>
    <t>17</t>
  </si>
  <si>
    <t>564851111</t>
  </si>
  <si>
    <t>Podklad ze štěrkodrti ŠD s rozprostřením a zhutněním, po zhutnění tl. 150 mm</t>
  </si>
  <si>
    <t>-211354041</t>
  </si>
  <si>
    <t>18</t>
  </si>
  <si>
    <t>533995241</t>
  </si>
  <si>
    <t>19</t>
  </si>
  <si>
    <t>564861111</t>
  </si>
  <si>
    <t>Podklad ze štěrkodrti ŠD s rozprostřením a zhutněním, po zhutnění tl. 200 mm</t>
  </si>
  <si>
    <t>-1099263804</t>
  </si>
  <si>
    <t>"ŠD do aktivní zóny" 6027,8</t>
  </si>
  <si>
    <t>20</t>
  </si>
  <si>
    <t>569731111</t>
  </si>
  <si>
    <t>Zpevnění krajnic nebo komunikací pro pěší s rozprostřením a zhutněním, po zhutnění kamenivem drceným tl. 100 mm</t>
  </si>
  <si>
    <t>-68984824</t>
  </si>
  <si>
    <t>569903321</t>
  </si>
  <si>
    <t>Zřízení zemních krajnic z hornin jakékoliv třídy bez zhutnění</t>
  </si>
  <si>
    <t>-1799736357</t>
  </si>
  <si>
    <t>"zásyp zeminou" 3120,4*0,2</t>
  </si>
  <si>
    <t>22</t>
  </si>
  <si>
    <t>573211109</t>
  </si>
  <si>
    <t>Postřik spojovací PS bez posypu kamenivem z asfaltu silničního, v množství 0,50 kg/m2</t>
  </si>
  <si>
    <t>-949999065</t>
  </si>
  <si>
    <t>23</t>
  </si>
  <si>
    <t>573451114</t>
  </si>
  <si>
    <t>Dvojitý nátěr DN s posypem kamenivem a se zaválcováním z asfaltu silničního, v množství 2,4 kg/m2</t>
  </si>
  <si>
    <t>555245462</t>
  </si>
  <si>
    <t>24</t>
  </si>
  <si>
    <t>574381112</t>
  </si>
  <si>
    <t>Penetrační makadam PM s rozprostřením kameniva na sucho, s prolitím živicí, s posypem drtí a se zhutněním hrubý (PMH) z kameniva hrubého drceného, po zhutnění tl. 100 mm</t>
  </si>
  <si>
    <t>-2076792783</t>
  </si>
  <si>
    <t>Ostatní konstrukce a práce, bourání</t>
  </si>
  <si>
    <t>25</t>
  </si>
  <si>
    <t>912211111</t>
  </si>
  <si>
    <t>Montáž směrového sloupku plastového s odrazkou prostým uložením bez betonového základu silničního</t>
  </si>
  <si>
    <t>1365015437</t>
  </si>
  <si>
    <t>26</t>
  </si>
  <si>
    <t>404451500</t>
  </si>
  <si>
    <t>sloupek silniční plastový s retroreflexní fólií směrový červený 1200 mm</t>
  </si>
  <si>
    <t>1247466443</t>
  </si>
  <si>
    <t>27</t>
  </si>
  <si>
    <t>914111111</t>
  </si>
  <si>
    <t>Montáž svislé dopravní značky základní velikosti do 1 m2 objímkami na sloupky nebo konzoly</t>
  </si>
  <si>
    <t>-82839854</t>
  </si>
  <si>
    <t>28</t>
  </si>
  <si>
    <t>404440560</t>
  </si>
  <si>
    <t>značka dopravní svislá reflexní STOP AL 3M P6 700 mm</t>
  </si>
  <si>
    <t>1649487264</t>
  </si>
  <si>
    <t>29</t>
  </si>
  <si>
    <t>914511111</t>
  </si>
  <si>
    <t>Montáž sloupku dopravních značek délky do 3,5 m do betonového základu</t>
  </si>
  <si>
    <t>1312091028</t>
  </si>
  <si>
    <t>30</t>
  </si>
  <si>
    <t>404452300</t>
  </si>
  <si>
    <t>sloupek Zn 70 - 350</t>
  </si>
  <si>
    <t>-153086275</t>
  </si>
  <si>
    <t>31</t>
  </si>
  <si>
    <t>919726122</t>
  </si>
  <si>
    <t>Geotextilie netkaná pro ochranu, separaci nebo filtraci měrná hmotnost přes 200 do 300 g/m2</t>
  </si>
  <si>
    <t>1608459365</t>
  </si>
  <si>
    <t>32</t>
  </si>
  <si>
    <t>919731123</t>
  </si>
  <si>
    <t>Zarovnání styčné plochy podkladu nebo krytu podél vybourané části komunikace nebo zpevněné plochy živičné tl. přes 100 do 200 mm</t>
  </si>
  <si>
    <t>m</t>
  </si>
  <si>
    <t>1520626989</t>
  </si>
  <si>
    <t>33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</si>
  <si>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</si>
  <si>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</si>
  <si>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-208172146</t>
  </si>
  <si>
    <t>" 2x" 1750,0*2</t>
  </si>
  <si>
    <t>998</t>
  </si>
  <si>
    <t>Přesun hmot</t>
  </si>
  <si>
    <t>34</t>
  </si>
  <si>
    <t>998225111</t>
  </si>
  <si>
    <t>Přesun hmot pro komunikace s krytem z kameniva, monolitickým betonovým nebo živičným dopravní vzdálenost do 200 m jakékoliv délky objektu</t>
  </si>
  <si>
    <t>t</t>
  </si>
  <si>
    <t>1741902183</t>
  </si>
  <si>
    <t>Práce a dodávky M</t>
  </si>
  <si>
    <t>46-M</t>
  </si>
  <si>
    <t>Zemní práce při extr.mont.pracích</t>
  </si>
  <si>
    <t>35</t>
  </si>
  <si>
    <t>460510065</t>
  </si>
  <si>
    <t>Kabelové prostupy, kanály a multikanály kabelové prostupy z trub plastových včetně osazení, utěsnění a spárování do rýhy, bez výkopových prací s obsypem z písku, vnitřního průměru přes 10 do 15 cm</t>
  </si>
  <si>
    <t>64</t>
  </si>
  <si>
    <t>1294975059</t>
  </si>
  <si>
    <t>36</t>
  </si>
  <si>
    <t>10.663.693</t>
  </si>
  <si>
    <t xml:space="preserve">Kabelové chráničky 06110/2 CHRÁNIČKA DĚLENÁ </t>
  </si>
  <si>
    <t>256</t>
  </si>
  <si>
    <t>1620645864</t>
  </si>
  <si>
    <t>2 - Doprovodná zeleň</t>
  </si>
  <si>
    <t>HSV - HSV</t>
  </si>
  <si>
    <t xml:space="preserve">    1a - 0.rok</t>
  </si>
  <si>
    <t xml:space="preserve">    2a - 1.rok</t>
  </si>
  <si>
    <t xml:space="preserve">    3a - 2.rok</t>
  </si>
  <si>
    <t xml:space="preserve">    4a - 3.rok</t>
  </si>
  <si>
    <t>1a</t>
  </si>
  <si>
    <t>0.rok</t>
  </si>
  <si>
    <t>111212211</t>
  </si>
  <si>
    <t>Odstranění nevhodných dřevin průměru kmene do 100 mm výšky do 1 m s odstraněním pařezu do 100 m2 v rovině nebo na svahu do 1:5</t>
  </si>
  <si>
    <t>1556567767</t>
  </si>
  <si>
    <t>111103213</t>
  </si>
  <si>
    <t>Kosení s ponecháním na místě ve vegetačním období divokého porostu hustého</t>
  </si>
  <si>
    <t>ha</t>
  </si>
  <si>
    <t>-1156807382</t>
  </si>
  <si>
    <t>176/10000</t>
  </si>
  <si>
    <t>183101221</t>
  </si>
  <si>
    <t>Hloubení jamek pro vysazování rostlin v zemině tř.1 až 4 s výměnou půdy z 50% v rovině nebo na svahu do 1:5, objemu přes 0,40 do 1,00 m3</t>
  </si>
  <si>
    <t>-1288764614</t>
  </si>
  <si>
    <t>28+16</t>
  </si>
  <si>
    <t>103211000</t>
  </si>
  <si>
    <t>zahradní substrát pro výsadbu VL</t>
  </si>
  <si>
    <t>-1885625950</t>
  </si>
  <si>
    <t>44*0,8</t>
  </si>
  <si>
    <t>35,2*0,5 'Přepočtené koeficientem množství</t>
  </si>
  <si>
    <t>184102113</t>
  </si>
  <si>
    <t>Výsadba dřeviny s balem do předem vyhloubené jamky se zalitím v rovině nebo na svahu do 1:5, při průměru balu přes 300 do 400 mm</t>
  </si>
  <si>
    <t>-1041806523</t>
  </si>
  <si>
    <t>02650436</t>
  </si>
  <si>
    <t>stromky s balem, 10/12</t>
  </si>
  <si>
    <t>606506582</t>
  </si>
  <si>
    <t>"viz PD - TZ" 28</t>
  </si>
  <si>
    <t>02650437</t>
  </si>
  <si>
    <t>vysokokmeny ovocných dřevin, v.n.č. 160-190cm</t>
  </si>
  <si>
    <t>1938292600</t>
  </si>
  <si>
    <t>"viz PD - TZ" 16</t>
  </si>
  <si>
    <t>184215132</t>
  </si>
  <si>
    <t>Ukotvení dřeviny kůly třemi kůly, délky přes 1 do 2 m</t>
  </si>
  <si>
    <t>1085723511</t>
  </si>
  <si>
    <t>999400018</t>
  </si>
  <si>
    <t>Trojnožka ( kůly včetně úvazků ) v - 2m</t>
  </si>
  <si>
    <t>-563916841</t>
  </si>
  <si>
    <t>184806111</t>
  </si>
  <si>
    <t>Řez stromů, keřů nebo růží průklestem stromů netrnitých, o průměru koruny do 2 m</t>
  </si>
  <si>
    <t>693466260</t>
  </si>
  <si>
    <t>184813121</t>
  </si>
  <si>
    <t>Ochrana dřevin před okusem zvěří mechanicky v rovině nebo ve svahu do 1:5, pletivem, výšky do 2 m</t>
  </si>
  <si>
    <t>-103599425</t>
  </si>
  <si>
    <t>184911431</t>
  </si>
  <si>
    <t>Mulčování vysazených rostlin mulčovací kůrou, tl. přes 100 do 150 mm v rovině nebo na svahu do 1:5</t>
  </si>
  <si>
    <t>-1258683969</t>
  </si>
  <si>
    <t>103911000</t>
  </si>
  <si>
    <t>kůra mulčovací VL</t>
  </si>
  <si>
    <t>-1203624669</t>
  </si>
  <si>
    <t>44*0,08</t>
  </si>
  <si>
    <t>998231311</t>
  </si>
  <si>
    <t>Přesun hmot pro sadovnické a krajinářské úpravy - strojně dopravní vzdálenost do 5000 m</t>
  </si>
  <si>
    <t>-1217044300</t>
  </si>
  <si>
    <t>2a</t>
  </si>
  <si>
    <t>1.rok</t>
  </si>
  <si>
    <t>184815187</t>
  </si>
  <si>
    <t>Ochrana sazenic ručním ožínáním celoplošné sklon přes 1:5 při viditelnosti dobré, výšky přes 60 cm</t>
  </si>
  <si>
    <t>ar</t>
  </si>
  <si>
    <t>394253304</t>
  </si>
  <si>
    <t>1,76*2 'Přepočtené koeficientem množství</t>
  </si>
  <si>
    <t>185804312</t>
  </si>
  <si>
    <t>Zalití rostlin vodou plochy záhonů jednotlivě přes 20 m2</t>
  </si>
  <si>
    <t>-1802009762</t>
  </si>
  <si>
    <t>44*0,05*10</t>
  </si>
  <si>
    <t>185851121</t>
  </si>
  <si>
    <t>Dovoz vody pro zálivku rostlin na vzdálenost do 1000 m</t>
  </si>
  <si>
    <t>692434464</t>
  </si>
  <si>
    <t>185851129</t>
  </si>
  <si>
    <t>Dovoz vody pro zálivku rostlin Příplatek k ceně za každých dalších i započatých 1000 m</t>
  </si>
  <si>
    <t>-1661937307</t>
  </si>
  <si>
    <t>22*4 'Přepočtené koeficientem množství</t>
  </si>
  <si>
    <t>-1224361480</t>
  </si>
  <si>
    <t>-1261397523</t>
  </si>
  <si>
    <t>"viz PD - TZ" 4</t>
  </si>
  <si>
    <t>1146489184</t>
  </si>
  <si>
    <t>"viz PD - TZ" 3</t>
  </si>
  <si>
    <t>18420211</t>
  </si>
  <si>
    <t>Kontrola a oprava upevnění ke kůlům a chrániček</t>
  </si>
  <si>
    <t>hod</t>
  </si>
  <si>
    <t>-322548714</t>
  </si>
  <si>
    <t>10,6666666666667*3 'Přepočtené koeficientem množství</t>
  </si>
  <si>
    <t>763686403</t>
  </si>
  <si>
    <t>7+5</t>
  </si>
  <si>
    <t>1115005582</t>
  </si>
  <si>
    <t>-583964455</t>
  </si>
  <si>
    <t>14684335</t>
  </si>
  <si>
    <t>3a</t>
  </si>
  <si>
    <t>2.rok</t>
  </si>
  <si>
    <t>-762920045</t>
  </si>
  <si>
    <t>-1514955929</t>
  </si>
  <si>
    <t>44*0,05*6</t>
  </si>
  <si>
    <t>543941078</t>
  </si>
  <si>
    <t>-1202093851</t>
  </si>
  <si>
    <t>13,2*4 'Přepočtené koeficientem množství</t>
  </si>
  <si>
    <t>179129683</t>
  </si>
  <si>
    <t>439041756</t>
  </si>
  <si>
    <t>-2047218519</t>
  </si>
  <si>
    <t>"viz PD - TZ" 2</t>
  </si>
  <si>
    <t>1866670469</t>
  </si>
  <si>
    <t>1204796504</t>
  </si>
  <si>
    <t>5+5</t>
  </si>
  <si>
    <t>-112751234</t>
  </si>
  <si>
    <t>37</t>
  </si>
  <si>
    <t>567600513</t>
  </si>
  <si>
    <t>38</t>
  </si>
  <si>
    <t>991884353</t>
  </si>
  <si>
    <t>4a</t>
  </si>
  <si>
    <t>3.rok</t>
  </si>
  <si>
    <t>39</t>
  </si>
  <si>
    <t>1823534041</t>
  </si>
  <si>
    <t>40</t>
  </si>
  <si>
    <t>1098887347</t>
  </si>
  <si>
    <t>41</t>
  </si>
  <si>
    <t>-949199071</t>
  </si>
  <si>
    <t>42</t>
  </si>
  <si>
    <t>1982274664</t>
  </si>
  <si>
    <t>43</t>
  </si>
  <si>
    <t>184215172</t>
  </si>
  <si>
    <t>Odstranění ukotvení dřeviny kůly třemi kůly, délky přes 1 do 2 m</t>
  </si>
  <si>
    <t>538156629</t>
  </si>
  <si>
    <t>44</t>
  </si>
  <si>
    <t>184804117</t>
  </si>
  <si>
    <t>Odstranění ochrany proti okusu zvěří v rovině nebo na svahu do 1:5, chráničem z drátěného pletiva</t>
  </si>
  <si>
    <t>178951384</t>
  </si>
  <si>
    <t>45</t>
  </si>
  <si>
    <t>18481312</t>
  </si>
  <si>
    <t>Ochrana dřevin před okusem mechanicky (plast.chránička) v rovině a svahu do 1:5,vč.materiálu</t>
  </si>
  <si>
    <t>19793332</t>
  </si>
  <si>
    <t>46</t>
  </si>
  <si>
    <t>1219271869</t>
  </si>
  <si>
    <t>47</t>
  </si>
  <si>
    <t>957322019</t>
  </si>
  <si>
    <t>3 - Vedlejší a ostatní náklady</t>
  </si>
  <si>
    <t>VRN - Vedlejší rozpočtové náklady</t>
  </si>
  <si>
    <t>VRN</t>
  </si>
  <si>
    <t>Vedlejší rozpočtové náklady</t>
  </si>
  <si>
    <t>030001000</t>
  </si>
  <si>
    <t>Zařízení staveniště</t>
  </si>
  <si>
    <t>kpl</t>
  </si>
  <si>
    <t>1024</t>
  </si>
  <si>
    <t>-678405683</t>
  </si>
  <si>
    <t>010001000</t>
  </si>
  <si>
    <t>Geodetické práce a zaměření skutečného provedení stavby</t>
  </si>
  <si>
    <t>492798566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</si>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</sst>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5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5" t="s">
        <v>16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26"/>
      <c r="AQ5" s="28"/>
      <c r="BE5" s="313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7" t="s">
        <v>19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26"/>
      <c r="AQ6" s="28"/>
      <c r="BE6" s="314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14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14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4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29</v>
      </c>
      <c r="AO10" s="26"/>
      <c r="AP10" s="26"/>
      <c r="AQ10" s="28"/>
      <c r="BE10" s="314"/>
      <c r="BS10" s="21" t="s">
        <v>8</v>
      </c>
    </row>
    <row r="11" spans="2:71" ht="18.4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31</v>
      </c>
      <c r="AL11" s="26"/>
      <c r="AM11" s="26"/>
      <c r="AN11" s="32" t="s">
        <v>21</v>
      </c>
      <c r="AO11" s="26"/>
      <c r="AP11" s="26"/>
      <c r="AQ11" s="28"/>
      <c r="BE11" s="314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4"/>
      <c r="BS12" s="21" t="s">
        <v>8</v>
      </c>
    </row>
    <row r="13" spans="2:71" ht="14.45" customHeight="1">
      <c r="B13" s="25"/>
      <c r="C13" s="26"/>
      <c r="D13" s="34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33</v>
      </c>
      <c r="AO13" s="26"/>
      <c r="AP13" s="26"/>
      <c r="AQ13" s="28"/>
      <c r="BE13" s="314"/>
      <c r="BS13" s="21" t="s">
        <v>8</v>
      </c>
    </row>
    <row r="14" spans="2:71" ht="13.5">
      <c r="B14" s="25"/>
      <c r="C14" s="26"/>
      <c r="D14" s="26"/>
      <c r="E14" s="318" t="s">
        <v>33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4" t="s">
        <v>31</v>
      </c>
      <c r="AL14" s="26"/>
      <c r="AM14" s="26"/>
      <c r="AN14" s="36" t="s">
        <v>33</v>
      </c>
      <c r="AO14" s="26"/>
      <c r="AP14" s="26"/>
      <c r="AQ14" s="28"/>
      <c r="BE14" s="314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4"/>
      <c r="BS15" s="21" t="s">
        <v>6</v>
      </c>
    </row>
    <row r="16" spans="2:71" ht="14.45" customHeight="1">
      <c r="B16" s="25"/>
      <c r="C16" s="26"/>
      <c r="D16" s="34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35</v>
      </c>
      <c r="AO16" s="26"/>
      <c r="AP16" s="26"/>
      <c r="AQ16" s="28"/>
      <c r="BE16" s="314"/>
      <c r="BS16" s="21" t="s">
        <v>6</v>
      </c>
    </row>
    <row r="17" spans="2:71" ht="18.4" customHeight="1">
      <c r="B17" s="25"/>
      <c r="C17" s="26"/>
      <c r="D17" s="26"/>
      <c r="E17" s="32" t="s">
        <v>36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31</v>
      </c>
      <c r="AL17" s="26"/>
      <c r="AM17" s="26"/>
      <c r="AN17" s="32" t="s">
        <v>21</v>
      </c>
      <c r="AO17" s="26"/>
      <c r="AP17" s="26"/>
      <c r="AQ17" s="28"/>
      <c r="BE17" s="314"/>
      <c r="BS17" s="21" t="s">
        <v>37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4"/>
      <c r="BS18" s="21" t="s">
        <v>8</v>
      </c>
    </row>
    <row r="19" spans="2:71" ht="14.45" customHeight="1">
      <c r="B19" s="25"/>
      <c r="C19" s="26"/>
      <c r="D19" s="34" t="s">
        <v>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4"/>
      <c r="BS19" s="21" t="s">
        <v>8</v>
      </c>
    </row>
    <row r="20" spans="2:71" ht="65.25" customHeight="1">
      <c r="B20" s="25"/>
      <c r="C20" s="26"/>
      <c r="D20" s="26"/>
      <c r="E20" s="320" t="s">
        <v>39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26"/>
      <c r="AP20" s="26"/>
      <c r="AQ20" s="28"/>
      <c r="BE20" s="314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4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4"/>
    </row>
    <row r="23" spans="2:57" s="1" customFormat="1" ht="25.9" customHeight="1">
      <c r="B23" s="38"/>
      <c r="C23" s="39"/>
      <c r="D23" s="40" t="s">
        <v>40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21">
        <f>ROUND(AG51,2)</f>
        <v>0</v>
      </c>
      <c r="AL23" s="322"/>
      <c r="AM23" s="322"/>
      <c r="AN23" s="322"/>
      <c r="AO23" s="322"/>
      <c r="AP23" s="39"/>
      <c r="AQ23" s="42"/>
      <c r="BE23" s="314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4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3" t="s">
        <v>41</v>
      </c>
      <c r="M25" s="323"/>
      <c r="N25" s="323"/>
      <c r="O25" s="323"/>
      <c r="P25" s="39"/>
      <c r="Q25" s="39"/>
      <c r="R25" s="39"/>
      <c r="S25" s="39"/>
      <c r="T25" s="39"/>
      <c r="U25" s="39"/>
      <c r="V25" s="39"/>
      <c r="W25" s="323" t="s">
        <v>42</v>
      </c>
      <c r="X25" s="323"/>
      <c r="Y25" s="323"/>
      <c r="Z25" s="323"/>
      <c r="AA25" s="323"/>
      <c r="AB25" s="323"/>
      <c r="AC25" s="323"/>
      <c r="AD25" s="323"/>
      <c r="AE25" s="323"/>
      <c r="AF25" s="39"/>
      <c r="AG25" s="39"/>
      <c r="AH25" s="39"/>
      <c r="AI25" s="39"/>
      <c r="AJ25" s="39"/>
      <c r="AK25" s="323" t="s">
        <v>43</v>
      </c>
      <c r="AL25" s="323"/>
      <c r="AM25" s="323"/>
      <c r="AN25" s="323"/>
      <c r="AO25" s="323"/>
      <c r="AP25" s="39"/>
      <c r="AQ25" s="42"/>
      <c r="BE25" s="314"/>
    </row>
    <row r="26" spans="2:57" s="2" customFormat="1" ht="14.45" customHeight="1">
      <c r="B26" s="44"/>
      <c r="C26" s="45"/>
      <c r="D26" s="46" t="s">
        <v>44</v>
      </c>
      <c r="E26" s="45"/>
      <c r="F26" s="46" t="s">
        <v>45</v>
      </c>
      <c r="G26" s="45"/>
      <c r="H26" s="45"/>
      <c r="I26" s="45"/>
      <c r="J26" s="45"/>
      <c r="K26" s="45"/>
      <c r="L26" s="324">
        <v>0.21</v>
      </c>
      <c r="M26" s="325"/>
      <c r="N26" s="325"/>
      <c r="O26" s="325"/>
      <c r="P26" s="45"/>
      <c r="Q26" s="45"/>
      <c r="R26" s="45"/>
      <c r="S26" s="45"/>
      <c r="T26" s="45"/>
      <c r="U26" s="45"/>
      <c r="V26" s="45"/>
      <c r="W26" s="326">
        <f>ROUND(AZ51,2)</f>
        <v>0</v>
      </c>
      <c r="X26" s="325"/>
      <c r="Y26" s="325"/>
      <c r="Z26" s="325"/>
      <c r="AA26" s="325"/>
      <c r="AB26" s="325"/>
      <c r="AC26" s="325"/>
      <c r="AD26" s="325"/>
      <c r="AE26" s="325"/>
      <c r="AF26" s="45"/>
      <c r="AG26" s="45"/>
      <c r="AH26" s="45"/>
      <c r="AI26" s="45"/>
      <c r="AJ26" s="45"/>
      <c r="AK26" s="326">
        <f>ROUND(AV51,2)</f>
        <v>0</v>
      </c>
      <c r="AL26" s="325"/>
      <c r="AM26" s="325"/>
      <c r="AN26" s="325"/>
      <c r="AO26" s="325"/>
      <c r="AP26" s="45"/>
      <c r="AQ26" s="47"/>
      <c r="BE26" s="314"/>
    </row>
    <row r="27" spans="2:57" s="2" customFormat="1" ht="14.45" customHeight="1">
      <c r="B27" s="44"/>
      <c r="C27" s="45"/>
      <c r="D27" s="45"/>
      <c r="E27" s="45"/>
      <c r="F27" s="46" t="s">
        <v>46</v>
      </c>
      <c r="G27" s="45"/>
      <c r="H27" s="45"/>
      <c r="I27" s="45"/>
      <c r="J27" s="45"/>
      <c r="K27" s="45"/>
      <c r="L27" s="324">
        <v>0.15</v>
      </c>
      <c r="M27" s="325"/>
      <c r="N27" s="325"/>
      <c r="O27" s="325"/>
      <c r="P27" s="45"/>
      <c r="Q27" s="45"/>
      <c r="R27" s="45"/>
      <c r="S27" s="45"/>
      <c r="T27" s="45"/>
      <c r="U27" s="45"/>
      <c r="V27" s="45"/>
      <c r="W27" s="326">
        <f>ROUND(BA51,2)</f>
        <v>0</v>
      </c>
      <c r="X27" s="325"/>
      <c r="Y27" s="325"/>
      <c r="Z27" s="325"/>
      <c r="AA27" s="325"/>
      <c r="AB27" s="325"/>
      <c r="AC27" s="325"/>
      <c r="AD27" s="325"/>
      <c r="AE27" s="325"/>
      <c r="AF27" s="45"/>
      <c r="AG27" s="45"/>
      <c r="AH27" s="45"/>
      <c r="AI27" s="45"/>
      <c r="AJ27" s="45"/>
      <c r="AK27" s="326">
        <f>ROUND(AW51,2)</f>
        <v>0</v>
      </c>
      <c r="AL27" s="325"/>
      <c r="AM27" s="325"/>
      <c r="AN27" s="325"/>
      <c r="AO27" s="325"/>
      <c r="AP27" s="45"/>
      <c r="AQ27" s="47"/>
      <c r="BE27" s="314"/>
    </row>
    <row r="28" spans="2:57" s="2" customFormat="1" ht="14.45" customHeight="1" hidden="1">
      <c r="B28" s="44"/>
      <c r="C28" s="45"/>
      <c r="D28" s="45"/>
      <c r="E28" s="45"/>
      <c r="F28" s="46" t="s">
        <v>47</v>
      </c>
      <c r="G28" s="45"/>
      <c r="H28" s="45"/>
      <c r="I28" s="45"/>
      <c r="J28" s="45"/>
      <c r="K28" s="45"/>
      <c r="L28" s="324">
        <v>0.21</v>
      </c>
      <c r="M28" s="325"/>
      <c r="N28" s="325"/>
      <c r="O28" s="325"/>
      <c r="P28" s="45"/>
      <c r="Q28" s="45"/>
      <c r="R28" s="45"/>
      <c r="S28" s="45"/>
      <c r="T28" s="45"/>
      <c r="U28" s="45"/>
      <c r="V28" s="45"/>
      <c r="W28" s="326">
        <f>ROUND(BB51,2)</f>
        <v>0</v>
      </c>
      <c r="X28" s="325"/>
      <c r="Y28" s="325"/>
      <c r="Z28" s="325"/>
      <c r="AA28" s="325"/>
      <c r="AB28" s="325"/>
      <c r="AC28" s="325"/>
      <c r="AD28" s="325"/>
      <c r="AE28" s="325"/>
      <c r="AF28" s="45"/>
      <c r="AG28" s="45"/>
      <c r="AH28" s="45"/>
      <c r="AI28" s="45"/>
      <c r="AJ28" s="45"/>
      <c r="AK28" s="326">
        <v>0</v>
      </c>
      <c r="AL28" s="325"/>
      <c r="AM28" s="325"/>
      <c r="AN28" s="325"/>
      <c r="AO28" s="325"/>
      <c r="AP28" s="45"/>
      <c r="AQ28" s="47"/>
      <c r="BE28" s="314"/>
    </row>
    <row r="29" spans="2:57" s="2" customFormat="1" ht="14.45" customHeight="1" hidden="1">
      <c r="B29" s="44"/>
      <c r="C29" s="45"/>
      <c r="D29" s="45"/>
      <c r="E29" s="45"/>
      <c r="F29" s="46" t="s">
        <v>48</v>
      </c>
      <c r="G29" s="45"/>
      <c r="H29" s="45"/>
      <c r="I29" s="45"/>
      <c r="J29" s="45"/>
      <c r="K29" s="45"/>
      <c r="L29" s="324">
        <v>0.15</v>
      </c>
      <c r="M29" s="325"/>
      <c r="N29" s="325"/>
      <c r="O29" s="325"/>
      <c r="P29" s="45"/>
      <c r="Q29" s="45"/>
      <c r="R29" s="45"/>
      <c r="S29" s="45"/>
      <c r="T29" s="45"/>
      <c r="U29" s="45"/>
      <c r="V29" s="45"/>
      <c r="W29" s="326">
        <f>ROUND(BC51,2)</f>
        <v>0</v>
      </c>
      <c r="X29" s="325"/>
      <c r="Y29" s="325"/>
      <c r="Z29" s="325"/>
      <c r="AA29" s="325"/>
      <c r="AB29" s="325"/>
      <c r="AC29" s="325"/>
      <c r="AD29" s="325"/>
      <c r="AE29" s="325"/>
      <c r="AF29" s="45"/>
      <c r="AG29" s="45"/>
      <c r="AH29" s="45"/>
      <c r="AI29" s="45"/>
      <c r="AJ29" s="45"/>
      <c r="AK29" s="326">
        <v>0</v>
      </c>
      <c r="AL29" s="325"/>
      <c r="AM29" s="325"/>
      <c r="AN29" s="325"/>
      <c r="AO29" s="325"/>
      <c r="AP29" s="45"/>
      <c r="AQ29" s="47"/>
      <c r="BE29" s="314"/>
    </row>
    <row r="30" spans="2:57" s="2" customFormat="1" ht="14.45" customHeight="1" hidden="1">
      <c r="B30" s="44"/>
      <c r="C30" s="45"/>
      <c r="D30" s="45"/>
      <c r="E30" s="45"/>
      <c r="F30" s="46" t="s">
        <v>49</v>
      </c>
      <c r="G30" s="45"/>
      <c r="H30" s="45"/>
      <c r="I30" s="45"/>
      <c r="J30" s="45"/>
      <c r="K30" s="45"/>
      <c r="L30" s="324">
        <v>0</v>
      </c>
      <c r="M30" s="325"/>
      <c r="N30" s="325"/>
      <c r="O30" s="325"/>
      <c r="P30" s="45"/>
      <c r="Q30" s="45"/>
      <c r="R30" s="45"/>
      <c r="S30" s="45"/>
      <c r="T30" s="45"/>
      <c r="U30" s="45"/>
      <c r="V30" s="45"/>
      <c r="W30" s="326">
        <f>ROUND(BD51,2)</f>
        <v>0</v>
      </c>
      <c r="X30" s="325"/>
      <c r="Y30" s="325"/>
      <c r="Z30" s="325"/>
      <c r="AA30" s="325"/>
      <c r="AB30" s="325"/>
      <c r="AC30" s="325"/>
      <c r="AD30" s="325"/>
      <c r="AE30" s="325"/>
      <c r="AF30" s="45"/>
      <c r="AG30" s="45"/>
      <c r="AH30" s="45"/>
      <c r="AI30" s="45"/>
      <c r="AJ30" s="45"/>
      <c r="AK30" s="326">
        <v>0</v>
      </c>
      <c r="AL30" s="325"/>
      <c r="AM30" s="325"/>
      <c r="AN30" s="325"/>
      <c r="AO30" s="325"/>
      <c r="AP30" s="45"/>
      <c r="AQ30" s="47"/>
      <c r="BE30" s="314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4"/>
    </row>
    <row r="32" spans="2:57" s="1" customFormat="1" ht="25.9" customHeight="1">
      <c r="B32" s="38"/>
      <c r="C32" s="48"/>
      <c r="D32" s="49" t="s">
        <v>50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51</v>
      </c>
      <c r="U32" s="50"/>
      <c r="V32" s="50"/>
      <c r="W32" s="50"/>
      <c r="X32" s="327" t="s">
        <v>52</v>
      </c>
      <c r="Y32" s="328"/>
      <c r="Z32" s="328"/>
      <c r="AA32" s="328"/>
      <c r="AB32" s="328"/>
      <c r="AC32" s="50"/>
      <c r="AD32" s="50"/>
      <c r="AE32" s="50"/>
      <c r="AF32" s="50"/>
      <c r="AG32" s="50"/>
      <c r="AH32" s="50"/>
      <c r="AI32" s="50"/>
      <c r="AJ32" s="50"/>
      <c r="AK32" s="329">
        <f>SUM(AK23:AK30)</f>
        <v>0</v>
      </c>
      <c r="AL32" s="328"/>
      <c r="AM32" s="328"/>
      <c r="AN32" s="328"/>
      <c r="AO32" s="330"/>
      <c r="AP32" s="48"/>
      <c r="AQ32" s="52"/>
      <c r="BE32" s="314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53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4719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31" t="str">
        <f>K6</f>
        <v>Výstava  polní cesty VPC 5 R v k.ú. Šemnice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 xml:space="preserve">k.ú. Šemnice p. č. 1401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33" t="str">
        <f>IF(AN8="","",AN8)</f>
        <v>23. 6. 2017</v>
      </c>
      <c r="AN44" s="333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ČR–Státní pozemkový úřad, KPÚ pro Karlovarský kraj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34</v>
      </c>
      <c r="AJ46" s="60"/>
      <c r="AK46" s="60"/>
      <c r="AL46" s="60"/>
      <c r="AM46" s="334" t="str">
        <f>IF(E17="","",E17)</f>
        <v>B-PROJEKTY Teplice s.r.o.</v>
      </c>
      <c r="AN46" s="334"/>
      <c r="AO46" s="334"/>
      <c r="AP46" s="334"/>
      <c r="AQ46" s="60"/>
      <c r="AR46" s="58"/>
      <c r="AS46" s="335" t="s">
        <v>54</v>
      </c>
      <c r="AT46" s="336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32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7"/>
      <c r="AT47" s="338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9"/>
      <c r="AT48" s="340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41" t="s">
        <v>55</v>
      </c>
      <c r="D49" s="342"/>
      <c r="E49" s="342"/>
      <c r="F49" s="342"/>
      <c r="G49" s="342"/>
      <c r="H49" s="76"/>
      <c r="I49" s="343" t="s">
        <v>56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4" t="s">
        <v>57</v>
      </c>
      <c r="AH49" s="342"/>
      <c r="AI49" s="342"/>
      <c r="AJ49" s="342"/>
      <c r="AK49" s="342"/>
      <c r="AL49" s="342"/>
      <c r="AM49" s="342"/>
      <c r="AN49" s="343" t="s">
        <v>58</v>
      </c>
      <c r="AO49" s="342"/>
      <c r="AP49" s="342"/>
      <c r="AQ49" s="77" t="s">
        <v>59</v>
      </c>
      <c r="AR49" s="58"/>
      <c r="AS49" s="78" t="s">
        <v>60</v>
      </c>
      <c r="AT49" s="79" t="s">
        <v>61</v>
      </c>
      <c r="AU49" s="79" t="s">
        <v>62</v>
      </c>
      <c r="AV49" s="79" t="s">
        <v>63</v>
      </c>
      <c r="AW49" s="79" t="s">
        <v>64</v>
      </c>
      <c r="AX49" s="79" t="s">
        <v>65</v>
      </c>
      <c r="AY49" s="79" t="s">
        <v>66</v>
      </c>
      <c r="AZ49" s="79" t="s">
        <v>67</v>
      </c>
      <c r="BA49" s="79" t="s">
        <v>68</v>
      </c>
      <c r="BB49" s="79" t="s">
        <v>69</v>
      </c>
      <c r="BC49" s="79" t="s">
        <v>70</v>
      </c>
      <c r="BD49" s="80" t="s">
        <v>71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72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8">
        <f>ROUND(SUM(AG52:AG54),2)</f>
        <v>0</v>
      </c>
      <c r="AH51" s="348"/>
      <c r="AI51" s="348"/>
      <c r="AJ51" s="348"/>
      <c r="AK51" s="348"/>
      <c r="AL51" s="348"/>
      <c r="AM51" s="348"/>
      <c r="AN51" s="349">
        <f>SUM(AG51,AT51)</f>
        <v>0</v>
      </c>
      <c r="AO51" s="349"/>
      <c r="AP51" s="349"/>
      <c r="AQ51" s="86" t="s">
        <v>21</v>
      </c>
      <c r="AR51" s="68"/>
      <c r="AS51" s="87">
        <f>ROUND(SUM(AS52:AS54),2)</f>
        <v>0</v>
      </c>
      <c r="AT51" s="88">
        <f>ROUND(SUM(AV51:AW51),2)</f>
        <v>0</v>
      </c>
      <c r="AU51" s="89">
        <f>ROUND(SUM(AU52:AU54),5)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ROUND(SUM(AZ52:AZ54),2)</f>
        <v>0</v>
      </c>
      <c r="BA51" s="88">
        <f>ROUND(SUM(BA52:BA54),2)</f>
        <v>0</v>
      </c>
      <c r="BB51" s="88">
        <f>ROUND(SUM(BB52:BB54),2)</f>
        <v>0</v>
      </c>
      <c r="BC51" s="88">
        <f>ROUND(SUM(BC52:BC54),2)</f>
        <v>0</v>
      </c>
      <c r="BD51" s="90">
        <f>ROUND(SUM(BD52:BD54),2)</f>
        <v>0</v>
      </c>
      <c r="BS51" s="91" t="s">
        <v>73</v>
      </c>
      <c r="BT51" s="91" t="s">
        <v>74</v>
      </c>
      <c r="BU51" s="92" t="s">
        <v>75</v>
      </c>
      <c r="BV51" s="91" t="s">
        <v>76</v>
      </c>
      <c r="BW51" s="91" t="s">
        <v>7</v>
      </c>
      <c r="BX51" s="91" t="s">
        <v>77</v>
      </c>
      <c r="CL51" s="91" t="s">
        <v>21</v>
      </c>
    </row>
    <row r="52" spans="1:91" s="5" customFormat="1" ht="22.5" customHeight="1">
      <c r="A52" s="93" t="s">
        <v>78</v>
      </c>
      <c r="B52" s="94"/>
      <c r="C52" s="95"/>
      <c r="D52" s="347" t="s">
        <v>79</v>
      </c>
      <c r="E52" s="347"/>
      <c r="F52" s="347"/>
      <c r="G52" s="347"/>
      <c r="H52" s="347"/>
      <c r="I52" s="96"/>
      <c r="J52" s="347" t="s">
        <v>80</v>
      </c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5">
        <f>'1 - Polní cesta VPC5R'!J27</f>
        <v>0</v>
      </c>
      <c r="AH52" s="346"/>
      <c r="AI52" s="346"/>
      <c r="AJ52" s="346"/>
      <c r="AK52" s="346"/>
      <c r="AL52" s="346"/>
      <c r="AM52" s="346"/>
      <c r="AN52" s="345">
        <f>SUM(AG52,AT52)</f>
        <v>0</v>
      </c>
      <c r="AO52" s="346"/>
      <c r="AP52" s="346"/>
      <c r="AQ52" s="97" t="s">
        <v>81</v>
      </c>
      <c r="AR52" s="98"/>
      <c r="AS52" s="99">
        <v>0</v>
      </c>
      <c r="AT52" s="100">
        <f>ROUND(SUM(AV52:AW52),2)</f>
        <v>0</v>
      </c>
      <c r="AU52" s="101">
        <f>'1 - Polní cesta VPC5R'!P83</f>
        <v>0</v>
      </c>
      <c r="AV52" s="100">
        <f>'1 - Polní cesta VPC5R'!J30</f>
        <v>0</v>
      </c>
      <c r="AW52" s="100">
        <f>'1 - Polní cesta VPC5R'!J31</f>
        <v>0</v>
      </c>
      <c r="AX52" s="100">
        <f>'1 - Polní cesta VPC5R'!J32</f>
        <v>0</v>
      </c>
      <c r="AY52" s="100">
        <f>'1 - Polní cesta VPC5R'!J33</f>
        <v>0</v>
      </c>
      <c r="AZ52" s="100">
        <f>'1 - Polní cesta VPC5R'!F30</f>
        <v>0</v>
      </c>
      <c r="BA52" s="100">
        <f>'1 - Polní cesta VPC5R'!F31</f>
        <v>0</v>
      </c>
      <c r="BB52" s="100">
        <f>'1 - Polní cesta VPC5R'!F32</f>
        <v>0</v>
      </c>
      <c r="BC52" s="100">
        <f>'1 - Polní cesta VPC5R'!F33</f>
        <v>0</v>
      </c>
      <c r="BD52" s="102">
        <f>'1 - Polní cesta VPC5R'!F34</f>
        <v>0</v>
      </c>
      <c r="BT52" s="103" t="s">
        <v>79</v>
      </c>
      <c r="BV52" s="103" t="s">
        <v>76</v>
      </c>
      <c r="BW52" s="103" t="s">
        <v>82</v>
      </c>
      <c r="BX52" s="103" t="s">
        <v>7</v>
      </c>
      <c r="CL52" s="103" t="s">
        <v>21</v>
      </c>
      <c r="CM52" s="103" t="s">
        <v>83</v>
      </c>
    </row>
    <row r="53" spans="1:91" s="5" customFormat="1" ht="22.5" customHeight="1">
      <c r="A53" s="93" t="s">
        <v>78</v>
      </c>
      <c r="B53" s="94"/>
      <c r="C53" s="95"/>
      <c r="D53" s="347" t="s">
        <v>83</v>
      </c>
      <c r="E53" s="347"/>
      <c r="F53" s="347"/>
      <c r="G53" s="347"/>
      <c r="H53" s="347"/>
      <c r="I53" s="96"/>
      <c r="J53" s="347" t="s">
        <v>84</v>
      </c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5">
        <f>'2 - Doprovodná zeleň'!J27</f>
        <v>0</v>
      </c>
      <c r="AH53" s="346"/>
      <c r="AI53" s="346"/>
      <c r="AJ53" s="346"/>
      <c r="AK53" s="346"/>
      <c r="AL53" s="346"/>
      <c r="AM53" s="346"/>
      <c r="AN53" s="345">
        <f>SUM(AG53,AT53)</f>
        <v>0</v>
      </c>
      <c r="AO53" s="346"/>
      <c r="AP53" s="346"/>
      <c r="AQ53" s="97" t="s">
        <v>81</v>
      </c>
      <c r="AR53" s="98"/>
      <c r="AS53" s="99">
        <v>0</v>
      </c>
      <c r="AT53" s="100">
        <f>ROUND(SUM(AV53:AW53),2)</f>
        <v>0</v>
      </c>
      <c r="AU53" s="101">
        <f>'2 - Doprovodná zeleň'!P81</f>
        <v>0</v>
      </c>
      <c r="AV53" s="100">
        <f>'2 - Doprovodná zeleň'!J30</f>
        <v>0</v>
      </c>
      <c r="AW53" s="100">
        <f>'2 - Doprovodná zeleň'!J31</f>
        <v>0</v>
      </c>
      <c r="AX53" s="100">
        <f>'2 - Doprovodná zeleň'!J32</f>
        <v>0</v>
      </c>
      <c r="AY53" s="100">
        <f>'2 - Doprovodná zeleň'!J33</f>
        <v>0</v>
      </c>
      <c r="AZ53" s="100">
        <f>'2 - Doprovodná zeleň'!F30</f>
        <v>0</v>
      </c>
      <c r="BA53" s="100">
        <f>'2 - Doprovodná zeleň'!F31</f>
        <v>0</v>
      </c>
      <c r="BB53" s="100">
        <f>'2 - Doprovodná zeleň'!F32</f>
        <v>0</v>
      </c>
      <c r="BC53" s="100">
        <f>'2 - Doprovodná zeleň'!F33</f>
        <v>0</v>
      </c>
      <c r="BD53" s="102">
        <f>'2 - Doprovodná zeleň'!F34</f>
        <v>0</v>
      </c>
      <c r="BT53" s="103" t="s">
        <v>79</v>
      </c>
      <c r="BV53" s="103" t="s">
        <v>76</v>
      </c>
      <c r="BW53" s="103" t="s">
        <v>85</v>
      </c>
      <c r="BX53" s="103" t="s">
        <v>7</v>
      </c>
      <c r="CL53" s="103" t="s">
        <v>21</v>
      </c>
      <c r="CM53" s="103" t="s">
        <v>83</v>
      </c>
    </row>
    <row r="54" spans="1:91" s="5" customFormat="1" ht="22.5" customHeight="1">
      <c r="A54" s="93" t="s">
        <v>78</v>
      </c>
      <c r="B54" s="94"/>
      <c r="C54" s="95"/>
      <c r="D54" s="347" t="s">
        <v>86</v>
      </c>
      <c r="E54" s="347"/>
      <c r="F54" s="347"/>
      <c r="G54" s="347"/>
      <c r="H54" s="347"/>
      <c r="I54" s="96"/>
      <c r="J54" s="347" t="s">
        <v>87</v>
      </c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5">
        <f>'3 - Vedlejší a ostatní ná...'!J27</f>
        <v>0</v>
      </c>
      <c r="AH54" s="346"/>
      <c r="AI54" s="346"/>
      <c r="AJ54" s="346"/>
      <c r="AK54" s="346"/>
      <c r="AL54" s="346"/>
      <c r="AM54" s="346"/>
      <c r="AN54" s="345">
        <f>SUM(AG54,AT54)</f>
        <v>0</v>
      </c>
      <c r="AO54" s="346"/>
      <c r="AP54" s="346"/>
      <c r="AQ54" s="97" t="s">
        <v>88</v>
      </c>
      <c r="AR54" s="98"/>
      <c r="AS54" s="104">
        <v>0</v>
      </c>
      <c r="AT54" s="105">
        <f>ROUND(SUM(AV54:AW54),2)</f>
        <v>0</v>
      </c>
      <c r="AU54" s="106">
        <f>'3 - Vedlejší a ostatní ná...'!P77</f>
        <v>0</v>
      </c>
      <c r="AV54" s="105">
        <f>'3 - Vedlejší a ostatní ná...'!J30</f>
        <v>0</v>
      </c>
      <c r="AW54" s="105">
        <f>'3 - Vedlejší a ostatní ná...'!J31</f>
        <v>0</v>
      </c>
      <c r="AX54" s="105">
        <f>'3 - Vedlejší a ostatní ná...'!J32</f>
        <v>0</v>
      </c>
      <c r="AY54" s="105">
        <f>'3 - Vedlejší a ostatní ná...'!J33</f>
        <v>0</v>
      </c>
      <c r="AZ54" s="105">
        <f>'3 - Vedlejší a ostatní ná...'!F30</f>
        <v>0</v>
      </c>
      <c r="BA54" s="105">
        <f>'3 - Vedlejší a ostatní ná...'!F31</f>
        <v>0</v>
      </c>
      <c r="BB54" s="105">
        <f>'3 - Vedlejší a ostatní ná...'!F32</f>
        <v>0</v>
      </c>
      <c r="BC54" s="105">
        <f>'3 - Vedlejší a ostatní ná...'!F33</f>
        <v>0</v>
      </c>
      <c r="BD54" s="107">
        <f>'3 - Vedlejší a ostatní ná...'!F34</f>
        <v>0</v>
      </c>
      <c r="BT54" s="103" t="s">
        <v>79</v>
      </c>
      <c r="BV54" s="103" t="s">
        <v>76</v>
      </c>
      <c r="BW54" s="103" t="s">
        <v>89</v>
      </c>
      <c r="BX54" s="103" t="s">
        <v>7</v>
      </c>
      <c r="CL54" s="103" t="s">
        <v>21</v>
      </c>
      <c r="CM54" s="103" t="s">
        <v>83</v>
      </c>
    </row>
    <row r="55" spans="2:44" s="1" customFormat="1" ht="30" customHeight="1">
      <c r="B55" s="3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58"/>
    </row>
    <row r="56" spans="2:44" s="1" customFormat="1" ht="6.95" customHeigh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8"/>
    </row>
  </sheetData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Polní cesta VPC5R'!C2" display="/"/>
    <hyperlink ref="A53" location="'2 - Doprovodná zeleň'!C2" display="/"/>
    <hyperlink ref="A54" location="'3 - Vedlejší a ostatní ná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90</v>
      </c>
      <c r="G1" s="358" t="s">
        <v>91</v>
      </c>
      <c r="H1" s="358"/>
      <c r="I1" s="112"/>
      <c r="J1" s="111" t="s">
        <v>92</v>
      </c>
      <c r="K1" s="110" t="s">
        <v>93</v>
      </c>
      <c r="L1" s="111" t="s">
        <v>94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1" t="s">
        <v>82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83</v>
      </c>
    </row>
    <row r="4" spans="2:46" ht="36.95" customHeight="1">
      <c r="B4" s="25"/>
      <c r="C4" s="26"/>
      <c r="D4" s="27" t="s">
        <v>95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1" t="str">
        <f>'Rekapitulace stavby'!K6</f>
        <v>Výstava  polní cesty VPC 5 R v k.ú. Šemnice</v>
      </c>
      <c r="F7" s="352"/>
      <c r="G7" s="352"/>
      <c r="H7" s="352"/>
      <c r="I7" s="114"/>
      <c r="J7" s="26"/>
      <c r="K7" s="28"/>
    </row>
    <row r="8" spans="2:11" s="1" customFormat="1" ht="13.5">
      <c r="B8" s="38"/>
      <c r="C8" s="39"/>
      <c r="D8" s="34" t="s">
        <v>96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3" t="s">
        <v>97</v>
      </c>
      <c r="F9" s="354"/>
      <c r="G9" s="354"/>
      <c r="H9" s="354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23. 6. 2017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6" t="s">
        <v>28</v>
      </c>
      <c r="J20" s="32" t="s">
        <v>35</v>
      </c>
      <c r="K20" s="42"/>
    </row>
    <row r="21" spans="2:11" s="1" customFormat="1" ht="18" customHeight="1">
      <c r="B21" s="38"/>
      <c r="C21" s="39"/>
      <c r="D21" s="39"/>
      <c r="E21" s="32" t="s">
        <v>36</v>
      </c>
      <c r="F21" s="39"/>
      <c r="G21" s="39"/>
      <c r="H21" s="39"/>
      <c r="I21" s="116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38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20" t="s">
        <v>21</v>
      </c>
      <c r="F24" s="320"/>
      <c r="G24" s="320"/>
      <c r="H24" s="320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40</v>
      </c>
      <c r="E27" s="39"/>
      <c r="F27" s="39"/>
      <c r="G27" s="39"/>
      <c r="H27" s="39"/>
      <c r="I27" s="115"/>
      <c r="J27" s="125">
        <f>ROUND(J83,2)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42</v>
      </c>
      <c r="G29" s="39"/>
      <c r="H29" s="39"/>
      <c r="I29" s="126" t="s">
        <v>41</v>
      </c>
      <c r="J29" s="43" t="s">
        <v>43</v>
      </c>
      <c r="K29" s="42"/>
    </row>
    <row r="30" spans="2:11" s="1" customFormat="1" ht="14.45" customHeight="1">
      <c r="B30" s="38"/>
      <c r="C30" s="39"/>
      <c r="D30" s="46" t="s">
        <v>44</v>
      </c>
      <c r="E30" s="46" t="s">
        <v>45</v>
      </c>
      <c r="F30" s="127">
        <f>ROUND(SUM(BE83:BE133),2)</f>
        <v>0</v>
      </c>
      <c r="G30" s="39"/>
      <c r="H30" s="39"/>
      <c r="I30" s="128">
        <v>0.21</v>
      </c>
      <c r="J30" s="127">
        <f>ROUND(ROUND((SUM(BE83:BE133)),2)*I30,2)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46</v>
      </c>
      <c r="F31" s="127">
        <f>ROUND(SUM(BF83:BF133),2)</f>
        <v>0</v>
      </c>
      <c r="G31" s="39"/>
      <c r="H31" s="39"/>
      <c r="I31" s="128">
        <v>0.15</v>
      </c>
      <c r="J31" s="127">
        <f>ROUND(ROUND((SUM(BF83:BF133)),2)*I31,2)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47</v>
      </c>
      <c r="F32" s="127">
        <f>ROUND(SUM(BG83:BG133),2)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48</v>
      </c>
      <c r="F33" s="127">
        <f>ROUND(SUM(BH83:BH133),2)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49</v>
      </c>
      <c r="F34" s="127">
        <f>ROUND(SUM(BI83:BI133),2)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50</v>
      </c>
      <c r="E36" s="76"/>
      <c r="F36" s="76"/>
      <c r="G36" s="131" t="s">
        <v>51</v>
      </c>
      <c r="H36" s="132" t="s">
        <v>52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98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1" t="str">
        <f>E7</f>
        <v>Výstava  polní cesty VPC 5 R v k.ú. Šemnice</v>
      </c>
      <c r="F45" s="352"/>
      <c r="G45" s="352"/>
      <c r="H45" s="352"/>
      <c r="I45" s="115"/>
      <c r="J45" s="39"/>
      <c r="K45" s="42"/>
    </row>
    <row r="46" spans="2:11" s="1" customFormat="1" ht="14.45" customHeight="1">
      <c r="B46" s="38"/>
      <c r="C46" s="34" t="s">
        <v>96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3" t="str">
        <f>E9</f>
        <v>1 - Polní cesta VPC5R</v>
      </c>
      <c r="F47" s="354"/>
      <c r="G47" s="354"/>
      <c r="H47" s="354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 xml:space="preserve">k.ú. Šemnice p. č. 1401 </v>
      </c>
      <c r="G49" s="39"/>
      <c r="H49" s="39"/>
      <c r="I49" s="116" t="s">
        <v>25</v>
      </c>
      <c r="J49" s="117" t="str">
        <f>IF(J12="","",J12)</f>
        <v>23. 6. 2017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ČR–Státní pozemkový úřad, KPÚ pro Karlovarský kraj</v>
      </c>
      <c r="G51" s="39"/>
      <c r="H51" s="39"/>
      <c r="I51" s="116" t="s">
        <v>34</v>
      </c>
      <c r="J51" s="32" t="str">
        <f>E21</f>
        <v>B-PROJEKTY Teplice s.r.o.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99</v>
      </c>
      <c r="D54" s="129"/>
      <c r="E54" s="129"/>
      <c r="F54" s="129"/>
      <c r="G54" s="129"/>
      <c r="H54" s="129"/>
      <c r="I54" s="142"/>
      <c r="J54" s="143" t="s">
        <v>100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101</v>
      </c>
      <c r="D56" s="39"/>
      <c r="E56" s="39"/>
      <c r="F56" s="39"/>
      <c r="G56" s="39"/>
      <c r="H56" s="39"/>
      <c r="I56" s="115"/>
      <c r="J56" s="125">
        <f>J83</f>
        <v>0</v>
      </c>
      <c r="K56" s="42"/>
      <c r="AU56" s="21" t="s">
        <v>102</v>
      </c>
    </row>
    <row r="57" spans="2:11" s="7" customFormat="1" ht="24.95" customHeight="1">
      <c r="B57" s="146"/>
      <c r="C57" s="147"/>
      <c r="D57" s="148" t="s">
        <v>103</v>
      </c>
      <c r="E57" s="149"/>
      <c r="F57" s="149"/>
      <c r="G57" s="149"/>
      <c r="H57" s="149"/>
      <c r="I57" s="150"/>
      <c r="J57" s="151">
        <f>J84</f>
        <v>0</v>
      </c>
      <c r="K57" s="152"/>
    </row>
    <row r="58" spans="2:11" s="8" customFormat="1" ht="19.9" customHeight="1">
      <c r="B58" s="153"/>
      <c r="C58" s="154"/>
      <c r="D58" s="155" t="s">
        <v>104</v>
      </c>
      <c r="E58" s="156"/>
      <c r="F58" s="156"/>
      <c r="G58" s="156"/>
      <c r="H58" s="156"/>
      <c r="I58" s="157"/>
      <c r="J58" s="158">
        <f>J85</f>
        <v>0</v>
      </c>
      <c r="K58" s="159"/>
    </row>
    <row r="59" spans="2:11" s="8" customFormat="1" ht="19.9" customHeight="1">
      <c r="B59" s="153"/>
      <c r="C59" s="154"/>
      <c r="D59" s="155" t="s">
        <v>105</v>
      </c>
      <c r="E59" s="156"/>
      <c r="F59" s="156"/>
      <c r="G59" s="156"/>
      <c r="H59" s="156"/>
      <c r="I59" s="157"/>
      <c r="J59" s="158">
        <f>J104</f>
        <v>0</v>
      </c>
      <c r="K59" s="159"/>
    </row>
    <row r="60" spans="2:11" s="8" customFormat="1" ht="19.9" customHeight="1">
      <c r="B60" s="153"/>
      <c r="C60" s="154"/>
      <c r="D60" s="155" t="s">
        <v>106</v>
      </c>
      <c r="E60" s="156"/>
      <c r="F60" s="156"/>
      <c r="G60" s="156"/>
      <c r="H60" s="156"/>
      <c r="I60" s="157"/>
      <c r="J60" s="158">
        <f>J117</f>
        <v>0</v>
      </c>
      <c r="K60" s="159"/>
    </row>
    <row r="61" spans="2:11" s="8" customFormat="1" ht="19.9" customHeight="1">
      <c r="B61" s="153"/>
      <c r="C61" s="154"/>
      <c r="D61" s="155" t="s">
        <v>107</v>
      </c>
      <c r="E61" s="156"/>
      <c r="F61" s="156"/>
      <c r="G61" s="156"/>
      <c r="H61" s="156"/>
      <c r="I61" s="157"/>
      <c r="J61" s="158">
        <f>J128</f>
        <v>0</v>
      </c>
      <c r="K61" s="159"/>
    </row>
    <row r="62" spans="2:11" s="7" customFormat="1" ht="24.95" customHeight="1">
      <c r="B62" s="146"/>
      <c r="C62" s="147"/>
      <c r="D62" s="148" t="s">
        <v>108</v>
      </c>
      <c r="E62" s="149"/>
      <c r="F62" s="149"/>
      <c r="G62" s="149"/>
      <c r="H62" s="149"/>
      <c r="I62" s="150"/>
      <c r="J62" s="151">
        <f>J130</f>
        <v>0</v>
      </c>
      <c r="K62" s="152"/>
    </row>
    <row r="63" spans="2:11" s="8" customFormat="1" ht="19.9" customHeight="1">
      <c r="B63" s="153"/>
      <c r="C63" s="154"/>
      <c r="D63" s="155" t="s">
        <v>109</v>
      </c>
      <c r="E63" s="156"/>
      <c r="F63" s="156"/>
      <c r="G63" s="156"/>
      <c r="H63" s="156"/>
      <c r="I63" s="157"/>
      <c r="J63" s="158">
        <f>J131</f>
        <v>0</v>
      </c>
      <c r="K63" s="159"/>
    </row>
    <row r="64" spans="2:11" s="1" customFormat="1" ht="21.75" customHeight="1">
      <c r="B64" s="38"/>
      <c r="C64" s="39"/>
      <c r="D64" s="39"/>
      <c r="E64" s="39"/>
      <c r="F64" s="39"/>
      <c r="G64" s="39"/>
      <c r="H64" s="39"/>
      <c r="I64" s="115"/>
      <c r="J64" s="39"/>
      <c r="K64" s="42"/>
    </row>
    <row r="65" spans="2:11" s="1" customFormat="1" ht="6.95" customHeight="1">
      <c r="B65" s="53"/>
      <c r="C65" s="54"/>
      <c r="D65" s="54"/>
      <c r="E65" s="54"/>
      <c r="F65" s="54"/>
      <c r="G65" s="54"/>
      <c r="H65" s="54"/>
      <c r="I65" s="136"/>
      <c r="J65" s="54"/>
      <c r="K65" s="55"/>
    </row>
    <row r="69" spans="2:12" s="1" customFormat="1" ht="6.95" customHeight="1">
      <c r="B69" s="56"/>
      <c r="C69" s="57"/>
      <c r="D69" s="57"/>
      <c r="E69" s="57"/>
      <c r="F69" s="57"/>
      <c r="G69" s="57"/>
      <c r="H69" s="57"/>
      <c r="I69" s="139"/>
      <c r="J69" s="57"/>
      <c r="K69" s="57"/>
      <c r="L69" s="58"/>
    </row>
    <row r="70" spans="2:12" s="1" customFormat="1" ht="36.95" customHeight="1">
      <c r="B70" s="38"/>
      <c r="C70" s="59" t="s">
        <v>110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4.45" customHeight="1">
      <c r="B72" s="38"/>
      <c r="C72" s="62" t="s">
        <v>18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22.5" customHeight="1">
      <c r="B73" s="38"/>
      <c r="C73" s="60"/>
      <c r="D73" s="60"/>
      <c r="E73" s="355" t="str">
        <f>E7</f>
        <v>Výstava  polní cesty VPC 5 R v k.ú. Šemnice</v>
      </c>
      <c r="F73" s="356"/>
      <c r="G73" s="356"/>
      <c r="H73" s="356"/>
      <c r="I73" s="160"/>
      <c r="J73" s="60"/>
      <c r="K73" s="60"/>
      <c r="L73" s="58"/>
    </row>
    <row r="74" spans="2:12" s="1" customFormat="1" ht="14.45" customHeight="1">
      <c r="B74" s="38"/>
      <c r="C74" s="62" t="s">
        <v>96</v>
      </c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23.25" customHeight="1">
      <c r="B75" s="38"/>
      <c r="C75" s="60"/>
      <c r="D75" s="60"/>
      <c r="E75" s="331" t="str">
        <f>E9</f>
        <v>1 - Polní cesta VPC5R</v>
      </c>
      <c r="F75" s="357"/>
      <c r="G75" s="357"/>
      <c r="H75" s="357"/>
      <c r="I75" s="160"/>
      <c r="J75" s="60"/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8" customHeight="1">
      <c r="B77" s="38"/>
      <c r="C77" s="62" t="s">
        <v>23</v>
      </c>
      <c r="D77" s="60"/>
      <c r="E77" s="60"/>
      <c r="F77" s="161" t="str">
        <f>F12</f>
        <v xml:space="preserve">k.ú. Šemnice p. č. 1401 </v>
      </c>
      <c r="G77" s="60"/>
      <c r="H77" s="60"/>
      <c r="I77" s="162" t="s">
        <v>25</v>
      </c>
      <c r="J77" s="70" t="str">
        <f>IF(J12="","",J12)</f>
        <v>23. 6. 2017</v>
      </c>
      <c r="K77" s="60"/>
      <c r="L77" s="58"/>
    </row>
    <row r="78" spans="2:12" s="1" customFormat="1" ht="6.9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13.5">
      <c r="B79" s="38"/>
      <c r="C79" s="62" t="s">
        <v>27</v>
      </c>
      <c r="D79" s="60"/>
      <c r="E79" s="60"/>
      <c r="F79" s="161" t="str">
        <f>E15</f>
        <v>ČR–Státní pozemkový úřad, KPÚ pro Karlovarský kraj</v>
      </c>
      <c r="G79" s="60"/>
      <c r="H79" s="60"/>
      <c r="I79" s="162" t="s">
        <v>34</v>
      </c>
      <c r="J79" s="161" t="str">
        <f>E21</f>
        <v>B-PROJEKTY Teplice s.r.o.</v>
      </c>
      <c r="K79" s="60"/>
      <c r="L79" s="58"/>
    </row>
    <row r="80" spans="2:12" s="1" customFormat="1" ht="14.45" customHeight="1">
      <c r="B80" s="38"/>
      <c r="C80" s="62" t="s">
        <v>32</v>
      </c>
      <c r="D80" s="60"/>
      <c r="E80" s="60"/>
      <c r="F80" s="161" t="str">
        <f>IF(E18="","",E18)</f>
        <v/>
      </c>
      <c r="G80" s="60"/>
      <c r="H80" s="60"/>
      <c r="I80" s="160"/>
      <c r="J80" s="60"/>
      <c r="K80" s="60"/>
      <c r="L80" s="58"/>
    </row>
    <row r="81" spans="2:12" s="1" customFormat="1" ht="10.35" customHeight="1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20" s="9" customFormat="1" ht="29.25" customHeight="1">
      <c r="B82" s="163"/>
      <c r="C82" s="164" t="s">
        <v>111</v>
      </c>
      <c r="D82" s="165" t="s">
        <v>59</v>
      </c>
      <c r="E82" s="165" t="s">
        <v>55</v>
      </c>
      <c r="F82" s="165" t="s">
        <v>112</v>
      </c>
      <c r="G82" s="165" t="s">
        <v>113</v>
      </c>
      <c r="H82" s="165" t="s">
        <v>114</v>
      </c>
      <c r="I82" s="166" t="s">
        <v>115</v>
      </c>
      <c r="J82" s="165" t="s">
        <v>100</v>
      </c>
      <c r="K82" s="167" t="s">
        <v>116</v>
      </c>
      <c r="L82" s="168"/>
      <c r="M82" s="78" t="s">
        <v>117</v>
      </c>
      <c r="N82" s="79" t="s">
        <v>44</v>
      </c>
      <c r="O82" s="79" t="s">
        <v>118</v>
      </c>
      <c r="P82" s="79" t="s">
        <v>119</v>
      </c>
      <c r="Q82" s="79" t="s">
        <v>120</v>
      </c>
      <c r="R82" s="79" t="s">
        <v>121</v>
      </c>
      <c r="S82" s="79" t="s">
        <v>122</v>
      </c>
      <c r="T82" s="80" t="s">
        <v>123</v>
      </c>
    </row>
    <row r="83" spans="2:63" s="1" customFormat="1" ht="29.25" customHeight="1">
      <c r="B83" s="38"/>
      <c r="C83" s="84" t="s">
        <v>101</v>
      </c>
      <c r="D83" s="60"/>
      <c r="E83" s="60"/>
      <c r="F83" s="60"/>
      <c r="G83" s="60"/>
      <c r="H83" s="60"/>
      <c r="I83" s="160"/>
      <c r="J83" s="169">
        <f>BK83</f>
        <v>0</v>
      </c>
      <c r="K83" s="60"/>
      <c r="L83" s="58"/>
      <c r="M83" s="81"/>
      <c r="N83" s="82"/>
      <c r="O83" s="82"/>
      <c r="P83" s="170">
        <f>P84+P130</f>
        <v>0</v>
      </c>
      <c r="Q83" s="82"/>
      <c r="R83" s="170">
        <f>R84+R130</f>
        <v>160.639526</v>
      </c>
      <c r="S83" s="82"/>
      <c r="T83" s="171">
        <f>T84+T130</f>
        <v>740.336</v>
      </c>
      <c r="AT83" s="21" t="s">
        <v>73</v>
      </c>
      <c r="AU83" s="21" t="s">
        <v>102</v>
      </c>
      <c r="BK83" s="172">
        <f>BK84+BK130</f>
        <v>0</v>
      </c>
    </row>
    <row r="84" spans="2:63" s="10" customFormat="1" ht="37.35" customHeight="1">
      <c r="B84" s="173"/>
      <c r="C84" s="174"/>
      <c r="D84" s="175" t="s">
        <v>73</v>
      </c>
      <c r="E84" s="176" t="s">
        <v>124</v>
      </c>
      <c r="F84" s="176" t="s">
        <v>125</v>
      </c>
      <c r="G84" s="174"/>
      <c r="H84" s="174"/>
      <c r="I84" s="177"/>
      <c r="J84" s="178">
        <f>BK84</f>
        <v>0</v>
      </c>
      <c r="K84" s="174"/>
      <c r="L84" s="179"/>
      <c r="M84" s="180"/>
      <c r="N84" s="181"/>
      <c r="O84" s="181"/>
      <c r="P84" s="182">
        <f>P85+P104+P117+P128</f>
        <v>0</v>
      </c>
      <c r="Q84" s="181"/>
      <c r="R84" s="182">
        <f>R85+R104+R117+R128</f>
        <v>154.789526</v>
      </c>
      <c r="S84" s="181"/>
      <c r="T84" s="183">
        <f>T85+T104+T117+T128</f>
        <v>740.336</v>
      </c>
      <c r="AR84" s="184" t="s">
        <v>79</v>
      </c>
      <c r="AT84" s="185" t="s">
        <v>73</v>
      </c>
      <c r="AU84" s="185" t="s">
        <v>74</v>
      </c>
      <c r="AY84" s="184" t="s">
        <v>126</v>
      </c>
      <c r="BK84" s="186">
        <f>BK85+BK104+BK117+BK128</f>
        <v>0</v>
      </c>
    </row>
    <row r="85" spans="2:63" s="10" customFormat="1" ht="19.9" customHeight="1">
      <c r="B85" s="173"/>
      <c r="C85" s="174"/>
      <c r="D85" s="187" t="s">
        <v>73</v>
      </c>
      <c r="E85" s="188" t="s">
        <v>79</v>
      </c>
      <c r="F85" s="188" t="s">
        <v>127</v>
      </c>
      <c r="G85" s="174"/>
      <c r="H85" s="174"/>
      <c r="I85" s="177"/>
      <c r="J85" s="189">
        <f>BK85</f>
        <v>0</v>
      </c>
      <c r="K85" s="174"/>
      <c r="L85" s="179"/>
      <c r="M85" s="180"/>
      <c r="N85" s="181"/>
      <c r="O85" s="181"/>
      <c r="P85" s="182">
        <f>SUM(P86:P103)</f>
        <v>0</v>
      </c>
      <c r="Q85" s="181"/>
      <c r="R85" s="182">
        <f>SUM(R86:R103)</f>
        <v>0.38533599999999996</v>
      </c>
      <c r="S85" s="181"/>
      <c r="T85" s="183">
        <f>SUM(T86:T103)</f>
        <v>670.336</v>
      </c>
      <c r="AR85" s="184" t="s">
        <v>79</v>
      </c>
      <c r="AT85" s="185" t="s">
        <v>73</v>
      </c>
      <c r="AU85" s="185" t="s">
        <v>79</v>
      </c>
      <c r="AY85" s="184" t="s">
        <v>126</v>
      </c>
      <c r="BK85" s="186">
        <f>SUM(BK86:BK103)</f>
        <v>0</v>
      </c>
    </row>
    <row r="86" spans="2:65" s="1" customFormat="1" ht="31.5" customHeight="1">
      <c r="B86" s="38"/>
      <c r="C86" s="190" t="s">
        <v>79</v>
      </c>
      <c r="D86" s="190" t="s">
        <v>128</v>
      </c>
      <c r="E86" s="191" t="s">
        <v>129</v>
      </c>
      <c r="F86" s="192" t="s">
        <v>130</v>
      </c>
      <c r="G86" s="193" t="s">
        <v>131</v>
      </c>
      <c r="H86" s="194">
        <v>8170</v>
      </c>
      <c r="I86" s="195"/>
      <c r="J86" s="196">
        <f>ROUND(I86*H86,2)</f>
        <v>0</v>
      </c>
      <c r="K86" s="192" t="s">
        <v>132</v>
      </c>
      <c r="L86" s="58"/>
      <c r="M86" s="197" t="s">
        <v>21</v>
      </c>
      <c r="N86" s="198" t="s">
        <v>45</v>
      </c>
      <c r="O86" s="39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1" t="s">
        <v>133</v>
      </c>
      <c r="AT86" s="21" t="s">
        <v>128</v>
      </c>
      <c r="AU86" s="21" t="s">
        <v>83</v>
      </c>
      <c r="AY86" s="21" t="s">
        <v>126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1" t="s">
        <v>79</v>
      </c>
      <c r="BK86" s="201">
        <f>ROUND(I86*H86,2)</f>
        <v>0</v>
      </c>
      <c r="BL86" s="21" t="s">
        <v>133</v>
      </c>
      <c r="BM86" s="21" t="s">
        <v>134</v>
      </c>
    </row>
    <row r="87" spans="2:65" s="1" customFormat="1" ht="22.5" customHeight="1">
      <c r="B87" s="38"/>
      <c r="C87" s="190" t="s">
        <v>83</v>
      </c>
      <c r="D87" s="190" t="s">
        <v>128</v>
      </c>
      <c r="E87" s="191" t="s">
        <v>135</v>
      </c>
      <c r="F87" s="192" t="s">
        <v>136</v>
      </c>
      <c r="G87" s="193" t="s">
        <v>137</v>
      </c>
      <c r="H87" s="194">
        <v>330</v>
      </c>
      <c r="I87" s="195"/>
      <c r="J87" s="196">
        <f>ROUND(I87*H87,2)</f>
        <v>0</v>
      </c>
      <c r="K87" s="192" t="s">
        <v>21</v>
      </c>
      <c r="L87" s="58"/>
      <c r="M87" s="197" t="s">
        <v>21</v>
      </c>
      <c r="N87" s="198" t="s">
        <v>45</v>
      </c>
      <c r="O87" s="39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1" t="s">
        <v>133</v>
      </c>
      <c r="AT87" s="21" t="s">
        <v>128</v>
      </c>
      <c r="AU87" s="21" t="s">
        <v>83</v>
      </c>
      <c r="AY87" s="21" t="s">
        <v>126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1" t="s">
        <v>79</v>
      </c>
      <c r="BK87" s="201">
        <f>ROUND(I87*H87,2)</f>
        <v>0</v>
      </c>
      <c r="BL87" s="21" t="s">
        <v>133</v>
      </c>
      <c r="BM87" s="21" t="s">
        <v>138</v>
      </c>
    </row>
    <row r="88" spans="2:65" s="1" customFormat="1" ht="31.5" customHeight="1">
      <c r="B88" s="38"/>
      <c r="C88" s="190" t="s">
        <v>86</v>
      </c>
      <c r="D88" s="190" t="s">
        <v>128</v>
      </c>
      <c r="E88" s="191" t="s">
        <v>139</v>
      </c>
      <c r="F88" s="192" t="s">
        <v>140</v>
      </c>
      <c r="G88" s="193" t="s">
        <v>141</v>
      </c>
      <c r="H88" s="194">
        <v>30</v>
      </c>
      <c r="I88" s="195"/>
      <c r="J88" s="196">
        <f>ROUND(I88*H88,2)</f>
        <v>0</v>
      </c>
      <c r="K88" s="192" t="s">
        <v>132</v>
      </c>
      <c r="L88" s="58"/>
      <c r="M88" s="197" t="s">
        <v>21</v>
      </c>
      <c r="N88" s="198" t="s">
        <v>45</v>
      </c>
      <c r="O88" s="39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1" t="s">
        <v>133</v>
      </c>
      <c r="AT88" s="21" t="s">
        <v>128</v>
      </c>
      <c r="AU88" s="21" t="s">
        <v>83</v>
      </c>
      <c r="AY88" s="21" t="s">
        <v>126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1" t="s">
        <v>79</v>
      </c>
      <c r="BK88" s="201">
        <f>ROUND(I88*H88,2)</f>
        <v>0</v>
      </c>
      <c r="BL88" s="21" t="s">
        <v>133</v>
      </c>
      <c r="BM88" s="21" t="s">
        <v>142</v>
      </c>
    </row>
    <row r="89" spans="2:51" s="11" customFormat="1" ht="13.5">
      <c r="B89" s="202"/>
      <c r="C89" s="203"/>
      <c r="D89" s="204" t="s">
        <v>143</v>
      </c>
      <c r="E89" s="205" t="s">
        <v>21</v>
      </c>
      <c r="F89" s="206" t="s">
        <v>144</v>
      </c>
      <c r="G89" s="203"/>
      <c r="H89" s="207">
        <v>30</v>
      </c>
      <c r="I89" s="208"/>
      <c r="J89" s="203"/>
      <c r="K89" s="203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143</v>
      </c>
      <c r="AU89" s="213" t="s">
        <v>83</v>
      </c>
      <c r="AV89" s="11" t="s">
        <v>83</v>
      </c>
      <c r="AW89" s="11" t="s">
        <v>37</v>
      </c>
      <c r="AX89" s="11" t="s">
        <v>79</v>
      </c>
      <c r="AY89" s="213" t="s">
        <v>126</v>
      </c>
    </row>
    <row r="90" spans="2:65" s="1" customFormat="1" ht="31.5" customHeight="1">
      <c r="B90" s="38"/>
      <c r="C90" s="190" t="s">
        <v>133</v>
      </c>
      <c r="D90" s="190" t="s">
        <v>128</v>
      </c>
      <c r="E90" s="191" t="s">
        <v>145</v>
      </c>
      <c r="F90" s="192" t="s">
        <v>146</v>
      </c>
      <c r="G90" s="193" t="s">
        <v>141</v>
      </c>
      <c r="H90" s="194">
        <v>10</v>
      </c>
      <c r="I90" s="195"/>
      <c r="J90" s="196">
        <f>ROUND(I90*H90,2)</f>
        <v>0</v>
      </c>
      <c r="K90" s="192" t="s">
        <v>132</v>
      </c>
      <c r="L90" s="58"/>
      <c r="M90" s="197" t="s">
        <v>21</v>
      </c>
      <c r="N90" s="198" t="s">
        <v>45</v>
      </c>
      <c r="O90" s="39"/>
      <c r="P90" s="199">
        <f>O90*H90</f>
        <v>0</v>
      </c>
      <c r="Q90" s="199">
        <v>5E-05</v>
      </c>
      <c r="R90" s="199">
        <f>Q90*H90</f>
        <v>0.0005</v>
      </c>
      <c r="S90" s="199">
        <v>0</v>
      </c>
      <c r="T90" s="200">
        <f>S90*H90</f>
        <v>0</v>
      </c>
      <c r="AR90" s="21" t="s">
        <v>133</v>
      </c>
      <c r="AT90" s="21" t="s">
        <v>128</v>
      </c>
      <c r="AU90" s="21" t="s">
        <v>83</v>
      </c>
      <c r="AY90" s="21" t="s">
        <v>126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1" t="s">
        <v>79</v>
      </c>
      <c r="BK90" s="201">
        <f>ROUND(I90*H90,2)</f>
        <v>0</v>
      </c>
      <c r="BL90" s="21" t="s">
        <v>133</v>
      </c>
      <c r="BM90" s="21" t="s">
        <v>147</v>
      </c>
    </row>
    <row r="91" spans="2:65" s="1" customFormat="1" ht="44.25" customHeight="1">
      <c r="B91" s="38"/>
      <c r="C91" s="190" t="s">
        <v>148</v>
      </c>
      <c r="D91" s="190" t="s">
        <v>128</v>
      </c>
      <c r="E91" s="191" t="s">
        <v>149</v>
      </c>
      <c r="F91" s="192" t="s">
        <v>150</v>
      </c>
      <c r="G91" s="193" t="s">
        <v>131</v>
      </c>
      <c r="H91" s="194">
        <v>2618.5</v>
      </c>
      <c r="I91" s="195"/>
      <c r="J91" s="196">
        <f>ROUND(I91*H91,2)</f>
        <v>0</v>
      </c>
      <c r="K91" s="192" t="s">
        <v>132</v>
      </c>
      <c r="L91" s="58"/>
      <c r="M91" s="197" t="s">
        <v>21</v>
      </c>
      <c r="N91" s="198" t="s">
        <v>45</v>
      </c>
      <c r="O91" s="39"/>
      <c r="P91" s="199">
        <f>O91*H91</f>
        <v>0</v>
      </c>
      <c r="Q91" s="199">
        <v>0.00013</v>
      </c>
      <c r="R91" s="199">
        <f>Q91*H91</f>
        <v>0.34040499999999996</v>
      </c>
      <c r="S91" s="199">
        <v>0.256</v>
      </c>
      <c r="T91" s="200">
        <f>S91*H91</f>
        <v>670.336</v>
      </c>
      <c r="AR91" s="21" t="s">
        <v>133</v>
      </c>
      <c r="AT91" s="21" t="s">
        <v>128</v>
      </c>
      <c r="AU91" s="21" t="s">
        <v>83</v>
      </c>
      <c r="AY91" s="21" t="s">
        <v>126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79</v>
      </c>
      <c r="BK91" s="201">
        <f>ROUND(I91*H91,2)</f>
        <v>0</v>
      </c>
      <c r="BL91" s="21" t="s">
        <v>133</v>
      </c>
      <c r="BM91" s="21" t="s">
        <v>151</v>
      </c>
    </row>
    <row r="92" spans="2:65" s="1" customFormat="1" ht="31.5" customHeight="1">
      <c r="B92" s="38"/>
      <c r="C92" s="190" t="s">
        <v>152</v>
      </c>
      <c r="D92" s="190" t="s">
        <v>128</v>
      </c>
      <c r="E92" s="191" t="s">
        <v>153</v>
      </c>
      <c r="F92" s="192" t="s">
        <v>154</v>
      </c>
      <c r="G92" s="193" t="s">
        <v>137</v>
      </c>
      <c r="H92" s="194">
        <v>848</v>
      </c>
      <c r="I92" s="195"/>
      <c r="J92" s="196">
        <f>ROUND(I92*H92,2)</f>
        <v>0</v>
      </c>
      <c r="K92" s="192" t="s">
        <v>132</v>
      </c>
      <c r="L92" s="58"/>
      <c r="M92" s="197" t="s">
        <v>21</v>
      </c>
      <c r="N92" s="198" t="s">
        <v>45</v>
      </c>
      <c r="O92" s="39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1" t="s">
        <v>133</v>
      </c>
      <c r="AT92" s="21" t="s">
        <v>128</v>
      </c>
      <c r="AU92" s="21" t="s">
        <v>83</v>
      </c>
      <c r="AY92" s="21" t="s">
        <v>126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1" t="s">
        <v>79</v>
      </c>
      <c r="BK92" s="201">
        <f>ROUND(I92*H92,2)</f>
        <v>0</v>
      </c>
      <c r="BL92" s="21" t="s">
        <v>133</v>
      </c>
      <c r="BM92" s="21" t="s">
        <v>155</v>
      </c>
    </row>
    <row r="93" spans="2:65" s="1" customFormat="1" ht="31.5" customHeight="1">
      <c r="B93" s="38"/>
      <c r="C93" s="190" t="s">
        <v>156</v>
      </c>
      <c r="D93" s="190" t="s">
        <v>128</v>
      </c>
      <c r="E93" s="191" t="s">
        <v>157</v>
      </c>
      <c r="F93" s="192" t="s">
        <v>158</v>
      </c>
      <c r="G93" s="193" t="s">
        <v>137</v>
      </c>
      <c r="H93" s="194">
        <v>4293.7</v>
      </c>
      <c r="I93" s="195"/>
      <c r="J93" s="196">
        <f>ROUND(I93*H93,2)</f>
        <v>0</v>
      </c>
      <c r="K93" s="192" t="s">
        <v>132</v>
      </c>
      <c r="L93" s="58"/>
      <c r="M93" s="197" t="s">
        <v>21</v>
      </c>
      <c r="N93" s="198" t="s">
        <v>45</v>
      </c>
      <c r="O93" s="39"/>
      <c r="P93" s="199">
        <f>O93*H93</f>
        <v>0</v>
      </c>
      <c r="Q93" s="199">
        <v>0</v>
      </c>
      <c r="R93" s="199">
        <f>Q93*H93</f>
        <v>0</v>
      </c>
      <c r="S93" s="199">
        <v>0</v>
      </c>
      <c r="T93" s="200">
        <f>S93*H93</f>
        <v>0</v>
      </c>
      <c r="AR93" s="21" t="s">
        <v>133</v>
      </c>
      <c r="AT93" s="21" t="s">
        <v>128</v>
      </c>
      <c r="AU93" s="21" t="s">
        <v>83</v>
      </c>
      <c r="AY93" s="21" t="s">
        <v>126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79</v>
      </c>
      <c r="BK93" s="201">
        <f>ROUND(I93*H93,2)</f>
        <v>0</v>
      </c>
      <c r="BL93" s="21" t="s">
        <v>133</v>
      </c>
      <c r="BM93" s="21" t="s">
        <v>159</v>
      </c>
    </row>
    <row r="94" spans="2:65" s="1" customFormat="1" ht="44.25" customHeight="1">
      <c r="B94" s="38"/>
      <c r="C94" s="190" t="s">
        <v>160</v>
      </c>
      <c r="D94" s="190" t="s">
        <v>128</v>
      </c>
      <c r="E94" s="191" t="s">
        <v>161</v>
      </c>
      <c r="F94" s="192" t="s">
        <v>162</v>
      </c>
      <c r="G94" s="193" t="s">
        <v>137</v>
      </c>
      <c r="H94" s="194">
        <v>2146.85</v>
      </c>
      <c r="I94" s="195"/>
      <c r="J94" s="196">
        <f>ROUND(I94*H94,2)</f>
        <v>0</v>
      </c>
      <c r="K94" s="192" t="s">
        <v>132</v>
      </c>
      <c r="L94" s="58"/>
      <c r="M94" s="197" t="s">
        <v>21</v>
      </c>
      <c r="N94" s="198" t="s">
        <v>45</v>
      </c>
      <c r="O94" s="39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1" t="s">
        <v>133</v>
      </c>
      <c r="AT94" s="21" t="s">
        <v>128</v>
      </c>
      <c r="AU94" s="21" t="s">
        <v>83</v>
      </c>
      <c r="AY94" s="21" t="s">
        <v>126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1" t="s">
        <v>79</v>
      </c>
      <c r="BK94" s="201">
        <f>ROUND(I94*H94,2)</f>
        <v>0</v>
      </c>
      <c r="BL94" s="21" t="s">
        <v>133</v>
      </c>
      <c r="BM94" s="21" t="s">
        <v>163</v>
      </c>
    </row>
    <row r="95" spans="2:51" s="11" customFormat="1" ht="13.5">
      <c r="B95" s="202"/>
      <c r="C95" s="203"/>
      <c r="D95" s="204" t="s">
        <v>143</v>
      </c>
      <c r="E95" s="203"/>
      <c r="F95" s="206" t="s">
        <v>164</v>
      </c>
      <c r="G95" s="203"/>
      <c r="H95" s="207">
        <v>2146.85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143</v>
      </c>
      <c r="AU95" s="213" t="s">
        <v>83</v>
      </c>
      <c r="AV95" s="11" t="s">
        <v>83</v>
      </c>
      <c r="AW95" s="11" t="s">
        <v>6</v>
      </c>
      <c r="AX95" s="11" t="s">
        <v>79</v>
      </c>
      <c r="AY95" s="213" t="s">
        <v>126</v>
      </c>
    </row>
    <row r="96" spans="2:65" s="1" customFormat="1" ht="44.25" customHeight="1">
      <c r="B96" s="38"/>
      <c r="C96" s="190" t="s">
        <v>165</v>
      </c>
      <c r="D96" s="190" t="s">
        <v>128</v>
      </c>
      <c r="E96" s="191" t="s">
        <v>166</v>
      </c>
      <c r="F96" s="192" t="s">
        <v>167</v>
      </c>
      <c r="G96" s="193" t="s">
        <v>137</v>
      </c>
      <c r="H96" s="194">
        <v>177.6</v>
      </c>
      <c r="I96" s="195"/>
      <c r="J96" s="196">
        <f>ROUND(I96*H96,2)</f>
        <v>0</v>
      </c>
      <c r="K96" s="192" t="s">
        <v>132</v>
      </c>
      <c r="L96" s="58"/>
      <c r="M96" s="197" t="s">
        <v>21</v>
      </c>
      <c r="N96" s="198" t="s">
        <v>45</v>
      </c>
      <c r="O96" s="39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1" t="s">
        <v>133</v>
      </c>
      <c r="AT96" s="21" t="s">
        <v>128</v>
      </c>
      <c r="AU96" s="21" t="s">
        <v>83</v>
      </c>
      <c r="AY96" s="21" t="s">
        <v>126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1" t="s">
        <v>79</v>
      </c>
      <c r="BK96" s="201">
        <f>ROUND(I96*H96,2)</f>
        <v>0</v>
      </c>
      <c r="BL96" s="21" t="s">
        <v>133</v>
      </c>
      <c r="BM96" s="21" t="s">
        <v>168</v>
      </c>
    </row>
    <row r="97" spans="2:65" s="1" customFormat="1" ht="31.5" customHeight="1">
      <c r="B97" s="38"/>
      <c r="C97" s="190" t="s">
        <v>169</v>
      </c>
      <c r="D97" s="190" t="s">
        <v>128</v>
      </c>
      <c r="E97" s="191" t="s">
        <v>170</v>
      </c>
      <c r="F97" s="192" t="s">
        <v>171</v>
      </c>
      <c r="G97" s="193" t="s">
        <v>131</v>
      </c>
      <c r="H97" s="194">
        <v>1410.5</v>
      </c>
      <c r="I97" s="195"/>
      <c r="J97" s="196">
        <f>ROUND(I97*H97,2)</f>
        <v>0</v>
      </c>
      <c r="K97" s="192" t="s">
        <v>132</v>
      </c>
      <c r="L97" s="58"/>
      <c r="M97" s="197" t="s">
        <v>21</v>
      </c>
      <c r="N97" s="198" t="s">
        <v>45</v>
      </c>
      <c r="O97" s="39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1" t="s">
        <v>133</v>
      </c>
      <c r="AT97" s="21" t="s">
        <v>128</v>
      </c>
      <c r="AU97" s="21" t="s">
        <v>83</v>
      </c>
      <c r="AY97" s="21" t="s">
        <v>126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1" t="s">
        <v>79</v>
      </c>
      <c r="BK97" s="201">
        <f>ROUND(I97*H97,2)</f>
        <v>0</v>
      </c>
      <c r="BL97" s="21" t="s">
        <v>133</v>
      </c>
      <c r="BM97" s="21" t="s">
        <v>172</v>
      </c>
    </row>
    <row r="98" spans="2:65" s="1" customFormat="1" ht="22.5" customHeight="1">
      <c r="B98" s="38"/>
      <c r="C98" s="214" t="s">
        <v>173</v>
      </c>
      <c r="D98" s="214" t="s">
        <v>174</v>
      </c>
      <c r="E98" s="215" t="s">
        <v>175</v>
      </c>
      <c r="F98" s="216" t="s">
        <v>176</v>
      </c>
      <c r="G98" s="217" t="s">
        <v>177</v>
      </c>
      <c r="H98" s="218">
        <v>44.431</v>
      </c>
      <c r="I98" s="219"/>
      <c r="J98" s="220">
        <f>ROUND(I98*H98,2)</f>
        <v>0</v>
      </c>
      <c r="K98" s="216" t="s">
        <v>132</v>
      </c>
      <c r="L98" s="221"/>
      <c r="M98" s="222" t="s">
        <v>21</v>
      </c>
      <c r="N98" s="223" t="s">
        <v>45</v>
      </c>
      <c r="O98" s="39"/>
      <c r="P98" s="199">
        <f>O98*H98</f>
        <v>0</v>
      </c>
      <c r="Q98" s="199">
        <v>0.001</v>
      </c>
      <c r="R98" s="199">
        <f>Q98*H98</f>
        <v>0.044431</v>
      </c>
      <c r="S98" s="199">
        <v>0</v>
      </c>
      <c r="T98" s="200">
        <f>S98*H98</f>
        <v>0</v>
      </c>
      <c r="AR98" s="21" t="s">
        <v>160</v>
      </c>
      <c r="AT98" s="21" t="s">
        <v>174</v>
      </c>
      <c r="AU98" s="21" t="s">
        <v>83</v>
      </c>
      <c r="AY98" s="21" t="s">
        <v>126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1" t="s">
        <v>79</v>
      </c>
      <c r="BK98" s="201">
        <f>ROUND(I98*H98,2)</f>
        <v>0</v>
      </c>
      <c r="BL98" s="21" t="s">
        <v>133</v>
      </c>
      <c r="BM98" s="21" t="s">
        <v>178</v>
      </c>
    </row>
    <row r="99" spans="2:51" s="11" customFormat="1" ht="13.5">
      <c r="B99" s="202"/>
      <c r="C99" s="203"/>
      <c r="D99" s="204" t="s">
        <v>143</v>
      </c>
      <c r="E99" s="203"/>
      <c r="F99" s="206" t="s">
        <v>179</v>
      </c>
      <c r="G99" s="203"/>
      <c r="H99" s="207">
        <v>44.431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143</v>
      </c>
      <c r="AU99" s="213" t="s">
        <v>83</v>
      </c>
      <c r="AV99" s="11" t="s">
        <v>83</v>
      </c>
      <c r="AW99" s="11" t="s">
        <v>6</v>
      </c>
      <c r="AX99" s="11" t="s">
        <v>79</v>
      </c>
      <c r="AY99" s="213" t="s">
        <v>126</v>
      </c>
    </row>
    <row r="100" spans="2:65" s="1" customFormat="1" ht="22.5" customHeight="1">
      <c r="B100" s="38"/>
      <c r="C100" s="190" t="s">
        <v>180</v>
      </c>
      <c r="D100" s="190" t="s">
        <v>128</v>
      </c>
      <c r="E100" s="191" t="s">
        <v>181</v>
      </c>
      <c r="F100" s="192" t="s">
        <v>182</v>
      </c>
      <c r="G100" s="193" t="s">
        <v>131</v>
      </c>
      <c r="H100" s="194">
        <v>5616</v>
      </c>
      <c r="I100" s="195"/>
      <c r="J100" s="196">
        <f>ROUND(I100*H100,2)</f>
        <v>0</v>
      </c>
      <c r="K100" s="192" t="s">
        <v>132</v>
      </c>
      <c r="L100" s="58"/>
      <c r="M100" s="197" t="s">
        <v>21</v>
      </c>
      <c r="N100" s="198" t="s">
        <v>45</v>
      </c>
      <c r="O100" s="39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1" t="s">
        <v>133</v>
      </c>
      <c r="AT100" s="21" t="s">
        <v>128</v>
      </c>
      <c r="AU100" s="21" t="s">
        <v>83</v>
      </c>
      <c r="AY100" s="21" t="s">
        <v>126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1" t="s">
        <v>79</v>
      </c>
      <c r="BK100" s="201">
        <f>ROUND(I100*H100,2)</f>
        <v>0</v>
      </c>
      <c r="BL100" s="21" t="s">
        <v>133</v>
      </c>
      <c r="BM100" s="21" t="s">
        <v>183</v>
      </c>
    </row>
    <row r="101" spans="2:65" s="1" customFormat="1" ht="31.5" customHeight="1">
      <c r="B101" s="38"/>
      <c r="C101" s="190" t="s">
        <v>184</v>
      </c>
      <c r="D101" s="190" t="s">
        <v>128</v>
      </c>
      <c r="E101" s="191" t="s">
        <v>185</v>
      </c>
      <c r="F101" s="192" t="s">
        <v>186</v>
      </c>
      <c r="G101" s="193" t="s">
        <v>131</v>
      </c>
      <c r="H101" s="194">
        <v>520.7</v>
      </c>
      <c r="I101" s="195"/>
      <c r="J101" s="196">
        <f>ROUND(I101*H101,2)</f>
        <v>0</v>
      </c>
      <c r="K101" s="192" t="s">
        <v>132</v>
      </c>
      <c r="L101" s="58"/>
      <c r="M101" s="197" t="s">
        <v>21</v>
      </c>
      <c r="N101" s="198" t="s">
        <v>45</v>
      </c>
      <c r="O101" s="39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1" t="s">
        <v>133</v>
      </c>
      <c r="AT101" s="21" t="s">
        <v>128</v>
      </c>
      <c r="AU101" s="21" t="s">
        <v>83</v>
      </c>
      <c r="AY101" s="21" t="s">
        <v>126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1" t="s">
        <v>79</v>
      </c>
      <c r="BK101" s="201">
        <f>ROUND(I101*H101,2)</f>
        <v>0</v>
      </c>
      <c r="BL101" s="21" t="s">
        <v>133</v>
      </c>
      <c r="BM101" s="21" t="s">
        <v>187</v>
      </c>
    </row>
    <row r="102" spans="2:65" s="1" customFormat="1" ht="31.5" customHeight="1">
      <c r="B102" s="38"/>
      <c r="C102" s="190" t="s">
        <v>188</v>
      </c>
      <c r="D102" s="190" t="s">
        <v>128</v>
      </c>
      <c r="E102" s="191" t="s">
        <v>189</v>
      </c>
      <c r="F102" s="192" t="s">
        <v>190</v>
      </c>
      <c r="G102" s="193" t="s">
        <v>131</v>
      </c>
      <c r="H102" s="194">
        <v>892.5</v>
      </c>
      <c r="I102" s="195"/>
      <c r="J102" s="196">
        <f>ROUND(I102*H102,2)</f>
        <v>0</v>
      </c>
      <c r="K102" s="192" t="s">
        <v>132</v>
      </c>
      <c r="L102" s="58"/>
      <c r="M102" s="197" t="s">
        <v>21</v>
      </c>
      <c r="N102" s="198" t="s">
        <v>45</v>
      </c>
      <c r="O102" s="39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1" t="s">
        <v>133</v>
      </c>
      <c r="AT102" s="21" t="s">
        <v>128</v>
      </c>
      <c r="AU102" s="21" t="s">
        <v>83</v>
      </c>
      <c r="AY102" s="21" t="s">
        <v>126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1" t="s">
        <v>79</v>
      </c>
      <c r="BK102" s="201">
        <f>ROUND(I102*H102,2)</f>
        <v>0</v>
      </c>
      <c r="BL102" s="21" t="s">
        <v>133</v>
      </c>
      <c r="BM102" s="21" t="s">
        <v>191</v>
      </c>
    </row>
    <row r="103" spans="2:65" s="1" customFormat="1" ht="31.5" customHeight="1">
      <c r="B103" s="38"/>
      <c r="C103" s="190" t="s">
        <v>10</v>
      </c>
      <c r="D103" s="190" t="s">
        <v>128</v>
      </c>
      <c r="E103" s="191" t="s">
        <v>192</v>
      </c>
      <c r="F103" s="192" t="s">
        <v>193</v>
      </c>
      <c r="G103" s="193" t="s">
        <v>131</v>
      </c>
      <c r="H103" s="194">
        <v>1410.5</v>
      </c>
      <c r="I103" s="195"/>
      <c r="J103" s="196">
        <f>ROUND(I103*H103,2)</f>
        <v>0</v>
      </c>
      <c r="K103" s="192" t="s">
        <v>132</v>
      </c>
      <c r="L103" s="58"/>
      <c r="M103" s="197" t="s">
        <v>21</v>
      </c>
      <c r="N103" s="198" t="s">
        <v>45</v>
      </c>
      <c r="O103" s="39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1" t="s">
        <v>133</v>
      </c>
      <c r="AT103" s="21" t="s">
        <v>128</v>
      </c>
      <c r="AU103" s="21" t="s">
        <v>83</v>
      </c>
      <c r="AY103" s="21" t="s">
        <v>126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1" t="s">
        <v>79</v>
      </c>
      <c r="BK103" s="201">
        <f>ROUND(I103*H103,2)</f>
        <v>0</v>
      </c>
      <c r="BL103" s="21" t="s">
        <v>133</v>
      </c>
      <c r="BM103" s="21" t="s">
        <v>194</v>
      </c>
    </row>
    <row r="104" spans="2:63" s="10" customFormat="1" ht="29.85" customHeight="1">
      <c r="B104" s="173"/>
      <c r="C104" s="174"/>
      <c r="D104" s="187" t="s">
        <v>73</v>
      </c>
      <c r="E104" s="188" t="s">
        <v>148</v>
      </c>
      <c r="F104" s="188" t="s">
        <v>195</v>
      </c>
      <c r="G104" s="174"/>
      <c r="H104" s="174"/>
      <c r="I104" s="177"/>
      <c r="J104" s="189">
        <f>BK104</f>
        <v>0</v>
      </c>
      <c r="K104" s="174"/>
      <c r="L104" s="179"/>
      <c r="M104" s="180"/>
      <c r="N104" s="181"/>
      <c r="O104" s="181"/>
      <c r="P104" s="182">
        <f>SUM(P105:P116)</f>
        <v>0</v>
      </c>
      <c r="Q104" s="181"/>
      <c r="R104" s="182">
        <f>SUM(R105:R116)</f>
        <v>153.640695</v>
      </c>
      <c r="S104" s="181"/>
      <c r="T104" s="183">
        <f>SUM(T105:T116)</f>
        <v>0</v>
      </c>
      <c r="AR104" s="184" t="s">
        <v>79</v>
      </c>
      <c r="AT104" s="185" t="s">
        <v>73</v>
      </c>
      <c r="AU104" s="185" t="s">
        <v>79</v>
      </c>
      <c r="AY104" s="184" t="s">
        <v>126</v>
      </c>
      <c r="BK104" s="186">
        <f>SUM(BK105:BK116)</f>
        <v>0</v>
      </c>
    </row>
    <row r="105" spans="2:65" s="1" customFormat="1" ht="31.5" customHeight="1">
      <c r="B105" s="38"/>
      <c r="C105" s="190" t="s">
        <v>196</v>
      </c>
      <c r="D105" s="190" t="s">
        <v>128</v>
      </c>
      <c r="E105" s="191" t="s">
        <v>197</v>
      </c>
      <c r="F105" s="192" t="s">
        <v>198</v>
      </c>
      <c r="G105" s="193" t="s">
        <v>131</v>
      </c>
      <c r="H105" s="194">
        <v>6027.8</v>
      </c>
      <c r="I105" s="195"/>
      <c r="J105" s="196">
        <f>ROUND(I105*H105,2)</f>
        <v>0</v>
      </c>
      <c r="K105" s="192" t="s">
        <v>132</v>
      </c>
      <c r="L105" s="58"/>
      <c r="M105" s="197" t="s">
        <v>21</v>
      </c>
      <c r="N105" s="198" t="s">
        <v>45</v>
      </c>
      <c r="O105" s="39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1" t="s">
        <v>133</v>
      </c>
      <c r="AT105" s="21" t="s">
        <v>128</v>
      </c>
      <c r="AU105" s="21" t="s">
        <v>83</v>
      </c>
      <c r="AY105" s="21" t="s">
        <v>126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1" t="s">
        <v>79</v>
      </c>
      <c r="BK105" s="201">
        <f>ROUND(I105*H105,2)</f>
        <v>0</v>
      </c>
      <c r="BL105" s="21" t="s">
        <v>133</v>
      </c>
      <c r="BM105" s="21" t="s">
        <v>199</v>
      </c>
    </row>
    <row r="106" spans="2:51" s="11" customFormat="1" ht="13.5">
      <c r="B106" s="202"/>
      <c r="C106" s="203"/>
      <c r="D106" s="204" t="s">
        <v>143</v>
      </c>
      <c r="E106" s="205" t="s">
        <v>21</v>
      </c>
      <c r="F106" s="206" t="s">
        <v>200</v>
      </c>
      <c r="G106" s="203"/>
      <c r="H106" s="207">
        <v>6027.8</v>
      </c>
      <c r="I106" s="208"/>
      <c r="J106" s="203"/>
      <c r="K106" s="203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143</v>
      </c>
      <c r="AU106" s="213" t="s">
        <v>83</v>
      </c>
      <c r="AV106" s="11" t="s">
        <v>83</v>
      </c>
      <c r="AW106" s="11" t="s">
        <v>37</v>
      </c>
      <c r="AX106" s="11" t="s">
        <v>79</v>
      </c>
      <c r="AY106" s="213" t="s">
        <v>126</v>
      </c>
    </row>
    <row r="107" spans="2:65" s="1" customFormat="1" ht="22.5" customHeight="1">
      <c r="B107" s="38"/>
      <c r="C107" s="190" t="s">
        <v>201</v>
      </c>
      <c r="D107" s="190" t="s">
        <v>128</v>
      </c>
      <c r="E107" s="191" t="s">
        <v>202</v>
      </c>
      <c r="F107" s="192" t="s">
        <v>203</v>
      </c>
      <c r="G107" s="193" t="s">
        <v>131</v>
      </c>
      <c r="H107" s="194">
        <v>4586.4</v>
      </c>
      <c r="I107" s="195"/>
      <c r="J107" s="196">
        <f>ROUND(I107*H107,2)</f>
        <v>0</v>
      </c>
      <c r="K107" s="192" t="s">
        <v>132</v>
      </c>
      <c r="L107" s="58"/>
      <c r="M107" s="197" t="s">
        <v>21</v>
      </c>
      <c r="N107" s="198" t="s">
        <v>45</v>
      </c>
      <c r="O107" s="39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AR107" s="21" t="s">
        <v>133</v>
      </c>
      <c r="AT107" s="21" t="s">
        <v>128</v>
      </c>
      <c r="AU107" s="21" t="s">
        <v>83</v>
      </c>
      <c r="AY107" s="21" t="s">
        <v>126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1" t="s">
        <v>79</v>
      </c>
      <c r="BK107" s="201">
        <f>ROUND(I107*H107,2)</f>
        <v>0</v>
      </c>
      <c r="BL107" s="21" t="s">
        <v>133</v>
      </c>
      <c r="BM107" s="21" t="s">
        <v>204</v>
      </c>
    </row>
    <row r="108" spans="2:65" s="1" customFormat="1" ht="22.5" customHeight="1">
      <c r="B108" s="38"/>
      <c r="C108" s="190" t="s">
        <v>205</v>
      </c>
      <c r="D108" s="190" t="s">
        <v>128</v>
      </c>
      <c r="E108" s="191" t="s">
        <v>202</v>
      </c>
      <c r="F108" s="192" t="s">
        <v>203</v>
      </c>
      <c r="G108" s="193" t="s">
        <v>131</v>
      </c>
      <c r="H108" s="194">
        <v>5241.6</v>
      </c>
      <c r="I108" s="195"/>
      <c r="J108" s="196">
        <f>ROUND(I108*H108,2)</f>
        <v>0</v>
      </c>
      <c r="K108" s="192" t="s">
        <v>132</v>
      </c>
      <c r="L108" s="58"/>
      <c r="M108" s="197" t="s">
        <v>21</v>
      </c>
      <c r="N108" s="198" t="s">
        <v>45</v>
      </c>
      <c r="O108" s="39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1" t="s">
        <v>133</v>
      </c>
      <c r="AT108" s="21" t="s">
        <v>128</v>
      </c>
      <c r="AU108" s="21" t="s">
        <v>83</v>
      </c>
      <c r="AY108" s="21" t="s">
        <v>126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1" t="s">
        <v>79</v>
      </c>
      <c r="BK108" s="201">
        <f>ROUND(I108*H108,2)</f>
        <v>0</v>
      </c>
      <c r="BL108" s="21" t="s">
        <v>133</v>
      </c>
      <c r="BM108" s="21" t="s">
        <v>206</v>
      </c>
    </row>
    <row r="109" spans="2:65" s="1" customFormat="1" ht="22.5" customHeight="1">
      <c r="B109" s="38"/>
      <c r="C109" s="190" t="s">
        <v>207</v>
      </c>
      <c r="D109" s="190" t="s">
        <v>128</v>
      </c>
      <c r="E109" s="191" t="s">
        <v>208</v>
      </c>
      <c r="F109" s="192" t="s">
        <v>209</v>
      </c>
      <c r="G109" s="193" t="s">
        <v>131</v>
      </c>
      <c r="H109" s="194">
        <v>6027.8</v>
      </c>
      <c r="I109" s="195"/>
      <c r="J109" s="196">
        <f>ROUND(I109*H109,2)</f>
        <v>0</v>
      </c>
      <c r="K109" s="192" t="s">
        <v>132</v>
      </c>
      <c r="L109" s="58"/>
      <c r="M109" s="197" t="s">
        <v>21</v>
      </c>
      <c r="N109" s="198" t="s">
        <v>45</v>
      </c>
      <c r="O109" s="39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1" t="s">
        <v>133</v>
      </c>
      <c r="AT109" s="21" t="s">
        <v>128</v>
      </c>
      <c r="AU109" s="21" t="s">
        <v>83</v>
      </c>
      <c r="AY109" s="21" t="s">
        <v>126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1" t="s">
        <v>79</v>
      </c>
      <c r="BK109" s="201">
        <f>ROUND(I109*H109,2)</f>
        <v>0</v>
      </c>
      <c r="BL109" s="21" t="s">
        <v>133</v>
      </c>
      <c r="BM109" s="21" t="s">
        <v>210</v>
      </c>
    </row>
    <row r="110" spans="2:51" s="11" customFormat="1" ht="13.5">
      <c r="B110" s="202"/>
      <c r="C110" s="203"/>
      <c r="D110" s="204" t="s">
        <v>143</v>
      </c>
      <c r="E110" s="205" t="s">
        <v>21</v>
      </c>
      <c r="F110" s="206" t="s">
        <v>211</v>
      </c>
      <c r="G110" s="203"/>
      <c r="H110" s="207">
        <v>6027.8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143</v>
      </c>
      <c r="AU110" s="213" t="s">
        <v>83</v>
      </c>
      <c r="AV110" s="11" t="s">
        <v>83</v>
      </c>
      <c r="AW110" s="11" t="s">
        <v>37</v>
      </c>
      <c r="AX110" s="11" t="s">
        <v>79</v>
      </c>
      <c r="AY110" s="213" t="s">
        <v>126</v>
      </c>
    </row>
    <row r="111" spans="2:65" s="1" customFormat="1" ht="31.5" customHeight="1">
      <c r="B111" s="38"/>
      <c r="C111" s="190" t="s">
        <v>212</v>
      </c>
      <c r="D111" s="190" t="s">
        <v>128</v>
      </c>
      <c r="E111" s="191" t="s">
        <v>213</v>
      </c>
      <c r="F111" s="192" t="s">
        <v>214</v>
      </c>
      <c r="G111" s="193" t="s">
        <v>131</v>
      </c>
      <c r="H111" s="194">
        <v>780.1</v>
      </c>
      <c r="I111" s="195"/>
      <c r="J111" s="196">
        <f>ROUND(I111*H111,2)</f>
        <v>0</v>
      </c>
      <c r="K111" s="192" t="s">
        <v>132</v>
      </c>
      <c r="L111" s="58"/>
      <c r="M111" s="197" t="s">
        <v>21</v>
      </c>
      <c r="N111" s="198" t="s">
        <v>45</v>
      </c>
      <c r="O111" s="39"/>
      <c r="P111" s="199">
        <f>O111*H111</f>
        <v>0</v>
      </c>
      <c r="Q111" s="199">
        <v>0.19695</v>
      </c>
      <c r="R111" s="199">
        <f>Q111*H111</f>
        <v>153.640695</v>
      </c>
      <c r="S111" s="199">
        <v>0</v>
      </c>
      <c r="T111" s="200">
        <f>S111*H111</f>
        <v>0</v>
      </c>
      <c r="AR111" s="21" t="s">
        <v>133</v>
      </c>
      <c r="AT111" s="21" t="s">
        <v>128</v>
      </c>
      <c r="AU111" s="21" t="s">
        <v>83</v>
      </c>
      <c r="AY111" s="21" t="s">
        <v>126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1" t="s">
        <v>79</v>
      </c>
      <c r="BK111" s="201">
        <f>ROUND(I111*H111,2)</f>
        <v>0</v>
      </c>
      <c r="BL111" s="21" t="s">
        <v>133</v>
      </c>
      <c r="BM111" s="21" t="s">
        <v>215</v>
      </c>
    </row>
    <row r="112" spans="2:65" s="1" customFormat="1" ht="22.5" customHeight="1">
      <c r="B112" s="38"/>
      <c r="C112" s="190" t="s">
        <v>9</v>
      </c>
      <c r="D112" s="190" t="s">
        <v>128</v>
      </c>
      <c r="E112" s="191" t="s">
        <v>216</v>
      </c>
      <c r="F112" s="192" t="s">
        <v>217</v>
      </c>
      <c r="G112" s="193" t="s">
        <v>137</v>
      </c>
      <c r="H112" s="194">
        <v>624.08</v>
      </c>
      <c r="I112" s="195"/>
      <c r="J112" s="196">
        <f>ROUND(I112*H112,2)</f>
        <v>0</v>
      </c>
      <c r="K112" s="192" t="s">
        <v>132</v>
      </c>
      <c r="L112" s="58"/>
      <c r="M112" s="197" t="s">
        <v>21</v>
      </c>
      <c r="N112" s="198" t="s">
        <v>45</v>
      </c>
      <c r="O112" s="39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1" t="s">
        <v>133</v>
      </c>
      <c r="AT112" s="21" t="s">
        <v>128</v>
      </c>
      <c r="AU112" s="21" t="s">
        <v>83</v>
      </c>
      <c r="AY112" s="21" t="s">
        <v>126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1" t="s">
        <v>79</v>
      </c>
      <c r="BK112" s="201">
        <f>ROUND(I112*H112,2)</f>
        <v>0</v>
      </c>
      <c r="BL112" s="21" t="s">
        <v>133</v>
      </c>
      <c r="BM112" s="21" t="s">
        <v>218</v>
      </c>
    </row>
    <row r="113" spans="2:51" s="11" customFormat="1" ht="13.5">
      <c r="B113" s="202"/>
      <c r="C113" s="203"/>
      <c r="D113" s="204" t="s">
        <v>143</v>
      </c>
      <c r="E113" s="205" t="s">
        <v>21</v>
      </c>
      <c r="F113" s="206" t="s">
        <v>219</v>
      </c>
      <c r="G113" s="203"/>
      <c r="H113" s="207">
        <v>624.08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143</v>
      </c>
      <c r="AU113" s="213" t="s">
        <v>83</v>
      </c>
      <c r="AV113" s="11" t="s">
        <v>83</v>
      </c>
      <c r="AW113" s="11" t="s">
        <v>37</v>
      </c>
      <c r="AX113" s="11" t="s">
        <v>79</v>
      </c>
      <c r="AY113" s="213" t="s">
        <v>126</v>
      </c>
    </row>
    <row r="114" spans="2:65" s="1" customFormat="1" ht="22.5" customHeight="1">
      <c r="B114" s="38"/>
      <c r="C114" s="190" t="s">
        <v>220</v>
      </c>
      <c r="D114" s="190" t="s">
        <v>128</v>
      </c>
      <c r="E114" s="191" t="s">
        <v>221</v>
      </c>
      <c r="F114" s="192" t="s">
        <v>222</v>
      </c>
      <c r="G114" s="193" t="s">
        <v>131</v>
      </c>
      <c r="H114" s="194">
        <v>1750</v>
      </c>
      <c r="I114" s="195"/>
      <c r="J114" s="196">
        <f>ROUND(I114*H114,2)</f>
        <v>0</v>
      </c>
      <c r="K114" s="192" t="s">
        <v>132</v>
      </c>
      <c r="L114" s="58"/>
      <c r="M114" s="197" t="s">
        <v>21</v>
      </c>
      <c r="N114" s="198" t="s">
        <v>45</v>
      </c>
      <c r="O114" s="39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1" t="s">
        <v>133</v>
      </c>
      <c r="AT114" s="21" t="s">
        <v>128</v>
      </c>
      <c r="AU114" s="21" t="s">
        <v>83</v>
      </c>
      <c r="AY114" s="21" t="s">
        <v>126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1" t="s">
        <v>79</v>
      </c>
      <c r="BK114" s="201">
        <f>ROUND(I114*H114,2)</f>
        <v>0</v>
      </c>
      <c r="BL114" s="21" t="s">
        <v>133</v>
      </c>
      <c r="BM114" s="21" t="s">
        <v>223</v>
      </c>
    </row>
    <row r="115" spans="2:65" s="1" customFormat="1" ht="31.5" customHeight="1">
      <c r="B115" s="38"/>
      <c r="C115" s="190" t="s">
        <v>224</v>
      </c>
      <c r="D115" s="190" t="s">
        <v>128</v>
      </c>
      <c r="E115" s="191" t="s">
        <v>225</v>
      </c>
      <c r="F115" s="192" t="s">
        <v>226</v>
      </c>
      <c r="G115" s="193" t="s">
        <v>131</v>
      </c>
      <c r="H115" s="194">
        <v>6118</v>
      </c>
      <c r="I115" s="195"/>
      <c r="J115" s="196">
        <f>ROUND(I115*H115,2)</f>
        <v>0</v>
      </c>
      <c r="K115" s="192" t="s">
        <v>132</v>
      </c>
      <c r="L115" s="58"/>
      <c r="M115" s="197" t="s">
        <v>21</v>
      </c>
      <c r="N115" s="198" t="s">
        <v>45</v>
      </c>
      <c r="O115" s="39"/>
      <c r="P115" s="199">
        <f>O115*H115</f>
        <v>0</v>
      </c>
      <c r="Q115" s="199">
        <v>0</v>
      </c>
      <c r="R115" s="199">
        <f>Q115*H115</f>
        <v>0</v>
      </c>
      <c r="S115" s="199">
        <v>0</v>
      </c>
      <c r="T115" s="200">
        <f>S115*H115</f>
        <v>0</v>
      </c>
      <c r="AR115" s="21" t="s">
        <v>133</v>
      </c>
      <c r="AT115" s="21" t="s">
        <v>128</v>
      </c>
      <c r="AU115" s="21" t="s">
        <v>83</v>
      </c>
      <c r="AY115" s="21" t="s">
        <v>126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1" t="s">
        <v>79</v>
      </c>
      <c r="BK115" s="201">
        <f>ROUND(I115*H115,2)</f>
        <v>0</v>
      </c>
      <c r="BL115" s="21" t="s">
        <v>133</v>
      </c>
      <c r="BM115" s="21" t="s">
        <v>227</v>
      </c>
    </row>
    <row r="116" spans="2:65" s="1" customFormat="1" ht="31.5" customHeight="1">
      <c r="B116" s="38"/>
      <c r="C116" s="190" t="s">
        <v>228</v>
      </c>
      <c r="D116" s="190" t="s">
        <v>128</v>
      </c>
      <c r="E116" s="191" t="s">
        <v>229</v>
      </c>
      <c r="F116" s="192" t="s">
        <v>230</v>
      </c>
      <c r="G116" s="193" t="s">
        <v>131</v>
      </c>
      <c r="H116" s="194">
        <v>6118</v>
      </c>
      <c r="I116" s="195"/>
      <c r="J116" s="196">
        <f>ROUND(I116*H116,2)</f>
        <v>0</v>
      </c>
      <c r="K116" s="192" t="s">
        <v>132</v>
      </c>
      <c r="L116" s="58"/>
      <c r="M116" s="197" t="s">
        <v>21</v>
      </c>
      <c r="N116" s="198" t="s">
        <v>45</v>
      </c>
      <c r="O116" s="39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1" t="s">
        <v>133</v>
      </c>
      <c r="AT116" s="21" t="s">
        <v>128</v>
      </c>
      <c r="AU116" s="21" t="s">
        <v>83</v>
      </c>
      <c r="AY116" s="21" t="s">
        <v>126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1" t="s">
        <v>79</v>
      </c>
      <c r="BK116" s="201">
        <f>ROUND(I116*H116,2)</f>
        <v>0</v>
      </c>
      <c r="BL116" s="21" t="s">
        <v>133</v>
      </c>
      <c r="BM116" s="21" t="s">
        <v>231</v>
      </c>
    </row>
    <row r="117" spans="2:63" s="10" customFormat="1" ht="29.85" customHeight="1">
      <c r="B117" s="173"/>
      <c r="C117" s="174"/>
      <c r="D117" s="187" t="s">
        <v>73</v>
      </c>
      <c r="E117" s="188" t="s">
        <v>165</v>
      </c>
      <c r="F117" s="188" t="s">
        <v>232</v>
      </c>
      <c r="G117" s="174"/>
      <c r="H117" s="174"/>
      <c r="I117" s="177"/>
      <c r="J117" s="189">
        <f>BK117</f>
        <v>0</v>
      </c>
      <c r="K117" s="174"/>
      <c r="L117" s="179"/>
      <c r="M117" s="180"/>
      <c r="N117" s="181"/>
      <c r="O117" s="181"/>
      <c r="P117" s="182">
        <f>SUM(P118:P127)</f>
        <v>0</v>
      </c>
      <c r="Q117" s="181"/>
      <c r="R117" s="182">
        <f>SUM(R118:R127)</f>
        <v>0.763495</v>
      </c>
      <c r="S117" s="181"/>
      <c r="T117" s="183">
        <f>SUM(T118:T127)</f>
        <v>70</v>
      </c>
      <c r="AR117" s="184" t="s">
        <v>79</v>
      </c>
      <c r="AT117" s="185" t="s">
        <v>73</v>
      </c>
      <c r="AU117" s="185" t="s">
        <v>79</v>
      </c>
      <c r="AY117" s="184" t="s">
        <v>126</v>
      </c>
      <c r="BK117" s="186">
        <f>SUM(BK118:BK127)</f>
        <v>0</v>
      </c>
    </row>
    <row r="118" spans="2:65" s="1" customFormat="1" ht="31.5" customHeight="1">
      <c r="B118" s="38"/>
      <c r="C118" s="190" t="s">
        <v>233</v>
      </c>
      <c r="D118" s="190" t="s">
        <v>128</v>
      </c>
      <c r="E118" s="191" t="s">
        <v>234</v>
      </c>
      <c r="F118" s="192" t="s">
        <v>235</v>
      </c>
      <c r="G118" s="193" t="s">
        <v>141</v>
      </c>
      <c r="H118" s="194">
        <v>4</v>
      </c>
      <c r="I118" s="195"/>
      <c r="J118" s="196">
        <f aca="true" t="shared" si="0" ref="J118:J126">ROUND(I118*H118,2)</f>
        <v>0</v>
      </c>
      <c r="K118" s="192" t="s">
        <v>132</v>
      </c>
      <c r="L118" s="58"/>
      <c r="M118" s="197" t="s">
        <v>21</v>
      </c>
      <c r="N118" s="198" t="s">
        <v>45</v>
      </c>
      <c r="O118" s="39"/>
      <c r="P118" s="199">
        <f aca="true" t="shared" si="1" ref="P118:P126">O118*H118</f>
        <v>0</v>
      </c>
      <c r="Q118" s="199">
        <v>0</v>
      </c>
      <c r="R118" s="199">
        <f aca="true" t="shared" si="2" ref="R118:R126">Q118*H118</f>
        <v>0</v>
      </c>
      <c r="S118" s="199">
        <v>0</v>
      </c>
      <c r="T118" s="200">
        <f aca="true" t="shared" si="3" ref="T118:T126">S118*H118</f>
        <v>0</v>
      </c>
      <c r="AR118" s="21" t="s">
        <v>133</v>
      </c>
      <c r="AT118" s="21" t="s">
        <v>128</v>
      </c>
      <c r="AU118" s="21" t="s">
        <v>83</v>
      </c>
      <c r="AY118" s="21" t="s">
        <v>126</v>
      </c>
      <c r="BE118" s="201">
        <f aca="true" t="shared" si="4" ref="BE118:BE126">IF(N118="základní",J118,0)</f>
        <v>0</v>
      </c>
      <c r="BF118" s="201">
        <f aca="true" t="shared" si="5" ref="BF118:BF126">IF(N118="snížená",J118,0)</f>
        <v>0</v>
      </c>
      <c r="BG118" s="201">
        <f aca="true" t="shared" si="6" ref="BG118:BG126">IF(N118="zákl. přenesená",J118,0)</f>
        <v>0</v>
      </c>
      <c r="BH118" s="201">
        <f aca="true" t="shared" si="7" ref="BH118:BH126">IF(N118="sníž. přenesená",J118,0)</f>
        <v>0</v>
      </c>
      <c r="BI118" s="201">
        <f aca="true" t="shared" si="8" ref="BI118:BI126">IF(N118="nulová",J118,0)</f>
        <v>0</v>
      </c>
      <c r="BJ118" s="21" t="s">
        <v>79</v>
      </c>
      <c r="BK118" s="201">
        <f aca="true" t="shared" si="9" ref="BK118:BK126">ROUND(I118*H118,2)</f>
        <v>0</v>
      </c>
      <c r="BL118" s="21" t="s">
        <v>133</v>
      </c>
      <c r="BM118" s="21" t="s">
        <v>236</v>
      </c>
    </row>
    <row r="119" spans="2:65" s="1" customFormat="1" ht="22.5" customHeight="1">
      <c r="B119" s="38"/>
      <c r="C119" s="214" t="s">
        <v>237</v>
      </c>
      <c r="D119" s="214" t="s">
        <v>174</v>
      </c>
      <c r="E119" s="215" t="s">
        <v>238</v>
      </c>
      <c r="F119" s="216" t="s">
        <v>239</v>
      </c>
      <c r="G119" s="217" t="s">
        <v>141</v>
      </c>
      <c r="H119" s="218">
        <v>4</v>
      </c>
      <c r="I119" s="219"/>
      <c r="J119" s="220">
        <f t="shared" si="0"/>
        <v>0</v>
      </c>
      <c r="K119" s="216" t="s">
        <v>132</v>
      </c>
      <c r="L119" s="221"/>
      <c r="M119" s="222" t="s">
        <v>21</v>
      </c>
      <c r="N119" s="223" t="s">
        <v>45</v>
      </c>
      <c r="O119" s="39"/>
      <c r="P119" s="199">
        <f t="shared" si="1"/>
        <v>0</v>
      </c>
      <c r="Q119" s="199">
        <v>0.0022</v>
      </c>
      <c r="R119" s="199">
        <f t="shared" si="2"/>
        <v>0.0088</v>
      </c>
      <c r="S119" s="199">
        <v>0</v>
      </c>
      <c r="T119" s="200">
        <f t="shared" si="3"/>
        <v>0</v>
      </c>
      <c r="AR119" s="21" t="s">
        <v>160</v>
      </c>
      <c r="AT119" s="21" t="s">
        <v>174</v>
      </c>
      <c r="AU119" s="21" t="s">
        <v>83</v>
      </c>
      <c r="AY119" s="21" t="s">
        <v>126</v>
      </c>
      <c r="BE119" s="201">
        <f t="shared" si="4"/>
        <v>0</v>
      </c>
      <c r="BF119" s="201">
        <f t="shared" si="5"/>
        <v>0</v>
      </c>
      <c r="BG119" s="201">
        <f t="shared" si="6"/>
        <v>0</v>
      </c>
      <c r="BH119" s="201">
        <f t="shared" si="7"/>
        <v>0</v>
      </c>
      <c r="BI119" s="201">
        <f t="shared" si="8"/>
        <v>0</v>
      </c>
      <c r="BJ119" s="21" t="s">
        <v>79</v>
      </c>
      <c r="BK119" s="201">
        <f t="shared" si="9"/>
        <v>0</v>
      </c>
      <c r="BL119" s="21" t="s">
        <v>133</v>
      </c>
      <c r="BM119" s="21" t="s">
        <v>240</v>
      </c>
    </row>
    <row r="120" spans="2:65" s="1" customFormat="1" ht="31.5" customHeight="1">
      <c r="B120" s="38"/>
      <c r="C120" s="190" t="s">
        <v>241</v>
      </c>
      <c r="D120" s="190" t="s">
        <v>128</v>
      </c>
      <c r="E120" s="191" t="s">
        <v>242</v>
      </c>
      <c r="F120" s="192" t="s">
        <v>243</v>
      </c>
      <c r="G120" s="193" t="s">
        <v>141</v>
      </c>
      <c r="H120" s="194">
        <v>2</v>
      </c>
      <c r="I120" s="195"/>
      <c r="J120" s="196">
        <f t="shared" si="0"/>
        <v>0</v>
      </c>
      <c r="K120" s="192" t="s">
        <v>132</v>
      </c>
      <c r="L120" s="58"/>
      <c r="M120" s="197" t="s">
        <v>21</v>
      </c>
      <c r="N120" s="198" t="s">
        <v>45</v>
      </c>
      <c r="O120" s="39"/>
      <c r="P120" s="199">
        <f t="shared" si="1"/>
        <v>0</v>
      </c>
      <c r="Q120" s="199">
        <v>0.0007</v>
      </c>
      <c r="R120" s="199">
        <f t="shared" si="2"/>
        <v>0.0014</v>
      </c>
      <c r="S120" s="199">
        <v>0</v>
      </c>
      <c r="T120" s="200">
        <f t="shared" si="3"/>
        <v>0</v>
      </c>
      <c r="AR120" s="21" t="s">
        <v>133</v>
      </c>
      <c r="AT120" s="21" t="s">
        <v>128</v>
      </c>
      <c r="AU120" s="21" t="s">
        <v>83</v>
      </c>
      <c r="AY120" s="21" t="s">
        <v>126</v>
      </c>
      <c r="BE120" s="201">
        <f t="shared" si="4"/>
        <v>0</v>
      </c>
      <c r="BF120" s="201">
        <f t="shared" si="5"/>
        <v>0</v>
      </c>
      <c r="BG120" s="201">
        <f t="shared" si="6"/>
        <v>0</v>
      </c>
      <c r="BH120" s="201">
        <f t="shared" si="7"/>
        <v>0</v>
      </c>
      <c r="BI120" s="201">
        <f t="shared" si="8"/>
        <v>0</v>
      </c>
      <c r="BJ120" s="21" t="s">
        <v>79</v>
      </c>
      <c r="BK120" s="201">
        <f t="shared" si="9"/>
        <v>0</v>
      </c>
      <c r="BL120" s="21" t="s">
        <v>133</v>
      </c>
      <c r="BM120" s="21" t="s">
        <v>244</v>
      </c>
    </row>
    <row r="121" spans="2:65" s="1" customFormat="1" ht="22.5" customHeight="1">
      <c r="B121" s="38"/>
      <c r="C121" s="214" t="s">
        <v>245</v>
      </c>
      <c r="D121" s="214" t="s">
        <v>174</v>
      </c>
      <c r="E121" s="215" t="s">
        <v>246</v>
      </c>
      <c r="F121" s="216" t="s">
        <v>247</v>
      </c>
      <c r="G121" s="217" t="s">
        <v>141</v>
      </c>
      <c r="H121" s="218">
        <v>2</v>
      </c>
      <c r="I121" s="219"/>
      <c r="J121" s="220">
        <f t="shared" si="0"/>
        <v>0</v>
      </c>
      <c r="K121" s="216" t="s">
        <v>132</v>
      </c>
      <c r="L121" s="221"/>
      <c r="M121" s="222" t="s">
        <v>21</v>
      </c>
      <c r="N121" s="223" t="s">
        <v>45</v>
      </c>
      <c r="O121" s="39"/>
      <c r="P121" s="199">
        <f t="shared" si="1"/>
        <v>0</v>
      </c>
      <c r="Q121" s="199">
        <v>0.004</v>
      </c>
      <c r="R121" s="199">
        <f t="shared" si="2"/>
        <v>0.008</v>
      </c>
      <c r="S121" s="199">
        <v>0</v>
      </c>
      <c r="T121" s="200">
        <f t="shared" si="3"/>
        <v>0</v>
      </c>
      <c r="AR121" s="21" t="s">
        <v>160</v>
      </c>
      <c r="AT121" s="21" t="s">
        <v>174</v>
      </c>
      <c r="AU121" s="21" t="s">
        <v>83</v>
      </c>
      <c r="AY121" s="21" t="s">
        <v>126</v>
      </c>
      <c r="BE121" s="201">
        <f t="shared" si="4"/>
        <v>0</v>
      </c>
      <c r="BF121" s="201">
        <f t="shared" si="5"/>
        <v>0</v>
      </c>
      <c r="BG121" s="201">
        <f t="shared" si="6"/>
        <v>0</v>
      </c>
      <c r="BH121" s="201">
        <f t="shared" si="7"/>
        <v>0</v>
      </c>
      <c r="BI121" s="201">
        <f t="shared" si="8"/>
        <v>0</v>
      </c>
      <c r="BJ121" s="21" t="s">
        <v>79</v>
      </c>
      <c r="BK121" s="201">
        <f t="shared" si="9"/>
        <v>0</v>
      </c>
      <c r="BL121" s="21" t="s">
        <v>133</v>
      </c>
      <c r="BM121" s="21" t="s">
        <v>248</v>
      </c>
    </row>
    <row r="122" spans="2:65" s="1" customFormat="1" ht="22.5" customHeight="1">
      <c r="B122" s="38"/>
      <c r="C122" s="190" t="s">
        <v>249</v>
      </c>
      <c r="D122" s="190" t="s">
        <v>128</v>
      </c>
      <c r="E122" s="191" t="s">
        <v>250</v>
      </c>
      <c r="F122" s="192" t="s">
        <v>251</v>
      </c>
      <c r="G122" s="193" t="s">
        <v>141</v>
      </c>
      <c r="H122" s="194">
        <v>2</v>
      </c>
      <c r="I122" s="195"/>
      <c r="J122" s="196">
        <f t="shared" si="0"/>
        <v>0</v>
      </c>
      <c r="K122" s="192" t="s">
        <v>132</v>
      </c>
      <c r="L122" s="58"/>
      <c r="M122" s="197" t="s">
        <v>21</v>
      </c>
      <c r="N122" s="198" t="s">
        <v>45</v>
      </c>
      <c r="O122" s="39"/>
      <c r="P122" s="199">
        <f t="shared" si="1"/>
        <v>0</v>
      </c>
      <c r="Q122" s="199">
        <v>0.10941</v>
      </c>
      <c r="R122" s="199">
        <f t="shared" si="2"/>
        <v>0.21882</v>
      </c>
      <c r="S122" s="199">
        <v>0</v>
      </c>
      <c r="T122" s="200">
        <f t="shared" si="3"/>
        <v>0</v>
      </c>
      <c r="AR122" s="21" t="s">
        <v>133</v>
      </c>
      <c r="AT122" s="21" t="s">
        <v>128</v>
      </c>
      <c r="AU122" s="21" t="s">
        <v>83</v>
      </c>
      <c r="AY122" s="21" t="s">
        <v>126</v>
      </c>
      <c r="BE122" s="201">
        <f t="shared" si="4"/>
        <v>0</v>
      </c>
      <c r="BF122" s="201">
        <f t="shared" si="5"/>
        <v>0</v>
      </c>
      <c r="BG122" s="201">
        <f t="shared" si="6"/>
        <v>0</v>
      </c>
      <c r="BH122" s="201">
        <f t="shared" si="7"/>
        <v>0</v>
      </c>
      <c r="BI122" s="201">
        <f t="shared" si="8"/>
        <v>0</v>
      </c>
      <c r="BJ122" s="21" t="s">
        <v>79</v>
      </c>
      <c r="BK122" s="201">
        <f t="shared" si="9"/>
        <v>0</v>
      </c>
      <c r="BL122" s="21" t="s">
        <v>133</v>
      </c>
      <c r="BM122" s="21" t="s">
        <v>252</v>
      </c>
    </row>
    <row r="123" spans="2:65" s="1" customFormat="1" ht="22.5" customHeight="1">
      <c r="B123" s="38"/>
      <c r="C123" s="214" t="s">
        <v>253</v>
      </c>
      <c r="D123" s="214" t="s">
        <v>174</v>
      </c>
      <c r="E123" s="215" t="s">
        <v>254</v>
      </c>
      <c r="F123" s="216" t="s">
        <v>255</v>
      </c>
      <c r="G123" s="217" t="s">
        <v>141</v>
      </c>
      <c r="H123" s="218">
        <v>2</v>
      </c>
      <c r="I123" s="219"/>
      <c r="J123" s="220">
        <f t="shared" si="0"/>
        <v>0</v>
      </c>
      <c r="K123" s="216" t="s">
        <v>132</v>
      </c>
      <c r="L123" s="221"/>
      <c r="M123" s="222" t="s">
        <v>21</v>
      </c>
      <c r="N123" s="223" t="s">
        <v>45</v>
      </c>
      <c r="O123" s="39"/>
      <c r="P123" s="199">
        <f t="shared" si="1"/>
        <v>0</v>
      </c>
      <c r="Q123" s="199">
        <v>0.0065</v>
      </c>
      <c r="R123" s="199">
        <f t="shared" si="2"/>
        <v>0.013</v>
      </c>
      <c r="S123" s="199">
        <v>0</v>
      </c>
      <c r="T123" s="200">
        <f t="shared" si="3"/>
        <v>0</v>
      </c>
      <c r="AR123" s="21" t="s">
        <v>160</v>
      </c>
      <c r="AT123" s="21" t="s">
        <v>174</v>
      </c>
      <c r="AU123" s="21" t="s">
        <v>83</v>
      </c>
      <c r="AY123" s="21" t="s">
        <v>126</v>
      </c>
      <c r="BE123" s="201">
        <f t="shared" si="4"/>
        <v>0</v>
      </c>
      <c r="BF123" s="201">
        <f t="shared" si="5"/>
        <v>0</v>
      </c>
      <c r="BG123" s="201">
        <f t="shared" si="6"/>
        <v>0</v>
      </c>
      <c r="BH123" s="201">
        <f t="shared" si="7"/>
        <v>0</v>
      </c>
      <c r="BI123" s="201">
        <f t="shared" si="8"/>
        <v>0</v>
      </c>
      <c r="BJ123" s="21" t="s">
        <v>79</v>
      </c>
      <c r="BK123" s="201">
        <f t="shared" si="9"/>
        <v>0</v>
      </c>
      <c r="BL123" s="21" t="s">
        <v>133</v>
      </c>
      <c r="BM123" s="21" t="s">
        <v>256</v>
      </c>
    </row>
    <row r="124" spans="2:65" s="1" customFormat="1" ht="31.5" customHeight="1">
      <c r="B124" s="38"/>
      <c r="C124" s="190" t="s">
        <v>257</v>
      </c>
      <c r="D124" s="190" t="s">
        <v>128</v>
      </c>
      <c r="E124" s="191" t="s">
        <v>258</v>
      </c>
      <c r="F124" s="192" t="s">
        <v>259</v>
      </c>
      <c r="G124" s="193" t="s">
        <v>131</v>
      </c>
      <c r="H124" s="194">
        <v>1092.5</v>
      </c>
      <c r="I124" s="195"/>
      <c r="J124" s="196">
        <f t="shared" si="0"/>
        <v>0</v>
      </c>
      <c r="K124" s="192" t="s">
        <v>132</v>
      </c>
      <c r="L124" s="58"/>
      <c r="M124" s="197" t="s">
        <v>21</v>
      </c>
      <c r="N124" s="198" t="s">
        <v>45</v>
      </c>
      <c r="O124" s="39"/>
      <c r="P124" s="199">
        <f t="shared" si="1"/>
        <v>0</v>
      </c>
      <c r="Q124" s="199">
        <v>0.00047</v>
      </c>
      <c r="R124" s="199">
        <f t="shared" si="2"/>
        <v>0.513475</v>
      </c>
      <c r="S124" s="199">
        <v>0</v>
      </c>
      <c r="T124" s="200">
        <f t="shared" si="3"/>
        <v>0</v>
      </c>
      <c r="AR124" s="21" t="s">
        <v>133</v>
      </c>
      <c r="AT124" s="21" t="s">
        <v>128</v>
      </c>
      <c r="AU124" s="21" t="s">
        <v>83</v>
      </c>
      <c r="AY124" s="21" t="s">
        <v>126</v>
      </c>
      <c r="BE124" s="201">
        <f t="shared" si="4"/>
        <v>0</v>
      </c>
      <c r="BF124" s="201">
        <f t="shared" si="5"/>
        <v>0</v>
      </c>
      <c r="BG124" s="201">
        <f t="shared" si="6"/>
        <v>0</v>
      </c>
      <c r="BH124" s="201">
        <f t="shared" si="7"/>
        <v>0</v>
      </c>
      <c r="BI124" s="201">
        <f t="shared" si="8"/>
        <v>0</v>
      </c>
      <c r="BJ124" s="21" t="s">
        <v>79</v>
      </c>
      <c r="BK124" s="201">
        <f t="shared" si="9"/>
        <v>0</v>
      </c>
      <c r="BL124" s="21" t="s">
        <v>133</v>
      </c>
      <c r="BM124" s="21" t="s">
        <v>260</v>
      </c>
    </row>
    <row r="125" spans="2:65" s="1" customFormat="1" ht="31.5" customHeight="1">
      <c r="B125" s="38"/>
      <c r="C125" s="190" t="s">
        <v>261</v>
      </c>
      <c r="D125" s="190" t="s">
        <v>128</v>
      </c>
      <c r="E125" s="191" t="s">
        <v>262</v>
      </c>
      <c r="F125" s="192" t="s">
        <v>263</v>
      </c>
      <c r="G125" s="193" t="s">
        <v>264</v>
      </c>
      <c r="H125" s="194">
        <v>1400</v>
      </c>
      <c r="I125" s="195"/>
      <c r="J125" s="196">
        <f t="shared" si="0"/>
        <v>0</v>
      </c>
      <c r="K125" s="192" t="s">
        <v>132</v>
      </c>
      <c r="L125" s="58"/>
      <c r="M125" s="197" t="s">
        <v>21</v>
      </c>
      <c r="N125" s="198" t="s">
        <v>45</v>
      </c>
      <c r="O125" s="39"/>
      <c r="P125" s="199">
        <f t="shared" si="1"/>
        <v>0</v>
      </c>
      <c r="Q125" s="199">
        <v>0</v>
      </c>
      <c r="R125" s="199">
        <f t="shared" si="2"/>
        <v>0</v>
      </c>
      <c r="S125" s="199">
        <v>0</v>
      </c>
      <c r="T125" s="200">
        <f t="shared" si="3"/>
        <v>0</v>
      </c>
      <c r="AR125" s="21" t="s">
        <v>133</v>
      </c>
      <c r="AT125" s="21" t="s">
        <v>128</v>
      </c>
      <c r="AU125" s="21" t="s">
        <v>83</v>
      </c>
      <c r="AY125" s="21" t="s">
        <v>126</v>
      </c>
      <c r="BE125" s="201">
        <f t="shared" si="4"/>
        <v>0</v>
      </c>
      <c r="BF125" s="201">
        <f t="shared" si="5"/>
        <v>0</v>
      </c>
      <c r="BG125" s="201">
        <f t="shared" si="6"/>
        <v>0</v>
      </c>
      <c r="BH125" s="201">
        <f t="shared" si="7"/>
        <v>0</v>
      </c>
      <c r="BI125" s="201">
        <f t="shared" si="8"/>
        <v>0</v>
      </c>
      <c r="BJ125" s="21" t="s">
        <v>79</v>
      </c>
      <c r="BK125" s="201">
        <f t="shared" si="9"/>
        <v>0</v>
      </c>
      <c r="BL125" s="21" t="s">
        <v>133</v>
      </c>
      <c r="BM125" s="21" t="s">
        <v>265</v>
      </c>
    </row>
    <row r="126" spans="2:65" s="1" customFormat="1" ht="44.25" customHeight="1">
      <c r="B126" s="38"/>
      <c r="C126" s="190" t="s">
        <v>266</v>
      </c>
      <c r="D126" s="190" t="s">
        <v>128</v>
      </c>
      <c r="E126" s="191" t="s">
        <v>267</v>
      </c>
      <c r="F126" s="192" t="s">
        <v>268</v>
      </c>
      <c r="G126" s="193" t="s">
        <v>131</v>
      </c>
      <c r="H126" s="194">
        <v>3500</v>
      </c>
      <c r="I126" s="195"/>
      <c r="J126" s="196">
        <f t="shared" si="0"/>
        <v>0</v>
      </c>
      <c r="K126" s="192" t="s">
        <v>132</v>
      </c>
      <c r="L126" s="58"/>
      <c r="M126" s="197" t="s">
        <v>21</v>
      </c>
      <c r="N126" s="198" t="s">
        <v>45</v>
      </c>
      <c r="O126" s="39"/>
      <c r="P126" s="199">
        <f t="shared" si="1"/>
        <v>0</v>
      </c>
      <c r="Q126" s="199">
        <v>0</v>
      </c>
      <c r="R126" s="199">
        <f t="shared" si="2"/>
        <v>0</v>
      </c>
      <c r="S126" s="199">
        <v>0.02</v>
      </c>
      <c r="T126" s="200">
        <f t="shared" si="3"/>
        <v>70</v>
      </c>
      <c r="AR126" s="21" t="s">
        <v>133</v>
      </c>
      <c r="AT126" s="21" t="s">
        <v>128</v>
      </c>
      <c r="AU126" s="21" t="s">
        <v>83</v>
      </c>
      <c r="AY126" s="21" t="s">
        <v>126</v>
      </c>
      <c r="BE126" s="201">
        <f t="shared" si="4"/>
        <v>0</v>
      </c>
      <c r="BF126" s="201">
        <f t="shared" si="5"/>
        <v>0</v>
      </c>
      <c r="BG126" s="201">
        <f t="shared" si="6"/>
        <v>0</v>
      </c>
      <c r="BH126" s="201">
        <f t="shared" si="7"/>
        <v>0</v>
      </c>
      <c r="BI126" s="201">
        <f t="shared" si="8"/>
        <v>0</v>
      </c>
      <c r="BJ126" s="21" t="s">
        <v>79</v>
      </c>
      <c r="BK126" s="201">
        <f t="shared" si="9"/>
        <v>0</v>
      </c>
      <c r="BL126" s="21" t="s">
        <v>133</v>
      </c>
      <c r="BM126" s="21" t="s">
        <v>269</v>
      </c>
    </row>
    <row r="127" spans="2:51" s="11" customFormat="1" ht="13.5">
      <c r="B127" s="202"/>
      <c r="C127" s="203"/>
      <c r="D127" s="224" t="s">
        <v>143</v>
      </c>
      <c r="E127" s="225" t="s">
        <v>21</v>
      </c>
      <c r="F127" s="226" t="s">
        <v>270</v>
      </c>
      <c r="G127" s="203"/>
      <c r="H127" s="227">
        <v>3500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143</v>
      </c>
      <c r="AU127" s="213" t="s">
        <v>83</v>
      </c>
      <c r="AV127" s="11" t="s">
        <v>83</v>
      </c>
      <c r="AW127" s="11" t="s">
        <v>37</v>
      </c>
      <c r="AX127" s="11" t="s">
        <v>79</v>
      </c>
      <c r="AY127" s="213" t="s">
        <v>126</v>
      </c>
    </row>
    <row r="128" spans="2:63" s="10" customFormat="1" ht="29.85" customHeight="1">
      <c r="B128" s="173"/>
      <c r="C128" s="174"/>
      <c r="D128" s="187" t="s">
        <v>73</v>
      </c>
      <c r="E128" s="188" t="s">
        <v>271</v>
      </c>
      <c r="F128" s="188" t="s">
        <v>272</v>
      </c>
      <c r="G128" s="174"/>
      <c r="H128" s="174"/>
      <c r="I128" s="177"/>
      <c r="J128" s="189">
        <f>BK128</f>
        <v>0</v>
      </c>
      <c r="K128" s="174"/>
      <c r="L128" s="179"/>
      <c r="M128" s="180"/>
      <c r="N128" s="181"/>
      <c r="O128" s="181"/>
      <c r="P128" s="182">
        <f>P129</f>
        <v>0</v>
      </c>
      <c r="Q128" s="181"/>
      <c r="R128" s="182">
        <f>R129</f>
        <v>0</v>
      </c>
      <c r="S128" s="181"/>
      <c r="T128" s="183">
        <f>T129</f>
        <v>0</v>
      </c>
      <c r="AR128" s="184" t="s">
        <v>79</v>
      </c>
      <c r="AT128" s="185" t="s">
        <v>73</v>
      </c>
      <c r="AU128" s="185" t="s">
        <v>79</v>
      </c>
      <c r="AY128" s="184" t="s">
        <v>126</v>
      </c>
      <c r="BK128" s="186">
        <f>BK129</f>
        <v>0</v>
      </c>
    </row>
    <row r="129" spans="2:65" s="1" customFormat="1" ht="31.5" customHeight="1">
      <c r="B129" s="38"/>
      <c r="C129" s="190" t="s">
        <v>273</v>
      </c>
      <c r="D129" s="190" t="s">
        <v>128</v>
      </c>
      <c r="E129" s="191" t="s">
        <v>274</v>
      </c>
      <c r="F129" s="192" t="s">
        <v>275</v>
      </c>
      <c r="G129" s="193" t="s">
        <v>276</v>
      </c>
      <c r="H129" s="194">
        <v>154.79</v>
      </c>
      <c r="I129" s="195"/>
      <c r="J129" s="196">
        <f>ROUND(I129*H129,2)</f>
        <v>0</v>
      </c>
      <c r="K129" s="192" t="s">
        <v>132</v>
      </c>
      <c r="L129" s="58"/>
      <c r="M129" s="197" t="s">
        <v>21</v>
      </c>
      <c r="N129" s="198" t="s">
        <v>45</v>
      </c>
      <c r="O129" s="39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1" t="s">
        <v>133</v>
      </c>
      <c r="AT129" s="21" t="s">
        <v>128</v>
      </c>
      <c r="AU129" s="21" t="s">
        <v>83</v>
      </c>
      <c r="AY129" s="21" t="s">
        <v>126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1" t="s">
        <v>79</v>
      </c>
      <c r="BK129" s="201">
        <f>ROUND(I129*H129,2)</f>
        <v>0</v>
      </c>
      <c r="BL129" s="21" t="s">
        <v>133</v>
      </c>
      <c r="BM129" s="21" t="s">
        <v>277</v>
      </c>
    </row>
    <row r="130" spans="2:63" s="10" customFormat="1" ht="37.35" customHeight="1">
      <c r="B130" s="173"/>
      <c r="C130" s="174"/>
      <c r="D130" s="175" t="s">
        <v>73</v>
      </c>
      <c r="E130" s="176" t="s">
        <v>174</v>
      </c>
      <c r="F130" s="176" t="s">
        <v>278</v>
      </c>
      <c r="G130" s="174"/>
      <c r="H130" s="174"/>
      <c r="I130" s="177"/>
      <c r="J130" s="178">
        <f>BK130</f>
        <v>0</v>
      </c>
      <c r="K130" s="174"/>
      <c r="L130" s="179"/>
      <c r="M130" s="180"/>
      <c r="N130" s="181"/>
      <c r="O130" s="181"/>
      <c r="P130" s="182">
        <f>P131</f>
        <v>0</v>
      </c>
      <c r="Q130" s="181"/>
      <c r="R130" s="182">
        <f>R131</f>
        <v>5.85</v>
      </c>
      <c r="S130" s="181"/>
      <c r="T130" s="183">
        <f>T131</f>
        <v>0</v>
      </c>
      <c r="AR130" s="184" t="s">
        <v>86</v>
      </c>
      <c r="AT130" s="185" t="s">
        <v>73</v>
      </c>
      <c r="AU130" s="185" t="s">
        <v>74</v>
      </c>
      <c r="AY130" s="184" t="s">
        <v>126</v>
      </c>
      <c r="BK130" s="186">
        <f>BK131</f>
        <v>0</v>
      </c>
    </row>
    <row r="131" spans="2:63" s="10" customFormat="1" ht="19.9" customHeight="1">
      <c r="B131" s="173"/>
      <c r="C131" s="174"/>
      <c r="D131" s="187" t="s">
        <v>73</v>
      </c>
      <c r="E131" s="188" t="s">
        <v>279</v>
      </c>
      <c r="F131" s="188" t="s">
        <v>280</v>
      </c>
      <c r="G131" s="174"/>
      <c r="H131" s="174"/>
      <c r="I131" s="177"/>
      <c r="J131" s="189">
        <f>BK131</f>
        <v>0</v>
      </c>
      <c r="K131" s="174"/>
      <c r="L131" s="179"/>
      <c r="M131" s="180"/>
      <c r="N131" s="181"/>
      <c r="O131" s="181"/>
      <c r="P131" s="182">
        <f>SUM(P132:P133)</f>
        <v>0</v>
      </c>
      <c r="Q131" s="181"/>
      <c r="R131" s="182">
        <f>SUM(R132:R133)</f>
        <v>5.85</v>
      </c>
      <c r="S131" s="181"/>
      <c r="T131" s="183">
        <f>SUM(T132:T133)</f>
        <v>0</v>
      </c>
      <c r="AR131" s="184" t="s">
        <v>86</v>
      </c>
      <c r="AT131" s="185" t="s">
        <v>73</v>
      </c>
      <c r="AU131" s="185" t="s">
        <v>79</v>
      </c>
      <c r="AY131" s="184" t="s">
        <v>126</v>
      </c>
      <c r="BK131" s="186">
        <f>SUM(BK132:BK133)</f>
        <v>0</v>
      </c>
    </row>
    <row r="132" spans="2:65" s="1" customFormat="1" ht="44.25" customHeight="1">
      <c r="B132" s="38"/>
      <c r="C132" s="190" t="s">
        <v>281</v>
      </c>
      <c r="D132" s="190" t="s">
        <v>128</v>
      </c>
      <c r="E132" s="191" t="s">
        <v>282</v>
      </c>
      <c r="F132" s="192" t="s">
        <v>283</v>
      </c>
      <c r="G132" s="193" t="s">
        <v>264</v>
      </c>
      <c r="H132" s="194">
        <v>32.5</v>
      </c>
      <c r="I132" s="195"/>
      <c r="J132" s="196">
        <f>ROUND(I132*H132,2)</f>
        <v>0</v>
      </c>
      <c r="K132" s="192" t="s">
        <v>132</v>
      </c>
      <c r="L132" s="58"/>
      <c r="M132" s="197" t="s">
        <v>21</v>
      </c>
      <c r="N132" s="198" t="s">
        <v>45</v>
      </c>
      <c r="O132" s="39"/>
      <c r="P132" s="199">
        <f>O132*H132</f>
        <v>0</v>
      </c>
      <c r="Q132" s="199">
        <v>0.18</v>
      </c>
      <c r="R132" s="199">
        <f>Q132*H132</f>
        <v>5.85</v>
      </c>
      <c r="S132" s="199">
        <v>0</v>
      </c>
      <c r="T132" s="200">
        <f>S132*H132</f>
        <v>0</v>
      </c>
      <c r="AR132" s="21" t="s">
        <v>284</v>
      </c>
      <c r="AT132" s="21" t="s">
        <v>128</v>
      </c>
      <c r="AU132" s="21" t="s">
        <v>83</v>
      </c>
      <c r="AY132" s="21" t="s">
        <v>126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1" t="s">
        <v>79</v>
      </c>
      <c r="BK132" s="201">
        <f>ROUND(I132*H132,2)</f>
        <v>0</v>
      </c>
      <c r="BL132" s="21" t="s">
        <v>284</v>
      </c>
      <c r="BM132" s="21" t="s">
        <v>285</v>
      </c>
    </row>
    <row r="133" spans="2:65" s="1" customFormat="1" ht="22.5" customHeight="1">
      <c r="B133" s="38"/>
      <c r="C133" s="214" t="s">
        <v>286</v>
      </c>
      <c r="D133" s="214" t="s">
        <v>174</v>
      </c>
      <c r="E133" s="215" t="s">
        <v>287</v>
      </c>
      <c r="F133" s="216" t="s">
        <v>288</v>
      </c>
      <c r="G133" s="217" t="s">
        <v>174</v>
      </c>
      <c r="H133" s="218">
        <v>32.5</v>
      </c>
      <c r="I133" s="219"/>
      <c r="J133" s="220">
        <f>ROUND(I133*H133,2)</f>
        <v>0</v>
      </c>
      <c r="K133" s="216" t="s">
        <v>21</v>
      </c>
      <c r="L133" s="221"/>
      <c r="M133" s="222" t="s">
        <v>21</v>
      </c>
      <c r="N133" s="228" t="s">
        <v>45</v>
      </c>
      <c r="O133" s="229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1" t="s">
        <v>289</v>
      </c>
      <c r="AT133" s="21" t="s">
        <v>174</v>
      </c>
      <c r="AU133" s="21" t="s">
        <v>83</v>
      </c>
      <c r="AY133" s="21" t="s">
        <v>126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1" t="s">
        <v>79</v>
      </c>
      <c r="BK133" s="201">
        <f>ROUND(I133*H133,2)</f>
        <v>0</v>
      </c>
      <c r="BL133" s="21" t="s">
        <v>284</v>
      </c>
      <c r="BM133" s="21" t="s">
        <v>290</v>
      </c>
    </row>
    <row r="134" spans="2:12" s="1" customFormat="1" ht="6.95" customHeight="1">
      <c r="B134" s="53"/>
      <c r="C134" s="54"/>
      <c r="D134" s="54"/>
      <c r="E134" s="54"/>
      <c r="F134" s="54"/>
      <c r="G134" s="54"/>
      <c r="H134" s="54"/>
      <c r="I134" s="136"/>
      <c r="J134" s="54"/>
      <c r="K134" s="54"/>
      <c r="L134" s="58"/>
    </row>
  </sheetData>
  <autoFilter ref="C82:K133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90</v>
      </c>
      <c r="G1" s="358" t="s">
        <v>91</v>
      </c>
      <c r="H1" s="358"/>
      <c r="I1" s="112"/>
      <c r="J1" s="111" t="s">
        <v>92</v>
      </c>
      <c r="K1" s="110" t="s">
        <v>93</v>
      </c>
      <c r="L1" s="111" t="s">
        <v>94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1" t="s">
        <v>85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83</v>
      </c>
    </row>
    <row r="4" spans="2:46" ht="36.95" customHeight="1">
      <c r="B4" s="25"/>
      <c r="C4" s="26"/>
      <c r="D4" s="27" t="s">
        <v>95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1" t="str">
        <f>'Rekapitulace stavby'!K6</f>
        <v>Výstava  polní cesty VPC 5 R v k.ú. Šemnice</v>
      </c>
      <c r="F7" s="352"/>
      <c r="G7" s="352"/>
      <c r="H7" s="352"/>
      <c r="I7" s="114"/>
      <c r="J7" s="26"/>
      <c r="K7" s="28"/>
    </row>
    <row r="8" spans="2:11" s="1" customFormat="1" ht="13.5">
      <c r="B8" s="38"/>
      <c r="C8" s="39"/>
      <c r="D8" s="34" t="s">
        <v>96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3" t="s">
        <v>291</v>
      </c>
      <c r="F9" s="354"/>
      <c r="G9" s="354"/>
      <c r="H9" s="354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23. 6. 2017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6" t="s">
        <v>28</v>
      </c>
      <c r="J20" s="32" t="s">
        <v>35</v>
      </c>
      <c r="K20" s="42"/>
    </row>
    <row r="21" spans="2:11" s="1" customFormat="1" ht="18" customHeight="1">
      <c r="B21" s="38"/>
      <c r="C21" s="39"/>
      <c r="D21" s="39"/>
      <c r="E21" s="32" t="s">
        <v>36</v>
      </c>
      <c r="F21" s="39"/>
      <c r="G21" s="39"/>
      <c r="H21" s="39"/>
      <c r="I21" s="116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38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20" t="s">
        <v>21</v>
      </c>
      <c r="F24" s="320"/>
      <c r="G24" s="320"/>
      <c r="H24" s="320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40</v>
      </c>
      <c r="E27" s="39"/>
      <c r="F27" s="39"/>
      <c r="G27" s="39"/>
      <c r="H27" s="39"/>
      <c r="I27" s="115"/>
      <c r="J27" s="125">
        <f>ROUND(J81,2)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42</v>
      </c>
      <c r="G29" s="39"/>
      <c r="H29" s="39"/>
      <c r="I29" s="126" t="s">
        <v>41</v>
      </c>
      <c r="J29" s="43" t="s">
        <v>43</v>
      </c>
      <c r="K29" s="42"/>
    </row>
    <row r="30" spans="2:11" s="1" customFormat="1" ht="14.45" customHeight="1">
      <c r="B30" s="38"/>
      <c r="C30" s="39"/>
      <c r="D30" s="46" t="s">
        <v>44</v>
      </c>
      <c r="E30" s="46" t="s">
        <v>45</v>
      </c>
      <c r="F30" s="127">
        <f>ROUND(SUM(BE81:BE160),2)</f>
        <v>0</v>
      </c>
      <c r="G30" s="39"/>
      <c r="H30" s="39"/>
      <c r="I30" s="128">
        <v>0.21</v>
      </c>
      <c r="J30" s="127">
        <f>ROUND(ROUND((SUM(BE81:BE160)),2)*I30,2)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46</v>
      </c>
      <c r="F31" s="127">
        <f>ROUND(SUM(BF81:BF160),2)</f>
        <v>0</v>
      </c>
      <c r="G31" s="39"/>
      <c r="H31" s="39"/>
      <c r="I31" s="128">
        <v>0.15</v>
      </c>
      <c r="J31" s="127">
        <f>ROUND(ROUND((SUM(BF81:BF160)),2)*I31,2)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47</v>
      </c>
      <c r="F32" s="127">
        <f>ROUND(SUM(BG81:BG160),2)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48</v>
      </c>
      <c r="F33" s="127">
        <f>ROUND(SUM(BH81:BH160),2)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49</v>
      </c>
      <c r="F34" s="127">
        <f>ROUND(SUM(BI81:BI160),2)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50</v>
      </c>
      <c r="E36" s="76"/>
      <c r="F36" s="76"/>
      <c r="G36" s="131" t="s">
        <v>51</v>
      </c>
      <c r="H36" s="132" t="s">
        <v>52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98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1" t="str">
        <f>E7</f>
        <v>Výstava  polní cesty VPC 5 R v k.ú. Šemnice</v>
      </c>
      <c r="F45" s="352"/>
      <c r="G45" s="352"/>
      <c r="H45" s="352"/>
      <c r="I45" s="115"/>
      <c r="J45" s="39"/>
      <c r="K45" s="42"/>
    </row>
    <row r="46" spans="2:11" s="1" customFormat="1" ht="14.45" customHeight="1">
      <c r="B46" s="38"/>
      <c r="C46" s="34" t="s">
        <v>96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3" t="str">
        <f>E9</f>
        <v>2 - Doprovodná zeleň</v>
      </c>
      <c r="F47" s="354"/>
      <c r="G47" s="354"/>
      <c r="H47" s="354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 xml:space="preserve">k.ú. Šemnice p. č. 1401 </v>
      </c>
      <c r="G49" s="39"/>
      <c r="H49" s="39"/>
      <c r="I49" s="116" t="s">
        <v>25</v>
      </c>
      <c r="J49" s="117" t="str">
        <f>IF(J12="","",J12)</f>
        <v>23. 6. 2017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ČR–Státní pozemkový úřad, KPÚ pro Karlovarský kraj</v>
      </c>
      <c r="G51" s="39"/>
      <c r="H51" s="39"/>
      <c r="I51" s="116" t="s">
        <v>34</v>
      </c>
      <c r="J51" s="32" t="str">
        <f>E21</f>
        <v>B-PROJEKTY Teplice s.r.o.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99</v>
      </c>
      <c r="D54" s="129"/>
      <c r="E54" s="129"/>
      <c r="F54" s="129"/>
      <c r="G54" s="129"/>
      <c r="H54" s="129"/>
      <c r="I54" s="142"/>
      <c r="J54" s="143" t="s">
        <v>100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101</v>
      </c>
      <c r="D56" s="39"/>
      <c r="E56" s="39"/>
      <c r="F56" s="39"/>
      <c r="G56" s="39"/>
      <c r="H56" s="39"/>
      <c r="I56" s="115"/>
      <c r="J56" s="125">
        <f>J81</f>
        <v>0</v>
      </c>
      <c r="K56" s="42"/>
      <c r="AU56" s="21" t="s">
        <v>102</v>
      </c>
    </row>
    <row r="57" spans="2:11" s="7" customFormat="1" ht="24.95" customHeight="1">
      <c r="B57" s="146"/>
      <c r="C57" s="147"/>
      <c r="D57" s="148" t="s">
        <v>292</v>
      </c>
      <c r="E57" s="149"/>
      <c r="F57" s="149"/>
      <c r="G57" s="149"/>
      <c r="H57" s="149"/>
      <c r="I57" s="150"/>
      <c r="J57" s="151">
        <f>J82</f>
        <v>0</v>
      </c>
      <c r="K57" s="152"/>
    </row>
    <row r="58" spans="2:11" s="8" customFormat="1" ht="19.9" customHeight="1">
      <c r="B58" s="153"/>
      <c r="C58" s="154"/>
      <c r="D58" s="155" t="s">
        <v>293</v>
      </c>
      <c r="E58" s="156"/>
      <c r="F58" s="156"/>
      <c r="G58" s="156"/>
      <c r="H58" s="156"/>
      <c r="I58" s="157"/>
      <c r="J58" s="158">
        <f>J83</f>
        <v>0</v>
      </c>
      <c r="K58" s="159"/>
    </row>
    <row r="59" spans="2:11" s="8" customFormat="1" ht="19.9" customHeight="1">
      <c r="B59" s="153"/>
      <c r="C59" s="154"/>
      <c r="D59" s="155" t="s">
        <v>294</v>
      </c>
      <c r="E59" s="156"/>
      <c r="F59" s="156"/>
      <c r="G59" s="156"/>
      <c r="H59" s="156"/>
      <c r="I59" s="157"/>
      <c r="J59" s="158">
        <f>J106</f>
        <v>0</v>
      </c>
      <c r="K59" s="159"/>
    </row>
    <row r="60" spans="2:11" s="8" customFormat="1" ht="19.9" customHeight="1">
      <c r="B60" s="153"/>
      <c r="C60" s="154"/>
      <c r="D60" s="155" t="s">
        <v>295</v>
      </c>
      <c r="E60" s="156"/>
      <c r="F60" s="156"/>
      <c r="G60" s="156"/>
      <c r="H60" s="156"/>
      <c r="I60" s="157"/>
      <c r="J60" s="158">
        <f>J127</f>
        <v>0</v>
      </c>
      <c r="K60" s="159"/>
    </row>
    <row r="61" spans="2:11" s="8" customFormat="1" ht="19.9" customHeight="1">
      <c r="B61" s="153"/>
      <c r="C61" s="154"/>
      <c r="D61" s="155" t="s">
        <v>296</v>
      </c>
      <c r="E61" s="156"/>
      <c r="F61" s="156"/>
      <c r="G61" s="156"/>
      <c r="H61" s="156"/>
      <c r="I61" s="157"/>
      <c r="J61" s="158">
        <f>J148</f>
        <v>0</v>
      </c>
      <c r="K61" s="159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115"/>
      <c r="J62" s="39"/>
      <c r="K62" s="42"/>
    </row>
    <row r="63" spans="2:11" s="1" customFormat="1" ht="6.95" customHeight="1">
      <c r="B63" s="53"/>
      <c r="C63" s="54"/>
      <c r="D63" s="54"/>
      <c r="E63" s="54"/>
      <c r="F63" s="54"/>
      <c r="G63" s="54"/>
      <c r="H63" s="54"/>
      <c r="I63" s="136"/>
      <c r="J63" s="54"/>
      <c r="K63" s="5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7"/>
      <c r="L67" s="58"/>
    </row>
    <row r="68" spans="2:12" s="1" customFormat="1" ht="36.95" customHeight="1">
      <c r="B68" s="38"/>
      <c r="C68" s="59" t="s">
        <v>110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6.95" customHeight="1">
      <c r="B69" s="38"/>
      <c r="C69" s="60"/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4.45" customHeight="1">
      <c r="B70" s="38"/>
      <c r="C70" s="62" t="s">
        <v>18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22.5" customHeight="1">
      <c r="B71" s="38"/>
      <c r="C71" s="60"/>
      <c r="D71" s="60"/>
      <c r="E71" s="355" t="str">
        <f>E7</f>
        <v>Výstava  polní cesty VPC 5 R v k.ú. Šemnice</v>
      </c>
      <c r="F71" s="356"/>
      <c r="G71" s="356"/>
      <c r="H71" s="356"/>
      <c r="I71" s="160"/>
      <c r="J71" s="60"/>
      <c r="K71" s="60"/>
      <c r="L71" s="58"/>
    </row>
    <row r="72" spans="2:12" s="1" customFormat="1" ht="14.45" customHeight="1">
      <c r="B72" s="38"/>
      <c r="C72" s="62" t="s">
        <v>96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23.25" customHeight="1">
      <c r="B73" s="38"/>
      <c r="C73" s="60"/>
      <c r="D73" s="60"/>
      <c r="E73" s="331" t="str">
        <f>E9</f>
        <v>2 - Doprovodná zeleň</v>
      </c>
      <c r="F73" s="357"/>
      <c r="G73" s="357"/>
      <c r="H73" s="357"/>
      <c r="I73" s="160"/>
      <c r="J73" s="60"/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8" customHeight="1">
      <c r="B75" s="38"/>
      <c r="C75" s="62" t="s">
        <v>23</v>
      </c>
      <c r="D75" s="60"/>
      <c r="E75" s="60"/>
      <c r="F75" s="161" t="str">
        <f>F12</f>
        <v xml:space="preserve">k.ú. Šemnice p. č. 1401 </v>
      </c>
      <c r="G75" s="60"/>
      <c r="H75" s="60"/>
      <c r="I75" s="162" t="s">
        <v>25</v>
      </c>
      <c r="J75" s="70" t="str">
        <f>IF(J12="","",J12)</f>
        <v>23. 6. 2017</v>
      </c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3.5">
      <c r="B77" s="38"/>
      <c r="C77" s="62" t="s">
        <v>27</v>
      </c>
      <c r="D77" s="60"/>
      <c r="E77" s="60"/>
      <c r="F77" s="161" t="str">
        <f>E15</f>
        <v>ČR–Státní pozemkový úřad, KPÚ pro Karlovarský kraj</v>
      </c>
      <c r="G77" s="60"/>
      <c r="H77" s="60"/>
      <c r="I77" s="162" t="s">
        <v>34</v>
      </c>
      <c r="J77" s="161" t="str">
        <f>E21</f>
        <v>B-PROJEKTY Teplice s.r.o.</v>
      </c>
      <c r="K77" s="60"/>
      <c r="L77" s="58"/>
    </row>
    <row r="78" spans="2:12" s="1" customFormat="1" ht="14.45" customHeight="1">
      <c r="B78" s="38"/>
      <c r="C78" s="62" t="s">
        <v>32</v>
      </c>
      <c r="D78" s="60"/>
      <c r="E78" s="60"/>
      <c r="F78" s="161" t="str">
        <f>IF(E18="","",E18)</f>
        <v/>
      </c>
      <c r="G78" s="60"/>
      <c r="H78" s="60"/>
      <c r="I78" s="160"/>
      <c r="J78" s="60"/>
      <c r="K78" s="60"/>
      <c r="L78" s="58"/>
    </row>
    <row r="79" spans="2:12" s="1" customFormat="1" ht="10.35" customHeight="1">
      <c r="B79" s="38"/>
      <c r="C79" s="60"/>
      <c r="D79" s="60"/>
      <c r="E79" s="60"/>
      <c r="F79" s="60"/>
      <c r="G79" s="60"/>
      <c r="H79" s="60"/>
      <c r="I79" s="160"/>
      <c r="J79" s="60"/>
      <c r="K79" s="60"/>
      <c r="L79" s="58"/>
    </row>
    <row r="80" spans="2:20" s="9" customFormat="1" ht="29.25" customHeight="1">
      <c r="B80" s="163"/>
      <c r="C80" s="164" t="s">
        <v>111</v>
      </c>
      <c r="D80" s="165" t="s">
        <v>59</v>
      </c>
      <c r="E80" s="165" t="s">
        <v>55</v>
      </c>
      <c r="F80" s="165" t="s">
        <v>112</v>
      </c>
      <c r="G80" s="165" t="s">
        <v>113</v>
      </c>
      <c r="H80" s="165" t="s">
        <v>114</v>
      </c>
      <c r="I80" s="166" t="s">
        <v>115</v>
      </c>
      <c r="J80" s="165" t="s">
        <v>100</v>
      </c>
      <c r="K80" s="167" t="s">
        <v>116</v>
      </c>
      <c r="L80" s="168"/>
      <c r="M80" s="78" t="s">
        <v>117</v>
      </c>
      <c r="N80" s="79" t="s">
        <v>44</v>
      </c>
      <c r="O80" s="79" t="s">
        <v>118</v>
      </c>
      <c r="P80" s="79" t="s">
        <v>119</v>
      </c>
      <c r="Q80" s="79" t="s">
        <v>120</v>
      </c>
      <c r="R80" s="79" t="s">
        <v>121</v>
      </c>
      <c r="S80" s="79" t="s">
        <v>122</v>
      </c>
      <c r="T80" s="80" t="s">
        <v>123</v>
      </c>
    </row>
    <row r="81" spans="2:63" s="1" customFormat="1" ht="29.25" customHeight="1">
      <c r="B81" s="38"/>
      <c r="C81" s="84" t="s">
        <v>101</v>
      </c>
      <c r="D81" s="60"/>
      <c r="E81" s="60"/>
      <c r="F81" s="60"/>
      <c r="G81" s="60"/>
      <c r="H81" s="60"/>
      <c r="I81" s="160"/>
      <c r="J81" s="169">
        <f>BK81</f>
        <v>0</v>
      </c>
      <c r="K81" s="60"/>
      <c r="L81" s="58"/>
      <c r="M81" s="81"/>
      <c r="N81" s="82"/>
      <c r="O81" s="82"/>
      <c r="P81" s="170">
        <f>P82</f>
        <v>0</v>
      </c>
      <c r="Q81" s="82"/>
      <c r="R81" s="170">
        <f>R82</f>
        <v>5.0918704</v>
      </c>
      <c r="S81" s="82"/>
      <c r="T81" s="171">
        <f>T82</f>
        <v>0</v>
      </c>
      <c r="AT81" s="21" t="s">
        <v>73</v>
      </c>
      <c r="AU81" s="21" t="s">
        <v>102</v>
      </c>
      <c r="BK81" s="172">
        <f>BK82</f>
        <v>0</v>
      </c>
    </row>
    <row r="82" spans="2:63" s="10" customFormat="1" ht="37.35" customHeight="1">
      <c r="B82" s="173"/>
      <c r="C82" s="174"/>
      <c r="D82" s="175" t="s">
        <v>73</v>
      </c>
      <c r="E82" s="176" t="s">
        <v>124</v>
      </c>
      <c r="F82" s="176" t="s">
        <v>124</v>
      </c>
      <c r="G82" s="174"/>
      <c r="H82" s="174"/>
      <c r="I82" s="177"/>
      <c r="J82" s="178">
        <f>BK82</f>
        <v>0</v>
      </c>
      <c r="K82" s="174"/>
      <c r="L82" s="179"/>
      <c r="M82" s="180"/>
      <c r="N82" s="181"/>
      <c r="O82" s="181"/>
      <c r="P82" s="182">
        <f>P83+P106+P127+P148</f>
        <v>0</v>
      </c>
      <c r="Q82" s="181"/>
      <c r="R82" s="182">
        <f>R83+R106+R127+R148</f>
        <v>5.0918704</v>
      </c>
      <c r="S82" s="181"/>
      <c r="T82" s="183">
        <f>T83+T106+T127+T148</f>
        <v>0</v>
      </c>
      <c r="AR82" s="184" t="s">
        <v>79</v>
      </c>
      <c r="AT82" s="185" t="s">
        <v>73</v>
      </c>
      <c r="AU82" s="185" t="s">
        <v>74</v>
      </c>
      <c r="AY82" s="184" t="s">
        <v>126</v>
      </c>
      <c r="BK82" s="186">
        <f>BK83+BK106+BK127+BK148</f>
        <v>0</v>
      </c>
    </row>
    <row r="83" spans="2:63" s="10" customFormat="1" ht="19.9" customHeight="1">
      <c r="B83" s="173"/>
      <c r="C83" s="174"/>
      <c r="D83" s="187" t="s">
        <v>73</v>
      </c>
      <c r="E83" s="188" t="s">
        <v>297</v>
      </c>
      <c r="F83" s="188" t="s">
        <v>298</v>
      </c>
      <c r="G83" s="174"/>
      <c r="H83" s="174"/>
      <c r="I83" s="177"/>
      <c r="J83" s="189">
        <f>BK83</f>
        <v>0</v>
      </c>
      <c r="K83" s="174"/>
      <c r="L83" s="179"/>
      <c r="M83" s="180"/>
      <c r="N83" s="181"/>
      <c r="O83" s="181"/>
      <c r="P83" s="182">
        <f>SUM(P84:P105)</f>
        <v>0</v>
      </c>
      <c r="Q83" s="181"/>
      <c r="R83" s="182">
        <f>SUM(R84:R105)</f>
        <v>4.955913600000001</v>
      </c>
      <c r="S83" s="181"/>
      <c r="T83" s="183">
        <f>SUM(T84:T105)</f>
        <v>0</v>
      </c>
      <c r="AR83" s="184" t="s">
        <v>79</v>
      </c>
      <c r="AT83" s="185" t="s">
        <v>73</v>
      </c>
      <c r="AU83" s="185" t="s">
        <v>79</v>
      </c>
      <c r="AY83" s="184" t="s">
        <v>126</v>
      </c>
      <c r="BK83" s="186">
        <f>SUM(BK84:BK105)</f>
        <v>0</v>
      </c>
    </row>
    <row r="84" spans="2:65" s="1" customFormat="1" ht="31.5" customHeight="1">
      <c r="B84" s="38"/>
      <c r="C84" s="190" t="s">
        <v>79</v>
      </c>
      <c r="D84" s="190" t="s">
        <v>128</v>
      </c>
      <c r="E84" s="191" t="s">
        <v>299</v>
      </c>
      <c r="F84" s="192" t="s">
        <v>300</v>
      </c>
      <c r="G84" s="193" t="s">
        <v>131</v>
      </c>
      <c r="H84" s="194">
        <v>300</v>
      </c>
      <c r="I84" s="195"/>
      <c r="J84" s="196">
        <f>ROUND(I84*H84,2)</f>
        <v>0</v>
      </c>
      <c r="K84" s="192" t="s">
        <v>132</v>
      </c>
      <c r="L84" s="58"/>
      <c r="M84" s="197" t="s">
        <v>21</v>
      </c>
      <c r="N84" s="198" t="s">
        <v>45</v>
      </c>
      <c r="O84" s="39"/>
      <c r="P84" s="199">
        <f>O84*H84</f>
        <v>0</v>
      </c>
      <c r="Q84" s="199">
        <v>0</v>
      </c>
      <c r="R84" s="199">
        <f>Q84*H84</f>
        <v>0</v>
      </c>
      <c r="S84" s="199">
        <v>0</v>
      </c>
      <c r="T84" s="200">
        <f>S84*H84</f>
        <v>0</v>
      </c>
      <c r="AR84" s="21" t="s">
        <v>133</v>
      </c>
      <c r="AT84" s="21" t="s">
        <v>128</v>
      </c>
      <c r="AU84" s="21" t="s">
        <v>83</v>
      </c>
      <c r="AY84" s="21" t="s">
        <v>126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21" t="s">
        <v>79</v>
      </c>
      <c r="BK84" s="201">
        <f>ROUND(I84*H84,2)</f>
        <v>0</v>
      </c>
      <c r="BL84" s="21" t="s">
        <v>133</v>
      </c>
      <c r="BM84" s="21" t="s">
        <v>301</v>
      </c>
    </row>
    <row r="85" spans="2:65" s="1" customFormat="1" ht="22.5" customHeight="1">
      <c r="B85" s="38"/>
      <c r="C85" s="190" t="s">
        <v>83</v>
      </c>
      <c r="D85" s="190" t="s">
        <v>128</v>
      </c>
      <c r="E85" s="191" t="s">
        <v>302</v>
      </c>
      <c r="F85" s="192" t="s">
        <v>303</v>
      </c>
      <c r="G85" s="193" t="s">
        <v>304</v>
      </c>
      <c r="H85" s="194">
        <v>0.018</v>
      </c>
      <c r="I85" s="195"/>
      <c r="J85" s="196">
        <f>ROUND(I85*H85,2)</f>
        <v>0</v>
      </c>
      <c r="K85" s="192" t="s">
        <v>132</v>
      </c>
      <c r="L85" s="58"/>
      <c r="M85" s="197" t="s">
        <v>21</v>
      </c>
      <c r="N85" s="198" t="s">
        <v>45</v>
      </c>
      <c r="O85" s="39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1" t="s">
        <v>133</v>
      </c>
      <c r="AT85" s="21" t="s">
        <v>128</v>
      </c>
      <c r="AU85" s="21" t="s">
        <v>83</v>
      </c>
      <c r="AY85" s="21" t="s">
        <v>126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1" t="s">
        <v>79</v>
      </c>
      <c r="BK85" s="201">
        <f>ROUND(I85*H85,2)</f>
        <v>0</v>
      </c>
      <c r="BL85" s="21" t="s">
        <v>133</v>
      </c>
      <c r="BM85" s="21" t="s">
        <v>305</v>
      </c>
    </row>
    <row r="86" spans="2:51" s="11" customFormat="1" ht="13.5">
      <c r="B86" s="202"/>
      <c r="C86" s="203"/>
      <c r="D86" s="204" t="s">
        <v>143</v>
      </c>
      <c r="E86" s="205" t="s">
        <v>21</v>
      </c>
      <c r="F86" s="206" t="s">
        <v>306</v>
      </c>
      <c r="G86" s="203"/>
      <c r="H86" s="207">
        <v>0.018</v>
      </c>
      <c r="I86" s="208"/>
      <c r="J86" s="203"/>
      <c r="K86" s="203"/>
      <c r="L86" s="209"/>
      <c r="M86" s="210"/>
      <c r="N86" s="211"/>
      <c r="O86" s="211"/>
      <c r="P86" s="211"/>
      <c r="Q86" s="211"/>
      <c r="R86" s="211"/>
      <c r="S86" s="211"/>
      <c r="T86" s="212"/>
      <c r="AT86" s="213" t="s">
        <v>143</v>
      </c>
      <c r="AU86" s="213" t="s">
        <v>83</v>
      </c>
      <c r="AV86" s="11" t="s">
        <v>83</v>
      </c>
      <c r="AW86" s="11" t="s">
        <v>37</v>
      </c>
      <c r="AX86" s="11" t="s">
        <v>79</v>
      </c>
      <c r="AY86" s="213" t="s">
        <v>126</v>
      </c>
    </row>
    <row r="87" spans="2:65" s="1" customFormat="1" ht="31.5" customHeight="1">
      <c r="B87" s="38"/>
      <c r="C87" s="190" t="s">
        <v>86</v>
      </c>
      <c r="D87" s="190" t="s">
        <v>128</v>
      </c>
      <c r="E87" s="191" t="s">
        <v>307</v>
      </c>
      <c r="F87" s="192" t="s">
        <v>308</v>
      </c>
      <c r="G87" s="193" t="s">
        <v>141</v>
      </c>
      <c r="H87" s="194">
        <v>44</v>
      </c>
      <c r="I87" s="195"/>
      <c r="J87" s="196">
        <f>ROUND(I87*H87,2)</f>
        <v>0</v>
      </c>
      <c r="K87" s="192" t="s">
        <v>132</v>
      </c>
      <c r="L87" s="58"/>
      <c r="M87" s="197" t="s">
        <v>21</v>
      </c>
      <c r="N87" s="198" t="s">
        <v>45</v>
      </c>
      <c r="O87" s="39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1" t="s">
        <v>133</v>
      </c>
      <c r="AT87" s="21" t="s">
        <v>128</v>
      </c>
      <c r="AU87" s="21" t="s">
        <v>83</v>
      </c>
      <c r="AY87" s="21" t="s">
        <v>126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1" t="s">
        <v>79</v>
      </c>
      <c r="BK87" s="201">
        <f>ROUND(I87*H87,2)</f>
        <v>0</v>
      </c>
      <c r="BL87" s="21" t="s">
        <v>133</v>
      </c>
      <c r="BM87" s="21" t="s">
        <v>309</v>
      </c>
    </row>
    <row r="88" spans="2:51" s="11" customFormat="1" ht="13.5">
      <c r="B88" s="202"/>
      <c r="C88" s="203"/>
      <c r="D88" s="204" t="s">
        <v>143</v>
      </c>
      <c r="E88" s="205" t="s">
        <v>21</v>
      </c>
      <c r="F88" s="206" t="s">
        <v>310</v>
      </c>
      <c r="G88" s="203"/>
      <c r="H88" s="207">
        <v>44</v>
      </c>
      <c r="I88" s="208"/>
      <c r="J88" s="203"/>
      <c r="K88" s="203"/>
      <c r="L88" s="209"/>
      <c r="M88" s="210"/>
      <c r="N88" s="211"/>
      <c r="O88" s="211"/>
      <c r="P88" s="211"/>
      <c r="Q88" s="211"/>
      <c r="R88" s="211"/>
      <c r="S88" s="211"/>
      <c r="T88" s="212"/>
      <c r="AT88" s="213" t="s">
        <v>143</v>
      </c>
      <c r="AU88" s="213" t="s">
        <v>83</v>
      </c>
      <c r="AV88" s="11" t="s">
        <v>83</v>
      </c>
      <c r="AW88" s="11" t="s">
        <v>37</v>
      </c>
      <c r="AX88" s="11" t="s">
        <v>79</v>
      </c>
      <c r="AY88" s="213" t="s">
        <v>126</v>
      </c>
    </row>
    <row r="89" spans="2:65" s="1" customFormat="1" ht="22.5" customHeight="1">
      <c r="B89" s="38"/>
      <c r="C89" s="214" t="s">
        <v>133</v>
      </c>
      <c r="D89" s="214" t="s">
        <v>174</v>
      </c>
      <c r="E89" s="215" t="s">
        <v>311</v>
      </c>
      <c r="F89" s="216" t="s">
        <v>312</v>
      </c>
      <c r="G89" s="217" t="s">
        <v>137</v>
      </c>
      <c r="H89" s="218">
        <v>17.6</v>
      </c>
      <c r="I89" s="219"/>
      <c r="J89" s="220">
        <f>ROUND(I89*H89,2)</f>
        <v>0</v>
      </c>
      <c r="K89" s="216" t="s">
        <v>132</v>
      </c>
      <c r="L89" s="221"/>
      <c r="M89" s="222" t="s">
        <v>21</v>
      </c>
      <c r="N89" s="223" t="s">
        <v>45</v>
      </c>
      <c r="O89" s="39"/>
      <c r="P89" s="199">
        <f>O89*H89</f>
        <v>0</v>
      </c>
      <c r="Q89" s="199">
        <v>0.22</v>
      </c>
      <c r="R89" s="199">
        <f>Q89*H89</f>
        <v>3.8720000000000003</v>
      </c>
      <c r="S89" s="199">
        <v>0</v>
      </c>
      <c r="T89" s="200">
        <f>S89*H89</f>
        <v>0</v>
      </c>
      <c r="AR89" s="21" t="s">
        <v>160</v>
      </c>
      <c r="AT89" s="21" t="s">
        <v>174</v>
      </c>
      <c r="AU89" s="21" t="s">
        <v>83</v>
      </c>
      <c r="AY89" s="21" t="s">
        <v>126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1" t="s">
        <v>79</v>
      </c>
      <c r="BK89" s="201">
        <f>ROUND(I89*H89,2)</f>
        <v>0</v>
      </c>
      <c r="BL89" s="21" t="s">
        <v>133</v>
      </c>
      <c r="BM89" s="21" t="s">
        <v>313</v>
      </c>
    </row>
    <row r="90" spans="2:51" s="11" customFormat="1" ht="13.5">
      <c r="B90" s="202"/>
      <c r="C90" s="203"/>
      <c r="D90" s="224" t="s">
        <v>143</v>
      </c>
      <c r="E90" s="225" t="s">
        <v>21</v>
      </c>
      <c r="F90" s="226" t="s">
        <v>314</v>
      </c>
      <c r="G90" s="203"/>
      <c r="H90" s="227">
        <v>35.2</v>
      </c>
      <c r="I90" s="208"/>
      <c r="J90" s="203"/>
      <c r="K90" s="203"/>
      <c r="L90" s="209"/>
      <c r="M90" s="210"/>
      <c r="N90" s="211"/>
      <c r="O90" s="211"/>
      <c r="P90" s="211"/>
      <c r="Q90" s="211"/>
      <c r="R90" s="211"/>
      <c r="S90" s="211"/>
      <c r="T90" s="212"/>
      <c r="AT90" s="213" t="s">
        <v>143</v>
      </c>
      <c r="AU90" s="213" t="s">
        <v>83</v>
      </c>
      <c r="AV90" s="11" t="s">
        <v>83</v>
      </c>
      <c r="AW90" s="11" t="s">
        <v>37</v>
      </c>
      <c r="AX90" s="11" t="s">
        <v>79</v>
      </c>
      <c r="AY90" s="213" t="s">
        <v>126</v>
      </c>
    </row>
    <row r="91" spans="2:51" s="11" customFormat="1" ht="13.5">
      <c r="B91" s="202"/>
      <c r="C91" s="203"/>
      <c r="D91" s="204" t="s">
        <v>143</v>
      </c>
      <c r="E91" s="203"/>
      <c r="F91" s="206" t="s">
        <v>315</v>
      </c>
      <c r="G91" s="203"/>
      <c r="H91" s="207">
        <v>17.6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143</v>
      </c>
      <c r="AU91" s="213" t="s">
        <v>83</v>
      </c>
      <c r="AV91" s="11" t="s">
        <v>83</v>
      </c>
      <c r="AW91" s="11" t="s">
        <v>6</v>
      </c>
      <c r="AX91" s="11" t="s">
        <v>79</v>
      </c>
      <c r="AY91" s="213" t="s">
        <v>126</v>
      </c>
    </row>
    <row r="92" spans="2:65" s="1" customFormat="1" ht="31.5" customHeight="1">
      <c r="B92" s="38"/>
      <c r="C92" s="190" t="s">
        <v>148</v>
      </c>
      <c r="D92" s="190" t="s">
        <v>128</v>
      </c>
      <c r="E92" s="191" t="s">
        <v>316</v>
      </c>
      <c r="F92" s="192" t="s">
        <v>317</v>
      </c>
      <c r="G92" s="193" t="s">
        <v>141</v>
      </c>
      <c r="H92" s="194">
        <v>44</v>
      </c>
      <c r="I92" s="195"/>
      <c r="J92" s="196">
        <f>ROUND(I92*H92,2)</f>
        <v>0</v>
      </c>
      <c r="K92" s="192" t="s">
        <v>132</v>
      </c>
      <c r="L92" s="58"/>
      <c r="M92" s="197" t="s">
        <v>21</v>
      </c>
      <c r="N92" s="198" t="s">
        <v>45</v>
      </c>
      <c r="O92" s="39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1" t="s">
        <v>133</v>
      </c>
      <c r="AT92" s="21" t="s">
        <v>128</v>
      </c>
      <c r="AU92" s="21" t="s">
        <v>83</v>
      </c>
      <c r="AY92" s="21" t="s">
        <v>126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1" t="s">
        <v>79</v>
      </c>
      <c r="BK92" s="201">
        <f>ROUND(I92*H92,2)</f>
        <v>0</v>
      </c>
      <c r="BL92" s="21" t="s">
        <v>133</v>
      </c>
      <c r="BM92" s="21" t="s">
        <v>318</v>
      </c>
    </row>
    <row r="93" spans="2:51" s="11" customFormat="1" ht="13.5">
      <c r="B93" s="202"/>
      <c r="C93" s="203"/>
      <c r="D93" s="204" t="s">
        <v>143</v>
      </c>
      <c r="E93" s="205" t="s">
        <v>21</v>
      </c>
      <c r="F93" s="206" t="s">
        <v>310</v>
      </c>
      <c r="G93" s="203"/>
      <c r="H93" s="207">
        <v>44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143</v>
      </c>
      <c r="AU93" s="213" t="s">
        <v>83</v>
      </c>
      <c r="AV93" s="11" t="s">
        <v>83</v>
      </c>
      <c r="AW93" s="11" t="s">
        <v>37</v>
      </c>
      <c r="AX93" s="11" t="s">
        <v>79</v>
      </c>
      <c r="AY93" s="213" t="s">
        <v>126</v>
      </c>
    </row>
    <row r="94" spans="2:65" s="1" customFormat="1" ht="22.5" customHeight="1">
      <c r="B94" s="38"/>
      <c r="C94" s="214" t="s">
        <v>152</v>
      </c>
      <c r="D94" s="214" t="s">
        <v>174</v>
      </c>
      <c r="E94" s="215" t="s">
        <v>319</v>
      </c>
      <c r="F94" s="216" t="s">
        <v>320</v>
      </c>
      <c r="G94" s="217" t="s">
        <v>141</v>
      </c>
      <c r="H94" s="218">
        <v>28</v>
      </c>
      <c r="I94" s="219"/>
      <c r="J94" s="220">
        <f>ROUND(I94*H94,2)</f>
        <v>0</v>
      </c>
      <c r="K94" s="216" t="s">
        <v>21</v>
      </c>
      <c r="L94" s="221"/>
      <c r="M94" s="222" t="s">
        <v>21</v>
      </c>
      <c r="N94" s="223" t="s">
        <v>45</v>
      </c>
      <c r="O94" s="39"/>
      <c r="P94" s="199">
        <f>O94*H94</f>
        <v>0</v>
      </c>
      <c r="Q94" s="199">
        <v>0.0065</v>
      </c>
      <c r="R94" s="199">
        <f>Q94*H94</f>
        <v>0.182</v>
      </c>
      <c r="S94" s="199">
        <v>0</v>
      </c>
      <c r="T94" s="200">
        <f>S94*H94</f>
        <v>0</v>
      </c>
      <c r="AR94" s="21" t="s">
        <v>160</v>
      </c>
      <c r="AT94" s="21" t="s">
        <v>174</v>
      </c>
      <c r="AU94" s="21" t="s">
        <v>83</v>
      </c>
      <c r="AY94" s="21" t="s">
        <v>126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1" t="s">
        <v>79</v>
      </c>
      <c r="BK94" s="201">
        <f>ROUND(I94*H94,2)</f>
        <v>0</v>
      </c>
      <c r="BL94" s="21" t="s">
        <v>133</v>
      </c>
      <c r="BM94" s="21" t="s">
        <v>321</v>
      </c>
    </row>
    <row r="95" spans="2:51" s="11" customFormat="1" ht="13.5">
      <c r="B95" s="202"/>
      <c r="C95" s="203"/>
      <c r="D95" s="204" t="s">
        <v>143</v>
      </c>
      <c r="E95" s="205" t="s">
        <v>21</v>
      </c>
      <c r="F95" s="206" t="s">
        <v>322</v>
      </c>
      <c r="G95" s="203"/>
      <c r="H95" s="207">
        <v>28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143</v>
      </c>
      <c r="AU95" s="213" t="s">
        <v>83</v>
      </c>
      <c r="AV95" s="11" t="s">
        <v>83</v>
      </c>
      <c r="AW95" s="11" t="s">
        <v>37</v>
      </c>
      <c r="AX95" s="11" t="s">
        <v>79</v>
      </c>
      <c r="AY95" s="213" t="s">
        <v>126</v>
      </c>
    </row>
    <row r="96" spans="2:65" s="1" customFormat="1" ht="22.5" customHeight="1">
      <c r="B96" s="38"/>
      <c r="C96" s="214" t="s">
        <v>156</v>
      </c>
      <c r="D96" s="214" t="s">
        <v>174</v>
      </c>
      <c r="E96" s="215" t="s">
        <v>323</v>
      </c>
      <c r="F96" s="216" t="s">
        <v>324</v>
      </c>
      <c r="G96" s="217" t="s">
        <v>141</v>
      </c>
      <c r="H96" s="218">
        <v>16</v>
      </c>
      <c r="I96" s="219"/>
      <c r="J96" s="220">
        <f>ROUND(I96*H96,2)</f>
        <v>0</v>
      </c>
      <c r="K96" s="216" t="s">
        <v>21</v>
      </c>
      <c r="L96" s="221"/>
      <c r="M96" s="222" t="s">
        <v>21</v>
      </c>
      <c r="N96" s="223" t="s">
        <v>45</v>
      </c>
      <c r="O96" s="39"/>
      <c r="P96" s="199">
        <f>O96*H96</f>
        <v>0</v>
      </c>
      <c r="Q96" s="199">
        <v>0.0065</v>
      </c>
      <c r="R96" s="199">
        <f>Q96*H96</f>
        <v>0.104</v>
      </c>
      <c r="S96" s="199">
        <v>0</v>
      </c>
      <c r="T96" s="200">
        <f>S96*H96</f>
        <v>0</v>
      </c>
      <c r="AR96" s="21" t="s">
        <v>160</v>
      </c>
      <c r="AT96" s="21" t="s">
        <v>174</v>
      </c>
      <c r="AU96" s="21" t="s">
        <v>83</v>
      </c>
      <c r="AY96" s="21" t="s">
        <v>126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1" t="s">
        <v>79</v>
      </c>
      <c r="BK96" s="201">
        <f>ROUND(I96*H96,2)</f>
        <v>0</v>
      </c>
      <c r="BL96" s="21" t="s">
        <v>133</v>
      </c>
      <c r="BM96" s="21" t="s">
        <v>325</v>
      </c>
    </row>
    <row r="97" spans="2:51" s="11" customFormat="1" ht="13.5">
      <c r="B97" s="202"/>
      <c r="C97" s="203"/>
      <c r="D97" s="204" t="s">
        <v>143</v>
      </c>
      <c r="E97" s="205" t="s">
        <v>21</v>
      </c>
      <c r="F97" s="206" t="s">
        <v>326</v>
      </c>
      <c r="G97" s="203"/>
      <c r="H97" s="207">
        <v>16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143</v>
      </c>
      <c r="AU97" s="213" t="s">
        <v>83</v>
      </c>
      <c r="AV97" s="11" t="s">
        <v>83</v>
      </c>
      <c r="AW97" s="11" t="s">
        <v>37</v>
      </c>
      <c r="AX97" s="11" t="s">
        <v>79</v>
      </c>
      <c r="AY97" s="213" t="s">
        <v>126</v>
      </c>
    </row>
    <row r="98" spans="2:65" s="1" customFormat="1" ht="22.5" customHeight="1">
      <c r="B98" s="38"/>
      <c r="C98" s="190" t="s">
        <v>160</v>
      </c>
      <c r="D98" s="190" t="s">
        <v>128</v>
      </c>
      <c r="E98" s="191" t="s">
        <v>327</v>
      </c>
      <c r="F98" s="192" t="s">
        <v>328</v>
      </c>
      <c r="G98" s="193" t="s">
        <v>141</v>
      </c>
      <c r="H98" s="194">
        <v>44</v>
      </c>
      <c r="I98" s="195"/>
      <c r="J98" s="196">
        <f aca="true" t="shared" si="0" ref="J98:J103">ROUND(I98*H98,2)</f>
        <v>0</v>
      </c>
      <c r="K98" s="192" t="s">
        <v>132</v>
      </c>
      <c r="L98" s="58"/>
      <c r="M98" s="197" t="s">
        <v>21</v>
      </c>
      <c r="N98" s="198" t="s">
        <v>45</v>
      </c>
      <c r="O98" s="39"/>
      <c r="P98" s="199">
        <f aca="true" t="shared" si="1" ref="P98:P103">O98*H98</f>
        <v>0</v>
      </c>
      <c r="Q98" s="199">
        <v>5.2E-05</v>
      </c>
      <c r="R98" s="199">
        <f aca="true" t="shared" si="2" ref="R98:R103">Q98*H98</f>
        <v>0.0022879999999999997</v>
      </c>
      <c r="S98" s="199">
        <v>0</v>
      </c>
      <c r="T98" s="200">
        <f aca="true" t="shared" si="3" ref="T98:T103">S98*H98</f>
        <v>0</v>
      </c>
      <c r="AR98" s="21" t="s">
        <v>133</v>
      </c>
      <c r="AT98" s="21" t="s">
        <v>128</v>
      </c>
      <c r="AU98" s="21" t="s">
        <v>83</v>
      </c>
      <c r="AY98" s="21" t="s">
        <v>126</v>
      </c>
      <c r="BE98" s="201">
        <f aca="true" t="shared" si="4" ref="BE98:BE103">IF(N98="základní",J98,0)</f>
        <v>0</v>
      </c>
      <c r="BF98" s="201">
        <f aca="true" t="shared" si="5" ref="BF98:BF103">IF(N98="snížená",J98,0)</f>
        <v>0</v>
      </c>
      <c r="BG98" s="201">
        <f aca="true" t="shared" si="6" ref="BG98:BG103">IF(N98="zákl. přenesená",J98,0)</f>
        <v>0</v>
      </c>
      <c r="BH98" s="201">
        <f aca="true" t="shared" si="7" ref="BH98:BH103">IF(N98="sníž. přenesená",J98,0)</f>
        <v>0</v>
      </c>
      <c r="BI98" s="201">
        <f aca="true" t="shared" si="8" ref="BI98:BI103">IF(N98="nulová",J98,0)</f>
        <v>0</v>
      </c>
      <c r="BJ98" s="21" t="s">
        <v>79</v>
      </c>
      <c r="BK98" s="201">
        <f aca="true" t="shared" si="9" ref="BK98:BK103">ROUND(I98*H98,2)</f>
        <v>0</v>
      </c>
      <c r="BL98" s="21" t="s">
        <v>133</v>
      </c>
      <c r="BM98" s="21" t="s">
        <v>329</v>
      </c>
    </row>
    <row r="99" spans="2:65" s="1" customFormat="1" ht="22.5" customHeight="1">
      <c r="B99" s="38"/>
      <c r="C99" s="214" t="s">
        <v>165</v>
      </c>
      <c r="D99" s="214" t="s">
        <v>174</v>
      </c>
      <c r="E99" s="215" t="s">
        <v>330</v>
      </c>
      <c r="F99" s="216" t="s">
        <v>331</v>
      </c>
      <c r="G99" s="217" t="s">
        <v>141</v>
      </c>
      <c r="H99" s="218">
        <v>44</v>
      </c>
      <c r="I99" s="219"/>
      <c r="J99" s="220">
        <f t="shared" si="0"/>
        <v>0</v>
      </c>
      <c r="K99" s="216" t="s">
        <v>21</v>
      </c>
      <c r="L99" s="221"/>
      <c r="M99" s="222" t="s">
        <v>21</v>
      </c>
      <c r="N99" s="223" t="s">
        <v>45</v>
      </c>
      <c r="O99" s="39"/>
      <c r="P99" s="199">
        <f t="shared" si="1"/>
        <v>0</v>
      </c>
      <c r="Q99" s="199">
        <v>0</v>
      </c>
      <c r="R99" s="199">
        <f t="shared" si="2"/>
        <v>0</v>
      </c>
      <c r="S99" s="199">
        <v>0</v>
      </c>
      <c r="T99" s="200">
        <f t="shared" si="3"/>
        <v>0</v>
      </c>
      <c r="AR99" s="21" t="s">
        <v>160</v>
      </c>
      <c r="AT99" s="21" t="s">
        <v>174</v>
      </c>
      <c r="AU99" s="21" t="s">
        <v>83</v>
      </c>
      <c r="AY99" s="21" t="s">
        <v>126</v>
      </c>
      <c r="BE99" s="201">
        <f t="shared" si="4"/>
        <v>0</v>
      </c>
      <c r="BF99" s="201">
        <f t="shared" si="5"/>
        <v>0</v>
      </c>
      <c r="BG99" s="201">
        <f t="shared" si="6"/>
        <v>0</v>
      </c>
      <c r="BH99" s="201">
        <f t="shared" si="7"/>
        <v>0</v>
      </c>
      <c r="BI99" s="201">
        <f t="shared" si="8"/>
        <v>0</v>
      </c>
      <c r="BJ99" s="21" t="s">
        <v>79</v>
      </c>
      <c r="BK99" s="201">
        <f t="shared" si="9"/>
        <v>0</v>
      </c>
      <c r="BL99" s="21" t="s">
        <v>133</v>
      </c>
      <c r="BM99" s="21" t="s">
        <v>332</v>
      </c>
    </row>
    <row r="100" spans="2:65" s="1" customFormat="1" ht="22.5" customHeight="1">
      <c r="B100" s="38"/>
      <c r="C100" s="190" t="s">
        <v>169</v>
      </c>
      <c r="D100" s="190" t="s">
        <v>128</v>
      </c>
      <c r="E100" s="191" t="s">
        <v>333</v>
      </c>
      <c r="F100" s="192" t="s">
        <v>334</v>
      </c>
      <c r="G100" s="193" t="s">
        <v>141</v>
      </c>
      <c r="H100" s="194">
        <v>44</v>
      </c>
      <c r="I100" s="195"/>
      <c r="J100" s="196">
        <f t="shared" si="0"/>
        <v>0</v>
      </c>
      <c r="K100" s="192" t="s">
        <v>132</v>
      </c>
      <c r="L100" s="58"/>
      <c r="M100" s="197" t="s">
        <v>21</v>
      </c>
      <c r="N100" s="198" t="s">
        <v>45</v>
      </c>
      <c r="O100" s="39"/>
      <c r="P100" s="199">
        <f t="shared" si="1"/>
        <v>0</v>
      </c>
      <c r="Q100" s="199">
        <v>0</v>
      </c>
      <c r="R100" s="199">
        <f t="shared" si="2"/>
        <v>0</v>
      </c>
      <c r="S100" s="199">
        <v>0</v>
      </c>
      <c r="T100" s="200">
        <f t="shared" si="3"/>
        <v>0</v>
      </c>
      <c r="AR100" s="21" t="s">
        <v>133</v>
      </c>
      <c r="AT100" s="21" t="s">
        <v>128</v>
      </c>
      <c r="AU100" s="21" t="s">
        <v>83</v>
      </c>
      <c r="AY100" s="21" t="s">
        <v>126</v>
      </c>
      <c r="BE100" s="201">
        <f t="shared" si="4"/>
        <v>0</v>
      </c>
      <c r="BF100" s="201">
        <f t="shared" si="5"/>
        <v>0</v>
      </c>
      <c r="BG100" s="201">
        <f t="shared" si="6"/>
        <v>0</v>
      </c>
      <c r="BH100" s="201">
        <f t="shared" si="7"/>
        <v>0</v>
      </c>
      <c r="BI100" s="201">
        <f t="shared" si="8"/>
        <v>0</v>
      </c>
      <c r="BJ100" s="21" t="s">
        <v>79</v>
      </c>
      <c r="BK100" s="201">
        <f t="shared" si="9"/>
        <v>0</v>
      </c>
      <c r="BL100" s="21" t="s">
        <v>133</v>
      </c>
      <c r="BM100" s="21" t="s">
        <v>335</v>
      </c>
    </row>
    <row r="101" spans="2:65" s="1" customFormat="1" ht="31.5" customHeight="1">
      <c r="B101" s="38"/>
      <c r="C101" s="190" t="s">
        <v>173</v>
      </c>
      <c r="D101" s="190" t="s">
        <v>128</v>
      </c>
      <c r="E101" s="191" t="s">
        <v>336</v>
      </c>
      <c r="F101" s="192" t="s">
        <v>337</v>
      </c>
      <c r="G101" s="193" t="s">
        <v>141</v>
      </c>
      <c r="H101" s="194">
        <v>44</v>
      </c>
      <c r="I101" s="195"/>
      <c r="J101" s="196">
        <f t="shared" si="0"/>
        <v>0</v>
      </c>
      <c r="K101" s="192" t="s">
        <v>132</v>
      </c>
      <c r="L101" s="58"/>
      <c r="M101" s="197" t="s">
        <v>21</v>
      </c>
      <c r="N101" s="198" t="s">
        <v>45</v>
      </c>
      <c r="O101" s="39"/>
      <c r="P101" s="199">
        <f t="shared" si="1"/>
        <v>0</v>
      </c>
      <c r="Q101" s="199">
        <v>0.0020824</v>
      </c>
      <c r="R101" s="199">
        <f t="shared" si="2"/>
        <v>0.0916256</v>
      </c>
      <c r="S101" s="199">
        <v>0</v>
      </c>
      <c r="T101" s="200">
        <f t="shared" si="3"/>
        <v>0</v>
      </c>
      <c r="AR101" s="21" t="s">
        <v>133</v>
      </c>
      <c r="AT101" s="21" t="s">
        <v>128</v>
      </c>
      <c r="AU101" s="21" t="s">
        <v>83</v>
      </c>
      <c r="AY101" s="21" t="s">
        <v>126</v>
      </c>
      <c r="BE101" s="201">
        <f t="shared" si="4"/>
        <v>0</v>
      </c>
      <c r="BF101" s="201">
        <f t="shared" si="5"/>
        <v>0</v>
      </c>
      <c r="BG101" s="201">
        <f t="shared" si="6"/>
        <v>0</v>
      </c>
      <c r="BH101" s="201">
        <f t="shared" si="7"/>
        <v>0</v>
      </c>
      <c r="BI101" s="201">
        <f t="shared" si="8"/>
        <v>0</v>
      </c>
      <c r="BJ101" s="21" t="s">
        <v>79</v>
      </c>
      <c r="BK101" s="201">
        <f t="shared" si="9"/>
        <v>0</v>
      </c>
      <c r="BL101" s="21" t="s">
        <v>133</v>
      </c>
      <c r="BM101" s="21" t="s">
        <v>338</v>
      </c>
    </row>
    <row r="102" spans="2:65" s="1" customFormat="1" ht="31.5" customHeight="1">
      <c r="B102" s="38"/>
      <c r="C102" s="190" t="s">
        <v>180</v>
      </c>
      <c r="D102" s="190" t="s">
        <v>128</v>
      </c>
      <c r="E102" s="191" t="s">
        <v>339</v>
      </c>
      <c r="F102" s="192" t="s">
        <v>340</v>
      </c>
      <c r="G102" s="193" t="s">
        <v>131</v>
      </c>
      <c r="H102" s="194">
        <v>44</v>
      </c>
      <c r="I102" s="195"/>
      <c r="J102" s="196">
        <f t="shared" si="0"/>
        <v>0</v>
      </c>
      <c r="K102" s="192" t="s">
        <v>132</v>
      </c>
      <c r="L102" s="58"/>
      <c r="M102" s="197" t="s">
        <v>21</v>
      </c>
      <c r="N102" s="198" t="s">
        <v>45</v>
      </c>
      <c r="O102" s="39"/>
      <c r="P102" s="199">
        <f t="shared" si="1"/>
        <v>0</v>
      </c>
      <c r="Q102" s="199">
        <v>0</v>
      </c>
      <c r="R102" s="199">
        <f t="shared" si="2"/>
        <v>0</v>
      </c>
      <c r="S102" s="199">
        <v>0</v>
      </c>
      <c r="T102" s="200">
        <f t="shared" si="3"/>
        <v>0</v>
      </c>
      <c r="AR102" s="21" t="s">
        <v>133</v>
      </c>
      <c r="AT102" s="21" t="s">
        <v>128</v>
      </c>
      <c r="AU102" s="21" t="s">
        <v>83</v>
      </c>
      <c r="AY102" s="21" t="s">
        <v>126</v>
      </c>
      <c r="BE102" s="201">
        <f t="shared" si="4"/>
        <v>0</v>
      </c>
      <c r="BF102" s="201">
        <f t="shared" si="5"/>
        <v>0</v>
      </c>
      <c r="BG102" s="201">
        <f t="shared" si="6"/>
        <v>0</v>
      </c>
      <c r="BH102" s="201">
        <f t="shared" si="7"/>
        <v>0</v>
      </c>
      <c r="BI102" s="201">
        <f t="shared" si="8"/>
        <v>0</v>
      </c>
      <c r="BJ102" s="21" t="s">
        <v>79</v>
      </c>
      <c r="BK102" s="201">
        <f t="shared" si="9"/>
        <v>0</v>
      </c>
      <c r="BL102" s="21" t="s">
        <v>133</v>
      </c>
      <c r="BM102" s="21" t="s">
        <v>341</v>
      </c>
    </row>
    <row r="103" spans="2:65" s="1" customFormat="1" ht="22.5" customHeight="1">
      <c r="B103" s="38"/>
      <c r="C103" s="214" t="s">
        <v>184</v>
      </c>
      <c r="D103" s="214" t="s">
        <v>174</v>
      </c>
      <c r="E103" s="215" t="s">
        <v>342</v>
      </c>
      <c r="F103" s="216" t="s">
        <v>343</v>
      </c>
      <c r="G103" s="217" t="s">
        <v>137</v>
      </c>
      <c r="H103" s="218">
        <v>3.52</v>
      </c>
      <c r="I103" s="219"/>
      <c r="J103" s="220">
        <f t="shared" si="0"/>
        <v>0</v>
      </c>
      <c r="K103" s="216" t="s">
        <v>132</v>
      </c>
      <c r="L103" s="221"/>
      <c r="M103" s="222" t="s">
        <v>21</v>
      </c>
      <c r="N103" s="223" t="s">
        <v>45</v>
      </c>
      <c r="O103" s="39"/>
      <c r="P103" s="199">
        <f t="shared" si="1"/>
        <v>0</v>
      </c>
      <c r="Q103" s="199">
        <v>0.2</v>
      </c>
      <c r="R103" s="199">
        <f t="shared" si="2"/>
        <v>0.7040000000000001</v>
      </c>
      <c r="S103" s="199">
        <v>0</v>
      </c>
      <c r="T103" s="200">
        <f t="shared" si="3"/>
        <v>0</v>
      </c>
      <c r="AR103" s="21" t="s">
        <v>160</v>
      </c>
      <c r="AT103" s="21" t="s">
        <v>174</v>
      </c>
      <c r="AU103" s="21" t="s">
        <v>83</v>
      </c>
      <c r="AY103" s="21" t="s">
        <v>126</v>
      </c>
      <c r="BE103" s="201">
        <f t="shared" si="4"/>
        <v>0</v>
      </c>
      <c r="BF103" s="201">
        <f t="shared" si="5"/>
        <v>0</v>
      </c>
      <c r="BG103" s="201">
        <f t="shared" si="6"/>
        <v>0</v>
      </c>
      <c r="BH103" s="201">
        <f t="shared" si="7"/>
        <v>0</v>
      </c>
      <c r="BI103" s="201">
        <f t="shared" si="8"/>
        <v>0</v>
      </c>
      <c r="BJ103" s="21" t="s">
        <v>79</v>
      </c>
      <c r="BK103" s="201">
        <f t="shared" si="9"/>
        <v>0</v>
      </c>
      <c r="BL103" s="21" t="s">
        <v>133</v>
      </c>
      <c r="BM103" s="21" t="s">
        <v>344</v>
      </c>
    </row>
    <row r="104" spans="2:51" s="11" customFormat="1" ht="13.5">
      <c r="B104" s="202"/>
      <c r="C104" s="203"/>
      <c r="D104" s="204" t="s">
        <v>143</v>
      </c>
      <c r="E104" s="205" t="s">
        <v>21</v>
      </c>
      <c r="F104" s="206" t="s">
        <v>345</v>
      </c>
      <c r="G104" s="203"/>
      <c r="H104" s="207">
        <v>3.52</v>
      </c>
      <c r="I104" s="208"/>
      <c r="J104" s="203"/>
      <c r="K104" s="203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143</v>
      </c>
      <c r="AU104" s="213" t="s">
        <v>83</v>
      </c>
      <c r="AV104" s="11" t="s">
        <v>83</v>
      </c>
      <c r="AW104" s="11" t="s">
        <v>37</v>
      </c>
      <c r="AX104" s="11" t="s">
        <v>79</v>
      </c>
      <c r="AY104" s="213" t="s">
        <v>126</v>
      </c>
    </row>
    <row r="105" spans="2:65" s="1" customFormat="1" ht="31.5" customHeight="1">
      <c r="B105" s="38"/>
      <c r="C105" s="190" t="s">
        <v>188</v>
      </c>
      <c r="D105" s="190" t="s">
        <v>128</v>
      </c>
      <c r="E105" s="191" t="s">
        <v>346</v>
      </c>
      <c r="F105" s="192" t="s">
        <v>347</v>
      </c>
      <c r="G105" s="193" t="s">
        <v>276</v>
      </c>
      <c r="H105" s="194">
        <v>4.956</v>
      </c>
      <c r="I105" s="195"/>
      <c r="J105" s="196">
        <f>ROUND(I105*H105,2)</f>
        <v>0</v>
      </c>
      <c r="K105" s="192" t="s">
        <v>132</v>
      </c>
      <c r="L105" s="58"/>
      <c r="M105" s="197" t="s">
        <v>21</v>
      </c>
      <c r="N105" s="198" t="s">
        <v>45</v>
      </c>
      <c r="O105" s="39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1" t="s">
        <v>133</v>
      </c>
      <c r="AT105" s="21" t="s">
        <v>128</v>
      </c>
      <c r="AU105" s="21" t="s">
        <v>83</v>
      </c>
      <c r="AY105" s="21" t="s">
        <v>126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1" t="s">
        <v>79</v>
      </c>
      <c r="BK105" s="201">
        <f>ROUND(I105*H105,2)</f>
        <v>0</v>
      </c>
      <c r="BL105" s="21" t="s">
        <v>133</v>
      </c>
      <c r="BM105" s="21" t="s">
        <v>348</v>
      </c>
    </row>
    <row r="106" spans="2:63" s="10" customFormat="1" ht="29.85" customHeight="1">
      <c r="B106" s="173"/>
      <c r="C106" s="174"/>
      <c r="D106" s="187" t="s">
        <v>73</v>
      </c>
      <c r="E106" s="188" t="s">
        <v>349</v>
      </c>
      <c r="F106" s="188" t="s">
        <v>350</v>
      </c>
      <c r="G106" s="174"/>
      <c r="H106" s="174"/>
      <c r="I106" s="177"/>
      <c r="J106" s="189">
        <f>BK106</f>
        <v>0</v>
      </c>
      <c r="K106" s="174"/>
      <c r="L106" s="179"/>
      <c r="M106" s="180"/>
      <c r="N106" s="181"/>
      <c r="O106" s="181"/>
      <c r="P106" s="182">
        <f>SUM(P107:P126)</f>
        <v>0</v>
      </c>
      <c r="Q106" s="181"/>
      <c r="R106" s="182">
        <f>SUM(R107:R126)</f>
        <v>0.0711128</v>
      </c>
      <c r="S106" s="181"/>
      <c r="T106" s="183">
        <f>SUM(T107:T126)</f>
        <v>0</v>
      </c>
      <c r="AR106" s="184" t="s">
        <v>79</v>
      </c>
      <c r="AT106" s="185" t="s">
        <v>73</v>
      </c>
      <c r="AU106" s="185" t="s">
        <v>79</v>
      </c>
      <c r="AY106" s="184" t="s">
        <v>126</v>
      </c>
      <c r="BK106" s="186">
        <f>SUM(BK107:BK126)</f>
        <v>0</v>
      </c>
    </row>
    <row r="107" spans="2:65" s="1" customFormat="1" ht="31.5" customHeight="1">
      <c r="B107" s="38"/>
      <c r="C107" s="190" t="s">
        <v>10</v>
      </c>
      <c r="D107" s="190" t="s">
        <v>128</v>
      </c>
      <c r="E107" s="191" t="s">
        <v>351</v>
      </c>
      <c r="F107" s="192" t="s">
        <v>352</v>
      </c>
      <c r="G107" s="193" t="s">
        <v>353</v>
      </c>
      <c r="H107" s="194">
        <v>3.52</v>
      </c>
      <c r="I107" s="195"/>
      <c r="J107" s="196">
        <f>ROUND(I107*H107,2)</f>
        <v>0</v>
      </c>
      <c r="K107" s="192" t="s">
        <v>132</v>
      </c>
      <c r="L107" s="58"/>
      <c r="M107" s="197" t="s">
        <v>21</v>
      </c>
      <c r="N107" s="198" t="s">
        <v>45</v>
      </c>
      <c r="O107" s="39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AR107" s="21" t="s">
        <v>133</v>
      </c>
      <c r="AT107" s="21" t="s">
        <v>128</v>
      </c>
      <c r="AU107" s="21" t="s">
        <v>83</v>
      </c>
      <c r="AY107" s="21" t="s">
        <v>126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1" t="s">
        <v>79</v>
      </c>
      <c r="BK107" s="201">
        <f>ROUND(I107*H107,2)</f>
        <v>0</v>
      </c>
      <c r="BL107" s="21" t="s">
        <v>133</v>
      </c>
      <c r="BM107" s="21" t="s">
        <v>354</v>
      </c>
    </row>
    <row r="108" spans="2:51" s="11" customFormat="1" ht="13.5">
      <c r="B108" s="202"/>
      <c r="C108" s="203"/>
      <c r="D108" s="204" t="s">
        <v>143</v>
      </c>
      <c r="E108" s="203"/>
      <c r="F108" s="206" t="s">
        <v>355</v>
      </c>
      <c r="G108" s="203"/>
      <c r="H108" s="207">
        <v>3.52</v>
      </c>
      <c r="I108" s="208"/>
      <c r="J108" s="203"/>
      <c r="K108" s="203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143</v>
      </c>
      <c r="AU108" s="213" t="s">
        <v>83</v>
      </c>
      <c r="AV108" s="11" t="s">
        <v>83</v>
      </c>
      <c r="AW108" s="11" t="s">
        <v>6</v>
      </c>
      <c r="AX108" s="11" t="s">
        <v>79</v>
      </c>
      <c r="AY108" s="213" t="s">
        <v>126</v>
      </c>
    </row>
    <row r="109" spans="2:65" s="1" customFormat="1" ht="22.5" customHeight="1">
      <c r="B109" s="38"/>
      <c r="C109" s="190" t="s">
        <v>196</v>
      </c>
      <c r="D109" s="190" t="s">
        <v>128</v>
      </c>
      <c r="E109" s="191" t="s">
        <v>356</v>
      </c>
      <c r="F109" s="192" t="s">
        <v>357</v>
      </c>
      <c r="G109" s="193" t="s">
        <v>137</v>
      </c>
      <c r="H109" s="194">
        <v>22</v>
      </c>
      <c r="I109" s="195"/>
      <c r="J109" s="196">
        <f>ROUND(I109*H109,2)</f>
        <v>0</v>
      </c>
      <c r="K109" s="192" t="s">
        <v>132</v>
      </c>
      <c r="L109" s="58"/>
      <c r="M109" s="197" t="s">
        <v>21</v>
      </c>
      <c r="N109" s="198" t="s">
        <v>45</v>
      </c>
      <c r="O109" s="39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1" t="s">
        <v>133</v>
      </c>
      <c r="AT109" s="21" t="s">
        <v>128</v>
      </c>
      <c r="AU109" s="21" t="s">
        <v>83</v>
      </c>
      <c r="AY109" s="21" t="s">
        <v>126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1" t="s">
        <v>79</v>
      </c>
      <c r="BK109" s="201">
        <f>ROUND(I109*H109,2)</f>
        <v>0</v>
      </c>
      <c r="BL109" s="21" t="s">
        <v>133</v>
      </c>
      <c r="BM109" s="21" t="s">
        <v>358</v>
      </c>
    </row>
    <row r="110" spans="2:51" s="11" customFormat="1" ht="13.5">
      <c r="B110" s="202"/>
      <c r="C110" s="203"/>
      <c r="D110" s="204" t="s">
        <v>143</v>
      </c>
      <c r="E110" s="205" t="s">
        <v>21</v>
      </c>
      <c r="F110" s="206" t="s">
        <v>359</v>
      </c>
      <c r="G110" s="203"/>
      <c r="H110" s="207">
        <v>22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143</v>
      </c>
      <c r="AU110" s="213" t="s">
        <v>83</v>
      </c>
      <c r="AV110" s="11" t="s">
        <v>83</v>
      </c>
      <c r="AW110" s="11" t="s">
        <v>37</v>
      </c>
      <c r="AX110" s="11" t="s">
        <v>79</v>
      </c>
      <c r="AY110" s="213" t="s">
        <v>126</v>
      </c>
    </row>
    <row r="111" spans="2:65" s="1" customFormat="1" ht="22.5" customHeight="1">
      <c r="B111" s="38"/>
      <c r="C111" s="190" t="s">
        <v>201</v>
      </c>
      <c r="D111" s="190" t="s">
        <v>128</v>
      </c>
      <c r="E111" s="191" t="s">
        <v>360</v>
      </c>
      <c r="F111" s="192" t="s">
        <v>361</v>
      </c>
      <c r="G111" s="193" t="s">
        <v>137</v>
      </c>
      <c r="H111" s="194">
        <v>22</v>
      </c>
      <c r="I111" s="195"/>
      <c r="J111" s="196">
        <f>ROUND(I111*H111,2)</f>
        <v>0</v>
      </c>
      <c r="K111" s="192" t="s">
        <v>132</v>
      </c>
      <c r="L111" s="58"/>
      <c r="M111" s="197" t="s">
        <v>21</v>
      </c>
      <c r="N111" s="198" t="s">
        <v>45</v>
      </c>
      <c r="O111" s="39"/>
      <c r="P111" s="199">
        <f>O111*H111</f>
        <v>0</v>
      </c>
      <c r="Q111" s="199">
        <v>0</v>
      </c>
      <c r="R111" s="199">
        <f>Q111*H111</f>
        <v>0</v>
      </c>
      <c r="S111" s="199">
        <v>0</v>
      </c>
      <c r="T111" s="200">
        <f>S111*H111</f>
        <v>0</v>
      </c>
      <c r="AR111" s="21" t="s">
        <v>133</v>
      </c>
      <c r="AT111" s="21" t="s">
        <v>128</v>
      </c>
      <c r="AU111" s="21" t="s">
        <v>83</v>
      </c>
      <c r="AY111" s="21" t="s">
        <v>126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1" t="s">
        <v>79</v>
      </c>
      <c r="BK111" s="201">
        <f>ROUND(I111*H111,2)</f>
        <v>0</v>
      </c>
      <c r="BL111" s="21" t="s">
        <v>133</v>
      </c>
      <c r="BM111" s="21" t="s">
        <v>362</v>
      </c>
    </row>
    <row r="112" spans="2:65" s="1" customFormat="1" ht="22.5" customHeight="1">
      <c r="B112" s="38"/>
      <c r="C112" s="190" t="s">
        <v>205</v>
      </c>
      <c r="D112" s="190" t="s">
        <v>128</v>
      </c>
      <c r="E112" s="191" t="s">
        <v>363</v>
      </c>
      <c r="F112" s="192" t="s">
        <v>364</v>
      </c>
      <c r="G112" s="193" t="s">
        <v>137</v>
      </c>
      <c r="H112" s="194">
        <v>88</v>
      </c>
      <c r="I112" s="195"/>
      <c r="J112" s="196">
        <f>ROUND(I112*H112,2)</f>
        <v>0</v>
      </c>
      <c r="K112" s="192" t="s">
        <v>132</v>
      </c>
      <c r="L112" s="58"/>
      <c r="M112" s="197" t="s">
        <v>21</v>
      </c>
      <c r="N112" s="198" t="s">
        <v>45</v>
      </c>
      <c r="O112" s="39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1" t="s">
        <v>133</v>
      </c>
      <c r="AT112" s="21" t="s">
        <v>128</v>
      </c>
      <c r="AU112" s="21" t="s">
        <v>83</v>
      </c>
      <c r="AY112" s="21" t="s">
        <v>126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1" t="s">
        <v>79</v>
      </c>
      <c r="BK112" s="201">
        <f>ROUND(I112*H112,2)</f>
        <v>0</v>
      </c>
      <c r="BL112" s="21" t="s">
        <v>133</v>
      </c>
      <c r="BM112" s="21" t="s">
        <v>365</v>
      </c>
    </row>
    <row r="113" spans="2:51" s="11" customFormat="1" ht="13.5">
      <c r="B113" s="202"/>
      <c r="C113" s="203"/>
      <c r="D113" s="204" t="s">
        <v>143</v>
      </c>
      <c r="E113" s="203"/>
      <c r="F113" s="206" t="s">
        <v>366</v>
      </c>
      <c r="G113" s="203"/>
      <c r="H113" s="207">
        <v>88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143</v>
      </c>
      <c r="AU113" s="213" t="s">
        <v>83</v>
      </c>
      <c r="AV113" s="11" t="s">
        <v>83</v>
      </c>
      <c r="AW113" s="11" t="s">
        <v>6</v>
      </c>
      <c r="AX113" s="11" t="s">
        <v>79</v>
      </c>
      <c r="AY113" s="213" t="s">
        <v>126</v>
      </c>
    </row>
    <row r="114" spans="2:65" s="1" customFormat="1" ht="31.5" customHeight="1">
      <c r="B114" s="38"/>
      <c r="C114" s="190" t="s">
        <v>207</v>
      </c>
      <c r="D114" s="190" t="s">
        <v>128</v>
      </c>
      <c r="E114" s="191" t="s">
        <v>316</v>
      </c>
      <c r="F114" s="192" t="s">
        <v>317</v>
      </c>
      <c r="G114" s="193" t="s">
        <v>141</v>
      </c>
      <c r="H114" s="194">
        <v>7</v>
      </c>
      <c r="I114" s="195"/>
      <c r="J114" s="196">
        <f>ROUND(I114*H114,2)</f>
        <v>0</v>
      </c>
      <c r="K114" s="192" t="s">
        <v>132</v>
      </c>
      <c r="L114" s="58"/>
      <c r="M114" s="197" t="s">
        <v>21</v>
      </c>
      <c r="N114" s="198" t="s">
        <v>45</v>
      </c>
      <c r="O114" s="39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1" t="s">
        <v>133</v>
      </c>
      <c r="AT114" s="21" t="s">
        <v>128</v>
      </c>
      <c r="AU114" s="21" t="s">
        <v>83</v>
      </c>
      <c r="AY114" s="21" t="s">
        <v>126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1" t="s">
        <v>79</v>
      </c>
      <c r="BK114" s="201">
        <f>ROUND(I114*H114,2)</f>
        <v>0</v>
      </c>
      <c r="BL114" s="21" t="s">
        <v>133</v>
      </c>
      <c r="BM114" s="21" t="s">
        <v>367</v>
      </c>
    </row>
    <row r="115" spans="2:65" s="1" customFormat="1" ht="22.5" customHeight="1">
      <c r="B115" s="38"/>
      <c r="C115" s="214" t="s">
        <v>212</v>
      </c>
      <c r="D115" s="214" t="s">
        <v>174</v>
      </c>
      <c r="E115" s="215" t="s">
        <v>319</v>
      </c>
      <c r="F115" s="216" t="s">
        <v>320</v>
      </c>
      <c r="G115" s="217" t="s">
        <v>141</v>
      </c>
      <c r="H115" s="218">
        <v>4</v>
      </c>
      <c r="I115" s="219"/>
      <c r="J115" s="220">
        <f>ROUND(I115*H115,2)</f>
        <v>0</v>
      </c>
      <c r="K115" s="216" t="s">
        <v>21</v>
      </c>
      <c r="L115" s="221"/>
      <c r="M115" s="222" t="s">
        <v>21</v>
      </c>
      <c r="N115" s="223" t="s">
        <v>45</v>
      </c>
      <c r="O115" s="39"/>
      <c r="P115" s="199">
        <f>O115*H115</f>
        <v>0</v>
      </c>
      <c r="Q115" s="199">
        <v>0.0065</v>
      </c>
      <c r="R115" s="199">
        <f>Q115*H115</f>
        <v>0.026</v>
      </c>
      <c r="S115" s="199">
        <v>0</v>
      </c>
      <c r="T115" s="200">
        <f>S115*H115</f>
        <v>0</v>
      </c>
      <c r="AR115" s="21" t="s">
        <v>160</v>
      </c>
      <c r="AT115" s="21" t="s">
        <v>174</v>
      </c>
      <c r="AU115" s="21" t="s">
        <v>83</v>
      </c>
      <c r="AY115" s="21" t="s">
        <v>126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1" t="s">
        <v>79</v>
      </c>
      <c r="BK115" s="201">
        <f>ROUND(I115*H115,2)</f>
        <v>0</v>
      </c>
      <c r="BL115" s="21" t="s">
        <v>133</v>
      </c>
      <c r="BM115" s="21" t="s">
        <v>368</v>
      </c>
    </row>
    <row r="116" spans="2:51" s="11" customFormat="1" ht="13.5">
      <c r="B116" s="202"/>
      <c r="C116" s="203"/>
      <c r="D116" s="204" t="s">
        <v>143</v>
      </c>
      <c r="E116" s="205" t="s">
        <v>21</v>
      </c>
      <c r="F116" s="206" t="s">
        <v>369</v>
      </c>
      <c r="G116" s="203"/>
      <c r="H116" s="207">
        <v>4</v>
      </c>
      <c r="I116" s="208"/>
      <c r="J116" s="203"/>
      <c r="K116" s="203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143</v>
      </c>
      <c r="AU116" s="213" t="s">
        <v>83</v>
      </c>
      <c r="AV116" s="11" t="s">
        <v>83</v>
      </c>
      <c r="AW116" s="11" t="s">
        <v>37</v>
      </c>
      <c r="AX116" s="11" t="s">
        <v>79</v>
      </c>
      <c r="AY116" s="213" t="s">
        <v>126</v>
      </c>
    </row>
    <row r="117" spans="2:65" s="1" customFormat="1" ht="22.5" customHeight="1">
      <c r="B117" s="38"/>
      <c r="C117" s="214" t="s">
        <v>9</v>
      </c>
      <c r="D117" s="214" t="s">
        <v>174</v>
      </c>
      <c r="E117" s="215" t="s">
        <v>323</v>
      </c>
      <c r="F117" s="216" t="s">
        <v>324</v>
      </c>
      <c r="G117" s="217" t="s">
        <v>141</v>
      </c>
      <c r="H117" s="218">
        <v>3</v>
      </c>
      <c r="I117" s="219"/>
      <c r="J117" s="220">
        <f>ROUND(I117*H117,2)</f>
        <v>0</v>
      </c>
      <c r="K117" s="216" t="s">
        <v>21</v>
      </c>
      <c r="L117" s="221"/>
      <c r="M117" s="222" t="s">
        <v>21</v>
      </c>
      <c r="N117" s="223" t="s">
        <v>45</v>
      </c>
      <c r="O117" s="39"/>
      <c r="P117" s="199">
        <f>O117*H117</f>
        <v>0</v>
      </c>
      <c r="Q117" s="199">
        <v>0.0065</v>
      </c>
      <c r="R117" s="199">
        <f>Q117*H117</f>
        <v>0.0195</v>
      </c>
      <c r="S117" s="199">
        <v>0</v>
      </c>
      <c r="T117" s="200">
        <f>S117*H117</f>
        <v>0</v>
      </c>
      <c r="AR117" s="21" t="s">
        <v>160</v>
      </c>
      <c r="AT117" s="21" t="s">
        <v>174</v>
      </c>
      <c r="AU117" s="21" t="s">
        <v>83</v>
      </c>
      <c r="AY117" s="21" t="s">
        <v>126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1" t="s">
        <v>79</v>
      </c>
      <c r="BK117" s="201">
        <f>ROUND(I117*H117,2)</f>
        <v>0</v>
      </c>
      <c r="BL117" s="21" t="s">
        <v>133</v>
      </c>
      <c r="BM117" s="21" t="s">
        <v>370</v>
      </c>
    </row>
    <row r="118" spans="2:51" s="11" customFormat="1" ht="13.5">
      <c r="B118" s="202"/>
      <c r="C118" s="203"/>
      <c r="D118" s="204" t="s">
        <v>143</v>
      </c>
      <c r="E118" s="205" t="s">
        <v>21</v>
      </c>
      <c r="F118" s="206" t="s">
        <v>371</v>
      </c>
      <c r="G118" s="203"/>
      <c r="H118" s="207">
        <v>3</v>
      </c>
      <c r="I118" s="208"/>
      <c r="J118" s="203"/>
      <c r="K118" s="203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143</v>
      </c>
      <c r="AU118" s="213" t="s">
        <v>83</v>
      </c>
      <c r="AV118" s="11" t="s">
        <v>83</v>
      </c>
      <c r="AW118" s="11" t="s">
        <v>37</v>
      </c>
      <c r="AX118" s="11" t="s">
        <v>79</v>
      </c>
      <c r="AY118" s="213" t="s">
        <v>126</v>
      </c>
    </row>
    <row r="119" spans="2:65" s="1" customFormat="1" ht="22.5" customHeight="1">
      <c r="B119" s="38"/>
      <c r="C119" s="190" t="s">
        <v>220</v>
      </c>
      <c r="D119" s="190" t="s">
        <v>128</v>
      </c>
      <c r="E119" s="191" t="s">
        <v>372</v>
      </c>
      <c r="F119" s="192" t="s">
        <v>373</v>
      </c>
      <c r="G119" s="193" t="s">
        <v>374</v>
      </c>
      <c r="H119" s="194">
        <v>32</v>
      </c>
      <c r="I119" s="195"/>
      <c r="J119" s="196">
        <f>ROUND(I119*H119,2)</f>
        <v>0</v>
      </c>
      <c r="K119" s="192" t="s">
        <v>21</v>
      </c>
      <c r="L119" s="58"/>
      <c r="M119" s="197" t="s">
        <v>21</v>
      </c>
      <c r="N119" s="198" t="s">
        <v>45</v>
      </c>
      <c r="O119" s="39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1" t="s">
        <v>133</v>
      </c>
      <c r="AT119" s="21" t="s">
        <v>128</v>
      </c>
      <c r="AU119" s="21" t="s">
        <v>83</v>
      </c>
      <c r="AY119" s="21" t="s">
        <v>126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1" t="s">
        <v>79</v>
      </c>
      <c r="BK119" s="201">
        <f>ROUND(I119*H119,2)</f>
        <v>0</v>
      </c>
      <c r="BL119" s="21" t="s">
        <v>133</v>
      </c>
      <c r="BM119" s="21" t="s">
        <v>375</v>
      </c>
    </row>
    <row r="120" spans="2:51" s="11" customFormat="1" ht="13.5">
      <c r="B120" s="202"/>
      <c r="C120" s="203"/>
      <c r="D120" s="204" t="s">
        <v>143</v>
      </c>
      <c r="E120" s="203"/>
      <c r="F120" s="206" t="s">
        <v>376</v>
      </c>
      <c r="G120" s="203"/>
      <c r="H120" s="207">
        <v>32</v>
      </c>
      <c r="I120" s="208"/>
      <c r="J120" s="203"/>
      <c r="K120" s="203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143</v>
      </c>
      <c r="AU120" s="213" t="s">
        <v>83</v>
      </c>
      <c r="AV120" s="11" t="s">
        <v>83</v>
      </c>
      <c r="AW120" s="11" t="s">
        <v>6</v>
      </c>
      <c r="AX120" s="11" t="s">
        <v>79</v>
      </c>
      <c r="AY120" s="213" t="s">
        <v>126</v>
      </c>
    </row>
    <row r="121" spans="2:65" s="1" customFormat="1" ht="22.5" customHeight="1">
      <c r="B121" s="38"/>
      <c r="C121" s="190" t="s">
        <v>224</v>
      </c>
      <c r="D121" s="190" t="s">
        <v>128</v>
      </c>
      <c r="E121" s="191" t="s">
        <v>327</v>
      </c>
      <c r="F121" s="192" t="s">
        <v>328</v>
      </c>
      <c r="G121" s="193" t="s">
        <v>141</v>
      </c>
      <c r="H121" s="194">
        <v>12</v>
      </c>
      <c r="I121" s="195"/>
      <c r="J121" s="196">
        <f>ROUND(I121*H121,2)</f>
        <v>0</v>
      </c>
      <c r="K121" s="192" t="s">
        <v>132</v>
      </c>
      <c r="L121" s="58"/>
      <c r="M121" s="197" t="s">
        <v>21</v>
      </c>
      <c r="N121" s="198" t="s">
        <v>45</v>
      </c>
      <c r="O121" s="39"/>
      <c r="P121" s="199">
        <f>O121*H121</f>
        <v>0</v>
      </c>
      <c r="Q121" s="199">
        <v>5.2E-05</v>
      </c>
      <c r="R121" s="199">
        <f>Q121*H121</f>
        <v>0.000624</v>
      </c>
      <c r="S121" s="199">
        <v>0</v>
      </c>
      <c r="T121" s="200">
        <f>S121*H121</f>
        <v>0</v>
      </c>
      <c r="AR121" s="21" t="s">
        <v>133</v>
      </c>
      <c r="AT121" s="21" t="s">
        <v>128</v>
      </c>
      <c r="AU121" s="21" t="s">
        <v>83</v>
      </c>
      <c r="AY121" s="21" t="s">
        <v>126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1" t="s">
        <v>79</v>
      </c>
      <c r="BK121" s="201">
        <f>ROUND(I121*H121,2)</f>
        <v>0</v>
      </c>
      <c r="BL121" s="21" t="s">
        <v>133</v>
      </c>
      <c r="BM121" s="21" t="s">
        <v>377</v>
      </c>
    </row>
    <row r="122" spans="2:51" s="11" customFormat="1" ht="13.5">
      <c r="B122" s="202"/>
      <c r="C122" s="203"/>
      <c r="D122" s="204" t="s">
        <v>143</v>
      </c>
      <c r="E122" s="205" t="s">
        <v>21</v>
      </c>
      <c r="F122" s="206" t="s">
        <v>378</v>
      </c>
      <c r="G122" s="203"/>
      <c r="H122" s="207">
        <v>12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143</v>
      </c>
      <c r="AU122" s="213" t="s">
        <v>83</v>
      </c>
      <c r="AV122" s="11" t="s">
        <v>83</v>
      </c>
      <c r="AW122" s="11" t="s">
        <v>37</v>
      </c>
      <c r="AX122" s="11" t="s">
        <v>79</v>
      </c>
      <c r="AY122" s="213" t="s">
        <v>126</v>
      </c>
    </row>
    <row r="123" spans="2:65" s="1" customFormat="1" ht="22.5" customHeight="1">
      <c r="B123" s="38"/>
      <c r="C123" s="214" t="s">
        <v>228</v>
      </c>
      <c r="D123" s="214" t="s">
        <v>174</v>
      </c>
      <c r="E123" s="215" t="s">
        <v>330</v>
      </c>
      <c r="F123" s="216" t="s">
        <v>331</v>
      </c>
      <c r="G123" s="217" t="s">
        <v>141</v>
      </c>
      <c r="H123" s="218">
        <v>12</v>
      </c>
      <c r="I123" s="219"/>
      <c r="J123" s="220">
        <f>ROUND(I123*H123,2)</f>
        <v>0</v>
      </c>
      <c r="K123" s="216" t="s">
        <v>21</v>
      </c>
      <c r="L123" s="221"/>
      <c r="M123" s="222" t="s">
        <v>21</v>
      </c>
      <c r="N123" s="223" t="s">
        <v>45</v>
      </c>
      <c r="O123" s="39"/>
      <c r="P123" s="199">
        <f>O123*H123</f>
        <v>0</v>
      </c>
      <c r="Q123" s="199">
        <v>0</v>
      </c>
      <c r="R123" s="199">
        <f>Q123*H123</f>
        <v>0</v>
      </c>
      <c r="S123" s="199">
        <v>0</v>
      </c>
      <c r="T123" s="200">
        <f>S123*H123</f>
        <v>0</v>
      </c>
      <c r="AR123" s="21" t="s">
        <v>160</v>
      </c>
      <c r="AT123" s="21" t="s">
        <v>174</v>
      </c>
      <c r="AU123" s="21" t="s">
        <v>83</v>
      </c>
      <c r="AY123" s="21" t="s">
        <v>126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1" t="s">
        <v>79</v>
      </c>
      <c r="BK123" s="201">
        <f>ROUND(I123*H123,2)</f>
        <v>0</v>
      </c>
      <c r="BL123" s="21" t="s">
        <v>133</v>
      </c>
      <c r="BM123" s="21" t="s">
        <v>379</v>
      </c>
    </row>
    <row r="124" spans="2:65" s="1" customFormat="1" ht="31.5" customHeight="1">
      <c r="B124" s="38"/>
      <c r="C124" s="190" t="s">
        <v>233</v>
      </c>
      <c r="D124" s="190" t="s">
        <v>128</v>
      </c>
      <c r="E124" s="191" t="s">
        <v>336</v>
      </c>
      <c r="F124" s="192" t="s">
        <v>337</v>
      </c>
      <c r="G124" s="193" t="s">
        <v>141</v>
      </c>
      <c r="H124" s="194">
        <v>12</v>
      </c>
      <c r="I124" s="195"/>
      <c r="J124" s="196">
        <f>ROUND(I124*H124,2)</f>
        <v>0</v>
      </c>
      <c r="K124" s="192" t="s">
        <v>132</v>
      </c>
      <c r="L124" s="58"/>
      <c r="M124" s="197" t="s">
        <v>21</v>
      </c>
      <c r="N124" s="198" t="s">
        <v>45</v>
      </c>
      <c r="O124" s="39"/>
      <c r="P124" s="199">
        <f>O124*H124</f>
        <v>0</v>
      </c>
      <c r="Q124" s="199">
        <v>0.0020824</v>
      </c>
      <c r="R124" s="199">
        <f>Q124*H124</f>
        <v>0.0249888</v>
      </c>
      <c r="S124" s="199">
        <v>0</v>
      </c>
      <c r="T124" s="200">
        <f>S124*H124</f>
        <v>0</v>
      </c>
      <c r="AR124" s="21" t="s">
        <v>133</v>
      </c>
      <c r="AT124" s="21" t="s">
        <v>128</v>
      </c>
      <c r="AU124" s="21" t="s">
        <v>83</v>
      </c>
      <c r="AY124" s="21" t="s">
        <v>126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1" t="s">
        <v>79</v>
      </c>
      <c r="BK124" s="201">
        <f>ROUND(I124*H124,2)</f>
        <v>0</v>
      </c>
      <c r="BL124" s="21" t="s">
        <v>133</v>
      </c>
      <c r="BM124" s="21" t="s">
        <v>380</v>
      </c>
    </row>
    <row r="125" spans="2:51" s="11" customFormat="1" ht="13.5">
      <c r="B125" s="202"/>
      <c r="C125" s="203"/>
      <c r="D125" s="204" t="s">
        <v>143</v>
      </c>
      <c r="E125" s="205" t="s">
        <v>21</v>
      </c>
      <c r="F125" s="206" t="s">
        <v>378</v>
      </c>
      <c r="G125" s="203"/>
      <c r="H125" s="207">
        <v>12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143</v>
      </c>
      <c r="AU125" s="213" t="s">
        <v>83</v>
      </c>
      <c r="AV125" s="11" t="s">
        <v>83</v>
      </c>
      <c r="AW125" s="11" t="s">
        <v>37</v>
      </c>
      <c r="AX125" s="11" t="s">
        <v>79</v>
      </c>
      <c r="AY125" s="213" t="s">
        <v>126</v>
      </c>
    </row>
    <row r="126" spans="2:65" s="1" customFormat="1" ht="31.5" customHeight="1">
      <c r="B126" s="38"/>
      <c r="C126" s="190" t="s">
        <v>237</v>
      </c>
      <c r="D126" s="190" t="s">
        <v>128</v>
      </c>
      <c r="E126" s="191" t="s">
        <v>346</v>
      </c>
      <c r="F126" s="192" t="s">
        <v>347</v>
      </c>
      <c r="G126" s="193" t="s">
        <v>276</v>
      </c>
      <c r="H126" s="194">
        <v>0.071</v>
      </c>
      <c r="I126" s="195"/>
      <c r="J126" s="196">
        <f>ROUND(I126*H126,2)</f>
        <v>0</v>
      </c>
      <c r="K126" s="192" t="s">
        <v>132</v>
      </c>
      <c r="L126" s="58"/>
      <c r="M126" s="197" t="s">
        <v>21</v>
      </c>
      <c r="N126" s="198" t="s">
        <v>45</v>
      </c>
      <c r="O126" s="39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1" t="s">
        <v>133</v>
      </c>
      <c r="AT126" s="21" t="s">
        <v>128</v>
      </c>
      <c r="AU126" s="21" t="s">
        <v>83</v>
      </c>
      <c r="AY126" s="21" t="s">
        <v>126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1" t="s">
        <v>79</v>
      </c>
      <c r="BK126" s="201">
        <f>ROUND(I126*H126,2)</f>
        <v>0</v>
      </c>
      <c r="BL126" s="21" t="s">
        <v>133</v>
      </c>
      <c r="BM126" s="21" t="s">
        <v>381</v>
      </c>
    </row>
    <row r="127" spans="2:63" s="10" customFormat="1" ht="29.85" customHeight="1">
      <c r="B127" s="173"/>
      <c r="C127" s="174"/>
      <c r="D127" s="187" t="s">
        <v>73</v>
      </c>
      <c r="E127" s="188" t="s">
        <v>382</v>
      </c>
      <c r="F127" s="188" t="s">
        <v>383</v>
      </c>
      <c r="G127" s="174"/>
      <c r="H127" s="174"/>
      <c r="I127" s="177"/>
      <c r="J127" s="189">
        <f>BK127</f>
        <v>0</v>
      </c>
      <c r="K127" s="174"/>
      <c r="L127" s="179"/>
      <c r="M127" s="180"/>
      <c r="N127" s="181"/>
      <c r="O127" s="181"/>
      <c r="P127" s="182">
        <f>SUM(P128:P147)</f>
        <v>0</v>
      </c>
      <c r="Q127" s="181"/>
      <c r="R127" s="182">
        <f>SUM(R128:R147)</f>
        <v>0.053844</v>
      </c>
      <c r="S127" s="181"/>
      <c r="T127" s="183">
        <f>SUM(T128:T147)</f>
        <v>0</v>
      </c>
      <c r="AR127" s="184" t="s">
        <v>79</v>
      </c>
      <c r="AT127" s="185" t="s">
        <v>73</v>
      </c>
      <c r="AU127" s="185" t="s">
        <v>79</v>
      </c>
      <c r="AY127" s="184" t="s">
        <v>126</v>
      </c>
      <c r="BK127" s="186">
        <f>SUM(BK128:BK147)</f>
        <v>0</v>
      </c>
    </row>
    <row r="128" spans="2:65" s="1" customFormat="1" ht="31.5" customHeight="1">
      <c r="B128" s="38"/>
      <c r="C128" s="190" t="s">
        <v>241</v>
      </c>
      <c r="D128" s="190" t="s">
        <v>128</v>
      </c>
      <c r="E128" s="191" t="s">
        <v>351</v>
      </c>
      <c r="F128" s="192" t="s">
        <v>352</v>
      </c>
      <c r="G128" s="193" t="s">
        <v>353</v>
      </c>
      <c r="H128" s="194">
        <v>3.52</v>
      </c>
      <c r="I128" s="195"/>
      <c r="J128" s="196">
        <f>ROUND(I128*H128,2)</f>
        <v>0</v>
      </c>
      <c r="K128" s="192" t="s">
        <v>132</v>
      </c>
      <c r="L128" s="58"/>
      <c r="M128" s="197" t="s">
        <v>21</v>
      </c>
      <c r="N128" s="198" t="s">
        <v>45</v>
      </c>
      <c r="O128" s="39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1" t="s">
        <v>133</v>
      </c>
      <c r="AT128" s="21" t="s">
        <v>128</v>
      </c>
      <c r="AU128" s="21" t="s">
        <v>83</v>
      </c>
      <c r="AY128" s="21" t="s">
        <v>126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1" t="s">
        <v>79</v>
      </c>
      <c r="BK128" s="201">
        <f>ROUND(I128*H128,2)</f>
        <v>0</v>
      </c>
      <c r="BL128" s="21" t="s">
        <v>133</v>
      </c>
      <c r="BM128" s="21" t="s">
        <v>384</v>
      </c>
    </row>
    <row r="129" spans="2:51" s="11" customFormat="1" ht="13.5">
      <c r="B129" s="202"/>
      <c r="C129" s="203"/>
      <c r="D129" s="204" t="s">
        <v>143</v>
      </c>
      <c r="E129" s="203"/>
      <c r="F129" s="206" t="s">
        <v>355</v>
      </c>
      <c r="G129" s="203"/>
      <c r="H129" s="207">
        <v>3.52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143</v>
      </c>
      <c r="AU129" s="213" t="s">
        <v>83</v>
      </c>
      <c r="AV129" s="11" t="s">
        <v>83</v>
      </c>
      <c r="AW129" s="11" t="s">
        <v>6</v>
      </c>
      <c r="AX129" s="11" t="s">
        <v>79</v>
      </c>
      <c r="AY129" s="213" t="s">
        <v>126</v>
      </c>
    </row>
    <row r="130" spans="2:65" s="1" customFormat="1" ht="22.5" customHeight="1">
      <c r="B130" s="38"/>
      <c r="C130" s="190" t="s">
        <v>245</v>
      </c>
      <c r="D130" s="190" t="s">
        <v>128</v>
      </c>
      <c r="E130" s="191" t="s">
        <v>356</v>
      </c>
      <c r="F130" s="192" t="s">
        <v>357</v>
      </c>
      <c r="G130" s="193" t="s">
        <v>137</v>
      </c>
      <c r="H130" s="194">
        <v>13.2</v>
      </c>
      <c r="I130" s="195"/>
      <c r="J130" s="196">
        <f>ROUND(I130*H130,2)</f>
        <v>0</v>
      </c>
      <c r="K130" s="192" t="s">
        <v>132</v>
      </c>
      <c r="L130" s="58"/>
      <c r="M130" s="197" t="s">
        <v>21</v>
      </c>
      <c r="N130" s="198" t="s">
        <v>45</v>
      </c>
      <c r="O130" s="39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1" t="s">
        <v>133</v>
      </c>
      <c r="AT130" s="21" t="s">
        <v>128</v>
      </c>
      <c r="AU130" s="21" t="s">
        <v>83</v>
      </c>
      <c r="AY130" s="21" t="s">
        <v>126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1" t="s">
        <v>79</v>
      </c>
      <c r="BK130" s="201">
        <f>ROUND(I130*H130,2)</f>
        <v>0</v>
      </c>
      <c r="BL130" s="21" t="s">
        <v>133</v>
      </c>
      <c r="BM130" s="21" t="s">
        <v>385</v>
      </c>
    </row>
    <row r="131" spans="2:51" s="11" customFormat="1" ht="13.5">
      <c r="B131" s="202"/>
      <c r="C131" s="203"/>
      <c r="D131" s="204" t="s">
        <v>143</v>
      </c>
      <c r="E131" s="205" t="s">
        <v>21</v>
      </c>
      <c r="F131" s="206" t="s">
        <v>386</v>
      </c>
      <c r="G131" s="203"/>
      <c r="H131" s="207">
        <v>13.2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143</v>
      </c>
      <c r="AU131" s="213" t="s">
        <v>83</v>
      </c>
      <c r="AV131" s="11" t="s">
        <v>83</v>
      </c>
      <c r="AW131" s="11" t="s">
        <v>37</v>
      </c>
      <c r="AX131" s="11" t="s">
        <v>79</v>
      </c>
      <c r="AY131" s="213" t="s">
        <v>126</v>
      </c>
    </row>
    <row r="132" spans="2:65" s="1" customFormat="1" ht="22.5" customHeight="1">
      <c r="B132" s="38"/>
      <c r="C132" s="190" t="s">
        <v>249</v>
      </c>
      <c r="D132" s="190" t="s">
        <v>128</v>
      </c>
      <c r="E132" s="191" t="s">
        <v>360</v>
      </c>
      <c r="F132" s="192" t="s">
        <v>361</v>
      </c>
      <c r="G132" s="193" t="s">
        <v>137</v>
      </c>
      <c r="H132" s="194">
        <v>13.2</v>
      </c>
      <c r="I132" s="195"/>
      <c r="J132" s="196">
        <f>ROUND(I132*H132,2)</f>
        <v>0</v>
      </c>
      <c r="K132" s="192" t="s">
        <v>132</v>
      </c>
      <c r="L132" s="58"/>
      <c r="M132" s="197" t="s">
        <v>21</v>
      </c>
      <c r="N132" s="198" t="s">
        <v>45</v>
      </c>
      <c r="O132" s="39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1" t="s">
        <v>133</v>
      </c>
      <c r="AT132" s="21" t="s">
        <v>128</v>
      </c>
      <c r="AU132" s="21" t="s">
        <v>83</v>
      </c>
      <c r="AY132" s="21" t="s">
        <v>126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1" t="s">
        <v>79</v>
      </c>
      <c r="BK132" s="201">
        <f>ROUND(I132*H132,2)</f>
        <v>0</v>
      </c>
      <c r="BL132" s="21" t="s">
        <v>133</v>
      </c>
      <c r="BM132" s="21" t="s">
        <v>387</v>
      </c>
    </row>
    <row r="133" spans="2:65" s="1" customFormat="1" ht="22.5" customHeight="1">
      <c r="B133" s="38"/>
      <c r="C133" s="190" t="s">
        <v>253</v>
      </c>
      <c r="D133" s="190" t="s">
        <v>128</v>
      </c>
      <c r="E133" s="191" t="s">
        <v>363</v>
      </c>
      <c r="F133" s="192" t="s">
        <v>364</v>
      </c>
      <c r="G133" s="193" t="s">
        <v>137</v>
      </c>
      <c r="H133" s="194">
        <v>52.8</v>
      </c>
      <c r="I133" s="195"/>
      <c r="J133" s="196">
        <f>ROUND(I133*H133,2)</f>
        <v>0</v>
      </c>
      <c r="K133" s="192" t="s">
        <v>132</v>
      </c>
      <c r="L133" s="58"/>
      <c r="M133" s="197" t="s">
        <v>21</v>
      </c>
      <c r="N133" s="198" t="s">
        <v>45</v>
      </c>
      <c r="O133" s="39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1" t="s">
        <v>133</v>
      </c>
      <c r="AT133" s="21" t="s">
        <v>128</v>
      </c>
      <c r="AU133" s="21" t="s">
        <v>83</v>
      </c>
      <c r="AY133" s="21" t="s">
        <v>126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1" t="s">
        <v>79</v>
      </c>
      <c r="BK133" s="201">
        <f>ROUND(I133*H133,2)</f>
        <v>0</v>
      </c>
      <c r="BL133" s="21" t="s">
        <v>133</v>
      </c>
      <c r="BM133" s="21" t="s">
        <v>388</v>
      </c>
    </row>
    <row r="134" spans="2:51" s="11" customFormat="1" ht="13.5">
      <c r="B134" s="202"/>
      <c r="C134" s="203"/>
      <c r="D134" s="204" t="s">
        <v>143</v>
      </c>
      <c r="E134" s="203"/>
      <c r="F134" s="206" t="s">
        <v>389</v>
      </c>
      <c r="G134" s="203"/>
      <c r="H134" s="207">
        <v>52.8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143</v>
      </c>
      <c r="AU134" s="213" t="s">
        <v>83</v>
      </c>
      <c r="AV134" s="11" t="s">
        <v>83</v>
      </c>
      <c r="AW134" s="11" t="s">
        <v>6</v>
      </c>
      <c r="AX134" s="11" t="s">
        <v>79</v>
      </c>
      <c r="AY134" s="213" t="s">
        <v>126</v>
      </c>
    </row>
    <row r="135" spans="2:65" s="1" customFormat="1" ht="31.5" customHeight="1">
      <c r="B135" s="38"/>
      <c r="C135" s="190" t="s">
        <v>257</v>
      </c>
      <c r="D135" s="190" t="s">
        <v>128</v>
      </c>
      <c r="E135" s="191" t="s">
        <v>316</v>
      </c>
      <c r="F135" s="192" t="s">
        <v>317</v>
      </c>
      <c r="G135" s="193" t="s">
        <v>141</v>
      </c>
      <c r="H135" s="194">
        <v>5</v>
      </c>
      <c r="I135" s="195"/>
      <c r="J135" s="196">
        <f>ROUND(I135*H135,2)</f>
        <v>0</v>
      </c>
      <c r="K135" s="192" t="s">
        <v>132</v>
      </c>
      <c r="L135" s="58"/>
      <c r="M135" s="197" t="s">
        <v>21</v>
      </c>
      <c r="N135" s="198" t="s">
        <v>45</v>
      </c>
      <c r="O135" s="39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1" t="s">
        <v>133</v>
      </c>
      <c r="AT135" s="21" t="s">
        <v>128</v>
      </c>
      <c r="AU135" s="21" t="s">
        <v>83</v>
      </c>
      <c r="AY135" s="21" t="s">
        <v>126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1" t="s">
        <v>79</v>
      </c>
      <c r="BK135" s="201">
        <f>ROUND(I135*H135,2)</f>
        <v>0</v>
      </c>
      <c r="BL135" s="21" t="s">
        <v>133</v>
      </c>
      <c r="BM135" s="21" t="s">
        <v>390</v>
      </c>
    </row>
    <row r="136" spans="2:65" s="1" customFormat="1" ht="22.5" customHeight="1">
      <c r="B136" s="38"/>
      <c r="C136" s="214" t="s">
        <v>261</v>
      </c>
      <c r="D136" s="214" t="s">
        <v>174</v>
      </c>
      <c r="E136" s="215" t="s">
        <v>319</v>
      </c>
      <c r="F136" s="216" t="s">
        <v>320</v>
      </c>
      <c r="G136" s="217" t="s">
        <v>141</v>
      </c>
      <c r="H136" s="218">
        <v>3</v>
      </c>
      <c r="I136" s="219"/>
      <c r="J136" s="220">
        <f>ROUND(I136*H136,2)</f>
        <v>0</v>
      </c>
      <c r="K136" s="216" t="s">
        <v>21</v>
      </c>
      <c r="L136" s="221"/>
      <c r="M136" s="222" t="s">
        <v>21</v>
      </c>
      <c r="N136" s="223" t="s">
        <v>45</v>
      </c>
      <c r="O136" s="39"/>
      <c r="P136" s="199">
        <f>O136*H136</f>
        <v>0</v>
      </c>
      <c r="Q136" s="199">
        <v>0.0065</v>
      </c>
      <c r="R136" s="199">
        <f>Q136*H136</f>
        <v>0.0195</v>
      </c>
      <c r="S136" s="199">
        <v>0</v>
      </c>
      <c r="T136" s="200">
        <f>S136*H136</f>
        <v>0</v>
      </c>
      <c r="AR136" s="21" t="s">
        <v>160</v>
      </c>
      <c r="AT136" s="21" t="s">
        <v>174</v>
      </c>
      <c r="AU136" s="21" t="s">
        <v>83</v>
      </c>
      <c r="AY136" s="21" t="s">
        <v>126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1" t="s">
        <v>79</v>
      </c>
      <c r="BK136" s="201">
        <f>ROUND(I136*H136,2)</f>
        <v>0</v>
      </c>
      <c r="BL136" s="21" t="s">
        <v>133</v>
      </c>
      <c r="BM136" s="21" t="s">
        <v>391</v>
      </c>
    </row>
    <row r="137" spans="2:51" s="11" customFormat="1" ht="13.5">
      <c r="B137" s="202"/>
      <c r="C137" s="203"/>
      <c r="D137" s="204" t="s">
        <v>143</v>
      </c>
      <c r="E137" s="205" t="s">
        <v>21</v>
      </c>
      <c r="F137" s="206" t="s">
        <v>371</v>
      </c>
      <c r="G137" s="203"/>
      <c r="H137" s="207">
        <v>3</v>
      </c>
      <c r="I137" s="208"/>
      <c r="J137" s="203"/>
      <c r="K137" s="203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143</v>
      </c>
      <c r="AU137" s="213" t="s">
        <v>83</v>
      </c>
      <c r="AV137" s="11" t="s">
        <v>83</v>
      </c>
      <c r="AW137" s="11" t="s">
        <v>37</v>
      </c>
      <c r="AX137" s="11" t="s">
        <v>79</v>
      </c>
      <c r="AY137" s="213" t="s">
        <v>126</v>
      </c>
    </row>
    <row r="138" spans="2:65" s="1" customFormat="1" ht="22.5" customHeight="1">
      <c r="B138" s="38"/>
      <c r="C138" s="214" t="s">
        <v>266</v>
      </c>
      <c r="D138" s="214" t="s">
        <v>174</v>
      </c>
      <c r="E138" s="215" t="s">
        <v>323</v>
      </c>
      <c r="F138" s="216" t="s">
        <v>324</v>
      </c>
      <c r="G138" s="217" t="s">
        <v>141</v>
      </c>
      <c r="H138" s="218">
        <v>2</v>
      </c>
      <c r="I138" s="219"/>
      <c r="J138" s="220">
        <f>ROUND(I138*H138,2)</f>
        <v>0</v>
      </c>
      <c r="K138" s="216" t="s">
        <v>21</v>
      </c>
      <c r="L138" s="221"/>
      <c r="M138" s="222" t="s">
        <v>21</v>
      </c>
      <c r="N138" s="223" t="s">
        <v>45</v>
      </c>
      <c r="O138" s="39"/>
      <c r="P138" s="199">
        <f>O138*H138</f>
        <v>0</v>
      </c>
      <c r="Q138" s="199">
        <v>0.0065</v>
      </c>
      <c r="R138" s="199">
        <f>Q138*H138</f>
        <v>0.013</v>
      </c>
      <c r="S138" s="199">
        <v>0</v>
      </c>
      <c r="T138" s="200">
        <f>S138*H138</f>
        <v>0</v>
      </c>
      <c r="AR138" s="21" t="s">
        <v>160</v>
      </c>
      <c r="AT138" s="21" t="s">
        <v>174</v>
      </c>
      <c r="AU138" s="21" t="s">
        <v>83</v>
      </c>
      <c r="AY138" s="21" t="s">
        <v>126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1" t="s">
        <v>79</v>
      </c>
      <c r="BK138" s="201">
        <f>ROUND(I138*H138,2)</f>
        <v>0</v>
      </c>
      <c r="BL138" s="21" t="s">
        <v>133</v>
      </c>
      <c r="BM138" s="21" t="s">
        <v>392</v>
      </c>
    </row>
    <row r="139" spans="2:51" s="11" customFormat="1" ht="13.5">
      <c r="B139" s="202"/>
      <c r="C139" s="203"/>
      <c r="D139" s="204" t="s">
        <v>143</v>
      </c>
      <c r="E139" s="205" t="s">
        <v>21</v>
      </c>
      <c r="F139" s="206" t="s">
        <v>393</v>
      </c>
      <c r="G139" s="203"/>
      <c r="H139" s="207">
        <v>2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143</v>
      </c>
      <c r="AU139" s="213" t="s">
        <v>83</v>
      </c>
      <c r="AV139" s="11" t="s">
        <v>83</v>
      </c>
      <c r="AW139" s="11" t="s">
        <v>37</v>
      </c>
      <c r="AX139" s="11" t="s">
        <v>79</v>
      </c>
      <c r="AY139" s="213" t="s">
        <v>126</v>
      </c>
    </row>
    <row r="140" spans="2:65" s="1" customFormat="1" ht="22.5" customHeight="1">
      <c r="B140" s="38"/>
      <c r="C140" s="190" t="s">
        <v>273</v>
      </c>
      <c r="D140" s="190" t="s">
        <v>128</v>
      </c>
      <c r="E140" s="191" t="s">
        <v>372</v>
      </c>
      <c r="F140" s="192" t="s">
        <v>373</v>
      </c>
      <c r="G140" s="193" t="s">
        <v>374</v>
      </c>
      <c r="H140" s="194">
        <v>32</v>
      </c>
      <c r="I140" s="195"/>
      <c r="J140" s="196">
        <f>ROUND(I140*H140,2)</f>
        <v>0</v>
      </c>
      <c r="K140" s="192" t="s">
        <v>21</v>
      </c>
      <c r="L140" s="58"/>
      <c r="M140" s="197" t="s">
        <v>21</v>
      </c>
      <c r="N140" s="198" t="s">
        <v>45</v>
      </c>
      <c r="O140" s="39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1" t="s">
        <v>133</v>
      </c>
      <c r="AT140" s="21" t="s">
        <v>128</v>
      </c>
      <c r="AU140" s="21" t="s">
        <v>83</v>
      </c>
      <c r="AY140" s="21" t="s">
        <v>126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1" t="s">
        <v>79</v>
      </c>
      <c r="BK140" s="201">
        <f>ROUND(I140*H140,2)</f>
        <v>0</v>
      </c>
      <c r="BL140" s="21" t="s">
        <v>133</v>
      </c>
      <c r="BM140" s="21" t="s">
        <v>394</v>
      </c>
    </row>
    <row r="141" spans="2:51" s="11" customFormat="1" ht="13.5">
      <c r="B141" s="202"/>
      <c r="C141" s="203"/>
      <c r="D141" s="204" t="s">
        <v>143</v>
      </c>
      <c r="E141" s="203"/>
      <c r="F141" s="206" t="s">
        <v>376</v>
      </c>
      <c r="G141" s="203"/>
      <c r="H141" s="207">
        <v>32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143</v>
      </c>
      <c r="AU141" s="213" t="s">
        <v>83</v>
      </c>
      <c r="AV141" s="11" t="s">
        <v>83</v>
      </c>
      <c r="AW141" s="11" t="s">
        <v>6</v>
      </c>
      <c r="AX141" s="11" t="s">
        <v>79</v>
      </c>
      <c r="AY141" s="213" t="s">
        <v>126</v>
      </c>
    </row>
    <row r="142" spans="2:65" s="1" customFormat="1" ht="22.5" customHeight="1">
      <c r="B142" s="38"/>
      <c r="C142" s="190" t="s">
        <v>281</v>
      </c>
      <c r="D142" s="190" t="s">
        <v>128</v>
      </c>
      <c r="E142" s="191" t="s">
        <v>327</v>
      </c>
      <c r="F142" s="192" t="s">
        <v>328</v>
      </c>
      <c r="G142" s="193" t="s">
        <v>141</v>
      </c>
      <c r="H142" s="194">
        <v>10</v>
      </c>
      <c r="I142" s="195"/>
      <c r="J142" s="196">
        <f>ROUND(I142*H142,2)</f>
        <v>0</v>
      </c>
      <c r="K142" s="192" t="s">
        <v>132</v>
      </c>
      <c r="L142" s="58"/>
      <c r="M142" s="197" t="s">
        <v>21</v>
      </c>
      <c r="N142" s="198" t="s">
        <v>45</v>
      </c>
      <c r="O142" s="39"/>
      <c r="P142" s="199">
        <f>O142*H142</f>
        <v>0</v>
      </c>
      <c r="Q142" s="199">
        <v>5.2E-05</v>
      </c>
      <c r="R142" s="199">
        <f>Q142*H142</f>
        <v>0.00052</v>
      </c>
      <c r="S142" s="199">
        <v>0</v>
      </c>
      <c r="T142" s="200">
        <f>S142*H142</f>
        <v>0</v>
      </c>
      <c r="AR142" s="21" t="s">
        <v>133</v>
      </c>
      <c r="AT142" s="21" t="s">
        <v>128</v>
      </c>
      <c r="AU142" s="21" t="s">
        <v>83</v>
      </c>
      <c r="AY142" s="21" t="s">
        <v>126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1" t="s">
        <v>79</v>
      </c>
      <c r="BK142" s="201">
        <f>ROUND(I142*H142,2)</f>
        <v>0</v>
      </c>
      <c r="BL142" s="21" t="s">
        <v>133</v>
      </c>
      <c r="BM142" s="21" t="s">
        <v>395</v>
      </c>
    </row>
    <row r="143" spans="2:51" s="11" customFormat="1" ht="13.5">
      <c r="B143" s="202"/>
      <c r="C143" s="203"/>
      <c r="D143" s="204" t="s">
        <v>143</v>
      </c>
      <c r="E143" s="205" t="s">
        <v>21</v>
      </c>
      <c r="F143" s="206" t="s">
        <v>396</v>
      </c>
      <c r="G143" s="203"/>
      <c r="H143" s="207">
        <v>10</v>
      </c>
      <c r="I143" s="208"/>
      <c r="J143" s="203"/>
      <c r="K143" s="203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143</v>
      </c>
      <c r="AU143" s="213" t="s">
        <v>83</v>
      </c>
      <c r="AV143" s="11" t="s">
        <v>83</v>
      </c>
      <c r="AW143" s="11" t="s">
        <v>37</v>
      </c>
      <c r="AX143" s="11" t="s">
        <v>79</v>
      </c>
      <c r="AY143" s="213" t="s">
        <v>126</v>
      </c>
    </row>
    <row r="144" spans="2:65" s="1" customFormat="1" ht="22.5" customHeight="1">
      <c r="B144" s="38"/>
      <c r="C144" s="214" t="s">
        <v>286</v>
      </c>
      <c r="D144" s="214" t="s">
        <v>174</v>
      </c>
      <c r="E144" s="215" t="s">
        <v>330</v>
      </c>
      <c r="F144" s="216" t="s">
        <v>331</v>
      </c>
      <c r="G144" s="217" t="s">
        <v>141</v>
      </c>
      <c r="H144" s="218">
        <v>10</v>
      </c>
      <c r="I144" s="219"/>
      <c r="J144" s="220">
        <f>ROUND(I144*H144,2)</f>
        <v>0</v>
      </c>
      <c r="K144" s="216" t="s">
        <v>21</v>
      </c>
      <c r="L144" s="221"/>
      <c r="M144" s="222" t="s">
        <v>21</v>
      </c>
      <c r="N144" s="223" t="s">
        <v>45</v>
      </c>
      <c r="O144" s="39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1" t="s">
        <v>160</v>
      </c>
      <c r="AT144" s="21" t="s">
        <v>174</v>
      </c>
      <c r="AU144" s="21" t="s">
        <v>83</v>
      </c>
      <c r="AY144" s="21" t="s">
        <v>126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1" t="s">
        <v>79</v>
      </c>
      <c r="BK144" s="201">
        <f>ROUND(I144*H144,2)</f>
        <v>0</v>
      </c>
      <c r="BL144" s="21" t="s">
        <v>133</v>
      </c>
      <c r="BM144" s="21" t="s">
        <v>397</v>
      </c>
    </row>
    <row r="145" spans="2:65" s="1" customFormat="1" ht="31.5" customHeight="1">
      <c r="B145" s="38"/>
      <c r="C145" s="190" t="s">
        <v>398</v>
      </c>
      <c r="D145" s="190" t="s">
        <v>128</v>
      </c>
      <c r="E145" s="191" t="s">
        <v>336</v>
      </c>
      <c r="F145" s="192" t="s">
        <v>337</v>
      </c>
      <c r="G145" s="193" t="s">
        <v>141</v>
      </c>
      <c r="H145" s="194">
        <v>10</v>
      </c>
      <c r="I145" s="195"/>
      <c r="J145" s="196">
        <f>ROUND(I145*H145,2)</f>
        <v>0</v>
      </c>
      <c r="K145" s="192" t="s">
        <v>132</v>
      </c>
      <c r="L145" s="58"/>
      <c r="M145" s="197" t="s">
        <v>21</v>
      </c>
      <c r="N145" s="198" t="s">
        <v>45</v>
      </c>
      <c r="O145" s="39"/>
      <c r="P145" s="199">
        <f>O145*H145</f>
        <v>0</v>
      </c>
      <c r="Q145" s="199">
        <v>0.0020824</v>
      </c>
      <c r="R145" s="199">
        <f>Q145*H145</f>
        <v>0.020824</v>
      </c>
      <c r="S145" s="199">
        <v>0</v>
      </c>
      <c r="T145" s="200">
        <f>S145*H145</f>
        <v>0</v>
      </c>
      <c r="AR145" s="21" t="s">
        <v>133</v>
      </c>
      <c r="AT145" s="21" t="s">
        <v>128</v>
      </c>
      <c r="AU145" s="21" t="s">
        <v>83</v>
      </c>
      <c r="AY145" s="21" t="s">
        <v>126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1" t="s">
        <v>79</v>
      </c>
      <c r="BK145" s="201">
        <f>ROUND(I145*H145,2)</f>
        <v>0</v>
      </c>
      <c r="BL145" s="21" t="s">
        <v>133</v>
      </c>
      <c r="BM145" s="21" t="s">
        <v>399</v>
      </c>
    </row>
    <row r="146" spans="2:51" s="11" customFormat="1" ht="13.5">
      <c r="B146" s="202"/>
      <c r="C146" s="203"/>
      <c r="D146" s="204" t="s">
        <v>143</v>
      </c>
      <c r="E146" s="205" t="s">
        <v>21</v>
      </c>
      <c r="F146" s="206" t="s">
        <v>396</v>
      </c>
      <c r="G146" s="203"/>
      <c r="H146" s="207">
        <v>10</v>
      </c>
      <c r="I146" s="208"/>
      <c r="J146" s="203"/>
      <c r="K146" s="203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143</v>
      </c>
      <c r="AU146" s="213" t="s">
        <v>83</v>
      </c>
      <c r="AV146" s="11" t="s">
        <v>83</v>
      </c>
      <c r="AW146" s="11" t="s">
        <v>37</v>
      </c>
      <c r="AX146" s="11" t="s">
        <v>79</v>
      </c>
      <c r="AY146" s="213" t="s">
        <v>126</v>
      </c>
    </row>
    <row r="147" spans="2:65" s="1" customFormat="1" ht="31.5" customHeight="1">
      <c r="B147" s="38"/>
      <c r="C147" s="190" t="s">
        <v>400</v>
      </c>
      <c r="D147" s="190" t="s">
        <v>128</v>
      </c>
      <c r="E147" s="191" t="s">
        <v>346</v>
      </c>
      <c r="F147" s="192" t="s">
        <v>347</v>
      </c>
      <c r="G147" s="193" t="s">
        <v>276</v>
      </c>
      <c r="H147" s="194">
        <v>0.054</v>
      </c>
      <c r="I147" s="195"/>
      <c r="J147" s="196">
        <f>ROUND(I147*H147,2)</f>
        <v>0</v>
      </c>
      <c r="K147" s="192" t="s">
        <v>132</v>
      </c>
      <c r="L147" s="58"/>
      <c r="M147" s="197" t="s">
        <v>21</v>
      </c>
      <c r="N147" s="198" t="s">
        <v>45</v>
      </c>
      <c r="O147" s="39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1" t="s">
        <v>133</v>
      </c>
      <c r="AT147" s="21" t="s">
        <v>128</v>
      </c>
      <c r="AU147" s="21" t="s">
        <v>83</v>
      </c>
      <c r="AY147" s="21" t="s">
        <v>126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1" t="s">
        <v>79</v>
      </c>
      <c r="BK147" s="201">
        <f>ROUND(I147*H147,2)</f>
        <v>0</v>
      </c>
      <c r="BL147" s="21" t="s">
        <v>133</v>
      </c>
      <c r="BM147" s="21" t="s">
        <v>401</v>
      </c>
    </row>
    <row r="148" spans="2:63" s="10" customFormat="1" ht="29.85" customHeight="1">
      <c r="B148" s="173"/>
      <c r="C148" s="174"/>
      <c r="D148" s="187" t="s">
        <v>73</v>
      </c>
      <c r="E148" s="188" t="s">
        <v>402</v>
      </c>
      <c r="F148" s="188" t="s">
        <v>403</v>
      </c>
      <c r="G148" s="174"/>
      <c r="H148" s="174"/>
      <c r="I148" s="177"/>
      <c r="J148" s="189">
        <f>BK148</f>
        <v>0</v>
      </c>
      <c r="K148" s="174"/>
      <c r="L148" s="179"/>
      <c r="M148" s="180"/>
      <c r="N148" s="181"/>
      <c r="O148" s="181"/>
      <c r="P148" s="182">
        <f>SUM(P149:P160)</f>
        <v>0</v>
      </c>
      <c r="Q148" s="181"/>
      <c r="R148" s="182">
        <f>SUM(R149:R160)</f>
        <v>0.011</v>
      </c>
      <c r="S148" s="181"/>
      <c r="T148" s="183">
        <f>SUM(T149:T160)</f>
        <v>0</v>
      </c>
      <c r="AR148" s="184" t="s">
        <v>79</v>
      </c>
      <c r="AT148" s="185" t="s">
        <v>73</v>
      </c>
      <c r="AU148" s="185" t="s">
        <v>79</v>
      </c>
      <c r="AY148" s="184" t="s">
        <v>126</v>
      </c>
      <c r="BK148" s="186">
        <f>SUM(BK149:BK160)</f>
        <v>0</v>
      </c>
    </row>
    <row r="149" spans="2:65" s="1" customFormat="1" ht="31.5" customHeight="1">
      <c r="B149" s="38"/>
      <c r="C149" s="190" t="s">
        <v>404</v>
      </c>
      <c r="D149" s="190" t="s">
        <v>128</v>
      </c>
      <c r="E149" s="191" t="s">
        <v>351</v>
      </c>
      <c r="F149" s="192" t="s">
        <v>352</v>
      </c>
      <c r="G149" s="193" t="s">
        <v>353</v>
      </c>
      <c r="H149" s="194">
        <v>3.52</v>
      </c>
      <c r="I149" s="195"/>
      <c r="J149" s="196">
        <f>ROUND(I149*H149,2)</f>
        <v>0</v>
      </c>
      <c r="K149" s="192" t="s">
        <v>132</v>
      </c>
      <c r="L149" s="58"/>
      <c r="M149" s="197" t="s">
        <v>21</v>
      </c>
      <c r="N149" s="198" t="s">
        <v>45</v>
      </c>
      <c r="O149" s="39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AR149" s="21" t="s">
        <v>133</v>
      </c>
      <c r="AT149" s="21" t="s">
        <v>128</v>
      </c>
      <c r="AU149" s="21" t="s">
        <v>83</v>
      </c>
      <c r="AY149" s="21" t="s">
        <v>126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1" t="s">
        <v>79</v>
      </c>
      <c r="BK149" s="201">
        <f>ROUND(I149*H149,2)</f>
        <v>0</v>
      </c>
      <c r="BL149" s="21" t="s">
        <v>133</v>
      </c>
      <c r="BM149" s="21" t="s">
        <v>405</v>
      </c>
    </row>
    <row r="150" spans="2:51" s="11" customFormat="1" ht="13.5">
      <c r="B150" s="202"/>
      <c r="C150" s="203"/>
      <c r="D150" s="204" t="s">
        <v>143</v>
      </c>
      <c r="E150" s="203"/>
      <c r="F150" s="206" t="s">
        <v>355</v>
      </c>
      <c r="G150" s="203"/>
      <c r="H150" s="207">
        <v>3.52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143</v>
      </c>
      <c r="AU150" s="213" t="s">
        <v>83</v>
      </c>
      <c r="AV150" s="11" t="s">
        <v>83</v>
      </c>
      <c r="AW150" s="11" t="s">
        <v>6</v>
      </c>
      <c r="AX150" s="11" t="s">
        <v>79</v>
      </c>
      <c r="AY150" s="213" t="s">
        <v>126</v>
      </c>
    </row>
    <row r="151" spans="2:65" s="1" customFormat="1" ht="22.5" customHeight="1">
      <c r="B151" s="38"/>
      <c r="C151" s="190" t="s">
        <v>406</v>
      </c>
      <c r="D151" s="190" t="s">
        <v>128</v>
      </c>
      <c r="E151" s="191" t="s">
        <v>356</v>
      </c>
      <c r="F151" s="192" t="s">
        <v>357</v>
      </c>
      <c r="G151" s="193" t="s">
        <v>137</v>
      </c>
      <c r="H151" s="194">
        <v>13.2</v>
      </c>
      <c r="I151" s="195"/>
      <c r="J151" s="196">
        <f>ROUND(I151*H151,2)</f>
        <v>0</v>
      </c>
      <c r="K151" s="192" t="s">
        <v>132</v>
      </c>
      <c r="L151" s="58"/>
      <c r="M151" s="197" t="s">
        <v>21</v>
      </c>
      <c r="N151" s="198" t="s">
        <v>45</v>
      </c>
      <c r="O151" s="39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1" t="s">
        <v>133</v>
      </c>
      <c r="AT151" s="21" t="s">
        <v>128</v>
      </c>
      <c r="AU151" s="21" t="s">
        <v>83</v>
      </c>
      <c r="AY151" s="21" t="s">
        <v>126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1" t="s">
        <v>79</v>
      </c>
      <c r="BK151" s="201">
        <f>ROUND(I151*H151,2)</f>
        <v>0</v>
      </c>
      <c r="BL151" s="21" t="s">
        <v>133</v>
      </c>
      <c r="BM151" s="21" t="s">
        <v>407</v>
      </c>
    </row>
    <row r="152" spans="2:51" s="11" customFormat="1" ht="13.5">
      <c r="B152" s="202"/>
      <c r="C152" s="203"/>
      <c r="D152" s="204" t="s">
        <v>143</v>
      </c>
      <c r="E152" s="205" t="s">
        <v>21</v>
      </c>
      <c r="F152" s="206" t="s">
        <v>386</v>
      </c>
      <c r="G152" s="203"/>
      <c r="H152" s="207">
        <v>13.2</v>
      </c>
      <c r="I152" s="208"/>
      <c r="J152" s="203"/>
      <c r="K152" s="203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143</v>
      </c>
      <c r="AU152" s="213" t="s">
        <v>83</v>
      </c>
      <c r="AV152" s="11" t="s">
        <v>83</v>
      </c>
      <c r="AW152" s="11" t="s">
        <v>37</v>
      </c>
      <c r="AX152" s="11" t="s">
        <v>79</v>
      </c>
      <c r="AY152" s="213" t="s">
        <v>126</v>
      </c>
    </row>
    <row r="153" spans="2:65" s="1" customFormat="1" ht="22.5" customHeight="1">
      <c r="B153" s="38"/>
      <c r="C153" s="190" t="s">
        <v>408</v>
      </c>
      <c r="D153" s="190" t="s">
        <v>128</v>
      </c>
      <c r="E153" s="191" t="s">
        <v>360</v>
      </c>
      <c r="F153" s="192" t="s">
        <v>361</v>
      </c>
      <c r="G153" s="193" t="s">
        <v>137</v>
      </c>
      <c r="H153" s="194">
        <v>13.2</v>
      </c>
      <c r="I153" s="195"/>
      <c r="J153" s="196">
        <f>ROUND(I153*H153,2)</f>
        <v>0</v>
      </c>
      <c r="K153" s="192" t="s">
        <v>132</v>
      </c>
      <c r="L153" s="58"/>
      <c r="M153" s="197" t="s">
        <v>21</v>
      </c>
      <c r="N153" s="198" t="s">
        <v>45</v>
      </c>
      <c r="O153" s="39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AR153" s="21" t="s">
        <v>133</v>
      </c>
      <c r="AT153" s="21" t="s">
        <v>128</v>
      </c>
      <c r="AU153" s="21" t="s">
        <v>83</v>
      </c>
      <c r="AY153" s="21" t="s">
        <v>126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1" t="s">
        <v>79</v>
      </c>
      <c r="BK153" s="201">
        <f>ROUND(I153*H153,2)</f>
        <v>0</v>
      </c>
      <c r="BL153" s="21" t="s">
        <v>133</v>
      </c>
      <c r="BM153" s="21" t="s">
        <v>409</v>
      </c>
    </row>
    <row r="154" spans="2:65" s="1" customFormat="1" ht="22.5" customHeight="1">
      <c r="B154" s="38"/>
      <c r="C154" s="190" t="s">
        <v>410</v>
      </c>
      <c r="D154" s="190" t="s">
        <v>128</v>
      </c>
      <c r="E154" s="191" t="s">
        <v>363</v>
      </c>
      <c r="F154" s="192" t="s">
        <v>364</v>
      </c>
      <c r="G154" s="193" t="s">
        <v>137</v>
      </c>
      <c r="H154" s="194">
        <v>52.8</v>
      </c>
      <c r="I154" s="195"/>
      <c r="J154" s="196">
        <f>ROUND(I154*H154,2)</f>
        <v>0</v>
      </c>
      <c r="K154" s="192" t="s">
        <v>132</v>
      </c>
      <c r="L154" s="58"/>
      <c r="M154" s="197" t="s">
        <v>21</v>
      </c>
      <c r="N154" s="198" t="s">
        <v>45</v>
      </c>
      <c r="O154" s="39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AR154" s="21" t="s">
        <v>133</v>
      </c>
      <c r="AT154" s="21" t="s">
        <v>128</v>
      </c>
      <c r="AU154" s="21" t="s">
        <v>83</v>
      </c>
      <c r="AY154" s="21" t="s">
        <v>126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1" t="s">
        <v>79</v>
      </c>
      <c r="BK154" s="201">
        <f>ROUND(I154*H154,2)</f>
        <v>0</v>
      </c>
      <c r="BL154" s="21" t="s">
        <v>133</v>
      </c>
      <c r="BM154" s="21" t="s">
        <v>411</v>
      </c>
    </row>
    <row r="155" spans="2:51" s="11" customFormat="1" ht="13.5">
      <c r="B155" s="202"/>
      <c r="C155" s="203"/>
      <c r="D155" s="204" t="s">
        <v>143</v>
      </c>
      <c r="E155" s="203"/>
      <c r="F155" s="206" t="s">
        <v>389</v>
      </c>
      <c r="G155" s="203"/>
      <c r="H155" s="207">
        <v>52.8</v>
      </c>
      <c r="I155" s="208"/>
      <c r="J155" s="203"/>
      <c r="K155" s="203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143</v>
      </c>
      <c r="AU155" s="213" t="s">
        <v>83</v>
      </c>
      <c r="AV155" s="11" t="s">
        <v>83</v>
      </c>
      <c r="AW155" s="11" t="s">
        <v>6</v>
      </c>
      <c r="AX155" s="11" t="s">
        <v>79</v>
      </c>
      <c r="AY155" s="213" t="s">
        <v>126</v>
      </c>
    </row>
    <row r="156" spans="2:65" s="1" customFormat="1" ht="22.5" customHeight="1">
      <c r="B156" s="38"/>
      <c r="C156" s="190" t="s">
        <v>412</v>
      </c>
      <c r="D156" s="190" t="s">
        <v>128</v>
      </c>
      <c r="E156" s="191" t="s">
        <v>413</v>
      </c>
      <c r="F156" s="192" t="s">
        <v>414</v>
      </c>
      <c r="G156" s="193" t="s">
        <v>141</v>
      </c>
      <c r="H156" s="194">
        <v>44</v>
      </c>
      <c r="I156" s="195"/>
      <c r="J156" s="196">
        <f>ROUND(I156*H156,2)</f>
        <v>0</v>
      </c>
      <c r="K156" s="192" t="s">
        <v>132</v>
      </c>
      <c r="L156" s="58"/>
      <c r="M156" s="197" t="s">
        <v>21</v>
      </c>
      <c r="N156" s="198" t="s">
        <v>45</v>
      </c>
      <c r="O156" s="39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1" t="s">
        <v>133</v>
      </c>
      <c r="AT156" s="21" t="s">
        <v>128</v>
      </c>
      <c r="AU156" s="21" t="s">
        <v>83</v>
      </c>
      <c r="AY156" s="21" t="s">
        <v>126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1" t="s">
        <v>79</v>
      </c>
      <c r="BK156" s="201">
        <f>ROUND(I156*H156,2)</f>
        <v>0</v>
      </c>
      <c r="BL156" s="21" t="s">
        <v>133</v>
      </c>
      <c r="BM156" s="21" t="s">
        <v>415</v>
      </c>
    </row>
    <row r="157" spans="2:65" s="1" customFormat="1" ht="31.5" customHeight="1">
      <c r="B157" s="38"/>
      <c r="C157" s="190" t="s">
        <v>416</v>
      </c>
      <c r="D157" s="190" t="s">
        <v>128</v>
      </c>
      <c r="E157" s="191" t="s">
        <v>417</v>
      </c>
      <c r="F157" s="192" t="s">
        <v>418</v>
      </c>
      <c r="G157" s="193" t="s">
        <v>141</v>
      </c>
      <c r="H157" s="194">
        <v>44</v>
      </c>
      <c r="I157" s="195"/>
      <c r="J157" s="196">
        <f>ROUND(I157*H157,2)</f>
        <v>0</v>
      </c>
      <c r="K157" s="192" t="s">
        <v>132</v>
      </c>
      <c r="L157" s="58"/>
      <c r="M157" s="197" t="s">
        <v>21</v>
      </c>
      <c r="N157" s="198" t="s">
        <v>45</v>
      </c>
      <c r="O157" s="39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AR157" s="21" t="s">
        <v>133</v>
      </c>
      <c r="AT157" s="21" t="s">
        <v>128</v>
      </c>
      <c r="AU157" s="21" t="s">
        <v>83</v>
      </c>
      <c r="AY157" s="21" t="s">
        <v>126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1" t="s">
        <v>79</v>
      </c>
      <c r="BK157" s="201">
        <f>ROUND(I157*H157,2)</f>
        <v>0</v>
      </c>
      <c r="BL157" s="21" t="s">
        <v>133</v>
      </c>
      <c r="BM157" s="21" t="s">
        <v>419</v>
      </c>
    </row>
    <row r="158" spans="2:65" s="1" customFormat="1" ht="31.5" customHeight="1">
      <c r="B158" s="38"/>
      <c r="C158" s="190" t="s">
        <v>420</v>
      </c>
      <c r="D158" s="190" t="s">
        <v>128</v>
      </c>
      <c r="E158" s="191" t="s">
        <v>421</v>
      </c>
      <c r="F158" s="192" t="s">
        <v>422</v>
      </c>
      <c r="G158" s="193" t="s">
        <v>141</v>
      </c>
      <c r="H158" s="194">
        <v>44</v>
      </c>
      <c r="I158" s="195"/>
      <c r="J158" s="196">
        <f>ROUND(I158*H158,2)</f>
        <v>0</v>
      </c>
      <c r="K158" s="192" t="s">
        <v>21</v>
      </c>
      <c r="L158" s="58"/>
      <c r="M158" s="197" t="s">
        <v>21</v>
      </c>
      <c r="N158" s="198" t="s">
        <v>45</v>
      </c>
      <c r="O158" s="39"/>
      <c r="P158" s="199">
        <f>O158*H158</f>
        <v>0</v>
      </c>
      <c r="Q158" s="199">
        <v>0.00025</v>
      </c>
      <c r="R158" s="199">
        <f>Q158*H158</f>
        <v>0.011</v>
      </c>
      <c r="S158" s="199">
        <v>0</v>
      </c>
      <c r="T158" s="200">
        <f>S158*H158</f>
        <v>0</v>
      </c>
      <c r="AR158" s="21" t="s">
        <v>133</v>
      </c>
      <c r="AT158" s="21" t="s">
        <v>128</v>
      </c>
      <c r="AU158" s="21" t="s">
        <v>83</v>
      </c>
      <c r="AY158" s="21" t="s">
        <v>126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1" t="s">
        <v>79</v>
      </c>
      <c r="BK158" s="201">
        <f>ROUND(I158*H158,2)</f>
        <v>0</v>
      </c>
      <c r="BL158" s="21" t="s">
        <v>133</v>
      </c>
      <c r="BM158" s="21" t="s">
        <v>423</v>
      </c>
    </row>
    <row r="159" spans="2:65" s="1" customFormat="1" ht="22.5" customHeight="1">
      <c r="B159" s="38"/>
      <c r="C159" s="190" t="s">
        <v>424</v>
      </c>
      <c r="D159" s="190" t="s">
        <v>128</v>
      </c>
      <c r="E159" s="191" t="s">
        <v>333</v>
      </c>
      <c r="F159" s="192" t="s">
        <v>334</v>
      </c>
      <c r="G159" s="193" t="s">
        <v>141</v>
      </c>
      <c r="H159" s="194">
        <v>44</v>
      </c>
      <c r="I159" s="195"/>
      <c r="J159" s="196">
        <f>ROUND(I159*H159,2)</f>
        <v>0</v>
      </c>
      <c r="K159" s="192" t="s">
        <v>132</v>
      </c>
      <c r="L159" s="58"/>
      <c r="M159" s="197" t="s">
        <v>21</v>
      </c>
      <c r="N159" s="198" t="s">
        <v>45</v>
      </c>
      <c r="O159" s="39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1" t="s">
        <v>133</v>
      </c>
      <c r="AT159" s="21" t="s">
        <v>128</v>
      </c>
      <c r="AU159" s="21" t="s">
        <v>83</v>
      </c>
      <c r="AY159" s="21" t="s">
        <v>126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1" t="s">
        <v>79</v>
      </c>
      <c r="BK159" s="201">
        <f>ROUND(I159*H159,2)</f>
        <v>0</v>
      </c>
      <c r="BL159" s="21" t="s">
        <v>133</v>
      </c>
      <c r="BM159" s="21" t="s">
        <v>425</v>
      </c>
    </row>
    <row r="160" spans="2:65" s="1" customFormat="1" ht="31.5" customHeight="1">
      <c r="B160" s="38"/>
      <c r="C160" s="190" t="s">
        <v>426</v>
      </c>
      <c r="D160" s="190" t="s">
        <v>128</v>
      </c>
      <c r="E160" s="191" t="s">
        <v>346</v>
      </c>
      <c r="F160" s="192" t="s">
        <v>347</v>
      </c>
      <c r="G160" s="193" t="s">
        <v>276</v>
      </c>
      <c r="H160" s="194">
        <v>0.011</v>
      </c>
      <c r="I160" s="195"/>
      <c r="J160" s="196">
        <f>ROUND(I160*H160,2)</f>
        <v>0</v>
      </c>
      <c r="K160" s="192" t="s">
        <v>132</v>
      </c>
      <c r="L160" s="58"/>
      <c r="M160" s="197" t="s">
        <v>21</v>
      </c>
      <c r="N160" s="232" t="s">
        <v>45</v>
      </c>
      <c r="O160" s="229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1" t="s">
        <v>133</v>
      </c>
      <c r="AT160" s="21" t="s">
        <v>128</v>
      </c>
      <c r="AU160" s="21" t="s">
        <v>83</v>
      </c>
      <c r="AY160" s="21" t="s">
        <v>126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1" t="s">
        <v>79</v>
      </c>
      <c r="BK160" s="201">
        <f>ROUND(I160*H160,2)</f>
        <v>0</v>
      </c>
      <c r="BL160" s="21" t="s">
        <v>133</v>
      </c>
      <c r="BM160" s="21" t="s">
        <v>427</v>
      </c>
    </row>
    <row r="161" spans="2:12" s="1" customFormat="1" ht="6.95" customHeight="1">
      <c r="B161" s="53"/>
      <c r="C161" s="54"/>
      <c r="D161" s="54"/>
      <c r="E161" s="54"/>
      <c r="F161" s="54"/>
      <c r="G161" s="54"/>
      <c r="H161" s="54"/>
      <c r="I161" s="136"/>
      <c r="J161" s="54"/>
      <c r="K161" s="54"/>
      <c r="L161" s="58"/>
    </row>
  </sheetData>
  <autoFilter ref="C80:K16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90</v>
      </c>
      <c r="G1" s="358" t="s">
        <v>91</v>
      </c>
      <c r="H1" s="358"/>
      <c r="I1" s="112"/>
      <c r="J1" s="111" t="s">
        <v>92</v>
      </c>
      <c r="K1" s="110" t="s">
        <v>93</v>
      </c>
      <c r="L1" s="111" t="s">
        <v>94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1" t="s">
        <v>89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83</v>
      </c>
    </row>
    <row r="4" spans="2:46" ht="36.95" customHeight="1">
      <c r="B4" s="25"/>
      <c r="C4" s="26"/>
      <c r="D4" s="27" t="s">
        <v>95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1" t="str">
        <f>'Rekapitulace stavby'!K6</f>
        <v>Výstava  polní cesty VPC 5 R v k.ú. Šemnice</v>
      </c>
      <c r="F7" s="352"/>
      <c r="G7" s="352"/>
      <c r="H7" s="352"/>
      <c r="I7" s="114"/>
      <c r="J7" s="26"/>
      <c r="K7" s="28"/>
    </row>
    <row r="8" spans="2:11" s="1" customFormat="1" ht="13.5">
      <c r="B8" s="38"/>
      <c r="C8" s="39"/>
      <c r="D8" s="34" t="s">
        <v>96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3" t="s">
        <v>428</v>
      </c>
      <c r="F9" s="354"/>
      <c r="G9" s="354"/>
      <c r="H9" s="354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23. 6. 2017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6" t="s">
        <v>28</v>
      </c>
      <c r="J20" s="32" t="s">
        <v>35</v>
      </c>
      <c r="K20" s="42"/>
    </row>
    <row r="21" spans="2:11" s="1" customFormat="1" ht="18" customHeight="1">
      <c r="B21" s="38"/>
      <c r="C21" s="39"/>
      <c r="D21" s="39"/>
      <c r="E21" s="32" t="s">
        <v>36</v>
      </c>
      <c r="F21" s="39"/>
      <c r="G21" s="39"/>
      <c r="H21" s="39"/>
      <c r="I21" s="116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38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20" t="s">
        <v>21</v>
      </c>
      <c r="F24" s="320"/>
      <c r="G24" s="320"/>
      <c r="H24" s="320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40</v>
      </c>
      <c r="E27" s="39"/>
      <c r="F27" s="39"/>
      <c r="G27" s="39"/>
      <c r="H27" s="39"/>
      <c r="I27" s="115"/>
      <c r="J27" s="125">
        <f>ROUND(J77,2)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42</v>
      </c>
      <c r="G29" s="39"/>
      <c r="H29" s="39"/>
      <c r="I29" s="126" t="s">
        <v>41</v>
      </c>
      <c r="J29" s="43" t="s">
        <v>43</v>
      </c>
      <c r="K29" s="42"/>
    </row>
    <row r="30" spans="2:11" s="1" customFormat="1" ht="14.45" customHeight="1">
      <c r="B30" s="38"/>
      <c r="C30" s="39"/>
      <c r="D30" s="46" t="s">
        <v>44</v>
      </c>
      <c r="E30" s="46" t="s">
        <v>45</v>
      </c>
      <c r="F30" s="127">
        <f>ROUND(SUM(BE77:BE80),2)</f>
        <v>0</v>
      </c>
      <c r="G30" s="39"/>
      <c r="H30" s="39"/>
      <c r="I30" s="128">
        <v>0.21</v>
      </c>
      <c r="J30" s="127">
        <f>ROUND(ROUND((SUM(BE77:BE80)),2)*I30,2)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46</v>
      </c>
      <c r="F31" s="127">
        <f>ROUND(SUM(BF77:BF80),2)</f>
        <v>0</v>
      </c>
      <c r="G31" s="39"/>
      <c r="H31" s="39"/>
      <c r="I31" s="128">
        <v>0.15</v>
      </c>
      <c r="J31" s="127">
        <f>ROUND(ROUND((SUM(BF77:BF80)),2)*I31,2)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47</v>
      </c>
      <c r="F32" s="127">
        <f>ROUND(SUM(BG77:BG80),2)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48</v>
      </c>
      <c r="F33" s="127">
        <f>ROUND(SUM(BH77:BH80),2)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49</v>
      </c>
      <c r="F34" s="127">
        <f>ROUND(SUM(BI77:BI80),2)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50</v>
      </c>
      <c r="E36" s="76"/>
      <c r="F36" s="76"/>
      <c r="G36" s="131" t="s">
        <v>51</v>
      </c>
      <c r="H36" s="132" t="s">
        <v>52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98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1" t="str">
        <f>E7</f>
        <v>Výstava  polní cesty VPC 5 R v k.ú. Šemnice</v>
      </c>
      <c r="F45" s="352"/>
      <c r="G45" s="352"/>
      <c r="H45" s="352"/>
      <c r="I45" s="115"/>
      <c r="J45" s="39"/>
      <c r="K45" s="42"/>
    </row>
    <row r="46" spans="2:11" s="1" customFormat="1" ht="14.45" customHeight="1">
      <c r="B46" s="38"/>
      <c r="C46" s="34" t="s">
        <v>96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3" t="str">
        <f>E9</f>
        <v>3 - Vedlejší a ostatní náklady</v>
      </c>
      <c r="F47" s="354"/>
      <c r="G47" s="354"/>
      <c r="H47" s="354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 xml:space="preserve">k.ú. Šemnice p. č. 1401 </v>
      </c>
      <c r="G49" s="39"/>
      <c r="H49" s="39"/>
      <c r="I49" s="116" t="s">
        <v>25</v>
      </c>
      <c r="J49" s="117" t="str">
        <f>IF(J12="","",J12)</f>
        <v>23. 6. 2017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ČR–Státní pozemkový úřad, KPÚ pro Karlovarský kraj</v>
      </c>
      <c r="G51" s="39"/>
      <c r="H51" s="39"/>
      <c r="I51" s="116" t="s">
        <v>34</v>
      </c>
      <c r="J51" s="32" t="str">
        <f>E21</f>
        <v>B-PROJEKTY Teplice s.r.o.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99</v>
      </c>
      <c r="D54" s="129"/>
      <c r="E54" s="129"/>
      <c r="F54" s="129"/>
      <c r="G54" s="129"/>
      <c r="H54" s="129"/>
      <c r="I54" s="142"/>
      <c r="J54" s="143" t="s">
        <v>100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101</v>
      </c>
      <c r="D56" s="39"/>
      <c r="E56" s="39"/>
      <c r="F56" s="39"/>
      <c r="G56" s="39"/>
      <c r="H56" s="39"/>
      <c r="I56" s="115"/>
      <c r="J56" s="125">
        <f>J77</f>
        <v>0</v>
      </c>
      <c r="K56" s="42"/>
      <c r="AU56" s="21" t="s">
        <v>102</v>
      </c>
    </row>
    <row r="57" spans="2:11" s="7" customFormat="1" ht="24.95" customHeight="1">
      <c r="B57" s="146"/>
      <c r="C57" s="147"/>
      <c r="D57" s="148" t="s">
        <v>429</v>
      </c>
      <c r="E57" s="149"/>
      <c r="F57" s="149"/>
      <c r="G57" s="149"/>
      <c r="H57" s="149"/>
      <c r="I57" s="150"/>
      <c r="J57" s="151">
        <f>J78</f>
        <v>0</v>
      </c>
      <c r="K57" s="152"/>
    </row>
    <row r="58" spans="2:11" s="1" customFormat="1" ht="21.75" customHeight="1">
      <c r="B58" s="38"/>
      <c r="C58" s="39"/>
      <c r="D58" s="39"/>
      <c r="E58" s="39"/>
      <c r="F58" s="39"/>
      <c r="G58" s="39"/>
      <c r="H58" s="39"/>
      <c r="I58" s="115"/>
      <c r="J58" s="39"/>
      <c r="K58" s="42"/>
    </row>
    <row r="59" spans="2:11" s="1" customFormat="1" ht="6.95" customHeight="1">
      <c r="B59" s="53"/>
      <c r="C59" s="54"/>
      <c r="D59" s="54"/>
      <c r="E59" s="54"/>
      <c r="F59" s="54"/>
      <c r="G59" s="54"/>
      <c r="H59" s="54"/>
      <c r="I59" s="136"/>
      <c r="J59" s="54"/>
      <c r="K59" s="55"/>
    </row>
    <row r="63" spans="2:12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7"/>
      <c r="L63" s="58"/>
    </row>
    <row r="64" spans="2:12" s="1" customFormat="1" ht="36.95" customHeight="1">
      <c r="B64" s="38"/>
      <c r="C64" s="59" t="s">
        <v>110</v>
      </c>
      <c r="D64" s="60"/>
      <c r="E64" s="60"/>
      <c r="F64" s="60"/>
      <c r="G64" s="60"/>
      <c r="H64" s="60"/>
      <c r="I64" s="160"/>
      <c r="J64" s="60"/>
      <c r="K64" s="60"/>
      <c r="L64" s="58"/>
    </row>
    <row r="65" spans="2:12" s="1" customFormat="1" ht="6.95" customHeight="1">
      <c r="B65" s="38"/>
      <c r="C65" s="60"/>
      <c r="D65" s="60"/>
      <c r="E65" s="60"/>
      <c r="F65" s="60"/>
      <c r="G65" s="60"/>
      <c r="H65" s="60"/>
      <c r="I65" s="160"/>
      <c r="J65" s="60"/>
      <c r="K65" s="60"/>
      <c r="L65" s="58"/>
    </row>
    <row r="66" spans="2:12" s="1" customFormat="1" ht="14.45" customHeight="1">
      <c r="B66" s="38"/>
      <c r="C66" s="62" t="s">
        <v>18</v>
      </c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22.5" customHeight="1">
      <c r="B67" s="38"/>
      <c r="C67" s="60"/>
      <c r="D67" s="60"/>
      <c r="E67" s="355" t="str">
        <f>E7</f>
        <v>Výstava  polní cesty VPC 5 R v k.ú. Šemnice</v>
      </c>
      <c r="F67" s="356"/>
      <c r="G67" s="356"/>
      <c r="H67" s="356"/>
      <c r="I67" s="160"/>
      <c r="J67" s="60"/>
      <c r="K67" s="60"/>
      <c r="L67" s="58"/>
    </row>
    <row r="68" spans="2:12" s="1" customFormat="1" ht="14.45" customHeight="1">
      <c r="B68" s="38"/>
      <c r="C68" s="62" t="s">
        <v>96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23.25" customHeight="1">
      <c r="B69" s="38"/>
      <c r="C69" s="60"/>
      <c r="D69" s="60"/>
      <c r="E69" s="331" t="str">
        <f>E9</f>
        <v>3 - Vedlejší a ostatní náklady</v>
      </c>
      <c r="F69" s="357"/>
      <c r="G69" s="357"/>
      <c r="H69" s="357"/>
      <c r="I69" s="160"/>
      <c r="J69" s="60"/>
      <c r="K69" s="60"/>
      <c r="L69" s="58"/>
    </row>
    <row r="70" spans="2:12" s="1" customFormat="1" ht="6.95" customHeight="1">
      <c r="B70" s="38"/>
      <c r="C70" s="60"/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8" customHeight="1">
      <c r="B71" s="38"/>
      <c r="C71" s="62" t="s">
        <v>23</v>
      </c>
      <c r="D71" s="60"/>
      <c r="E71" s="60"/>
      <c r="F71" s="161" t="str">
        <f>F12</f>
        <v xml:space="preserve">k.ú. Šemnice p. č. 1401 </v>
      </c>
      <c r="G71" s="60"/>
      <c r="H71" s="60"/>
      <c r="I71" s="162" t="s">
        <v>25</v>
      </c>
      <c r="J71" s="70" t="str">
        <f>IF(J12="","",J12)</f>
        <v>23. 6. 2017</v>
      </c>
      <c r="K71" s="60"/>
      <c r="L71" s="58"/>
    </row>
    <row r="72" spans="2:12" s="1" customFormat="1" ht="6.95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3.5">
      <c r="B73" s="38"/>
      <c r="C73" s="62" t="s">
        <v>27</v>
      </c>
      <c r="D73" s="60"/>
      <c r="E73" s="60"/>
      <c r="F73" s="161" t="str">
        <f>E15</f>
        <v>ČR–Státní pozemkový úřad, KPÚ pro Karlovarský kraj</v>
      </c>
      <c r="G73" s="60"/>
      <c r="H73" s="60"/>
      <c r="I73" s="162" t="s">
        <v>34</v>
      </c>
      <c r="J73" s="161" t="str">
        <f>E21</f>
        <v>B-PROJEKTY Teplice s.r.o.</v>
      </c>
      <c r="K73" s="60"/>
      <c r="L73" s="58"/>
    </row>
    <row r="74" spans="2:12" s="1" customFormat="1" ht="14.45" customHeight="1">
      <c r="B74" s="38"/>
      <c r="C74" s="62" t="s">
        <v>32</v>
      </c>
      <c r="D74" s="60"/>
      <c r="E74" s="60"/>
      <c r="F74" s="161" t="str">
        <f>IF(E18="","",E18)</f>
        <v/>
      </c>
      <c r="G74" s="60"/>
      <c r="H74" s="60"/>
      <c r="I74" s="160"/>
      <c r="J74" s="60"/>
      <c r="K74" s="60"/>
      <c r="L74" s="58"/>
    </row>
    <row r="75" spans="2:12" s="1" customFormat="1" ht="10.3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20" s="9" customFormat="1" ht="29.25" customHeight="1">
      <c r="B76" s="163"/>
      <c r="C76" s="164" t="s">
        <v>111</v>
      </c>
      <c r="D76" s="165" t="s">
        <v>59</v>
      </c>
      <c r="E76" s="165" t="s">
        <v>55</v>
      </c>
      <c r="F76" s="165" t="s">
        <v>112</v>
      </c>
      <c r="G76" s="165" t="s">
        <v>113</v>
      </c>
      <c r="H76" s="165" t="s">
        <v>114</v>
      </c>
      <c r="I76" s="166" t="s">
        <v>115</v>
      </c>
      <c r="J76" s="165" t="s">
        <v>100</v>
      </c>
      <c r="K76" s="167" t="s">
        <v>116</v>
      </c>
      <c r="L76" s="168"/>
      <c r="M76" s="78" t="s">
        <v>117</v>
      </c>
      <c r="N76" s="79" t="s">
        <v>44</v>
      </c>
      <c r="O76" s="79" t="s">
        <v>118</v>
      </c>
      <c r="P76" s="79" t="s">
        <v>119</v>
      </c>
      <c r="Q76" s="79" t="s">
        <v>120</v>
      </c>
      <c r="R76" s="79" t="s">
        <v>121</v>
      </c>
      <c r="S76" s="79" t="s">
        <v>122</v>
      </c>
      <c r="T76" s="80" t="s">
        <v>123</v>
      </c>
    </row>
    <row r="77" spans="2:63" s="1" customFormat="1" ht="29.25" customHeight="1">
      <c r="B77" s="38"/>
      <c r="C77" s="84" t="s">
        <v>101</v>
      </c>
      <c r="D77" s="60"/>
      <c r="E77" s="60"/>
      <c r="F77" s="60"/>
      <c r="G77" s="60"/>
      <c r="H77" s="60"/>
      <c r="I77" s="160"/>
      <c r="J77" s="169">
        <f>BK77</f>
        <v>0</v>
      </c>
      <c r="K77" s="60"/>
      <c r="L77" s="58"/>
      <c r="M77" s="81"/>
      <c r="N77" s="82"/>
      <c r="O77" s="82"/>
      <c r="P77" s="170">
        <f>P78</f>
        <v>0</v>
      </c>
      <c r="Q77" s="82"/>
      <c r="R77" s="170">
        <f>R78</f>
        <v>0</v>
      </c>
      <c r="S77" s="82"/>
      <c r="T77" s="171">
        <f>T78</f>
        <v>0</v>
      </c>
      <c r="AT77" s="21" t="s">
        <v>73</v>
      </c>
      <c r="AU77" s="21" t="s">
        <v>102</v>
      </c>
      <c r="BK77" s="172">
        <f>BK78</f>
        <v>0</v>
      </c>
    </row>
    <row r="78" spans="2:63" s="10" customFormat="1" ht="37.35" customHeight="1">
      <c r="B78" s="173"/>
      <c r="C78" s="174"/>
      <c r="D78" s="187" t="s">
        <v>73</v>
      </c>
      <c r="E78" s="233" t="s">
        <v>430</v>
      </c>
      <c r="F78" s="233" t="s">
        <v>431</v>
      </c>
      <c r="G78" s="174"/>
      <c r="H78" s="174"/>
      <c r="I78" s="177"/>
      <c r="J78" s="234">
        <f>BK78</f>
        <v>0</v>
      </c>
      <c r="K78" s="174"/>
      <c r="L78" s="179"/>
      <c r="M78" s="180"/>
      <c r="N78" s="181"/>
      <c r="O78" s="181"/>
      <c r="P78" s="182">
        <f>SUM(P79:P80)</f>
        <v>0</v>
      </c>
      <c r="Q78" s="181"/>
      <c r="R78" s="182">
        <f>SUM(R79:R80)</f>
        <v>0</v>
      </c>
      <c r="S78" s="181"/>
      <c r="T78" s="183">
        <f>SUM(T79:T80)</f>
        <v>0</v>
      </c>
      <c r="AR78" s="184" t="s">
        <v>148</v>
      </c>
      <c r="AT78" s="185" t="s">
        <v>73</v>
      </c>
      <c r="AU78" s="185" t="s">
        <v>74</v>
      </c>
      <c r="AY78" s="184" t="s">
        <v>126</v>
      </c>
      <c r="BK78" s="186">
        <f>SUM(BK79:BK80)</f>
        <v>0</v>
      </c>
    </row>
    <row r="79" spans="2:65" s="1" customFormat="1" ht="22.5" customHeight="1">
      <c r="B79" s="38"/>
      <c r="C79" s="190" t="s">
        <v>79</v>
      </c>
      <c r="D79" s="190" t="s">
        <v>128</v>
      </c>
      <c r="E79" s="191" t="s">
        <v>432</v>
      </c>
      <c r="F79" s="192" t="s">
        <v>433</v>
      </c>
      <c r="G79" s="193" t="s">
        <v>434</v>
      </c>
      <c r="H79" s="194">
        <v>1</v>
      </c>
      <c r="I79" s="195"/>
      <c r="J79" s="196">
        <f>ROUND(I79*H79,2)</f>
        <v>0</v>
      </c>
      <c r="K79" s="192" t="s">
        <v>21</v>
      </c>
      <c r="L79" s="58"/>
      <c r="M79" s="197" t="s">
        <v>21</v>
      </c>
      <c r="N79" s="198" t="s">
        <v>45</v>
      </c>
      <c r="O79" s="39"/>
      <c r="P79" s="199">
        <f>O79*H79</f>
        <v>0</v>
      </c>
      <c r="Q79" s="199">
        <v>0</v>
      </c>
      <c r="R79" s="199">
        <f>Q79*H79</f>
        <v>0</v>
      </c>
      <c r="S79" s="199">
        <v>0</v>
      </c>
      <c r="T79" s="200">
        <f>S79*H79</f>
        <v>0</v>
      </c>
      <c r="AR79" s="21" t="s">
        <v>435</v>
      </c>
      <c r="AT79" s="21" t="s">
        <v>128</v>
      </c>
      <c r="AU79" s="21" t="s">
        <v>79</v>
      </c>
      <c r="AY79" s="21" t="s">
        <v>126</v>
      </c>
      <c r="BE79" s="201">
        <f>IF(N79="základní",J79,0)</f>
        <v>0</v>
      </c>
      <c r="BF79" s="201">
        <f>IF(N79="snížená",J79,0)</f>
        <v>0</v>
      </c>
      <c r="BG79" s="201">
        <f>IF(N79="zákl. přenesená",J79,0)</f>
        <v>0</v>
      </c>
      <c r="BH79" s="201">
        <f>IF(N79="sníž. přenesená",J79,0)</f>
        <v>0</v>
      </c>
      <c r="BI79" s="201">
        <f>IF(N79="nulová",J79,0)</f>
        <v>0</v>
      </c>
      <c r="BJ79" s="21" t="s">
        <v>79</v>
      </c>
      <c r="BK79" s="201">
        <f>ROUND(I79*H79,2)</f>
        <v>0</v>
      </c>
      <c r="BL79" s="21" t="s">
        <v>435</v>
      </c>
      <c r="BM79" s="21" t="s">
        <v>436</v>
      </c>
    </row>
    <row r="80" spans="2:65" s="1" customFormat="1" ht="22.5" customHeight="1">
      <c r="B80" s="38"/>
      <c r="C80" s="190" t="s">
        <v>83</v>
      </c>
      <c r="D80" s="190" t="s">
        <v>128</v>
      </c>
      <c r="E80" s="191" t="s">
        <v>437</v>
      </c>
      <c r="F80" s="192" t="s">
        <v>438</v>
      </c>
      <c r="G80" s="193" t="s">
        <v>434</v>
      </c>
      <c r="H80" s="194">
        <v>1</v>
      </c>
      <c r="I80" s="195"/>
      <c r="J80" s="196">
        <f>ROUND(I80*H80,2)</f>
        <v>0</v>
      </c>
      <c r="K80" s="192" t="s">
        <v>21</v>
      </c>
      <c r="L80" s="58"/>
      <c r="M80" s="197" t="s">
        <v>21</v>
      </c>
      <c r="N80" s="232" t="s">
        <v>45</v>
      </c>
      <c r="O80" s="229"/>
      <c r="P80" s="230">
        <f>O80*H80</f>
        <v>0</v>
      </c>
      <c r="Q80" s="230">
        <v>0</v>
      </c>
      <c r="R80" s="230">
        <f>Q80*H80</f>
        <v>0</v>
      </c>
      <c r="S80" s="230">
        <v>0</v>
      </c>
      <c r="T80" s="231">
        <f>S80*H80</f>
        <v>0</v>
      </c>
      <c r="AR80" s="21" t="s">
        <v>435</v>
      </c>
      <c r="AT80" s="21" t="s">
        <v>128</v>
      </c>
      <c r="AU80" s="21" t="s">
        <v>79</v>
      </c>
      <c r="AY80" s="21" t="s">
        <v>126</v>
      </c>
      <c r="BE80" s="201">
        <f>IF(N80="základní",J80,0)</f>
        <v>0</v>
      </c>
      <c r="BF80" s="201">
        <f>IF(N80="snížená",J80,0)</f>
        <v>0</v>
      </c>
      <c r="BG80" s="201">
        <f>IF(N80="zákl. přenesená",J80,0)</f>
        <v>0</v>
      </c>
      <c r="BH80" s="201">
        <f>IF(N80="sníž. přenesená",J80,0)</f>
        <v>0</v>
      </c>
      <c r="BI80" s="201">
        <f>IF(N80="nulová",J80,0)</f>
        <v>0</v>
      </c>
      <c r="BJ80" s="21" t="s">
        <v>79</v>
      </c>
      <c r="BK80" s="201">
        <f>ROUND(I80*H80,2)</f>
        <v>0</v>
      </c>
      <c r="BL80" s="21" t="s">
        <v>435</v>
      </c>
      <c r="BM80" s="21" t="s">
        <v>439</v>
      </c>
    </row>
    <row r="81" spans="2:12" s="1" customFormat="1" ht="6.95" customHeight="1">
      <c r="B81" s="53"/>
      <c r="C81" s="54"/>
      <c r="D81" s="54"/>
      <c r="E81" s="54"/>
      <c r="F81" s="54"/>
      <c r="G81" s="54"/>
      <c r="H81" s="54"/>
      <c r="I81" s="136"/>
      <c r="J81" s="54"/>
      <c r="K81" s="54"/>
      <c r="L81" s="58"/>
    </row>
  </sheetData>
  <autoFilter ref="C76:K80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5" customWidth="1"/>
    <col min="2" max="2" width="1.66796875" style="235" customWidth="1"/>
    <col min="3" max="4" width="5" style="235" customWidth="1"/>
    <col min="5" max="5" width="11.66015625" style="235" customWidth="1"/>
    <col min="6" max="6" width="9.16015625" style="235" customWidth="1"/>
    <col min="7" max="7" width="5" style="235" customWidth="1"/>
    <col min="8" max="8" width="77.83203125" style="235" customWidth="1"/>
    <col min="9" max="10" width="20" style="235" customWidth="1"/>
    <col min="11" max="11" width="1.66796875" style="235" customWidth="1"/>
  </cols>
  <sheetData>
    <row r="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2" customFormat="1" ht="45" customHeight="1">
      <c r="B3" s="239"/>
      <c r="C3" s="362" t="s">
        <v>440</v>
      </c>
      <c r="D3" s="362"/>
      <c r="E3" s="362"/>
      <c r="F3" s="362"/>
      <c r="G3" s="362"/>
      <c r="H3" s="362"/>
      <c r="I3" s="362"/>
      <c r="J3" s="362"/>
      <c r="K3" s="240"/>
    </row>
    <row r="4" spans="2:11" ht="25.5" customHeight="1">
      <c r="B4" s="241"/>
      <c r="C4" s="366" t="s">
        <v>441</v>
      </c>
      <c r="D4" s="366"/>
      <c r="E4" s="366"/>
      <c r="F4" s="366"/>
      <c r="G4" s="366"/>
      <c r="H4" s="366"/>
      <c r="I4" s="366"/>
      <c r="J4" s="366"/>
      <c r="K4" s="242"/>
    </row>
    <row r="5" spans="2:1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ht="15" customHeight="1">
      <c r="B6" s="241"/>
      <c r="C6" s="365" t="s">
        <v>442</v>
      </c>
      <c r="D6" s="365"/>
      <c r="E6" s="365"/>
      <c r="F6" s="365"/>
      <c r="G6" s="365"/>
      <c r="H6" s="365"/>
      <c r="I6" s="365"/>
      <c r="J6" s="365"/>
      <c r="K6" s="242"/>
    </row>
    <row r="7" spans="2:11" ht="15" customHeight="1">
      <c r="B7" s="245"/>
      <c r="C7" s="365" t="s">
        <v>443</v>
      </c>
      <c r="D7" s="365"/>
      <c r="E7" s="365"/>
      <c r="F7" s="365"/>
      <c r="G7" s="365"/>
      <c r="H7" s="365"/>
      <c r="I7" s="365"/>
      <c r="J7" s="365"/>
      <c r="K7" s="242"/>
    </row>
    <row r="8" spans="2:1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ht="15" customHeight="1">
      <c r="B9" s="245"/>
      <c r="C9" s="365" t="s">
        <v>444</v>
      </c>
      <c r="D9" s="365"/>
      <c r="E9" s="365"/>
      <c r="F9" s="365"/>
      <c r="G9" s="365"/>
      <c r="H9" s="365"/>
      <c r="I9" s="365"/>
      <c r="J9" s="365"/>
      <c r="K9" s="242"/>
    </row>
    <row r="10" spans="2:11" ht="15" customHeight="1">
      <c r="B10" s="245"/>
      <c r="C10" s="244"/>
      <c r="D10" s="365" t="s">
        <v>445</v>
      </c>
      <c r="E10" s="365"/>
      <c r="F10" s="365"/>
      <c r="G10" s="365"/>
      <c r="H10" s="365"/>
      <c r="I10" s="365"/>
      <c r="J10" s="365"/>
      <c r="K10" s="242"/>
    </row>
    <row r="11" spans="2:11" ht="15" customHeight="1">
      <c r="B11" s="245"/>
      <c r="C11" s="246"/>
      <c r="D11" s="365" t="s">
        <v>446</v>
      </c>
      <c r="E11" s="365"/>
      <c r="F11" s="365"/>
      <c r="G11" s="365"/>
      <c r="H11" s="365"/>
      <c r="I11" s="365"/>
      <c r="J11" s="365"/>
      <c r="K11" s="242"/>
    </row>
    <row r="12" spans="2:11" ht="12.75" customHeight="1">
      <c r="B12" s="245"/>
      <c r="C12" s="246"/>
      <c r="D12" s="246"/>
      <c r="E12" s="246"/>
      <c r="F12" s="246"/>
      <c r="G12" s="246"/>
      <c r="H12" s="246"/>
      <c r="I12" s="246"/>
      <c r="J12" s="246"/>
      <c r="K12" s="242"/>
    </row>
    <row r="13" spans="2:11" ht="15" customHeight="1">
      <c r="B13" s="245"/>
      <c r="C13" s="246"/>
      <c r="D13" s="365" t="s">
        <v>447</v>
      </c>
      <c r="E13" s="365"/>
      <c r="F13" s="365"/>
      <c r="G13" s="365"/>
      <c r="H13" s="365"/>
      <c r="I13" s="365"/>
      <c r="J13" s="365"/>
      <c r="K13" s="242"/>
    </row>
    <row r="14" spans="2:11" ht="15" customHeight="1">
      <c r="B14" s="245"/>
      <c r="C14" s="246"/>
      <c r="D14" s="365" t="s">
        <v>448</v>
      </c>
      <c r="E14" s="365"/>
      <c r="F14" s="365"/>
      <c r="G14" s="365"/>
      <c r="H14" s="365"/>
      <c r="I14" s="365"/>
      <c r="J14" s="365"/>
      <c r="K14" s="242"/>
    </row>
    <row r="15" spans="2:11" ht="15" customHeight="1">
      <c r="B15" s="245"/>
      <c r="C15" s="246"/>
      <c r="D15" s="365" t="s">
        <v>449</v>
      </c>
      <c r="E15" s="365"/>
      <c r="F15" s="365"/>
      <c r="G15" s="365"/>
      <c r="H15" s="365"/>
      <c r="I15" s="365"/>
      <c r="J15" s="365"/>
      <c r="K15" s="242"/>
    </row>
    <row r="16" spans="2:11" ht="15" customHeight="1">
      <c r="B16" s="245"/>
      <c r="C16" s="246"/>
      <c r="D16" s="246"/>
      <c r="E16" s="247" t="s">
        <v>81</v>
      </c>
      <c r="F16" s="365" t="s">
        <v>450</v>
      </c>
      <c r="G16" s="365"/>
      <c r="H16" s="365"/>
      <c r="I16" s="365"/>
      <c r="J16" s="365"/>
      <c r="K16" s="242"/>
    </row>
    <row r="17" spans="2:11" ht="15" customHeight="1">
      <c r="B17" s="245"/>
      <c r="C17" s="246"/>
      <c r="D17" s="246"/>
      <c r="E17" s="247" t="s">
        <v>451</v>
      </c>
      <c r="F17" s="365" t="s">
        <v>452</v>
      </c>
      <c r="G17" s="365"/>
      <c r="H17" s="365"/>
      <c r="I17" s="365"/>
      <c r="J17" s="365"/>
      <c r="K17" s="242"/>
    </row>
    <row r="18" spans="2:11" ht="15" customHeight="1">
      <c r="B18" s="245"/>
      <c r="C18" s="246"/>
      <c r="D18" s="246"/>
      <c r="E18" s="247" t="s">
        <v>453</v>
      </c>
      <c r="F18" s="365" t="s">
        <v>454</v>
      </c>
      <c r="G18" s="365"/>
      <c r="H18" s="365"/>
      <c r="I18" s="365"/>
      <c r="J18" s="365"/>
      <c r="K18" s="242"/>
    </row>
    <row r="19" spans="2:11" ht="15" customHeight="1">
      <c r="B19" s="245"/>
      <c r="C19" s="246"/>
      <c r="D19" s="246"/>
      <c r="E19" s="247" t="s">
        <v>88</v>
      </c>
      <c r="F19" s="365" t="s">
        <v>87</v>
      </c>
      <c r="G19" s="365"/>
      <c r="H19" s="365"/>
      <c r="I19" s="365"/>
      <c r="J19" s="365"/>
      <c r="K19" s="242"/>
    </row>
    <row r="20" spans="2:11" ht="15" customHeight="1">
      <c r="B20" s="245"/>
      <c r="C20" s="246"/>
      <c r="D20" s="246"/>
      <c r="E20" s="247" t="s">
        <v>455</v>
      </c>
      <c r="F20" s="365" t="s">
        <v>456</v>
      </c>
      <c r="G20" s="365"/>
      <c r="H20" s="365"/>
      <c r="I20" s="365"/>
      <c r="J20" s="365"/>
      <c r="K20" s="242"/>
    </row>
    <row r="21" spans="2:11" ht="15" customHeight="1">
      <c r="B21" s="245"/>
      <c r="C21" s="246"/>
      <c r="D21" s="246"/>
      <c r="E21" s="247" t="s">
        <v>457</v>
      </c>
      <c r="F21" s="365" t="s">
        <v>458</v>
      </c>
      <c r="G21" s="365"/>
      <c r="H21" s="365"/>
      <c r="I21" s="365"/>
      <c r="J21" s="365"/>
      <c r="K21" s="242"/>
    </row>
    <row r="22" spans="2:11" ht="12.75" customHeight="1">
      <c r="B22" s="245"/>
      <c r="C22" s="246"/>
      <c r="D22" s="246"/>
      <c r="E22" s="246"/>
      <c r="F22" s="246"/>
      <c r="G22" s="246"/>
      <c r="H22" s="246"/>
      <c r="I22" s="246"/>
      <c r="J22" s="246"/>
      <c r="K22" s="242"/>
    </row>
    <row r="23" spans="2:11" ht="15" customHeight="1">
      <c r="B23" s="245"/>
      <c r="C23" s="365" t="s">
        <v>459</v>
      </c>
      <c r="D23" s="365"/>
      <c r="E23" s="365"/>
      <c r="F23" s="365"/>
      <c r="G23" s="365"/>
      <c r="H23" s="365"/>
      <c r="I23" s="365"/>
      <c r="J23" s="365"/>
      <c r="K23" s="242"/>
    </row>
    <row r="24" spans="2:11" ht="15" customHeight="1">
      <c r="B24" s="245"/>
      <c r="C24" s="365" t="s">
        <v>460</v>
      </c>
      <c r="D24" s="365"/>
      <c r="E24" s="365"/>
      <c r="F24" s="365"/>
      <c r="G24" s="365"/>
      <c r="H24" s="365"/>
      <c r="I24" s="365"/>
      <c r="J24" s="365"/>
      <c r="K24" s="242"/>
    </row>
    <row r="25" spans="2:11" ht="15" customHeight="1">
      <c r="B25" s="245"/>
      <c r="C25" s="244"/>
      <c r="D25" s="365" t="s">
        <v>461</v>
      </c>
      <c r="E25" s="365"/>
      <c r="F25" s="365"/>
      <c r="G25" s="365"/>
      <c r="H25" s="365"/>
      <c r="I25" s="365"/>
      <c r="J25" s="365"/>
      <c r="K25" s="242"/>
    </row>
    <row r="26" spans="2:11" ht="15" customHeight="1">
      <c r="B26" s="245"/>
      <c r="C26" s="246"/>
      <c r="D26" s="365" t="s">
        <v>462</v>
      </c>
      <c r="E26" s="365"/>
      <c r="F26" s="365"/>
      <c r="G26" s="365"/>
      <c r="H26" s="365"/>
      <c r="I26" s="365"/>
      <c r="J26" s="365"/>
      <c r="K26" s="242"/>
    </row>
    <row r="27" spans="2:11" ht="12.75" customHeight="1">
      <c r="B27" s="245"/>
      <c r="C27" s="246"/>
      <c r="D27" s="246"/>
      <c r="E27" s="246"/>
      <c r="F27" s="246"/>
      <c r="G27" s="246"/>
      <c r="H27" s="246"/>
      <c r="I27" s="246"/>
      <c r="J27" s="246"/>
      <c r="K27" s="242"/>
    </row>
    <row r="28" spans="2:11" ht="15" customHeight="1">
      <c r="B28" s="245"/>
      <c r="C28" s="246"/>
      <c r="D28" s="365" t="s">
        <v>463</v>
      </c>
      <c r="E28" s="365"/>
      <c r="F28" s="365"/>
      <c r="G28" s="365"/>
      <c r="H28" s="365"/>
      <c r="I28" s="365"/>
      <c r="J28" s="365"/>
      <c r="K28" s="242"/>
    </row>
    <row r="29" spans="2:11" ht="15" customHeight="1">
      <c r="B29" s="245"/>
      <c r="C29" s="246"/>
      <c r="D29" s="365" t="s">
        <v>464</v>
      </c>
      <c r="E29" s="365"/>
      <c r="F29" s="365"/>
      <c r="G29" s="365"/>
      <c r="H29" s="365"/>
      <c r="I29" s="365"/>
      <c r="J29" s="365"/>
      <c r="K29" s="242"/>
    </row>
    <row r="30" spans="2:11" ht="12.75" customHeight="1">
      <c r="B30" s="245"/>
      <c r="C30" s="246"/>
      <c r="D30" s="246"/>
      <c r="E30" s="246"/>
      <c r="F30" s="246"/>
      <c r="G30" s="246"/>
      <c r="H30" s="246"/>
      <c r="I30" s="246"/>
      <c r="J30" s="246"/>
      <c r="K30" s="242"/>
    </row>
    <row r="31" spans="2:11" ht="15" customHeight="1">
      <c r="B31" s="245"/>
      <c r="C31" s="246"/>
      <c r="D31" s="365" t="s">
        <v>465</v>
      </c>
      <c r="E31" s="365"/>
      <c r="F31" s="365"/>
      <c r="G31" s="365"/>
      <c r="H31" s="365"/>
      <c r="I31" s="365"/>
      <c r="J31" s="365"/>
      <c r="K31" s="242"/>
    </row>
    <row r="32" spans="2:11" ht="15" customHeight="1">
      <c r="B32" s="245"/>
      <c r="C32" s="246"/>
      <c r="D32" s="365" t="s">
        <v>466</v>
      </c>
      <c r="E32" s="365"/>
      <c r="F32" s="365"/>
      <c r="G32" s="365"/>
      <c r="H32" s="365"/>
      <c r="I32" s="365"/>
      <c r="J32" s="365"/>
      <c r="K32" s="242"/>
    </row>
    <row r="33" spans="2:11" ht="15" customHeight="1">
      <c r="B33" s="245"/>
      <c r="C33" s="246"/>
      <c r="D33" s="365" t="s">
        <v>467</v>
      </c>
      <c r="E33" s="365"/>
      <c r="F33" s="365"/>
      <c r="G33" s="365"/>
      <c r="H33" s="365"/>
      <c r="I33" s="365"/>
      <c r="J33" s="365"/>
      <c r="K33" s="242"/>
    </row>
    <row r="34" spans="2:11" ht="15" customHeight="1">
      <c r="B34" s="245"/>
      <c r="C34" s="246"/>
      <c r="D34" s="244"/>
      <c r="E34" s="248" t="s">
        <v>111</v>
      </c>
      <c r="F34" s="244"/>
      <c r="G34" s="365" t="s">
        <v>468</v>
      </c>
      <c r="H34" s="365"/>
      <c r="I34" s="365"/>
      <c r="J34" s="365"/>
      <c r="K34" s="242"/>
    </row>
    <row r="35" spans="2:11" ht="30.75" customHeight="1">
      <c r="B35" s="245"/>
      <c r="C35" s="246"/>
      <c r="D35" s="244"/>
      <c r="E35" s="248" t="s">
        <v>469</v>
      </c>
      <c r="F35" s="244"/>
      <c r="G35" s="365" t="s">
        <v>470</v>
      </c>
      <c r="H35" s="365"/>
      <c r="I35" s="365"/>
      <c r="J35" s="365"/>
      <c r="K35" s="242"/>
    </row>
    <row r="36" spans="2:11" ht="15" customHeight="1">
      <c r="B36" s="245"/>
      <c r="C36" s="246"/>
      <c r="D36" s="244"/>
      <c r="E36" s="248" t="s">
        <v>55</v>
      </c>
      <c r="F36" s="244"/>
      <c r="G36" s="365" t="s">
        <v>471</v>
      </c>
      <c r="H36" s="365"/>
      <c r="I36" s="365"/>
      <c r="J36" s="365"/>
      <c r="K36" s="242"/>
    </row>
    <row r="37" spans="2:11" ht="15" customHeight="1">
      <c r="B37" s="245"/>
      <c r="C37" s="246"/>
      <c r="D37" s="244"/>
      <c r="E37" s="248" t="s">
        <v>112</v>
      </c>
      <c r="F37" s="244"/>
      <c r="G37" s="365" t="s">
        <v>472</v>
      </c>
      <c r="H37" s="365"/>
      <c r="I37" s="365"/>
      <c r="J37" s="365"/>
      <c r="K37" s="242"/>
    </row>
    <row r="38" spans="2:11" ht="15" customHeight="1">
      <c r="B38" s="245"/>
      <c r="C38" s="246"/>
      <c r="D38" s="244"/>
      <c r="E38" s="248" t="s">
        <v>113</v>
      </c>
      <c r="F38" s="244"/>
      <c r="G38" s="365" t="s">
        <v>473</v>
      </c>
      <c r="H38" s="365"/>
      <c r="I38" s="365"/>
      <c r="J38" s="365"/>
      <c r="K38" s="242"/>
    </row>
    <row r="39" spans="2:11" ht="15" customHeight="1">
      <c r="B39" s="245"/>
      <c r="C39" s="246"/>
      <c r="D39" s="244"/>
      <c r="E39" s="248" t="s">
        <v>114</v>
      </c>
      <c r="F39" s="244"/>
      <c r="G39" s="365" t="s">
        <v>474</v>
      </c>
      <c r="H39" s="365"/>
      <c r="I39" s="365"/>
      <c r="J39" s="365"/>
      <c r="K39" s="242"/>
    </row>
    <row r="40" spans="2:11" ht="15" customHeight="1">
      <c r="B40" s="245"/>
      <c r="C40" s="246"/>
      <c r="D40" s="244"/>
      <c r="E40" s="248" t="s">
        <v>475</v>
      </c>
      <c r="F40" s="244"/>
      <c r="G40" s="365" t="s">
        <v>476</v>
      </c>
      <c r="H40" s="365"/>
      <c r="I40" s="365"/>
      <c r="J40" s="365"/>
      <c r="K40" s="242"/>
    </row>
    <row r="41" spans="2:11" ht="15" customHeight="1">
      <c r="B41" s="245"/>
      <c r="C41" s="246"/>
      <c r="D41" s="244"/>
      <c r="E41" s="248"/>
      <c r="F41" s="244"/>
      <c r="G41" s="365" t="s">
        <v>477</v>
      </c>
      <c r="H41" s="365"/>
      <c r="I41" s="365"/>
      <c r="J41" s="365"/>
      <c r="K41" s="242"/>
    </row>
    <row r="42" spans="2:11" ht="15" customHeight="1">
      <c r="B42" s="245"/>
      <c r="C42" s="246"/>
      <c r="D42" s="244"/>
      <c r="E42" s="248" t="s">
        <v>478</v>
      </c>
      <c r="F42" s="244"/>
      <c r="G42" s="365" t="s">
        <v>479</v>
      </c>
      <c r="H42" s="365"/>
      <c r="I42" s="365"/>
      <c r="J42" s="365"/>
      <c r="K42" s="242"/>
    </row>
    <row r="43" spans="2:11" ht="15" customHeight="1">
      <c r="B43" s="245"/>
      <c r="C43" s="246"/>
      <c r="D43" s="244"/>
      <c r="E43" s="248" t="s">
        <v>116</v>
      </c>
      <c r="F43" s="244"/>
      <c r="G43" s="365" t="s">
        <v>480</v>
      </c>
      <c r="H43" s="365"/>
      <c r="I43" s="365"/>
      <c r="J43" s="365"/>
      <c r="K43" s="242"/>
    </row>
    <row r="44" spans="2:11" ht="12.75" customHeight="1">
      <c r="B44" s="245"/>
      <c r="C44" s="246"/>
      <c r="D44" s="244"/>
      <c r="E44" s="244"/>
      <c r="F44" s="244"/>
      <c r="G44" s="244"/>
      <c r="H44" s="244"/>
      <c r="I44" s="244"/>
      <c r="J44" s="244"/>
      <c r="K44" s="242"/>
    </row>
    <row r="45" spans="2:11" ht="15" customHeight="1">
      <c r="B45" s="245"/>
      <c r="C45" s="246"/>
      <c r="D45" s="365" t="s">
        <v>481</v>
      </c>
      <c r="E45" s="365"/>
      <c r="F45" s="365"/>
      <c r="G45" s="365"/>
      <c r="H45" s="365"/>
      <c r="I45" s="365"/>
      <c r="J45" s="365"/>
      <c r="K45" s="242"/>
    </row>
    <row r="46" spans="2:11" ht="15" customHeight="1">
      <c r="B46" s="245"/>
      <c r="C46" s="246"/>
      <c r="D46" s="246"/>
      <c r="E46" s="365" t="s">
        <v>482</v>
      </c>
      <c r="F46" s="365"/>
      <c r="G46" s="365"/>
      <c r="H46" s="365"/>
      <c r="I46" s="365"/>
      <c r="J46" s="365"/>
      <c r="K46" s="242"/>
    </row>
    <row r="47" spans="2:11" ht="15" customHeight="1">
      <c r="B47" s="245"/>
      <c r="C47" s="246"/>
      <c r="D47" s="246"/>
      <c r="E47" s="365" t="s">
        <v>483</v>
      </c>
      <c r="F47" s="365"/>
      <c r="G47" s="365"/>
      <c r="H47" s="365"/>
      <c r="I47" s="365"/>
      <c r="J47" s="365"/>
      <c r="K47" s="242"/>
    </row>
    <row r="48" spans="2:11" ht="15" customHeight="1">
      <c r="B48" s="245"/>
      <c r="C48" s="246"/>
      <c r="D48" s="246"/>
      <c r="E48" s="365" t="s">
        <v>484</v>
      </c>
      <c r="F48" s="365"/>
      <c r="G48" s="365"/>
      <c r="H48" s="365"/>
      <c r="I48" s="365"/>
      <c r="J48" s="365"/>
      <c r="K48" s="242"/>
    </row>
    <row r="49" spans="2:11" ht="15" customHeight="1">
      <c r="B49" s="245"/>
      <c r="C49" s="246"/>
      <c r="D49" s="365" t="s">
        <v>485</v>
      </c>
      <c r="E49" s="365"/>
      <c r="F49" s="365"/>
      <c r="G49" s="365"/>
      <c r="H49" s="365"/>
      <c r="I49" s="365"/>
      <c r="J49" s="365"/>
      <c r="K49" s="242"/>
    </row>
    <row r="50" spans="2:11" ht="25.5" customHeight="1">
      <c r="B50" s="241"/>
      <c r="C50" s="366" t="s">
        <v>486</v>
      </c>
      <c r="D50" s="366"/>
      <c r="E50" s="366"/>
      <c r="F50" s="366"/>
      <c r="G50" s="366"/>
      <c r="H50" s="366"/>
      <c r="I50" s="366"/>
      <c r="J50" s="366"/>
      <c r="K50" s="242"/>
    </row>
    <row r="51" spans="2:11" ht="5.25" customHeight="1">
      <c r="B51" s="241"/>
      <c r="C51" s="243"/>
      <c r="D51" s="243"/>
      <c r="E51" s="243"/>
      <c r="F51" s="243"/>
      <c r="G51" s="243"/>
      <c r="H51" s="243"/>
      <c r="I51" s="243"/>
      <c r="J51" s="243"/>
      <c r="K51" s="242"/>
    </row>
    <row r="52" spans="2:11" ht="15" customHeight="1">
      <c r="B52" s="241"/>
      <c r="C52" s="365" t="s">
        <v>487</v>
      </c>
      <c r="D52" s="365"/>
      <c r="E52" s="365"/>
      <c r="F52" s="365"/>
      <c r="G52" s="365"/>
      <c r="H52" s="365"/>
      <c r="I52" s="365"/>
      <c r="J52" s="365"/>
      <c r="K52" s="242"/>
    </row>
    <row r="53" spans="2:11" ht="15" customHeight="1">
      <c r="B53" s="241"/>
      <c r="C53" s="365" t="s">
        <v>488</v>
      </c>
      <c r="D53" s="365"/>
      <c r="E53" s="365"/>
      <c r="F53" s="365"/>
      <c r="G53" s="365"/>
      <c r="H53" s="365"/>
      <c r="I53" s="365"/>
      <c r="J53" s="365"/>
      <c r="K53" s="242"/>
    </row>
    <row r="54" spans="2:11" ht="12.75" customHeight="1">
      <c r="B54" s="241"/>
      <c r="C54" s="244"/>
      <c r="D54" s="244"/>
      <c r="E54" s="244"/>
      <c r="F54" s="244"/>
      <c r="G54" s="244"/>
      <c r="H54" s="244"/>
      <c r="I54" s="244"/>
      <c r="J54" s="244"/>
      <c r="K54" s="242"/>
    </row>
    <row r="55" spans="2:11" ht="15" customHeight="1">
      <c r="B55" s="241"/>
      <c r="C55" s="365" t="s">
        <v>489</v>
      </c>
      <c r="D55" s="365"/>
      <c r="E55" s="365"/>
      <c r="F55" s="365"/>
      <c r="G55" s="365"/>
      <c r="H55" s="365"/>
      <c r="I55" s="365"/>
      <c r="J55" s="365"/>
      <c r="K55" s="242"/>
    </row>
    <row r="56" spans="2:11" ht="15" customHeight="1">
      <c r="B56" s="241"/>
      <c r="C56" s="246"/>
      <c r="D56" s="365" t="s">
        <v>490</v>
      </c>
      <c r="E56" s="365"/>
      <c r="F56" s="365"/>
      <c r="G56" s="365"/>
      <c r="H56" s="365"/>
      <c r="I56" s="365"/>
      <c r="J56" s="365"/>
      <c r="K56" s="242"/>
    </row>
    <row r="57" spans="2:11" ht="15" customHeight="1">
      <c r="B57" s="241"/>
      <c r="C57" s="246"/>
      <c r="D57" s="365" t="s">
        <v>491</v>
      </c>
      <c r="E57" s="365"/>
      <c r="F57" s="365"/>
      <c r="G57" s="365"/>
      <c r="H57" s="365"/>
      <c r="I57" s="365"/>
      <c r="J57" s="365"/>
      <c r="K57" s="242"/>
    </row>
    <row r="58" spans="2:11" ht="15" customHeight="1">
      <c r="B58" s="241"/>
      <c r="C58" s="246"/>
      <c r="D58" s="365" t="s">
        <v>492</v>
      </c>
      <c r="E58" s="365"/>
      <c r="F58" s="365"/>
      <c r="G58" s="365"/>
      <c r="H58" s="365"/>
      <c r="I58" s="365"/>
      <c r="J58" s="365"/>
      <c r="K58" s="242"/>
    </row>
    <row r="59" spans="2:11" ht="15" customHeight="1">
      <c r="B59" s="241"/>
      <c r="C59" s="246"/>
      <c r="D59" s="365" t="s">
        <v>493</v>
      </c>
      <c r="E59" s="365"/>
      <c r="F59" s="365"/>
      <c r="G59" s="365"/>
      <c r="H59" s="365"/>
      <c r="I59" s="365"/>
      <c r="J59" s="365"/>
      <c r="K59" s="242"/>
    </row>
    <row r="60" spans="2:11" ht="15" customHeight="1">
      <c r="B60" s="241"/>
      <c r="C60" s="246"/>
      <c r="D60" s="364" t="s">
        <v>494</v>
      </c>
      <c r="E60" s="364"/>
      <c r="F60" s="364"/>
      <c r="G60" s="364"/>
      <c r="H60" s="364"/>
      <c r="I60" s="364"/>
      <c r="J60" s="364"/>
      <c r="K60" s="242"/>
    </row>
    <row r="61" spans="2:11" ht="15" customHeight="1">
      <c r="B61" s="241"/>
      <c r="C61" s="246"/>
      <c r="D61" s="365" t="s">
        <v>495</v>
      </c>
      <c r="E61" s="365"/>
      <c r="F61" s="365"/>
      <c r="G61" s="365"/>
      <c r="H61" s="365"/>
      <c r="I61" s="365"/>
      <c r="J61" s="365"/>
      <c r="K61" s="242"/>
    </row>
    <row r="62" spans="2:11" ht="12.75" customHeight="1">
      <c r="B62" s="241"/>
      <c r="C62" s="246"/>
      <c r="D62" s="246"/>
      <c r="E62" s="249"/>
      <c r="F62" s="246"/>
      <c r="G62" s="246"/>
      <c r="H62" s="246"/>
      <c r="I62" s="246"/>
      <c r="J62" s="246"/>
      <c r="K62" s="242"/>
    </row>
    <row r="63" spans="2:11" ht="15" customHeight="1">
      <c r="B63" s="241"/>
      <c r="C63" s="246"/>
      <c r="D63" s="365" t="s">
        <v>496</v>
      </c>
      <c r="E63" s="365"/>
      <c r="F63" s="365"/>
      <c r="G63" s="365"/>
      <c r="H63" s="365"/>
      <c r="I63" s="365"/>
      <c r="J63" s="365"/>
      <c r="K63" s="242"/>
    </row>
    <row r="64" spans="2:11" ht="15" customHeight="1">
      <c r="B64" s="241"/>
      <c r="C64" s="246"/>
      <c r="D64" s="364" t="s">
        <v>497</v>
      </c>
      <c r="E64" s="364"/>
      <c r="F64" s="364"/>
      <c r="G64" s="364"/>
      <c r="H64" s="364"/>
      <c r="I64" s="364"/>
      <c r="J64" s="364"/>
      <c r="K64" s="242"/>
    </row>
    <row r="65" spans="2:11" ht="15" customHeight="1">
      <c r="B65" s="241"/>
      <c r="C65" s="246"/>
      <c r="D65" s="365" t="s">
        <v>498</v>
      </c>
      <c r="E65" s="365"/>
      <c r="F65" s="365"/>
      <c r="G65" s="365"/>
      <c r="H65" s="365"/>
      <c r="I65" s="365"/>
      <c r="J65" s="365"/>
      <c r="K65" s="242"/>
    </row>
    <row r="66" spans="2:11" ht="15" customHeight="1">
      <c r="B66" s="241"/>
      <c r="C66" s="246"/>
      <c r="D66" s="365" t="s">
        <v>499</v>
      </c>
      <c r="E66" s="365"/>
      <c r="F66" s="365"/>
      <c r="G66" s="365"/>
      <c r="H66" s="365"/>
      <c r="I66" s="365"/>
      <c r="J66" s="365"/>
      <c r="K66" s="242"/>
    </row>
    <row r="67" spans="2:11" ht="15" customHeight="1">
      <c r="B67" s="241"/>
      <c r="C67" s="246"/>
      <c r="D67" s="365" t="s">
        <v>500</v>
      </c>
      <c r="E67" s="365"/>
      <c r="F67" s="365"/>
      <c r="G67" s="365"/>
      <c r="H67" s="365"/>
      <c r="I67" s="365"/>
      <c r="J67" s="365"/>
      <c r="K67" s="242"/>
    </row>
    <row r="68" spans="2:11" ht="15" customHeight="1">
      <c r="B68" s="241"/>
      <c r="C68" s="246"/>
      <c r="D68" s="365" t="s">
        <v>501</v>
      </c>
      <c r="E68" s="365"/>
      <c r="F68" s="365"/>
      <c r="G68" s="365"/>
      <c r="H68" s="365"/>
      <c r="I68" s="365"/>
      <c r="J68" s="365"/>
      <c r="K68" s="242"/>
    </row>
    <row r="69" spans="2:11" ht="12.7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2"/>
    </row>
    <row r="70" spans="2:11" ht="18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4"/>
    </row>
    <row r="71" spans="2:11" ht="18.7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2:11" ht="7.5" customHeight="1">
      <c r="B72" s="255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ht="45" customHeight="1">
      <c r="B73" s="258"/>
      <c r="C73" s="363" t="s">
        <v>94</v>
      </c>
      <c r="D73" s="363"/>
      <c r="E73" s="363"/>
      <c r="F73" s="363"/>
      <c r="G73" s="363"/>
      <c r="H73" s="363"/>
      <c r="I73" s="363"/>
      <c r="J73" s="363"/>
      <c r="K73" s="259"/>
    </row>
    <row r="74" spans="2:11" ht="17.25" customHeight="1">
      <c r="B74" s="258"/>
      <c r="C74" s="260" t="s">
        <v>502</v>
      </c>
      <c r="D74" s="260"/>
      <c r="E74" s="260"/>
      <c r="F74" s="260" t="s">
        <v>503</v>
      </c>
      <c r="G74" s="261"/>
      <c r="H74" s="260" t="s">
        <v>112</v>
      </c>
      <c r="I74" s="260" t="s">
        <v>59</v>
      </c>
      <c r="J74" s="260" t="s">
        <v>504</v>
      </c>
      <c r="K74" s="259"/>
    </row>
    <row r="75" spans="2:11" ht="17.25" customHeight="1">
      <c r="B75" s="258"/>
      <c r="C75" s="262" t="s">
        <v>505</v>
      </c>
      <c r="D75" s="262"/>
      <c r="E75" s="262"/>
      <c r="F75" s="263" t="s">
        <v>506</v>
      </c>
      <c r="G75" s="264"/>
      <c r="H75" s="262"/>
      <c r="I75" s="262"/>
      <c r="J75" s="262" t="s">
        <v>507</v>
      </c>
      <c r="K75" s="259"/>
    </row>
    <row r="76" spans="2:11" ht="5.25" customHeight="1">
      <c r="B76" s="258"/>
      <c r="C76" s="265"/>
      <c r="D76" s="265"/>
      <c r="E76" s="265"/>
      <c r="F76" s="265"/>
      <c r="G76" s="266"/>
      <c r="H76" s="265"/>
      <c r="I76" s="265"/>
      <c r="J76" s="265"/>
      <c r="K76" s="259"/>
    </row>
    <row r="77" spans="2:11" ht="15" customHeight="1">
      <c r="B77" s="258"/>
      <c r="C77" s="248" t="s">
        <v>55</v>
      </c>
      <c r="D77" s="265"/>
      <c r="E77" s="265"/>
      <c r="F77" s="267" t="s">
        <v>508</v>
      </c>
      <c r="G77" s="266"/>
      <c r="H77" s="248" t="s">
        <v>509</v>
      </c>
      <c r="I77" s="248" t="s">
        <v>510</v>
      </c>
      <c r="J77" s="248">
        <v>20</v>
      </c>
      <c r="K77" s="259"/>
    </row>
    <row r="78" spans="2:11" ht="15" customHeight="1">
      <c r="B78" s="258"/>
      <c r="C78" s="248" t="s">
        <v>511</v>
      </c>
      <c r="D78" s="248"/>
      <c r="E78" s="248"/>
      <c r="F78" s="267" t="s">
        <v>508</v>
      </c>
      <c r="G78" s="266"/>
      <c r="H78" s="248" t="s">
        <v>512</v>
      </c>
      <c r="I78" s="248" t="s">
        <v>510</v>
      </c>
      <c r="J78" s="248">
        <v>120</v>
      </c>
      <c r="K78" s="259"/>
    </row>
    <row r="79" spans="2:11" ht="15" customHeight="1">
      <c r="B79" s="268"/>
      <c r="C79" s="248" t="s">
        <v>513</v>
      </c>
      <c r="D79" s="248"/>
      <c r="E79" s="248"/>
      <c r="F79" s="267" t="s">
        <v>514</v>
      </c>
      <c r="G79" s="266"/>
      <c r="H79" s="248" t="s">
        <v>515</v>
      </c>
      <c r="I79" s="248" t="s">
        <v>510</v>
      </c>
      <c r="J79" s="248">
        <v>50</v>
      </c>
      <c r="K79" s="259"/>
    </row>
    <row r="80" spans="2:11" ht="15" customHeight="1">
      <c r="B80" s="268"/>
      <c r="C80" s="248" t="s">
        <v>516</v>
      </c>
      <c r="D80" s="248"/>
      <c r="E80" s="248"/>
      <c r="F80" s="267" t="s">
        <v>508</v>
      </c>
      <c r="G80" s="266"/>
      <c r="H80" s="248" t="s">
        <v>517</v>
      </c>
      <c r="I80" s="248" t="s">
        <v>518</v>
      </c>
      <c r="J80" s="248"/>
      <c r="K80" s="259"/>
    </row>
    <row r="81" spans="2:11" ht="15" customHeight="1">
      <c r="B81" s="268"/>
      <c r="C81" s="269" t="s">
        <v>519</v>
      </c>
      <c r="D81" s="269"/>
      <c r="E81" s="269"/>
      <c r="F81" s="270" t="s">
        <v>514</v>
      </c>
      <c r="G81" s="269"/>
      <c r="H81" s="269" t="s">
        <v>520</v>
      </c>
      <c r="I81" s="269" t="s">
        <v>510</v>
      </c>
      <c r="J81" s="269">
        <v>15</v>
      </c>
      <c r="K81" s="259"/>
    </row>
    <row r="82" spans="2:11" ht="15" customHeight="1">
      <c r="B82" s="268"/>
      <c r="C82" s="269" t="s">
        <v>521</v>
      </c>
      <c r="D82" s="269"/>
      <c r="E82" s="269"/>
      <c r="F82" s="270" t="s">
        <v>514</v>
      </c>
      <c r="G82" s="269"/>
      <c r="H82" s="269" t="s">
        <v>522</v>
      </c>
      <c r="I82" s="269" t="s">
        <v>510</v>
      </c>
      <c r="J82" s="269">
        <v>15</v>
      </c>
      <c r="K82" s="259"/>
    </row>
    <row r="83" spans="2:11" ht="15" customHeight="1">
      <c r="B83" s="268"/>
      <c r="C83" s="269" t="s">
        <v>523</v>
      </c>
      <c r="D83" s="269"/>
      <c r="E83" s="269"/>
      <c r="F83" s="270" t="s">
        <v>514</v>
      </c>
      <c r="G83" s="269"/>
      <c r="H83" s="269" t="s">
        <v>524</v>
      </c>
      <c r="I83" s="269" t="s">
        <v>510</v>
      </c>
      <c r="J83" s="269">
        <v>20</v>
      </c>
      <c r="K83" s="259"/>
    </row>
    <row r="84" spans="2:11" ht="15" customHeight="1">
      <c r="B84" s="268"/>
      <c r="C84" s="269" t="s">
        <v>525</v>
      </c>
      <c r="D84" s="269"/>
      <c r="E84" s="269"/>
      <c r="F84" s="270" t="s">
        <v>514</v>
      </c>
      <c r="G84" s="269"/>
      <c r="H84" s="269" t="s">
        <v>526</v>
      </c>
      <c r="I84" s="269" t="s">
        <v>510</v>
      </c>
      <c r="J84" s="269">
        <v>20</v>
      </c>
      <c r="K84" s="259"/>
    </row>
    <row r="85" spans="2:11" ht="15" customHeight="1">
      <c r="B85" s="268"/>
      <c r="C85" s="248" t="s">
        <v>527</v>
      </c>
      <c r="D85" s="248"/>
      <c r="E85" s="248"/>
      <c r="F85" s="267" t="s">
        <v>514</v>
      </c>
      <c r="G85" s="266"/>
      <c r="H85" s="248" t="s">
        <v>528</v>
      </c>
      <c r="I85" s="248" t="s">
        <v>510</v>
      </c>
      <c r="J85" s="248">
        <v>50</v>
      </c>
      <c r="K85" s="259"/>
    </row>
    <row r="86" spans="2:11" ht="15" customHeight="1">
      <c r="B86" s="268"/>
      <c r="C86" s="248" t="s">
        <v>529</v>
      </c>
      <c r="D86" s="248"/>
      <c r="E86" s="248"/>
      <c r="F86" s="267" t="s">
        <v>514</v>
      </c>
      <c r="G86" s="266"/>
      <c r="H86" s="248" t="s">
        <v>530</v>
      </c>
      <c r="I86" s="248" t="s">
        <v>510</v>
      </c>
      <c r="J86" s="248">
        <v>20</v>
      </c>
      <c r="K86" s="259"/>
    </row>
    <row r="87" spans="2:11" ht="15" customHeight="1">
      <c r="B87" s="268"/>
      <c r="C87" s="248" t="s">
        <v>531</v>
      </c>
      <c r="D87" s="248"/>
      <c r="E87" s="248"/>
      <c r="F87" s="267" t="s">
        <v>514</v>
      </c>
      <c r="G87" s="266"/>
      <c r="H87" s="248" t="s">
        <v>532</v>
      </c>
      <c r="I87" s="248" t="s">
        <v>510</v>
      </c>
      <c r="J87" s="248">
        <v>20</v>
      </c>
      <c r="K87" s="259"/>
    </row>
    <row r="88" spans="2:11" ht="15" customHeight="1">
      <c r="B88" s="268"/>
      <c r="C88" s="248" t="s">
        <v>533</v>
      </c>
      <c r="D88" s="248"/>
      <c r="E88" s="248"/>
      <c r="F88" s="267" t="s">
        <v>514</v>
      </c>
      <c r="G88" s="266"/>
      <c r="H88" s="248" t="s">
        <v>534</v>
      </c>
      <c r="I88" s="248" t="s">
        <v>510</v>
      </c>
      <c r="J88" s="248">
        <v>50</v>
      </c>
      <c r="K88" s="259"/>
    </row>
    <row r="89" spans="2:11" ht="15" customHeight="1">
      <c r="B89" s="268"/>
      <c r="C89" s="248" t="s">
        <v>535</v>
      </c>
      <c r="D89" s="248"/>
      <c r="E89" s="248"/>
      <c r="F89" s="267" t="s">
        <v>514</v>
      </c>
      <c r="G89" s="266"/>
      <c r="H89" s="248" t="s">
        <v>535</v>
      </c>
      <c r="I89" s="248" t="s">
        <v>510</v>
      </c>
      <c r="J89" s="248">
        <v>50</v>
      </c>
      <c r="K89" s="259"/>
    </row>
    <row r="90" spans="2:11" ht="15" customHeight="1">
      <c r="B90" s="268"/>
      <c r="C90" s="248" t="s">
        <v>117</v>
      </c>
      <c r="D90" s="248"/>
      <c r="E90" s="248"/>
      <c r="F90" s="267" t="s">
        <v>514</v>
      </c>
      <c r="G90" s="266"/>
      <c r="H90" s="248" t="s">
        <v>536</v>
      </c>
      <c r="I90" s="248" t="s">
        <v>510</v>
      </c>
      <c r="J90" s="248">
        <v>255</v>
      </c>
      <c r="K90" s="259"/>
    </row>
    <row r="91" spans="2:11" ht="15" customHeight="1">
      <c r="B91" s="268"/>
      <c r="C91" s="248" t="s">
        <v>537</v>
      </c>
      <c r="D91" s="248"/>
      <c r="E91" s="248"/>
      <c r="F91" s="267" t="s">
        <v>508</v>
      </c>
      <c r="G91" s="266"/>
      <c r="H91" s="248" t="s">
        <v>538</v>
      </c>
      <c r="I91" s="248" t="s">
        <v>539</v>
      </c>
      <c r="J91" s="248"/>
      <c r="K91" s="259"/>
    </row>
    <row r="92" spans="2:11" ht="15" customHeight="1">
      <c r="B92" s="268"/>
      <c r="C92" s="248" t="s">
        <v>540</v>
      </c>
      <c r="D92" s="248"/>
      <c r="E92" s="248"/>
      <c r="F92" s="267" t="s">
        <v>508</v>
      </c>
      <c r="G92" s="266"/>
      <c r="H92" s="248" t="s">
        <v>541</v>
      </c>
      <c r="I92" s="248" t="s">
        <v>542</v>
      </c>
      <c r="J92" s="248"/>
      <c r="K92" s="259"/>
    </row>
    <row r="93" spans="2:11" ht="15" customHeight="1">
      <c r="B93" s="268"/>
      <c r="C93" s="248" t="s">
        <v>543</v>
      </c>
      <c r="D93" s="248"/>
      <c r="E93" s="248"/>
      <c r="F93" s="267" t="s">
        <v>508</v>
      </c>
      <c r="G93" s="266"/>
      <c r="H93" s="248" t="s">
        <v>543</v>
      </c>
      <c r="I93" s="248" t="s">
        <v>542</v>
      </c>
      <c r="J93" s="248"/>
      <c r="K93" s="259"/>
    </row>
    <row r="94" spans="2:11" ht="15" customHeight="1">
      <c r="B94" s="268"/>
      <c r="C94" s="248" t="s">
        <v>40</v>
      </c>
      <c r="D94" s="248"/>
      <c r="E94" s="248"/>
      <c r="F94" s="267" t="s">
        <v>508</v>
      </c>
      <c r="G94" s="266"/>
      <c r="H94" s="248" t="s">
        <v>544</v>
      </c>
      <c r="I94" s="248" t="s">
        <v>542</v>
      </c>
      <c r="J94" s="248"/>
      <c r="K94" s="259"/>
    </row>
    <row r="95" spans="2:11" ht="15" customHeight="1">
      <c r="B95" s="268"/>
      <c r="C95" s="248" t="s">
        <v>50</v>
      </c>
      <c r="D95" s="248"/>
      <c r="E95" s="248"/>
      <c r="F95" s="267" t="s">
        <v>508</v>
      </c>
      <c r="G95" s="266"/>
      <c r="H95" s="248" t="s">
        <v>545</v>
      </c>
      <c r="I95" s="248" t="s">
        <v>542</v>
      </c>
      <c r="J95" s="248"/>
      <c r="K95" s="259"/>
    </row>
    <row r="96" spans="2:11" ht="15" customHeight="1">
      <c r="B96" s="271"/>
      <c r="C96" s="272"/>
      <c r="D96" s="272"/>
      <c r="E96" s="272"/>
      <c r="F96" s="272"/>
      <c r="G96" s="272"/>
      <c r="H96" s="272"/>
      <c r="I96" s="272"/>
      <c r="J96" s="272"/>
      <c r="K96" s="273"/>
    </row>
    <row r="97" spans="2:11" ht="18.75" customHeight="1">
      <c r="B97" s="274"/>
      <c r="C97" s="275"/>
      <c r="D97" s="275"/>
      <c r="E97" s="275"/>
      <c r="F97" s="275"/>
      <c r="G97" s="275"/>
      <c r="H97" s="275"/>
      <c r="I97" s="275"/>
      <c r="J97" s="275"/>
      <c r="K97" s="274"/>
    </row>
    <row r="98" spans="2:11" ht="18.75" customHeight="1">
      <c r="B98" s="254"/>
      <c r="C98" s="254"/>
      <c r="D98" s="254"/>
      <c r="E98" s="254"/>
      <c r="F98" s="254"/>
      <c r="G98" s="254"/>
      <c r="H98" s="254"/>
      <c r="I98" s="254"/>
      <c r="J98" s="254"/>
      <c r="K98" s="254"/>
    </row>
    <row r="99" spans="2:11" ht="7.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7"/>
    </row>
    <row r="100" spans="2:11" ht="45" customHeight="1">
      <c r="B100" s="258"/>
      <c r="C100" s="363" t="s">
        <v>546</v>
      </c>
      <c r="D100" s="363"/>
      <c r="E100" s="363"/>
      <c r="F100" s="363"/>
      <c r="G100" s="363"/>
      <c r="H100" s="363"/>
      <c r="I100" s="363"/>
      <c r="J100" s="363"/>
      <c r="K100" s="259"/>
    </row>
    <row r="101" spans="2:11" ht="17.25" customHeight="1">
      <c r="B101" s="258"/>
      <c r="C101" s="260" t="s">
        <v>502</v>
      </c>
      <c r="D101" s="260"/>
      <c r="E101" s="260"/>
      <c r="F101" s="260" t="s">
        <v>503</v>
      </c>
      <c r="G101" s="261"/>
      <c r="H101" s="260" t="s">
        <v>112</v>
      </c>
      <c r="I101" s="260" t="s">
        <v>59</v>
      </c>
      <c r="J101" s="260" t="s">
        <v>504</v>
      </c>
      <c r="K101" s="259"/>
    </row>
    <row r="102" spans="2:11" ht="17.25" customHeight="1">
      <c r="B102" s="258"/>
      <c r="C102" s="262" t="s">
        <v>505</v>
      </c>
      <c r="D102" s="262"/>
      <c r="E102" s="262"/>
      <c r="F102" s="263" t="s">
        <v>506</v>
      </c>
      <c r="G102" s="264"/>
      <c r="H102" s="262"/>
      <c r="I102" s="262"/>
      <c r="J102" s="262" t="s">
        <v>507</v>
      </c>
      <c r="K102" s="259"/>
    </row>
    <row r="103" spans="2:11" ht="5.25" customHeight="1">
      <c r="B103" s="258"/>
      <c r="C103" s="260"/>
      <c r="D103" s="260"/>
      <c r="E103" s="260"/>
      <c r="F103" s="260"/>
      <c r="G103" s="276"/>
      <c r="H103" s="260"/>
      <c r="I103" s="260"/>
      <c r="J103" s="260"/>
      <c r="K103" s="259"/>
    </row>
    <row r="104" spans="2:11" ht="15" customHeight="1">
      <c r="B104" s="258"/>
      <c r="C104" s="248" t="s">
        <v>55</v>
      </c>
      <c r="D104" s="265"/>
      <c r="E104" s="265"/>
      <c r="F104" s="267" t="s">
        <v>508</v>
      </c>
      <c r="G104" s="276"/>
      <c r="H104" s="248" t="s">
        <v>547</v>
      </c>
      <c r="I104" s="248" t="s">
        <v>510</v>
      </c>
      <c r="J104" s="248">
        <v>20</v>
      </c>
      <c r="K104" s="259"/>
    </row>
    <row r="105" spans="2:11" ht="15" customHeight="1">
      <c r="B105" s="258"/>
      <c r="C105" s="248" t="s">
        <v>511</v>
      </c>
      <c r="D105" s="248"/>
      <c r="E105" s="248"/>
      <c r="F105" s="267" t="s">
        <v>508</v>
      </c>
      <c r="G105" s="248"/>
      <c r="H105" s="248" t="s">
        <v>547</v>
      </c>
      <c r="I105" s="248" t="s">
        <v>510</v>
      </c>
      <c r="J105" s="248">
        <v>120</v>
      </c>
      <c r="K105" s="259"/>
    </row>
    <row r="106" spans="2:11" ht="15" customHeight="1">
      <c r="B106" s="268"/>
      <c r="C106" s="248" t="s">
        <v>513</v>
      </c>
      <c r="D106" s="248"/>
      <c r="E106" s="248"/>
      <c r="F106" s="267" t="s">
        <v>514</v>
      </c>
      <c r="G106" s="248"/>
      <c r="H106" s="248" t="s">
        <v>547</v>
      </c>
      <c r="I106" s="248" t="s">
        <v>510</v>
      </c>
      <c r="J106" s="248">
        <v>50</v>
      </c>
      <c r="K106" s="259"/>
    </row>
    <row r="107" spans="2:11" ht="15" customHeight="1">
      <c r="B107" s="268"/>
      <c r="C107" s="248" t="s">
        <v>516</v>
      </c>
      <c r="D107" s="248"/>
      <c r="E107" s="248"/>
      <c r="F107" s="267" t="s">
        <v>508</v>
      </c>
      <c r="G107" s="248"/>
      <c r="H107" s="248" t="s">
        <v>547</v>
      </c>
      <c r="I107" s="248" t="s">
        <v>518</v>
      </c>
      <c r="J107" s="248"/>
      <c r="K107" s="259"/>
    </row>
    <row r="108" spans="2:11" ht="15" customHeight="1">
      <c r="B108" s="268"/>
      <c r="C108" s="248" t="s">
        <v>527</v>
      </c>
      <c r="D108" s="248"/>
      <c r="E108" s="248"/>
      <c r="F108" s="267" t="s">
        <v>514</v>
      </c>
      <c r="G108" s="248"/>
      <c r="H108" s="248" t="s">
        <v>547</v>
      </c>
      <c r="I108" s="248" t="s">
        <v>510</v>
      </c>
      <c r="J108" s="248">
        <v>50</v>
      </c>
      <c r="K108" s="259"/>
    </row>
    <row r="109" spans="2:11" ht="15" customHeight="1">
      <c r="B109" s="268"/>
      <c r="C109" s="248" t="s">
        <v>535</v>
      </c>
      <c r="D109" s="248"/>
      <c r="E109" s="248"/>
      <c r="F109" s="267" t="s">
        <v>514</v>
      </c>
      <c r="G109" s="248"/>
      <c r="H109" s="248" t="s">
        <v>547</v>
      </c>
      <c r="I109" s="248" t="s">
        <v>510</v>
      </c>
      <c r="J109" s="248">
        <v>50</v>
      </c>
      <c r="K109" s="259"/>
    </row>
    <row r="110" spans="2:11" ht="15" customHeight="1">
      <c r="B110" s="268"/>
      <c r="C110" s="248" t="s">
        <v>533</v>
      </c>
      <c r="D110" s="248"/>
      <c r="E110" s="248"/>
      <c r="F110" s="267" t="s">
        <v>514</v>
      </c>
      <c r="G110" s="248"/>
      <c r="H110" s="248" t="s">
        <v>547</v>
      </c>
      <c r="I110" s="248" t="s">
        <v>510</v>
      </c>
      <c r="J110" s="248">
        <v>50</v>
      </c>
      <c r="K110" s="259"/>
    </row>
    <row r="111" spans="2:11" ht="15" customHeight="1">
      <c r="B111" s="268"/>
      <c r="C111" s="248" t="s">
        <v>55</v>
      </c>
      <c r="D111" s="248"/>
      <c r="E111" s="248"/>
      <c r="F111" s="267" t="s">
        <v>508</v>
      </c>
      <c r="G111" s="248"/>
      <c r="H111" s="248" t="s">
        <v>548</v>
      </c>
      <c r="I111" s="248" t="s">
        <v>510</v>
      </c>
      <c r="J111" s="248">
        <v>20</v>
      </c>
      <c r="K111" s="259"/>
    </row>
    <row r="112" spans="2:11" ht="15" customHeight="1">
      <c r="B112" s="268"/>
      <c r="C112" s="248" t="s">
        <v>549</v>
      </c>
      <c r="D112" s="248"/>
      <c r="E112" s="248"/>
      <c r="F112" s="267" t="s">
        <v>508</v>
      </c>
      <c r="G112" s="248"/>
      <c r="H112" s="248" t="s">
        <v>550</v>
      </c>
      <c r="I112" s="248" t="s">
        <v>510</v>
      </c>
      <c r="J112" s="248">
        <v>120</v>
      </c>
      <c r="K112" s="259"/>
    </row>
    <row r="113" spans="2:11" ht="15" customHeight="1">
      <c r="B113" s="268"/>
      <c r="C113" s="248" t="s">
        <v>40</v>
      </c>
      <c r="D113" s="248"/>
      <c r="E113" s="248"/>
      <c r="F113" s="267" t="s">
        <v>508</v>
      </c>
      <c r="G113" s="248"/>
      <c r="H113" s="248" t="s">
        <v>551</v>
      </c>
      <c r="I113" s="248" t="s">
        <v>542</v>
      </c>
      <c r="J113" s="248"/>
      <c r="K113" s="259"/>
    </row>
    <row r="114" spans="2:11" ht="15" customHeight="1">
      <c r="B114" s="268"/>
      <c r="C114" s="248" t="s">
        <v>50</v>
      </c>
      <c r="D114" s="248"/>
      <c r="E114" s="248"/>
      <c r="F114" s="267" t="s">
        <v>508</v>
      </c>
      <c r="G114" s="248"/>
      <c r="H114" s="248" t="s">
        <v>552</v>
      </c>
      <c r="I114" s="248" t="s">
        <v>542</v>
      </c>
      <c r="J114" s="248"/>
      <c r="K114" s="259"/>
    </row>
    <row r="115" spans="2:11" ht="15" customHeight="1">
      <c r="B115" s="268"/>
      <c r="C115" s="248" t="s">
        <v>59</v>
      </c>
      <c r="D115" s="248"/>
      <c r="E115" s="248"/>
      <c r="F115" s="267" t="s">
        <v>508</v>
      </c>
      <c r="G115" s="248"/>
      <c r="H115" s="248" t="s">
        <v>553</v>
      </c>
      <c r="I115" s="248" t="s">
        <v>554</v>
      </c>
      <c r="J115" s="248"/>
      <c r="K115" s="259"/>
    </row>
    <row r="116" spans="2:11" ht="15" customHeight="1">
      <c r="B116" s="271"/>
      <c r="C116" s="277"/>
      <c r="D116" s="277"/>
      <c r="E116" s="277"/>
      <c r="F116" s="277"/>
      <c r="G116" s="277"/>
      <c r="H116" s="277"/>
      <c r="I116" s="277"/>
      <c r="J116" s="277"/>
      <c r="K116" s="273"/>
    </row>
    <row r="117" spans="2:11" ht="18.75" customHeight="1">
      <c r="B117" s="278"/>
      <c r="C117" s="244"/>
      <c r="D117" s="244"/>
      <c r="E117" s="244"/>
      <c r="F117" s="279"/>
      <c r="G117" s="244"/>
      <c r="H117" s="244"/>
      <c r="I117" s="244"/>
      <c r="J117" s="244"/>
      <c r="K117" s="278"/>
    </row>
    <row r="118" spans="2:11" ht="18.75" customHeight="1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</row>
    <row r="119" spans="2:11" ht="7.5" customHeight="1">
      <c r="B119" s="280"/>
      <c r="C119" s="281"/>
      <c r="D119" s="281"/>
      <c r="E119" s="281"/>
      <c r="F119" s="281"/>
      <c r="G119" s="281"/>
      <c r="H119" s="281"/>
      <c r="I119" s="281"/>
      <c r="J119" s="281"/>
      <c r="K119" s="282"/>
    </row>
    <row r="120" spans="2:11" ht="45" customHeight="1">
      <c r="B120" s="283"/>
      <c r="C120" s="362" t="s">
        <v>555</v>
      </c>
      <c r="D120" s="362"/>
      <c r="E120" s="362"/>
      <c r="F120" s="362"/>
      <c r="G120" s="362"/>
      <c r="H120" s="362"/>
      <c r="I120" s="362"/>
      <c r="J120" s="362"/>
      <c r="K120" s="284"/>
    </row>
    <row r="121" spans="2:11" ht="17.25" customHeight="1">
      <c r="B121" s="285"/>
      <c r="C121" s="260" t="s">
        <v>502</v>
      </c>
      <c r="D121" s="260"/>
      <c r="E121" s="260"/>
      <c r="F121" s="260" t="s">
        <v>503</v>
      </c>
      <c r="G121" s="261"/>
      <c r="H121" s="260" t="s">
        <v>112</v>
      </c>
      <c r="I121" s="260" t="s">
        <v>59</v>
      </c>
      <c r="J121" s="260" t="s">
        <v>504</v>
      </c>
      <c r="K121" s="286"/>
    </row>
    <row r="122" spans="2:11" ht="17.25" customHeight="1">
      <c r="B122" s="285"/>
      <c r="C122" s="262" t="s">
        <v>505</v>
      </c>
      <c r="D122" s="262"/>
      <c r="E122" s="262"/>
      <c r="F122" s="263" t="s">
        <v>506</v>
      </c>
      <c r="G122" s="264"/>
      <c r="H122" s="262"/>
      <c r="I122" s="262"/>
      <c r="J122" s="262" t="s">
        <v>507</v>
      </c>
      <c r="K122" s="286"/>
    </row>
    <row r="123" spans="2:11" ht="5.25" customHeight="1">
      <c r="B123" s="287"/>
      <c r="C123" s="265"/>
      <c r="D123" s="265"/>
      <c r="E123" s="265"/>
      <c r="F123" s="265"/>
      <c r="G123" s="248"/>
      <c r="H123" s="265"/>
      <c r="I123" s="265"/>
      <c r="J123" s="265"/>
      <c r="K123" s="288"/>
    </row>
    <row r="124" spans="2:11" ht="15" customHeight="1">
      <c r="B124" s="287"/>
      <c r="C124" s="248" t="s">
        <v>511</v>
      </c>
      <c r="D124" s="265"/>
      <c r="E124" s="265"/>
      <c r="F124" s="267" t="s">
        <v>508</v>
      </c>
      <c r="G124" s="248"/>
      <c r="H124" s="248" t="s">
        <v>547</v>
      </c>
      <c r="I124" s="248" t="s">
        <v>510</v>
      </c>
      <c r="J124" s="248">
        <v>120</v>
      </c>
      <c r="K124" s="289"/>
    </row>
    <row r="125" spans="2:11" ht="15" customHeight="1">
      <c r="B125" s="287"/>
      <c r="C125" s="248" t="s">
        <v>556</v>
      </c>
      <c r="D125" s="248"/>
      <c r="E125" s="248"/>
      <c r="F125" s="267" t="s">
        <v>508</v>
      </c>
      <c r="G125" s="248"/>
      <c r="H125" s="248" t="s">
        <v>557</v>
      </c>
      <c r="I125" s="248" t="s">
        <v>510</v>
      </c>
      <c r="J125" s="248" t="s">
        <v>558</v>
      </c>
      <c r="K125" s="289"/>
    </row>
    <row r="126" spans="2:11" ht="15" customHeight="1">
      <c r="B126" s="287"/>
      <c r="C126" s="248" t="s">
        <v>457</v>
      </c>
      <c r="D126" s="248"/>
      <c r="E126" s="248"/>
      <c r="F126" s="267" t="s">
        <v>508</v>
      </c>
      <c r="G126" s="248"/>
      <c r="H126" s="248" t="s">
        <v>559</v>
      </c>
      <c r="I126" s="248" t="s">
        <v>510</v>
      </c>
      <c r="J126" s="248" t="s">
        <v>558</v>
      </c>
      <c r="K126" s="289"/>
    </row>
    <row r="127" spans="2:11" ht="15" customHeight="1">
      <c r="B127" s="287"/>
      <c r="C127" s="248" t="s">
        <v>519</v>
      </c>
      <c r="D127" s="248"/>
      <c r="E127" s="248"/>
      <c r="F127" s="267" t="s">
        <v>514</v>
      </c>
      <c r="G127" s="248"/>
      <c r="H127" s="248" t="s">
        <v>520</v>
      </c>
      <c r="I127" s="248" t="s">
        <v>510</v>
      </c>
      <c r="J127" s="248">
        <v>15</v>
      </c>
      <c r="K127" s="289"/>
    </row>
    <row r="128" spans="2:11" ht="15" customHeight="1">
      <c r="B128" s="287"/>
      <c r="C128" s="269" t="s">
        <v>521</v>
      </c>
      <c r="D128" s="269"/>
      <c r="E128" s="269"/>
      <c r="F128" s="270" t="s">
        <v>514</v>
      </c>
      <c r="G128" s="269"/>
      <c r="H128" s="269" t="s">
        <v>522</v>
      </c>
      <c r="I128" s="269" t="s">
        <v>510</v>
      </c>
      <c r="J128" s="269">
        <v>15</v>
      </c>
      <c r="K128" s="289"/>
    </row>
    <row r="129" spans="2:11" ht="15" customHeight="1">
      <c r="B129" s="287"/>
      <c r="C129" s="269" t="s">
        <v>523</v>
      </c>
      <c r="D129" s="269"/>
      <c r="E129" s="269"/>
      <c r="F129" s="270" t="s">
        <v>514</v>
      </c>
      <c r="G129" s="269"/>
      <c r="H129" s="269" t="s">
        <v>524</v>
      </c>
      <c r="I129" s="269" t="s">
        <v>510</v>
      </c>
      <c r="J129" s="269">
        <v>20</v>
      </c>
      <c r="K129" s="289"/>
    </row>
    <row r="130" spans="2:11" ht="15" customHeight="1">
      <c r="B130" s="287"/>
      <c r="C130" s="269" t="s">
        <v>525</v>
      </c>
      <c r="D130" s="269"/>
      <c r="E130" s="269"/>
      <c r="F130" s="270" t="s">
        <v>514</v>
      </c>
      <c r="G130" s="269"/>
      <c r="H130" s="269" t="s">
        <v>526</v>
      </c>
      <c r="I130" s="269" t="s">
        <v>510</v>
      </c>
      <c r="J130" s="269">
        <v>20</v>
      </c>
      <c r="K130" s="289"/>
    </row>
    <row r="131" spans="2:11" ht="15" customHeight="1">
      <c r="B131" s="287"/>
      <c r="C131" s="248" t="s">
        <v>513</v>
      </c>
      <c r="D131" s="248"/>
      <c r="E131" s="248"/>
      <c r="F131" s="267" t="s">
        <v>514</v>
      </c>
      <c r="G131" s="248"/>
      <c r="H131" s="248" t="s">
        <v>547</v>
      </c>
      <c r="I131" s="248" t="s">
        <v>510</v>
      </c>
      <c r="J131" s="248">
        <v>50</v>
      </c>
      <c r="K131" s="289"/>
    </row>
    <row r="132" spans="2:11" ht="15" customHeight="1">
      <c r="B132" s="287"/>
      <c r="C132" s="248" t="s">
        <v>527</v>
      </c>
      <c r="D132" s="248"/>
      <c r="E132" s="248"/>
      <c r="F132" s="267" t="s">
        <v>514</v>
      </c>
      <c r="G132" s="248"/>
      <c r="H132" s="248" t="s">
        <v>547</v>
      </c>
      <c r="I132" s="248" t="s">
        <v>510</v>
      </c>
      <c r="J132" s="248">
        <v>50</v>
      </c>
      <c r="K132" s="289"/>
    </row>
    <row r="133" spans="2:11" ht="15" customHeight="1">
      <c r="B133" s="287"/>
      <c r="C133" s="248" t="s">
        <v>533</v>
      </c>
      <c r="D133" s="248"/>
      <c r="E133" s="248"/>
      <c r="F133" s="267" t="s">
        <v>514</v>
      </c>
      <c r="G133" s="248"/>
      <c r="H133" s="248" t="s">
        <v>547</v>
      </c>
      <c r="I133" s="248" t="s">
        <v>510</v>
      </c>
      <c r="J133" s="248">
        <v>50</v>
      </c>
      <c r="K133" s="289"/>
    </row>
    <row r="134" spans="2:11" ht="15" customHeight="1">
      <c r="B134" s="287"/>
      <c r="C134" s="248" t="s">
        <v>535</v>
      </c>
      <c r="D134" s="248"/>
      <c r="E134" s="248"/>
      <c r="F134" s="267" t="s">
        <v>514</v>
      </c>
      <c r="G134" s="248"/>
      <c r="H134" s="248" t="s">
        <v>547</v>
      </c>
      <c r="I134" s="248" t="s">
        <v>510</v>
      </c>
      <c r="J134" s="248">
        <v>50</v>
      </c>
      <c r="K134" s="289"/>
    </row>
    <row r="135" spans="2:11" ht="15" customHeight="1">
      <c r="B135" s="287"/>
      <c r="C135" s="248" t="s">
        <v>117</v>
      </c>
      <c r="D135" s="248"/>
      <c r="E135" s="248"/>
      <c r="F135" s="267" t="s">
        <v>514</v>
      </c>
      <c r="G135" s="248"/>
      <c r="H135" s="248" t="s">
        <v>560</v>
      </c>
      <c r="I135" s="248" t="s">
        <v>510</v>
      </c>
      <c r="J135" s="248">
        <v>255</v>
      </c>
      <c r="K135" s="289"/>
    </row>
    <row r="136" spans="2:11" ht="15" customHeight="1">
      <c r="B136" s="287"/>
      <c r="C136" s="248" t="s">
        <v>537</v>
      </c>
      <c r="D136" s="248"/>
      <c r="E136" s="248"/>
      <c r="F136" s="267" t="s">
        <v>508</v>
      </c>
      <c r="G136" s="248"/>
      <c r="H136" s="248" t="s">
        <v>561</v>
      </c>
      <c r="I136" s="248" t="s">
        <v>539</v>
      </c>
      <c r="J136" s="248"/>
      <c r="K136" s="289"/>
    </row>
    <row r="137" spans="2:11" ht="15" customHeight="1">
      <c r="B137" s="287"/>
      <c r="C137" s="248" t="s">
        <v>540</v>
      </c>
      <c r="D137" s="248"/>
      <c r="E137" s="248"/>
      <c r="F137" s="267" t="s">
        <v>508</v>
      </c>
      <c r="G137" s="248"/>
      <c r="H137" s="248" t="s">
        <v>562</v>
      </c>
      <c r="I137" s="248" t="s">
        <v>542</v>
      </c>
      <c r="J137" s="248"/>
      <c r="K137" s="289"/>
    </row>
    <row r="138" spans="2:11" ht="15" customHeight="1">
      <c r="B138" s="287"/>
      <c r="C138" s="248" t="s">
        <v>543</v>
      </c>
      <c r="D138" s="248"/>
      <c r="E138" s="248"/>
      <c r="F138" s="267" t="s">
        <v>508</v>
      </c>
      <c r="G138" s="248"/>
      <c r="H138" s="248" t="s">
        <v>543</v>
      </c>
      <c r="I138" s="248" t="s">
        <v>542</v>
      </c>
      <c r="J138" s="248"/>
      <c r="K138" s="289"/>
    </row>
    <row r="139" spans="2:11" ht="15" customHeight="1">
      <c r="B139" s="287"/>
      <c r="C139" s="248" t="s">
        <v>40</v>
      </c>
      <c r="D139" s="248"/>
      <c r="E139" s="248"/>
      <c r="F139" s="267" t="s">
        <v>508</v>
      </c>
      <c r="G139" s="248"/>
      <c r="H139" s="248" t="s">
        <v>563</v>
      </c>
      <c r="I139" s="248" t="s">
        <v>542</v>
      </c>
      <c r="J139" s="248"/>
      <c r="K139" s="289"/>
    </row>
    <row r="140" spans="2:11" ht="15" customHeight="1">
      <c r="B140" s="287"/>
      <c r="C140" s="248" t="s">
        <v>564</v>
      </c>
      <c r="D140" s="248"/>
      <c r="E140" s="248"/>
      <c r="F140" s="267" t="s">
        <v>508</v>
      </c>
      <c r="G140" s="248"/>
      <c r="H140" s="248" t="s">
        <v>565</v>
      </c>
      <c r="I140" s="248" t="s">
        <v>542</v>
      </c>
      <c r="J140" s="248"/>
      <c r="K140" s="289"/>
    </row>
    <row r="141" spans="2:11" ht="15" customHeight="1">
      <c r="B141" s="290"/>
      <c r="C141" s="291"/>
      <c r="D141" s="291"/>
      <c r="E141" s="291"/>
      <c r="F141" s="291"/>
      <c r="G141" s="291"/>
      <c r="H141" s="291"/>
      <c r="I141" s="291"/>
      <c r="J141" s="291"/>
      <c r="K141" s="292"/>
    </row>
    <row r="142" spans="2:11" ht="18.75" customHeight="1">
      <c r="B142" s="244"/>
      <c r="C142" s="244"/>
      <c r="D142" s="244"/>
      <c r="E142" s="244"/>
      <c r="F142" s="279"/>
      <c r="G142" s="244"/>
      <c r="H142" s="244"/>
      <c r="I142" s="244"/>
      <c r="J142" s="244"/>
      <c r="K142" s="244"/>
    </row>
    <row r="143" spans="2:11" ht="18.75" customHeight="1"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2:11" ht="7.5" customHeight="1">
      <c r="B144" s="255"/>
      <c r="C144" s="256"/>
      <c r="D144" s="256"/>
      <c r="E144" s="256"/>
      <c r="F144" s="256"/>
      <c r="G144" s="256"/>
      <c r="H144" s="256"/>
      <c r="I144" s="256"/>
      <c r="J144" s="256"/>
      <c r="K144" s="257"/>
    </row>
    <row r="145" spans="2:11" ht="45" customHeight="1">
      <c r="B145" s="258"/>
      <c r="C145" s="363" t="s">
        <v>566</v>
      </c>
      <c r="D145" s="363"/>
      <c r="E145" s="363"/>
      <c r="F145" s="363"/>
      <c r="G145" s="363"/>
      <c r="H145" s="363"/>
      <c r="I145" s="363"/>
      <c r="J145" s="363"/>
      <c r="K145" s="259"/>
    </row>
    <row r="146" spans="2:11" ht="17.25" customHeight="1">
      <c r="B146" s="258"/>
      <c r="C146" s="260" t="s">
        <v>502</v>
      </c>
      <c r="D146" s="260"/>
      <c r="E146" s="260"/>
      <c r="F146" s="260" t="s">
        <v>503</v>
      </c>
      <c r="G146" s="261"/>
      <c r="H146" s="260" t="s">
        <v>112</v>
      </c>
      <c r="I146" s="260" t="s">
        <v>59</v>
      </c>
      <c r="J146" s="260" t="s">
        <v>504</v>
      </c>
      <c r="K146" s="259"/>
    </row>
    <row r="147" spans="2:11" ht="17.25" customHeight="1">
      <c r="B147" s="258"/>
      <c r="C147" s="262" t="s">
        <v>505</v>
      </c>
      <c r="D147" s="262"/>
      <c r="E147" s="262"/>
      <c r="F147" s="263" t="s">
        <v>506</v>
      </c>
      <c r="G147" s="264"/>
      <c r="H147" s="262"/>
      <c r="I147" s="262"/>
      <c r="J147" s="262" t="s">
        <v>507</v>
      </c>
      <c r="K147" s="259"/>
    </row>
    <row r="148" spans="2:11" ht="5.25" customHeight="1">
      <c r="B148" s="268"/>
      <c r="C148" s="265"/>
      <c r="D148" s="265"/>
      <c r="E148" s="265"/>
      <c r="F148" s="265"/>
      <c r="G148" s="266"/>
      <c r="H148" s="265"/>
      <c r="I148" s="265"/>
      <c r="J148" s="265"/>
      <c r="K148" s="289"/>
    </row>
    <row r="149" spans="2:11" ht="15" customHeight="1">
      <c r="B149" s="268"/>
      <c r="C149" s="293" t="s">
        <v>511</v>
      </c>
      <c r="D149" s="248"/>
      <c r="E149" s="248"/>
      <c r="F149" s="294" t="s">
        <v>508</v>
      </c>
      <c r="G149" s="248"/>
      <c r="H149" s="293" t="s">
        <v>547</v>
      </c>
      <c r="I149" s="293" t="s">
        <v>510</v>
      </c>
      <c r="J149" s="293">
        <v>120</v>
      </c>
      <c r="K149" s="289"/>
    </row>
    <row r="150" spans="2:11" ht="15" customHeight="1">
      <c r="B150" s="268"/>
      <c r="C150" s="293" t="s">
        <v>556</v>
      </c>
      <c r="D150" s="248"/>
      <c r="E150" s="248"/>
      <c r="F150" s="294" t="s">
        <v>508</v>
      </c>
      <c r="G150" s="248"/>
      <c r="H150" s="293" t="s">
        <v>567</v>
      </c>
      <c r="I150" s="293" t="s">
        <v>510</v>
      </c>
      <c r="J150" s="293" t="s">
        <v>558</v>
      </c>
      <c r="K150" s="289"/>
    </row>
    <row r="151" spans="2:11" ht="15" customHeight="1">
      <c r="B151" s="268"/>
      <c r="C151" s="293" t="s">
        <v>457</v>
      </c>
      <c r="D151" s="248"/>
      <c r="E151" s="248"/>
      <c r="F151" s="294" t="s">
        <v>508</v>
      </c>
      <c r="G151" s="248"/>
      <c r="H151" s="293" t="s">
        <v>568</v>
      </c>
      <c r="I151" s="293" t="s">
        <v>510</v>
      </c>
      <c r="J151" s="293" t="s">
        <v>558</v>
      </c>
      <c r="K151" s="289"/>
    </row>
    <row r="152" spans="2:11" ht="15" customHeight="1">
      <c r="B152" s="268"/>
      <c r="C152" s="293" t="s">
        <v>513</v>
      </c>
      <c r="D152" s="248"/>
      <c r="E152" s="248"/>
      <c r="F152" s="294" t="s">
        <v>514</v>
      </c>
      <c r="G152" s="248"/>
      <c r="H152" s="293" t="s">
        <v>547</v>
      </c>
      <c r="I152" s="293" t="s">
        <v>510</v>
      </c>
      <c r="J152" s="293">
        <v>50</v>
      </c>
      <c r="K152" s="289"/>
    </row>
    <row r="153" spans="2:11" ht="15" customHeight="1">
      <c r="B153" s="268"/>
      <c r="C153" s="293" t="s">
        <v>516</v>
      </c>
      <c r="D153" s="248"/>
      <c r="E153" s="248"/>
      <c r="F153" s="294" t="s">
        <v>508</v>
      </c>
      <c r="G153" s="248"/>
      <c r="H153" s="293" t="s">
        <v>547</v>
      </c>
      <c r="I153" s="293" t="s">
        <v>518</v>
      </c>
      <c r="J153" s="293"/>
      <c r="K153" s="289"/>
    </row>
    <row r="154" spans="2:11" ht="15" customHeight="1">
      <c r="B154" s="268"/>
      <c r="C154" s="293" t="s">
        <v>527</v>
      </c>
      <c r="D154" s="248"/>
      <c r="E154" s="248"/>
      <c r="F154" s="294" t="s">
        <v>514</v>
      </c>
      <c r="G154" s="248"/>
      <c r="H154" s="293" t="s">
        <v>547</v>
      </c>
      <c r="I154" s="293" t="s">
        <v>510</v>
      </c>
      <c r="J154" s="293">
        <v>50</v>
      </c>
      <c r="K154" s="289"/>
    </row>
    <row r="155" spans="2:11" ht="15" customHeight="1">
      <c r="B155" s="268"/>
      <c r="C155" s="293" t="s">
        <v>535</v>
      </c>
      <c r="D155" s="248"/>
      <c r="E155" s="248"/>
      <c r="F155" s="294" t="s">
        <v>514</v>
      </c>
      <c r="G155" s="248"/>
      <c r="H155" s="293" t="s">
        <v>547</v>
      </c>
      <c r="I155" s="293" t="s">
        <v>510</v>
      </c>
      <c r="J155" s="293">
        <v>50</v>
      </c>
      <c r="K155" s="289"/>
    </row>
    <row r="156" spans="2:11" ht="15" customHeight="1">
      <c r="B156" s="268"/>
      <c r="C156" s="293" t="s">
        <v>533</v>
      </c>
      <c r="D156" s="248"/>
      <c r="E156" s="248"/>
      <c r="F156" s="294" t="s">
        <v>514</v>
      </c>
      <c r="G156" s="248"/>
      <c r="H156" s="293" t="s">
        <v>547</v>
      </c>
      <c r="I156" s="293" t="s">
        <v>510</v>
      </c>
      <c r="J156" s="293">
        <v>50</v>
      </c>
      <c r="K156" s="289"/>
    </row>
    <row r="157" spans="2:11" ht="15" customHeight="1">
      <c r="B157" s="268"/>
      <c r="C157" s="293" t="s">
        <v>99</v>
      </c>
      <c r="D157" s="248"/>
      <c r="E157" s="248"/>
      <c r="F157" s="294" t="s">
        <v>508</v>
      </c>
      <c r="G157" s="248"/>
      <c r="H157" s="293" t="s">
        <v>569</v>
      </c>
      <c r="I157" s="293" t="s">
        <v>510</v>
      </c>
      <c r="J157" s="293" t="s">
        <v>570</v>
      </c>
      <c r="K157" s="289"/>
    </row>
    <row r="158" spans="2:11" ht="15" customHeight="1">
      <c r="B158" s="268"/>
      <c r="C158" s="293" t="s">
        <v>571</v>
      </c>
      <c r="D158" s="248"/>
      <c r="E158" s="248"/>
      <c r="F158" s="294" t="s">
        <v>508</v>
      </c>
      <c r="G158" s="248"/>
      <c r="H158" s="293" t="s">
        <v>572</v>
      </c>
      <c r="I158" s="293" t="s">
        <v>542</v>
      </c>
      <c r="J158" s="293"/>
      <c r="K158" s="289"/>
    </row>
    <row r="159" spans="2:11" ht="15" customHeight="1">
      <c r="B159" s="295"/>
      <c r="C159" s="277"/>
      <c r="D159" s="277"/>
      <c r="E159" s="277"/>
      <c r="F159" s="277"/>
      <c r="G159" s="277"/>
      <c r="H159" s="277"/>
      <c r="I159" s="277"/>
      <c r="J159" s="277"/>
      <c r="K159" s="296"/>
    </row>
    <row r="160" spans="2:11" ht="18.75" customHeight="1">
      <c r="B160" s="244"/>
      <c r="C160" s="248"/>
      <c r="D160" s="248"/>
      <c r="E160" s="248"/>
      <c r="F160" s="267"/>
      <c r="G160" s="248"/>
      <c r="H160" s="248"/>
      <c r="I160" s="248"/>
      <c r="J160" s="248"/>
      <c r="K160" s="244"/>
    </row>
    <row r="161" spans="2:11" ht="18.75" customHeight="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 ht="7.5" customHeight="1">
      <c r="B162" s="236"/>
      <c r="C162" s="237"/>
      <c r="D162" s="237"/>
      <c r="E162" s="237"/>
      <c r="F162" s="237"/>
      <c r="G162" s="237"/>
      <c r="H162" s="237"/>
      <c r="I162" s="237"/>
      <c r="J162" s="237"/>
      <c r="K162" s="238"/>
    </row>
    <row r="163" spans="2:11" ht="45" customHeight="1">
      <c r="B163" s="239"/>
      <c r="C163" s="362" t="s">
        <v>573</v>
      </c>
      <c r="D163" s="362"/>
      <c r="E163" s="362"/>
      <c r="F163" s="362"/>
      <c r="G163" s="362"/>
      <c r="H163" s="362"/>
      <c r="I163" s="362"/>
      <c r="J163" s="362"/>
      <c r="K163" s="240"/>
    </row>
    <row r="164" spans="2:11" ht="17.25" customHeight="1">
      <c r="B164" s="239"/>
      <c r="C164" s="260" t="s">
        <v>502</v>
      </c>
      <c r="D164" s="260"/>
      <c r="E164" s="260"/>
      <c r="F164" s="260" t="s">
        <v>503</v>
      </c>
      <c r="G164" s="297"/>
      <c r="H164" s="298" t="s">
        <v>112</v>
      </c>
      <c r="I164" s="298" t="s">
        <v>59</v>
      </c>
      <c r="J164" s="260" t="s">
        <v>504</v>
      </c>
      <c r="K164" s="240"/>
    </row>
    <row r="165" spans="2:11" ht="17.25" customHeight="1">
      <c r="B165" s="241"/>
      <c r="C165" s="262" t="s">
        <v>505</v>
      </c>
      <c r="D165" s="262"/>
      <c r="E165" s="262"/>
      <c r="F165" s="263" t="s">
        <v>506</v>
      </c>
      <c r="G165" s="299"/>
      <c r="H165" s="300"/>
      <c r="I165" s="300"/>
      <c r="J165" s="262" t="s">
        <v>507</v>
      </c>
      <c r="K165" s="242"/>
    </row>
    <row r="166" spans="2:11" ht="5.25" customHeight="1">
      <c r="B166" s="268"/>
      <c r="C166" s="265"/>
      <c r="D166" s="265"/>
      <c r="E166" s="265"/>
      <c r="F166" s="265"/>
      <c r="G166" s="266"/>
      <c r="H166" s="265"/>
      <c r="I166" s="265"/>
      <c r="J166" s="265"/>
      <c r="K166" s="289"/>
    </row>
    <row r="167" spans="2:11" ht="15" customHeight="1">
      <c r="B167" s="268"/>
      <c r="C167" s="248" t="s">
        <v>511</v>
      </c>
      <c r="D167" s="248"/>
      <c r="E167" s="248"/>
      <c r="F167" s="267" t="s">
        <v>508</v>
      </c>
      <c r="G167" s="248"/>
      <c r="H167" s="248" t="s">
        <v>547</v>
      </c>
      <c r="I167" s="248" t="s">
        <v>510</v>
      </c>
      <c r="J167" s="248">
        <v>120</v>
      </c>
      <c r="K167" s="289"/>
    </row>
    <row r="168" spans="2:11" ht="15" customHeight="1">
      <c r="B168" s="268"/>
      <c r="C168" s="248" t="s">
        <v>556</v>
      </c>
      <c r="D168" s="248"/>
      <c r="E168" s="248"/>
      <c r="F168" s="267" t="s">
        <v>508</v>
      </c>
      <c r="G168" s="248"/>
      <c r="H168" s="248" t="s">
        <v>557</v>
      </c>
      <c r="I168" s="248" t="s">
        <v>510</v>
      </c>
      <c r="J168" s="248" t="s">
        <v>558</v>
      </c>
      <c r="K168" s="289"/>
    </row>
    <row r="169" spans="2:11" ht="15" customHeight="1">
      <c r="B169" s="268"/>
      <c r="C169" s="248" t="s">
        <v>457</v>
      </c>
      <c r="D169" s="248"/>
      <c r="E169" s="248"/>
      <c r="F169" s="267" t="s">
        <v>508</v>
      </c>
      <c r="G169" s="248"/>
      <c r="H169" s="248" t="s">
        <v>574</v>
      </c>
      <c r="I169" s="248" t="s">
        <v>510</v>
      </c>
      <c r="J169" s="248" t="s">
        <v>558</v>
      </c>
      <c r="K169" s="289"/>
    </row>
    <row r="170" spans="2:11" ht="15" customHeight="1">
      <c r="B170" s="268"/>
      <c r="C170" s="248" t="s">
        <v>513</v>
      </c>
      <c r="D170" s="248"/>
      <c r="E170" s="248"/>
      <c r="F170" s="267" t="s">
        <v>514</v>
      </c>
      <c r="G170" s="248"/>
      <c r="H170" s="248" t="s">
        <v>574</v>
      </c>
      <c r="I170" s="248" t="s">
        <v>510</v>
      </c>
      <c r="J170" s="248">
        <v>50</v>
      </c>
      <c r="K170" s="289"/>
    </row>
    <row r="171" spans="2:11" ht="15" customHeight="1">
      <c r="B171" s="268"/>
      <c r="C171" s="248" t="s">
        <v>516</v>
      </c>
      <c r="D171" s="248"/>
      <c r="E171" s="248"/>
      <c r="F171" s="267" t="s">
        <v>508</v>
      </c>
      <c r="G171" s="248"/>
      <c r="H171" s="248" t="s">
        <v>574</v>
      </c>
      <c r="I171" s="248" t="s">
        <v>518</v>
      </c>
      <c r="J171" s="248"/>
      <c r="K171" s="289"/>
    </row>
    <row r="172" spans="2:11" ht="15" customHeight="1">
      <c r="B172" s="268"/>
      <c r="C172" s="248" t="s">
        <v>527</v>
      </c>
      <c r="D172" s="248"/>
      <c r="E172" s="248"/>
      <c r="F172" s="267" t="s">
        <v>514</v>
      </c>
      <c r="G172" s="248"/>
      <c r="H172" s="248" t="s">
        <v>574</v>
      </c>
      <c r="I172" s="248" t="s">
        <v>510</v>
      </c>
      <c r="J172" s="248">
        <v>50</v>
      </c>
      <c r="K172" s="289"/>
    </row>
    <row r="173" spans="2:11" ht="15" customHeight="1">
      <c r="B173" s="268"/>
      <c r="C173" s="248" t="s">
        <v>535</v>
      </c>
      <c r="D173" s="248"/>
      <c r="E173" s="248"/>
      <c r="F173" s="267" t="s">
        <v>514</v>
      </c>
      <c r="G173" s="248"/>
      <c r="H173" s="248" t="s">
        <v>574</v>
      </c>
      <c r="I173" s="248" t="s">
        <v>510</v>
      </c>
      <c r="J173" s="248">
        <v>50</v>
      </c>
      <c r="K173" s="289"/>
    </row>
    <row r="174" spans="2:11" ht="15" customHeight="1">
      <c r="B174" s="268"/>
      <c r="C174" s="248" t="s">
        <v>533</v>
      </c>
      <c r="D174" s="248"/>
      <c r="E174" s="248"/>
      <c r="F174" s="267" t="s">
        <v>514</v>
      </c>
      <c r="G174" s="248"/>
      <c r="H174" s="248" t="s">
        <v>574</v>
      </c>
      <c r="I174" s="248" t="s">
        <v>510</v>
      </c>
      <c r="J174" s="248">
        <v>50</v>
      </c>
      <c r="K174" s="289"/>
    </row>
    <row r="175" spans="2:11" ht="15" customHeight="1">
      <c r="B175" s="268"/>
      <c r="C175" s="248" t="s">
        <v>111</v>
      </c>
      <c r="D175" s="248"/>
      <c r="E175" s="248"/>
      <c r="F175" s="267" t="s">
        <v>508</v>
      </c>
      <c r="G175" s="248"/>
      <c r="H175" s="248" t="s">
        <v>575</v>
      </c>
      <c r="I175" s="248" t="s">
        <v>576</v>
      </c>
      <c r="J175" s="248"/>
      <c r="K175" s="289"/>
    </row>
    <row r="176" spans="2:11" ht="15" customHeight="1">
      <c r="B176" s="268"/>
      <c r="C176" s="248" t="s">
        <v>59</v>
      </c>
      <c r="D176" s="248"/>
      <c r="E176" s="248"/>
      <c r="F176" s="267" t="s">
        <v>508</v>
      </c>
      <c r="G176" s="248"/>
      <c r="H176" s="248" t="s">
        <v>577</v>
      </c>
      <c r="I176" s="248" t="s">
        <v>578</v>
      </c>
      <c r="J176" s="248">
        <v>1</v>
      </c>
      <c r="K176" s="289"/>
    </row>
    <row r="177" spans="2:11" ht="15" customHeight="1">
      <c r="B177" s="268"/>
      <c r="C177" s="248" t="s">
        <v>55</v>
      </c>
      <c r="D177" s="248"/>
      <c r="E177" s="248"/>
      <c r="F177" s="267" t="s">
        <v>508</v>
      </c>
      <c r="G177" s="248"/>
      <c r="H177" s="248" t="s">
        <v>579</v>
      </c>
      <c r="I177" s="248" t="s">
        <v>510</v>
      </c>
      <c r="J177" s="248">
        <v>20</v>
      </c>
      <c r="K177" s="289"/>
    </row>
    <row r="178" spans="2:11" ht="15" customHeight="1">
      <c r="B178" s="268"/>
      <c r="C178" s="248" t="s">
        <v>112</v>
      </c>
      <c r="D178" s="248"/>
      <c r="E178" s="248"/>
      <c r="F178" s="267" t="s">
        <v>508</v>
      </c>
      <c r="G178" s="248"/>
      <c r="H178" s="248" t="s">
        <v>580</v>
      </c>
      <c r="I178" s="248" t="s">
        <v>510</v>
      </c>
      <c r="J178" s="248">
        <v>255</v>
      </c>
      <c r="K178" s="289"/>
    </row>
    <row r="179" spans="2:11" ht="15" customHeight="1">
      <c r="B179" s="268"/>
      <c r="C179" s="248" t="s">
        <v>113</v>
      </c>
      <c r="D179" s="248"/>
      <c r="E179" s="248"/>
      <c r="F179" s="267" t="s">
        <v>508</v>
      </c>
      <c r="G179" s="248"/>
      <c r="H179" s="248" t="s">
        <v>473</v>
      </c>
      <c r="I179" s="248" t="s">
        <v>510</v>
      </c>
      <c r="J179" s="248">
        <v>10</v>
      </c>
      <c r="K179" s="289"/>
    </row>
    <row r="180" spans="2:11" ht="15" customHeight="1">
      <c r="B180" s="268"/>
      <c r="C180" s="248" t="s">
        <v>114</v>
      </c>
      <c r="D180" s="248"/>
      <c r="E180" s="248"/>
      <c r="F180" s="267" t="s">
        <v>508</v>
      </c>
      <c r="G180" s="248"/>
      <c r="H180" s="248" t="s">
        <v>581</v>
      </c>
      <c r="I180" s="248" t="s">
        <v>542</v>
      </c>
      <c r="J180" s="248"/>
      <c r="K180" s="289"/>
    </row>
    <row r="181" spans="2:11" ht="15" customHeight="1">
      <c r="B181" s="268"/>
      <c r="C181" s="248" t="s">
        <v>582</v>
      </c>
      <c r="D181" s="248"/>
      <c r="E181" s="248"/>
      <c r="F181" s="267" t="s">
        <v>508</v>
      </c>
      <c r="G181" s="248"/>
      <c r="H181" s="248" t="s">
        <v>583</v>
      </c>
      <c r="I181" s="248" t="s">
        <v>542</v>
      </c>
      <c r="J181" s="248"/>
      <c r="K181" s="289"/>
    </row>
    <row r="182" spans="2:11" ht="15" customHeight="1">
      <c r="B182" s="268"/>
      <c r="C182" s="248" t="s">
        <v>571</v>
      </c>
      <c r="D182" s="248"/>
      <c r="E182" s="248"/>
      <c r="F182" s="267" t="s">
        <v>508</v>
      </c>
      <c r="G182" s="248"/>
      <c r="H182" s="248" t="s">
        <v>584</v>
      </c>
      <c r="I182" s="248" t="s">
        <v>542</v>
      </c>
      <c r="J182" s="248"/>
      <c r="K182" s="289"/>
    </row>
    <row r="183" spans="2:11" ht="15" customHeight="1">
      <c r="B183" s="268"/>
      <c r="C183" s="248" t="s">
        <v>116</v>
      </c>
      <c r="D183" s="248"/>
      <c r="E183" s="248"/>
      <c r="F183" s="267" t="s">
        <v>514</v>
      </c>
      <c r="G183" s="248"/>
      <c r="H183" s="248" t="s">
        <v>585</v>
      </c>
      <c r="I183" s="248" t="s">
        <v>510</v>
      </c>
      <c r="J183" s="248">
        <v>50</v>
      </c>
      <c r="K183" s="289"/>
    </row>
    <row r="184" spans="2:11" ht="15" customHeight="1">
      <c r="B184" s="268"/>
      <c r="C184" s="248" t="s">
        <v>586</v>
      </c>
      <c r="D184" s="248"/>
      <c r="E184" s="248"/>
      <c r="F184" s="267" t="s">
        <v>514</v>
      </c>
      <c r="G184" s="248"/>
      <c r="H184" s="248" t="s">
        <v>587</v>
      </c>
      <c r="I184" s="248" t="s">
        <v>588</v>
      </c>
      <c r="J184" s="248"/>
      <c r="K184" s="289"/>
    </row>
    <row r="185" spans="2:11" ht="15" customHeight="1">
      <c r="B185" s="268"/>
      <c r="C185" s="248" t="s">
        <v>589</v>
      </c>
      <c r="D185" s="248"/>
      <c r="E185" s="248"/>
      <c r="F185" s="267" t="s">
        <v>514</v>
      </c>
      <c r="G185" s="248"/>
      <c r="H185" s="248" t="s">
        <v>590</v>
      </c>
      <c r="I185" s="248" t="s">
        <v>588</v>
      </c>
      <c r="J185" s="248"/>
      <c r="K185" s="289"/>
    </row>
    <row r="186" spans="2:11" ht="15" customHeight="1">
      <c r="B186" s="268"/>
      <c r="C186" s="248" t="s">
        <v>591</v>
      </c>
      <c r="D186" s="248"/>
      <c r="E186" s="248"/>
      <c r="F186" s="267" t="s">
        <v>514</v>
      </c>
      <c r="G186" s="248"/>
      <c r="H186" s="248" t="s">
        <v>592</v>
      </c>
      <c r="I186" s="248" t="s">
        <v>588</v>
      </c>
      <c r="J186" s="248"/>
      <c r="K186" s="289"/>
    </row>
    <row r="187" spans="2:11" ht="15" customHeight="1">
      <c r="B187" s="268"/>
      <c r="C187" s="301" t="s">
        <v>593</v>
      </c>
      <c r="D187" s="248"/>
      <c r="E187" s="248"/>
      <c r="F187" s="267" t="s">
        <v>514</v>
      </c>
      <c r="G187" s="248"/>
      <c r="H187" s="248" t="s">
        <v>594</v>
      </c>
      <c r="I187" s="248" t="s">
        <v>595</v>
      </c>
      <c r="J187" s="302" t="s">
        <v>596</v>
      </c>
      <c r="K187" s="289"/>
    </row>
    <row r="188" spans="2:11" ht="15" customHeight="1">
      <c r="B188" s="268"/>
      <c r="C188" s="253" t="s">
        <v>44</v>
      </c>
      <c r="D188" s="248"/>
      <c r="E188" s="248"/>
      <c r="F188" s="267" t="s">
        <v>508</v>
      </c>
      <c r="G188" s="248"/>
      <c r="H188" s="244" t="s">
        <v>597</v>
      </c>
      <c r="I188" s="248" t="s">
        <v>598</v>
      </c>
      <c r="J188" s="248"/>
      <c r="K188" s="289"/>
    </row>
    <row r="189" spans="2:11" ht="15" customHeight="1">
      <c r="B189" s="268"/>
      <c r="C189" s="253" t="s">
        <v>599</v>
      </c>
      <c r="D189" s="248"/>
      <c r="E189" s="248"/>
      <c r="F189" s="267" t="s">
        <v>508</v>
      </c>
      <c r="G189" s="248"/>
      <c r="H189" s="248" t="s">
        <v>600</v>
      </c>
      <c r="I189" s="248" t="s">
        <v>542</v>
      </c>
      <c r="J189" s="248"/>
      <c r="K189" s="289"/>
    </row>
    <row r="190" spans="2:11" ht="15" customHeight="1">
      <c r="B190" s="268"/>
      <c r="C190" s="253" t="s">
        <v>601</v>
      </c>
      <c r="D190" s="248"/>
      <c r="E190" s="248"/>
      <c r="F190" s="267" t="s">
        <v>508</v>
      </c>
      <c r="G190" s="248"/>
      <c r="H190" s="248" t="s">
        <v>602</v>
      </c>
      <c r="I190" s="248" t="s">
        <v>542</v>
      </c>
      <c r="J190" s="248"/>
      <c r="K190" s="289"/>
    </row>
    <row r="191" spans="2:11" ht="15" customHeight="1">
      <c r="B191" s="268"/>
      <c r="C191" s="253" t="s">
        <v>603</v>
      </c>
      <c r="D191" s="248"/>
      <c r="E191" s="248"/>
      <c r="F191" s="267" t="s">
        <v>514</v>
      </c>
      <c r="G191" s="248"/>
      <c r="H191" s="248" t="s">
        <v>604</v>
      </c>
      <c r="I191" s="248" t="s">
        <v>542</v>
      </c>
      <c r="J191" s="248"/>
      <c r="K191" s="289"/>
    </row>
    <row r="192" spans="2:11" ht="15" customHeight="1">
      <c r="B192" s="295"/>
      <c r="C192" s="303"/>
      <c r="D192" s="277"/>
      <c r="E192" s="277"/>
      <c r="F192" s="277"/>
      <c r="G192" s="277"/>
      <c r="H192" s="277"/>
      <c r="I192" s="277"/>
      <c r="J192" s="277"/>
      <c r="K192" s="296"/>
    </row>
    <row r="193" spans="2:11" ht="18.75" customHeight="1">
      <c r="B193" s="244"/>
      <c r="C193" s="248"/>
      <c r="D193" s="248"/>
      <c r="E193" s="248"/>
      <c r="F193" s="267"/>
      <c r="G193" s="248"/>
      <c r="H193" s="248"/>
      <c r="I193" s="248"/>
      <c r="J193" s="248"/>
      <c r="K193" s="244"/>
    </row>
    <row r="194" spans="2:11" ht="18.75" customHeight="1">
      <c r="B194" s="244"/>
      <c r="C194" s="248"/>
      <c r="D194" s="248"/>
      <c r="E194" s="248"/>
      <c r="F194" s="267"/>
      <c r="G194" s="248"/>
      <c r="H194" s="248"/>
      <c r="I194" s="248"/>
      <c r="J194" s="248"/>
      <c r="K194" s="244"/>
    </row>
    <row r="195" spans="2:11" ht="18.75" customHeight="1"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</row>
    <row r="196" spans="2:11" ht="13.5">
      <c r="B196" s="236"/>
      <c r="C196" s="237"/>
      <c r="D196" s="237"/>
      <c r="E196" s="237"/>
      <c r="F196" s="237"/>
      <c r="G196" s="237"/>
      <c r="H196" s="237"/>
      <c r="I196" s="237"/>
      <c r="J196" s="237"/>
      <c r="K196" s="238"/>
    </row>
    <row r="197" spans="2:11" ht="21">
      <c r="B197" s="239"/>
      <c r="C197" s="362" t="s">
        <v>605</v>
      </c>
      <c r="D197" s="362"/>
      <c r="E197" s="362"/>
      <c r="F197" s="362"/>
      <c r="G197" s="362"/>
      <c r="H197" s="362"/>
      <c r="I197" s="362"/>
      <c r="J197" s="362"/>
      <c r="K197" s="240"/>
    </row>
    <row r="198" spans="2:11" ht="25.5" customHeight="1">
      <c r="B198" s="239"/>
      <c r="C198" s="304" t="s">
        <v>606</v>
      </c>
      <c r="D198" s="304"/>
      <c r="E198" s="304"/>
      <c r="F198" s="304" t="s">
        <v>607</v>
      </c>
      <c r="G198" s="305"/>
      <c r="H198" s="361" t="s">
        <v>608</v>
      </c>
      <c r="I198" s="361"/>
      <c r="J198" s="361"/>
      <c r="K198" s="240"/>
    </row>
    <row r="199" spans="2:11" ht="5.25" customHeight="1">
      <c r="B199" s="268"/>
      <c r="C199" s="265"/>
      <c r="D199" s="265"/>
      <c r="E199" s="265"/>
      <c r="F199" s="265"/>
      <c r="G199" s="248"/>
      <c r="H199" s="265"/>
      <c r="I199" s="265"/>
      <c r="J199" s="265"/>
      <c r="K199" s="289"/>
    </row>
    <row r="200" spans="2:11" ht="15" customHeight="1">
      <c r="B200" s="268"/>
      <c r="C200" s="248" t="s">
        <v>598</v>
      </c>
      <c r="D200" s="248"/>
      <c r="E200" s="248"/>
      <c r="F200" s="267" t="s">
        <v>45</v>
      </c>
      <c r="G200" s="248"/>
      <c r="H200" s="359" t="s">
        <v>609</v>
      </c>
      <c r="I200" s="359"/>
      <c r="J200" s="359"/>
      <c r="K200" s="289"/>
    </row>
    <row r="201" spans="2:11" ht="15" customHeight="1">
      <c r="B201" s="268"/>
      <c r="C201" s="274"/>
      <c r="D201" s="248"/>
      <c r="E201" s="248"/>
      <c r="F201" s="267" t="s">
        <v>46</v>
      </c>
      <c r="G201" s="248"/>
      <c r="H201" s="359" t="s">
        <v>610</v>
      </c>
      <c r="I201" s="359"/>
      <c r="J201" s="359"/>
      <c r="K201" s="289"/>
    </row>
    <row r="202" spans="2:11" ht="15" customHeight="1">
      <c r="B202" s="268"/>
      <c r="C202" s="274"/>
      <c r="D202" s="248"/>
      <c r="E202" s="248"/>
      <c r="F202" s="267" t="s">
        <v>49</v>
      </c>
      <c r="G202" s="248"/>
      <c r="H202" s="359" t="s">
        <v>611</v>
      </c>
      <c r="I202" s="359"/>
      <c r="J202" s="359"/>
      <c r="K202" s="289"/>
    </row>
    <row r="203" spans="2:11" ht="15" customHeight="1">
      <c r="B203" s="268"/>
      <c r="C203" s="248"/>
      <c r="D203" s="248"/>
      <c r="E203" s="248"/>
      <c r="F203" s="267" t="s">
        <v>47</v>
      </c>
      <c r="G203" s="248"/>
      <c r="H203" s="359" t="s">
        <v>612</v>
      </c>
      <c r="I203" s="359"/>
      <c r="J203" s="359"/>
      <c r="K203" s="289"/>
    </row>
    <row r="204" spans="2:11" ht="15" customHeight="1">
      <c r="B204" s="268"/>
      <c r="C204" s="248"/>
      <c r="D204" s="248"/>
      <c r="E204" s="248"/>
      <c r="F204" s="267" t="s">
        <v>48</v>
      </c>
      <c r="G204" s="248"/>
      <c r="H204" s="359" t="s">
        <v>613</v>
      </c>
      <c r="I204" s="359"/>
      <c r="J204" s="359"/>
      <c r="K204" s="289"/>
    </row>
    <row r="205" spans="2:11" ht="15" customHeight="1">
      <c r="B205" s="268"/>
      <c r="C205" s="248"/>
      <c r="D205" s="248"/>
      <c r="E205" s="248"/>
      <c r="F205" s="267"/>
      <c r="G205" s="248"/>
      <c r="H205" s="248"/>
      <c r="I205" s="248"/>
      <c r="J205" s="248"/>
      <c r="K205" s="289"/>
    </row>
    <row r="206" spans="2:11" ht="15" customHeight="1">
      <c r="B206" s="268"/>
      <c r="C206" s="248" t="s">
        <v>554</v>
      </c>
      <c r="D206" s="248"/>
      <c r="E206" s="248"/>
      <c r="F206" s="267" t="s">
        <v>81</v>
      </c>
      <c r="G206" s="248"/>
      <c r="H206" s="359" t="s">
        <v>614</v>
      </c>
      <c r="I206" s="359"/>
      <c r="J206" s="359"/>
      <c r="K206" s="289"/>
    </row>
    <row r="207" spans="2:11" ht="15" customHeight="1">
      <c r="B207" s="268"/>
      <c r="C207" s="274"/>
      <c r="D207" s="248"/>
      <c r="E207" s="248"/>
      <c r="F207" s="267" t="s">
        <v>453</v>
      </c>
      <c r="G207" s="248"/>
      <c r="H207" s="359" t="s">
        <v>454</v>
      </c>
      <c r="I207" s="359"/>
      <c r="J207" s="359"/>
      <c r="K207" s="289"/>
    </row>
    <row r="208" spans="2:11" ht="15" customHeight="1">
      <c r="B208" s="268"/>
      <c r="C208" s="248"/>
      <c r="D208" s="248"/>
      <c r="E208" s="248"/>
      <c r="F208" s="267" t="s">
        <v>451</v>
      </c>
      <c r="G208" s="248"/>
      <c r="H208" s="359" t="s">
        <v>615</v>
      </c>
      <c r="I208" s="359"/>
      <c r="J208" s="359"/>
      <c r="K208" s="289"/>
    </row>
    <row r="209" spans="2:11" ht="15" customHeight="1">
      <c r="B209" s="306"/>
      <c r="C209" s="274"/>
      <c r="D209" s="274"/>
      <c r="E209" s="274"/>
      <c r="F209" s="267" t="s">
        <v>88</v>
      </c>
      <c r="G209" s="253"/>
      <c r="H209" s="360" t="s">
        <v>87</v>
      </c>
      <c r="I209" s="360"/>
      <c r="J209" s="360"/>
      <c r="K209" s="307"/>
    </row>
    <row r="210" spans="2:11" ht="15" customHeight="1">
      <c r="B210" s="306"/>
      <c r="C210" s="274"/>
      <c r="D210" s="274"/>
      <c r="E210" s="274"/>
      <c r="F210" s="267" t="s">
        <v>455</v>
      </c>
      <c r="G210" s="253"/>
      <c r="H210" s="360" t="s">
        <v>616</v>
      </c>
      <c r="I210" s="360"/>
      <c r="J210" s="360"/>
      <c r="K210" s="307"/>
    </row>
    <row r="211" spans="2:11" ht="15" customHeight="1">
      <c r="B211" s="306"/>
      <c r="C211" s="274"/>
      <c r="D211" s="274"/>
      <c r="E211" s="274"/>
      <c r="F211" s="308"/>
      <c r="G211" s="253"/>
      <c r="H211" s="309"/>
      <c r="I211" s="309"/>
      <c r="J211" s="309"/>
      <c r="K211" s="307"/>
    </row>
    <row r="212" spans="2:11" ht="15" customHeight="1">
      <c r="B212" s="306"/>
      <c r="C212" s="248" t="s">
        <v>578</v>
      </c>
      <c r="D212" s="274"/>
      <c r="E212" s="274"/>
      <c r="F212" s="267">
        <v>1</v>
      </c>
      <c r="G212" s="253"/>
      <c r="H212" s="360" t="s">
        <v>617</v>
      </c>
      <c r="I212" s="360"/>
      <c r="J212" s="360"/>
      <c r="K212" s="307"/>
    </row>
    <row r="213" spans="2:11" ht="15" customHeight="1">
      <c r="B213" s="306"/>
      <c r="C213" s="274"/>
      <c r="D213" s="274"/>
      <c r="E213" s="274"/>
      <c r="F213" s="267">
        <v>2</v>
      </c>
      <c r="G213" s="253"/>
      <c r="H213" s="360" t="s">
        <v>618</v>
      </c>
      <c r="I213" s="360"/>
      <c r="J213" s="360"/>
      <c r="K213" s="307"/>
    </row>
    <row r="214" spans="2:11" ht="15" customHeight="1">
      <c r="B214" s="306"/>
      <c r="C214" s="274"/>
      <c r="D214" s="274"/>
      <c r="E214" s="274"/>
      <c r="F214" s="267">
        <v>3</v>
      </c>
      <c r="G214" s="253"/>
      <c r="H214" s="360" t="s">
        <v>619</v>
      </c>
      <c r="I214" s="360"/>
      <c r="J214" s="360"/>
      <c r="K214" s="307"/>
    </row>
    <row r="215" spans="2:11" ht="15" customHeight="1">
      <c r="B215" s="306"/>
      <c r="C215" s="274"/>
      <c r="D215" s="274"/>
      <c r="E215" s="274"/>
      <c r="F215" s="267">
        <v>4</v>
      </c>
      <c r="G215" s="253"/>
      <c r="H215" s="360" t="s">
        <v>620</v>
      </c>
      <c r="I215" s="360"/>
      <c r="J215" s="360"/>
      <c r="K215" s="307"/>
    </row>
    <row r="216" spans="2:11" ht="12.75" customHeight="1">
      <c r="B216" s="310"/>
      <c r="C216" s="311"/>
      <c r="D216" s="311"/>
      <c r="E216" s="311"/>
      <c r="F216" s="311"/>
      <c r="G216" s="311"/>
      <c r="H216" s="311"/>
      <c r="I216" s="311"/>
      <c r="J216" s="311"/>
      <c r="K216" s="31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Marek Ladislav</cp:lastModifiedBy>
  <dcterms:created xsi:type="dcterms:W3CDTF">2017-06-26T15:24:48Z</dcterms:created>
  <dcterms:modified xsi:type="dcterms:W3CDTF">2017-06-26T15:26:39Z</dcterms:modified>
  <cp:category/>
  <cp:version/>
  <cp:contentType/>
  <cp:contentStatus/>
</cp:coreProperties>
</file>