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4"/>
  </bookViews>
  <sheets>
    <sheet name="Rekapitulace stavby" sheetId="1" r:id="rId1"/>
    <sheet name="SO 001 - Vedlejší a ostat..." sheetId="2" r:id="rId2"/>
    <sheet name="SO 101 - Rekonstrukce pol..." sheetId="3" r:id="rId3"/>
    <sheet name="SO 301 - Novostavba příko..." sheetId="4" r:id="rId4"/>
    <sheet name="SO 302 - Novostavba příko..." sheetId="5" r:id="rId5"/>
    <sheet name="SO 303 - Novostavba příko..." sheetId="6" r:id="rId6"/>
    <sheet name="Pokyny pro vyplnění" sheetId="7" r:id="rId7"/>
  </sheets>
  <definedNames>
    <definedName name="_xlnm._FilterDatabase" localSheetId="1" hidden="1">'SO 001 - Vedlejší a ostat...'!$C$80:$K$142</definedName>
    <definedName name="_xlnm._FilterDatabase" localSheetId="2" hidden="1">'SO 101 - Rekonstrukce pol...'!$C$83:$K$318</definedName>
    <definedName name="_xlnm._FilterDatabase" localSheetId="3" hidden="1">'SO 301 - Novostavba příko...'!$C$80:$K$219</definedName>
    <definedName name="_xlnm._FilterDatabase" localSheetId="4" hidden="1">'SO 302 - Novostavba příko...'!$C$84:$K$401</definedName>
    <definedName name="_xlnm._FilterDatabase" localSheetId="5" hidden="1">'SO 303 - Novostavba příko...'!$C$84:$K$339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1">'SO 001 - Vedlejší a ostat...'!$C$4:$J$36,'SO 001 - Vedlejší a ostat...'!$C$42:$J$62,'SO 001 - Vedlejší a ostat...'!$C$68:$K$142</definedName>
    <definedName name="_xlnm.Print_Area" localSheetId="2">'SO 101 - Rekonstrukce pol...'!$C$4:$J$36,'SO 101 - Rekonstrukce pol...'!$C$42:$J$65,'SO 101 - Rekonstrukce pol...'!$C$71:$K$318</definedName>
    <definedName name="_xlnm.Print_Area" localSheetId="3">'SO 301 - Novostavba příko...'!$C$4:$J$36,'SO 301 - Novostavba příko...'!$C$42:$J$62,'SO 301 - Novostavba příko...'!$C$68:$K$219</definedName>
    <definedName name="_xlnm.Print_Area" localSheetId="4">'SO 302 - Novostavba příko...'!$C$4:$J$36,'SO 302 - Novostavba příko...'!$C$42:$J$66,'SO 302 - Novostavba příko...'!$C$72:$K$401</definedName>
    <definedName name="_xlnm.Print_Area" localSheetId="5">'SO 303 - Novostavba příko...'!$C$4:$J$36,'SO 303 - Novostavba příko...'!$C$42:$J$66,'SO 303 - Novostavba příko...'!$C$72:$K$339</definedName>
    <definedName name="_xlnm.Print_Titles" localSheetId="0">'Rekapitulace stavby'!$49:$49</definedName>
    <definedName name="_xlnm.Print_Titles" localSheetId="1">'SO 001 - Vedlejší a ostat...'!$80:$80</definedName>
    <definedName name="_xlnm.Print_Titles" localSheetId="2">'SO 101 - Rekonstrukce pol...'!$83:$83</definedName>
    <definedName name="_xlnm.Print_Titles" localSheetId="3">'SO 301 - Novostavba příko...'!$80:$80</definedName>
    <definedName name="_xlnm.Print_Titles" localSheetId="4">'SO 302 - Novostavba příko...'!$84:$84</definedName>
    <definedName name="_xlnm.Print_Titles" localSheetId="5">'SO 303 - Novostavba příko...'!$84:$84</definedName>
  </definedNames>
  <calcPr calcId="152511"/>
</workbook>
</file>

<file path=xl/sharedStrings.xml><?xml version="1.0" encoding="utf-8"?>
<sst xmlns="http://schemas.openxmlformats.org/spreadsheetml/2006/main" count="10431" uniqueCount="1213">
  <si>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</si>
  <si>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</si>
  <si>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</si>
  <si>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</si>
  <si>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</si>
  <si>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</si>
  <si>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</si>
  <si>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{86e0c9b2-0d4c-47eb-97b6-458185d82c0e}</t>
  </si>
  <si>
    <t>&gt;&gt;  skryté sloupce  &lt;&lt;</t>
  </si>
  <si>
    <t>0,001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</si>
  <si>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</si>
  <si>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</si>
  <si>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</si>
  <si>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</si>
  <si>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</si>
  <si>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</si>
  <si>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17-28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</si>
  <si>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</si>
  <si>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0,01</t>
  </si>
  <si>
    <t>Stavba:</t>
  </si>
  <si>
    <t>Rekonstrukce PC C7, příkopu OP3 a novostavba příkopů SP3, OP2 v k.ú.Kotopeky</t>
  </si>
  <si>
    <t>0,1</t>
  </si>
  <si>
    <t>KSO:</t>
  </si>
  <si>
    <t>822 29</t>
  </si>
  <si>
    <t>CC-CZ:</t>
  </si>
  <si>
    <t>1</t>
  </si>
  <si>
    <t>Místo:</t>
  </si>
  <si>
    <t>Polní cesta C7,příkopy OP2, OP3,SP3 v k.ú.Kotopeky</t>
  </si>
  <si>
    <t>Datum:</t>
  </si>
  <si>
    <t>1. 1. 2018</t>
  </si>
  <si>
    <t>10</t>
  </si>
  <si>
    <t>100</t>
  </si>
  <si>
    <t>Zadavatel:</t>
  </si>
  <si>
    <t>IČ:</t>
  </si>
  <si>
    <t>ČR-SPÚ,Krajský pozemkový úřad pro Středočeský kraj</t>
  </si>
  <si>
    <t>DIČ:</t>
  </si>
  <si>
    <t>Uchazeč:</t>
  </si>
  <si>
    <t>Vyplň údaj</t>
  </si>
  <si>
    <t>Projektant:</t>
  </si>
  <si>
    <t>VDI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</si>
  <si>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</si>
  <si>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</si>
  <si>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</si>
  <si>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</si>
  <si>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</si>
  <si>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</si>
  <si>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</si>
  <si>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</si>
  <si>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</si>
  <si>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</si>
  <si>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</si>
  <si>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</si>
  <si>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</si>
  <si>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</si>
  <si>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</si>
  <si>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</si>
  <si>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</si>
  <si>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</si>
  <si>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</si>
  <si>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</si>
  <si>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</si>
  <si>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</si>
  <si>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</si>
  <si>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</si>
  <si>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</si>
  <si>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</si>
  <si>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</si>
  <si>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</si>
  <si>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</si>
  <si>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</si>
  <si>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</si>
  <si>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</si>
  <si>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</si>
  <si>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</si>
  <si>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</si>
  <si>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</si>
  <si>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</si>
  <si>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</si>
  <si>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</si>
  <si>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</si>
  <si>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</si>
  <si>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</si>
  <si>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Vedlejší a ostatní náklady </t>
  </si>
  <si>
    <t>STA</t>
  </si>
  <si>
    <t>{45236f0a-5e26-470b-98a5-723881362efa}</t>
  </si>
  <si>
    <t>2</t>
  </si>
  <si>
    <t>SO 101</t>
  </si>
  <si>
    <t>Rekonstrukce polní cesty C7</t>
  </si>
  <si>
    <t>{9685b7db-722e-4ad9-97d5-6c0458c1017d}</t>
  </si>
  <si>
    <t>SO 301</t>
  </si>
  <si>
    <t>Novostavba příkopu OP2</t>
  </si>
  <si>
    <t>{7a7dcd7a-3eb0-4886-811e-6879a9417778}</t>
  </si>
  <si>
    <t>SO 302</t>
  </si>
  <si>
    <t>Novostavba příkopu OP3</t>
  </si>
  <si>
    <t>{99e44246-368f-4b0e-be73-818815127af3}</t>
  </si>
  <si>
    <t>SO 303</t>
  </si>
  <si>
    <t>Novostavba příkopu SP3</t>
  </si>
  <si>
    <t>{259b1444-1840-4c67-8669-3f6088c35b23}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</si>
  <si>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</si>
  <si>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</si>
  <si>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</si>
  <si>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</si>
  <si>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</si>
  <si>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</si>
  <si>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</si>
  <si>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001 - Vedlejší a ostatní náklady </t>
  </si>
  <si>
    <t>REKAPITULACE ČLENĚNÍ SOUPISU PRACÍ</t>
  </si>
  <si>
    <t>Kód dílu - Popis</t>
  </si>
  <si>
    <t>Cena celkem [CZK]</t>
  </si>
  <si>
    <t>Náklady soupisu celkem</t>
  </si>
  <si>
    <t>-1</t>
  </si>
  <si>
    <t>VRN1 - Průzkumné, geodetické a projektové práce</t>
  </si>
  <si>
    <t>VRN3 - Regulace a ochrana dopravy (i pěší)</t>
  </si>
  <si>
    <t>VRN4 - Inženýrská činnost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</si>
  <si>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</si>
  <si>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</si>
  <si>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</si>
  <si>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</si>
  <si>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</si>
  <si>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</si>
  <si>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</si>
  <si>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</si>
  <si>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</si>
  <si>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</si>
  <si>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</si>
  <si>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</si>
  <si>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</si>
  <si>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</si>
  <si>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</si>
  <si>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</si>
  <si>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VRN1</t>
  </si>
  <si>
    <t>Průzkumné, geodetické a projektové práce</t>
  </si>
  <si>
    <t>4</t>
  </si>
  <si>
    <t>ROZPOCET</t>
  </si>
  <si>
    <t>K</t>
  </si>
  <si>
    <t>011324000</t>
  </si>
  <si>
    <t>Archeologický průzkum</t>
  </si>
  <si>
    <t>Kč</t>
  </si>
  <si>
    <t>CS ÚRS 2018 01</t>
  </si>
  <si>
    <t>1024</t>
  </si>
  <si>
    <t>1480164015</t>
  </si>
  <si>
    <t>PP</t>
  </si>
  <si>
    <t>012203000</t>
  </si>
  <si>
    <t>Geodetické práce při provádění stavby - výškové a polohové vytýčení stavby</t>
  </si>
  <si>
    <t>KČ</t>
  </si>
  <si>
    <t>-1505712805</t>
  </si>
  <si>
    <t>Průzkumné, geodetické a projektové práce geodetické práce při provádění stavby</t>
  </si>
  <si>
    <t>VV</t>
  </si>
  <si>
    <t>"pro SO 101, 301, 302, 303"1</t>
  </si>
  <si>
    <t>Součet</t>
  </si>
  <si>
    <t>3</t>
  </si>
  <si>
    <t>012303000</t>
  </si>
  <si>
    <t>Geodetické práce po výstavbě - zaměření skutečného provedení díla ke kolaudaci stavby</t>
  </si>
  <si>
    <t>-325273675</t>
  </si>
  <si>
    <t>Průzkumné, geodetické a projektové práce geodetické práce po výstavbě</t>
  </si>
  <si>
    <t>012303000.1</t>
  </si>
  <si>
    <t>Geodetické práce po výstavbě - geometrický oddělovací plán pro majetkové vypořádání vlastnických vztahu, potvrzený katastrálním úřadem.</t>
  </si>
  <si>
    <t>656179022</t>
  </si>
  <si>
    <t>"pro SO 301"1</t>
  </si>
  <si>
    <t>5</t>
  </si>
  <si>
    <t>013254000</t>
  </si>
  <si>
    <t>Dokumentace skutečného provedení stavby - 4x tištěná, 1x na CD</t>
  </si>
  <si>
    <t>-371852215</t>
  </si>
  <si>
    <t>Průzkumné, geodetické a projektové práce projektové práce dokumentace stavby (výkresová a textová) skutečného provedení stavby</t>
  </si>
  <si>
    <t>VRN3</t>
  </si>
  <si>
    <t>Regulace a ochrana dopravy (i pěší)</t>
  </si>
  <si>
    <t>6</t>
  </si>
  <si>
    <t>030001000</t>
  </si>
  <si>
    <t>Zařízení staveniště</t>
  </si>
  <si>
    <t>-1735952434</t>
  </si>
  <si>
    <t>Základní rozdělení průvodních činností a nákladů zařízení staveniště</t>
  </si>
  <si>
    <t>7</t>
  </si>
  <si>
    <t>032903000</t>
  </si>
  <si>
    <t>Náklady na provoz a údržbu vybavení staveniště</t>
  </si>
  <si>
    <t>-327144605</t>
  </si>
  <si>
    <t>Zařízení staveniště vybavení staveniště náklady na provoz a údržbu vybavení staveniště</t>
  </si>
  <si>
    <t>8</t>
  </si>
  <si>
    <t>034403000</t>
  </si>
  <si>
    <t xml:space="preserve">Dopravní značení na staveništi - DIO v průběhu výstavby dle TP66 - osazení dočasného dopr.značení vč.opatření pro zajištění dopravy a přístupů - zřízení a odstranění, manipulace, pronájmu vč.projektu, projednání a zajištění dopr. inženýrského rozhodnutí </t>
  </si>
  <si>
    <t>2057506634</t>
  </si>
  <si>
    <t>Zařízení staveniště zabezpečení staveniště dopravní značení na staveništi</t>
  </si>
  <si>
    <t>9</t>
  </si>
  <si>
    <t>034403001</t>
  </si>
  <si>
    <t xml:space="preserve">Pomocné práce zajištění nebo řízení regulaci a ochranu dopravy - úhrnná částka musí obsahovat veškeré nákl.na dočasné úpravy a regulaci dopr.(i pěší) na staveništi </t>
  </si>
  <si>
    <t>-1704601585</t>
  </si>
  <si>
    <t>" přístupu k nemovitostem (např.lávky, nájezdy) a zajištění staveniště dle BOZP (ochranná oplocení, zajištění výkopů a pod..)-pro SO 101, 301, 302,"1</t>
  </si>
  <si>
    <t>039103000</t>
  </si>
  <si>
    <t>Rozebrání, bourání a odvoz zařízení staveniště</t>
  </si>
  <si>
    <t>-938629174</t>
  </si>
  <si>
    <t>Zařízení staveniště zrušení zařízení staveniště rozebrání, bourání a odvoz</t>
  </si>
  <si>
    <t>VRN4</t>
  </si>
  <si>
    <t>Inženýrská činnost</t>
  </si>
  <si>
    <t>11</t>
  </si>
  <si>
    <t>041403000</t>
  </si>
  <si>
    <t>Koordinátor BOZP na staveništi</t>
  </si>
  <si>
    <t>-1298927313</t>
  </si>
  <si>
    <t>Inženýrská činnost dozory koordinátor BOZP na staveništi</t>
  </si>
  <si>
    <t>12</t>
  </si>
  <si>
    <t>041903000</t>
  </si>
  <si>
    <t>Dozor jiné osoby - geotechnické posouzení  (4 návštěvy stavby)</t>
  </si>
  <si>
    <t>1990607001</t>
  </si>
  <si>
    <t>Dozor jiné osoby</t>
  </si>
  <si>
    <t>13</t>
  </si>
  <si>
    <t>042503000</t>
  </si>
  <si>
    <t>Plán BOZP na staveništi</t>
  </si>
  <si>
    <t>-424137541</t>
  </si>
  <si>
    <t>Inženýrská činnost posudky plán BOZP na staveništi</t>
  </si>
  <si>
    <t>14</t>
  </si>
  <si>
    <t>043134000</t>
  </si>
  <si>
    <t>Zkoušky zatěžovací - provedení zkoušek dle KZP v souladu s TP, TKP a ČSN - (15 statických zatěžovacích zkoušek)</t>
  </si>
  <si>
    <t>-188664828</t>
  </si>
  <si>
    <t>Inženýrská činnost zkoušky a ostatní měření zkoušky zátěžové</t>
  </si>
  <si>
    <t>"pro SO 101"1</t>
  </si>
  <si>
    <t>VRN</t>
  </si>
  <si>
    <t>Vedlejší rozpočtové náklady</t>
  </si>
  <si>
    <t>VRN9</t>
  </si>
  <si>
    <t>Ostatní náklady</t>
  </si>
  <si>
    <t>091003000</t>
  </si>
  <si>
    <t>Ostatní náklady bez rozlišení - Povinné nástroje publicity PRV</t>
  </si>
  <si>
    <t>1625535202</t>
  </si>
  <si>
    <t>Ostatní náklady bez rozlišení</t>
  </si>
  <si>
    <t>"v rozsahu dle příručky pro publicitu PRV"1</t>
  </si>
  <si>
    <t>SO 101 - Rekonstrukce polní cesty C7</t>
  </si>
  <si>
    <t>Polní cesta C7 v k.ú.Kotopeky</t>
  </si>
  <si>
    <t>HSV -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</si>
  <si>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</si>
  <si>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</si>
  <si>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</si>
  <si>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</si>
  <si>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99 - Přesun hmot</t>
  </si>
  <si>
    <t>M - Práce a dodávky M</t>
  </si>
  <si>
    <t xml:space="preserve">    22-M - Montáže technologických zařízení pro dopravní stavby</t>
  </si>
  <si>
    <t>HSV</t>
  </si>
  <si>
    <t>Zemní práce</t>
  </si>
  <si>
    <t>111201101</t>
  </si>
  <si>
    <t>Odstranění křovin a stromů průměru kmene do 100 mm i s kořeny z celkové plochy do 1000 m2</t>
  </si>
  <si>
    <t>m2</t>
  </si>
  <si>
    <t>243947715</t>
  </si>
  <si>
    <t>Odstranění křovin a stromů s odstraněním kořenů  průměru kmene do 100 mm do sklonu terénu 1 : 5, při celkové ploše do 1 000 m2</t>
  </si>
  <si>
    <t>"dle PD C.1.2.1-2 - v trase polní cesty"100*2*2,0+200</t>
  </si>
  <si>
    <t>111301111</t>
  </si>
  <si>
    <t>Sejmutí drnu tl do 100 mm s přemístěním do 50 m nebo naložením na dopravní prostředek</t>
  </si>
  <si>
    <t>1842435027</t>
  </si>
  <si>
    <t>Sejmutí drnu tl. do 100 mm, v jakékoliv ploše</t>
  </si>
  <si>
    <t>"dle PD C.1.2.1-2."(1594,3+69,2)+(132,6+46,4+111,07+83+299,5+86,5)+(185,6+50,3)</t>
  </si>
  <si>
    <t>112101101</t>
  </si>
  <si>
    <t>Kácení stromů listnatých D kmene do 300 mm</t>
  </si>
  <si>
    <t>kus</t>
  </si>
  <si>
    <t>-271673055</t>
  </si>
  <si>
    <t>Kácení stromů s odřezáním kmene a s odvětvením listnatých, průměru kmene přes 100 do 300 mm</t>
  </si>
  <si>
    <t>"dle PD C.1.2.1-2."</t>
  </si>
  <si>
    <t xml:space="preserve"> "prům 20cm"2</t>
  </si>
  <si>
    <t>"prům.30cm"2</t>
  </si>
  <si>
    <t>112201101</t>
  </si>
  <si>
    <t>Odstranění pařezů D do 300 mm</t>
  </si>
  <si>
    <t>-839759780</t>
  </si>
  <si>
    <t>Odstranění pařezů s jejich vykopáním, vytrháním nebo odstřelením, s přesekáním kořenů průměru přes 100 do 300 mm</t>
  </si>
  <si>
    <t>"dle PD C.1.2.1.-2."4</t>
  </si>
  <si>
    <t>120001101</t>
  </si>
  <si>
    <t>Příplatek za ztížení vykopávky v blízkosti podzemního vedení</t>
  </si>
  <si>
    <t>m3</t>
  </si>
  <si>
    <t>-764272406</t>
  </si>
  <si>
    <t>Příplatek k cenám vykopávek za ztížení vykopávky v blízkosti podzemního vedení nebo výbušnin v horninách jakékoliv třídy</t>
  </si>
  <si>
    <t>"inž. sítě - předpoklad"20*0,3*0,4</t>
  </si>
  <si>
    <t>M</t>
  </si>
  <si>
    <t>R04</t>
  </si>
  <si>
    <t>Kopané sondy pro ověření průběhu inž. sítí - ruční práce vč. zasypání sond</t>
  </si>
  <si>
    <t>-1227731261</t>
  </si>
  <si>
    <t>Kopané sondy pro ověření průběhu inž. sítí - ruční ráce vč. zasypání sond</t>
  </si>
  <si>
    <t>"dle potřeby pro ověření průběhu a hloubky uložení inž. sítí"4</t>
  </si>
  <si>
    <t>121101103</t>
  </si>
  <si>
    <t>Sejmutí ornice s přemístěním na vzdálenost do 250 m</t>
  </si>
  <si>
    <t>-314919836</t>
  </si>
  <si>
    <t>Sejmutí ornice nebo lesní půdy  s vodorovným přemístěním na hromady v místě upotřebení nebo na dočasné či trvalé skládky se složením, na vzdálenost přes 100 do 250 m</t>
  </si>
  <si>
    <t>"dle bilance zemních prací"263,874</t>
  </si>
  <si>
    <t>122302203</t>
  </si>
  <si>
    <t>Odkopávky a prokopávky nezapažené pro silnice objemu do 5000 m3 v hornině tř. 4</t>
  </si>
  <si>
    <t>2117127036</t>
  </si>
  <si>
    <t>Odkopávky a prokopávky nezapažené pro silnice s přemístěním výkopku v příčných profilech na vzdálenost do 15 m nebo s naložením na dopravní prostředek v hornině tř. 4 přes 1 000 do 5 000 m3</t>
  </si>
  <si>
    <t>"dle bilance zemních prací"506,76</t>
  </si>
  <si>
    <t>"úprava pláně předpoklad bude upřesněno getechnikem při výstavbě"2306,527*0,20</t>
  </si>
  <si>
    <t>122302209</t>
  </si>
  <si>
    <t>Příplatek k odkopávkám a prokopávkám pro silnice v hornině tř. 4 za lepivost</t>
  </si>
  <si>
    <t>1272199326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</si>
  <si>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</si>
  <si>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"dle pol.č.122302203"506,76+461,305</t>
  </si>
  <si>
    <t>162301401</t>
  </si>
  <si>
    <t>Vodorovné přemístění větví stromů listnatých do 5 km D kmene do 300 mm vč.likvidace dřevin</t>
  </si>
  <si>
    <t>-128220774</t>
  </si>
  <si>
    <t>Vodorovné přemístění větví, kmenů nebo pařezů s naložením, složením a dopravou do 5000 m větví stromů listnatých, průměru kmene přes 100 do 300 mm</t>
  </si>
  <si>
    <t>162301411</t>
  </si>
  <si>
    <t>Vodorovné přemístění kmenů stromů listnatých do 5 km D kmene do 300 mm vč.likvidace dřevin</t>
  </si>
  <si>
    <t>-1437909937</t>
  </si>
  <si>
    <t>Vodorovné přemístění větví, kmenů nebo pařezů s naložením, složením a dopravou do 5000 m kmenů stromů listnatých, průměru přes 100 do 300 mm</t>
  </si>
  <si>
    <t>162301421</t>
  </si>
  <si>
    <t>Vodorovné přemístění pařezů do 5 km D do 300 mm vč.likvidace dřevin</t>
  </si>
  <si>
    <t>-1433854393</t>
  </si>
  <si>
    <t>Vodorovné přemístění větví, kmenů nebo pařezů s naložením, složením a dopravou do 5000 m pařezů kmenů, průměru přes 100 do 300 mm</t>
  </si>
  <si>
    <t>162301501</t>
  </si>
  <si>
    <t>Vodorovné přemístění křovin do 5 km D kmene do 100 mm vč.likvidace dřevin</t>
  </si>
  <si>
    <t>1011184338</t>
  </si>
  <si>
    <t>Vodorovné přemístění smýcených křovin do průměru kmene 100 mm na vzdálenost do 5 000 m</t>
  </si>
  <si>
    <t>" dle pol.č.111201101"600</t>
  </si>
  <si>
    <t>162401101</t>
  </si>
  <si>
    <t>Vodorovné přemístění do 1500 m výkopku/sypaniny z horniny tř. 1 až 4</t>
  </si>
  <si>
    <t>2146813145</t>
  </si>
  <si>
    <t>Vodorovné přemístění výkopku nebo sypaniny po suchu  na obvyklém dopravním prostředku, bez naložení výkopku, avšak se složením bez rozhrnutí z horniny tř. 1 až 4 na vzdálenost přes 1 000 do 1 500 m</t>
  </si>
  <si>
    <t>"odvoz potřebného materiálu na mezideponii a zpět"</t>
  </si>
  <si>
    <t>"dle tabulky kubatur"</t>
  </si>
  <si>
    <t>"vhodný materiál do násypů"84,868*2</t>
  </si>
  <si>
    <t>"ornice zpět na stavbu"(65,464+100*0,10)*2</t>
  </si>
  <si>
    <t>162701105</t>
  </si>
  <si>
    <t>Vodorovné přemístění do 10000 m výkopku z horniny tř. 1 až 4</t>
  </si>
  <si>
    <t>437933316</t>
  </si>
  <si>
    <t>Vodorovné přemístění výkopku nebo sypaniny po suchu na obvyklém dopravním prostředku, bez naložení výkopku, avšak se složením bez rozhrnutí z horniny tř. 1 až 4 na vzdálenost přes 9 000 do 10 000 m</t>
  </si>
  <si>
    <t>"přebytek zeminy+drn"2658,47*0,1+263,874-75,464+506,76-84,868+461,305</t>
  </si>
  <si>
    <t>16</t>
  </si>
  <si>
    <t>162701109</t>
  </si>
  <si>
    <t>Příplatek k vodorovnému přemístění výkopku z horniny tř. 1 až 4 ZKD 1000 m přes 10000 m</t>
  </si>
  <si>
    <t>637604141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</si>
  <si>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</si>
  <si>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"do 15km"5*1337,454</t>
  </si>
  <si>
    <t>17</t>
  </si>
  <si>
    <t>167101103</t>
  </si>
  <si>
    <t>Nakládání nebo překládání výkopku z horniny tř. 1 až 4</t>
  </si>
  <si>
    <t>83633479</t>
  </si>
  <si>
    <t>Nakládání, skládání a překládání neulehlého výkopku nebo sypaniny skládání nebo překládání, z hornin tř. 1 až 4</t>
  </si>
  <si>
    <t>"vhodný materiál do násypů"84,868</t>
  </si>
  <si>
    <t>"ornice zpět na stavbu"75,464</t>
  </si>
  <si>
    <t>18</t>
  </si>
  <si>
    <t>171101121</t>
  </si>
  <si>
    <t>Uložení sypaniny z hornin nesoudržných kamenitých (fr.0/32) do násypů zhutněných</t>
  </si>
  <si>
    <t>209110597</t>
  </si>
  <si>
    <t>Uložení sypaniny do násypů s rozprostřením sypaniny ve vrstvách a s hrubým urovnáním zhutněných s uzavřením povrchu násypu z hornin nesoudržných kamenitých</t>
  </si>
  <si>
    <t>"dle bilance zemních prací"9,135</t>
  </si>
  <si>
    <t>19</t>
  </si>
  <si>
    <t>58344171</t>
  </si>
  <si>
    <t>štěrkodrť frakce 0-32</t>
  </si>
  <si>
    <t>t</t>
  </si>
  <si>
    <t>-1822201204</t>
  </si>
  <si>
    <t>9,135*1,9</t>
  </si>
  <si>
    <t>20</t>
  </si>
  <si>
    <t>171101141</t>
  </si>
  <si>
    <t>Uložení sypaniny do 0,75 m3 násypu na 1 m silnice nebo železnice</t>
  </si>
  <si>
    <t>175164330</t>
  </si>
  <si>
    <t>Uložení sypaniny do násypů s rozprostřením sypaniny ve vrstvách a s hrubým urovnáním zhutněných s uzavřením povrchu násypu z jakýchkoliv hornin pro jakýkoliv způsob uložení, při průměrném množství násypu do 0,75 m3 na 1 m</t>
  </si>
  <si>
    <t>"dle bilance zemních prací"84,868</t>
  </si>
  <si>
    <t>171201201</t>
  </si>
  <si>
    <t>Uložení sypaniny na skládky</t>
  </si>
  <si>
    <t>1384737353</t>
  </si>
  <si>
    <t>"přebytek zeminy"1337,454</t>
  </si>
  <si>
    <t>22</t>
  </si>
  <si>
    <t>171201211</t>
  </si>
  <si>
    <t>Poplatek za uložení odpadu ze sypaniny na skládce (skládkovné)</t>
  </si>
  <si>
    <t>226272509</t>
  </si>
  <si>
    <t>Uložení sypaniny poplatek za uložení sypaniny na skládce (skládkovné)</t>
  </si>
  <si>
    <t>1337,454*1,8</t>
  </si>
  <si>
    <t>23</t>
  </si>
  <si>
    <t>181101102</t>
  </si>
  <si>
    <t>Úprava pláně v zářezech v hornině tř. 1 až 4 se zhutněním</t>
  </si>
  <si>
    <t>-392487220</t>
  </si>
  <si>
    <t>"dle PD přílohy č.C.1.2.1.-2. a 1.4"</t>
  </si>
  <si>
    <t>"hl.trasa"2306,527</t>
  </si>
  <si>
    <t>"sjezdy"116,4</t>
  </si>
  <si>
    <t>24</t>
  </si>
  <si>
    <t>181301111</t>
  </si>
  <si>
    <t>Rozprostření ornice tl vrstvy do 100 mm pl přes 500 m2 v rovině nebo ve svahu do 1:5</t>
  </si>
  <si>
    <t>-2010753641</t>
  </si>
  <si>
    <t>Rozprostření a urovnání ornice v rovině nebo ve svahu sklonu do 1:5 při souvislé ploše přes 500 m2, tl. vrstvy do 100 mm</t>
  </si>
  <si>
    <t>"dle PD C.1.2.1.-2."75,464/0,10</t>
  </si>
  <si>
    <t>25</t>
  </si>
  <si>
    <t>181451121</t>
  </si>
  <si>
    <t>Založení lučního trávníku výsevem plochy přes 1000 m2 v rovině a ve svahu do 1:5</t>
  </si>
  <si>
    <t>-1014118991</t>
  </si>
  <si>
    <t>Založení trávníku na půdě předem připravené plochy přes 1000 m2 výsevem včetně utažení lučního v rovině nebo na svahu do 1:5</t>
  </si>
  <si>
    <t>"dle PD"754,64</t>
  </si>
  <si>
    <t>26</t>
  </si>
  <si>
    <t>005724800.R</t>
  </si>
  <si>
    <t>Travní směs krajinná 15g/m2 dle místních druhů</t>
  </si>
  <si>
    <t>kg</t>
  </si>
  <si>
    <t>-1099677944</t>
  </si>
  <si>
    <t>Osiva pícnin směsi travní balení obvykle 25 kg jetelotráva běžná</t>
  </si>
  <si>
    <t>754,64*0,015</t>
  </si>
  <si>
    <t>27</t>
  </si>
  <si>
    <t>183402131</t>
  </si>
  <si>
    <t>Rozrušení půdy souvislé plochy přes 500 m2 hloubky do 150 mm v rovině a svahu do 1:5</t>
  </si>
  <si>
    <t>-1023561818</t>
  </si>
  <si>
    <t>Rozrušení půdy na hloubku přes 50 do 150 mm souvislé plochy přes 500 m2 v rovině nebo na svahu do 1:5</t>
  </si>
  <si>
    <t>28</t>
  </si>
  <si>
    <t>183403153</t>
  </si>
  <si>
    <t>Obdělání půdy hrabáním v rovině a svahu do 1:5</t>
  </si>
  <si>
    <t>-241132658</t>
  </si>
  <si>
    <t>Obdělání půdy hrabáním v rovině nebo na svahu do 1:5</t>
  </si>
  <si>
    <t>29</t>
  </si>
  <si>
    <t>184802611</t>
  </si>
  <si>
    <t>Chemické odplevelení po založení kultury postřikem na široko v rovině a svahu do 1:5</t>
  </si>
  <si>
    <t>-1084433949</t>
  </si>
  <si>
    <t>Chemické odplevelení po založení kultury v rovině nebo na svahu do 1:5 postřikem na široko</t>
  </si>
  <si>
    <t>30</t>
  </si>
  <si>
    <t>184852111</t>
  </si>
  <si>
    <t>Řez stromu bezpečnostní o ploše koruny do 30 m2 lezeckou technikou</t>
  </si>
  <si>
    <t>1076062211</t>
  </si>
  <si>
    <t>Řez stromů prováděný lezeckou technikou bezpečnostní, plocha koruny stromu do 30 m2</t>
  </si>
  <si>
    <t>"dle potřeby zajištění průjezdního profilu"15</t>
  </si>
  <si>
    <t>31</t>
  </si>
  <si>
    <t>185803113</t>
  </si>
  <si>
    <t>Ošetření trávníku vč.posečení shrabáním ve svahu do 1:1, s odstraněním posečené traviny na skládku</t>
  </si>
  <si>
    <t>867612308</t>
  </si>
  <si>
    <t>"dle pol.181451121"754,64</t>
  </si>
  <si>
    <t>32</t>
  </si>
  <si>
    <t>185804312</t>
  </si>
  <si>
    <t>Zalití rostlin vodou plocha přes 20 m2</t>
  </si>
  <si>
    <t>-1555090062</t>
  </si>
  <si>
    <t>Zalití rostlin vodou plochy záhonů jednotlivě přes 20 m2</t>
  </si>
  <si>
    <t>"travnatá plocha"754,64*0,02*2</t>
  </si>
  <si>
    <t>33</t>
  </si>
  <si>
    <t>185851111</t>
  </si>
  <si>
    <t>Dovoz vody pro zálivku rostlin za vzdálenost do 6000 m</t>
  </si>
  <si>
    <t>1940808997</t>
  </si>
  <si>
    <t>"dle pol.185804312"30,186</t>
  </si>
  <si>
    <t>34</t>
  </si>
  <si>
    <t>185851119</t>
  </si>
  <si>
    <t>Příplatek k dovozu vody pro zálivku rostlin do 6000 m ZKD 1000 m</t>
  </si>
  <si>
    <t>CS ÚRS 2011 02</t>
  </si>
  <si>
    <t>-265956038</t>
  </si>
  <si>
    <t>Dovoz vody pro zálivku rostlin Příplatek k ceně za každých dalších i započatých 1000 m</t>
  </si>
  <si>
    <t>" do 10km"4*30,186</t>
  </si>
  <si>
    <t>Zakládání</t>
  </si>
  <si>
    <t>35</t>
  </si>
  <si>
    <t>212752213</t>
  </si>
  <si>
    <t>Trativod z drenážních trubek plastových flexibilních D do 160 mm včetně obsypu drtí 8/32 a lože z ŠP v tl.100mm otevřený výkop</t>
  </si>
  <si>
    <t>m</t>
  </si>
  <si>
    <t>722133888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</si>
  <si>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</si>
  <si>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"dle PD C.1.2.1-2"377,2+10+17,2+20,6+33,6+26+8,6</t>
  </si>
  <si>
    <t>36</t>
  </si>
  <si>
    <t>286112250</t>
  </si>
  <si>
    <t>trubka drenážní flexibilní  D 160 mm</t>
  </si>
  <si>
    <t>-290409362</t>
  </si>
  <si>
    <t>trubky z polyvinylchloridu trubky drenážní drenážní systém trubka flexibilní D 160 mm</t>
  </si>
  <si>
    <t>"dle pol.212752213"493,2*1,02</t>
  </si>
  <si>
    <t>37</t>
  </si>
  <si>
    <t>212752313.R</t>
  </si>
  <si>
    <t>Trativod z drenážních trubek plastových tuhých DN 200 mm včetně lože otevřený výkop vč.zemních prací, vybourání, materiálu a obsypu kam.fr. 8/32</t>
  </si>
  <si>
    <t>-417805751</t>
  </si>
  <si>
    <t>Trativody z drenážních trubek se zřízením štěrkopískového lože pod trubky a s jejich obsypem v průměrném celkovém množství do 0,15 m3/m v otevřeném výkopu z trubek plastových tuhých SN 8 DN 200 vč.zemních prací, vybourání, materiálu a obsypu kam.fr. 8/32</t>
  </si>
  <si>
    <t>"v případě poškození stávajících trativodů v trase - předpoklad"40</t>
  </si>
  <si>
    <t>38</t>
  </si>
  <si>
    <t>213141112</t>
  </si>
  <si>
    <t>Zřízení vrstvy z geotextilie v rovině nebo ve sklonu do 1:5 š do 6 m</t>
  </si>
  <si>
    <t>CS ÚRS 2015 02</t>
  </si>
  <si>
    <t>-1158464739</t>
  </si>
  <si>
    <t>Zřízení vrstvy z geotextilie filtrační, separační, odvodňovací, ochranné, výztužné nebo protierozní v rovině nebo ve sklonu do 1:5, šířky přes 3 do 6 m</t>
  </si>
  <si>
    <t>"pláň"2126,527</t>
  </si>
  <si>
    <t>39</t>
  </si>
  <si>
    <t>693111490R</t>
  </si>
  <si>
    <t>geotextilie filtrační a separační 500 g/m2, 40kN/m, základní UV stabilizace</t>
  </si>
  <si>
    <t>1715942038</t>
  </si>
  <si>
    <t>Geotextilie geotextilie netkané GEOFILTEX 63 (polypropylenová vlákna) se základní ÚV stabilizací šíře do 8,8 m 63/ 50  500 g/m2</t>
  </si>
  <si>
    <t>2126,527*1,01</t>
  </si>
  <si>
    <t>Komunikace</t>
  </si>
  <si>
    <t>40</t>
  </si>
  <si>
    <t>564761111</t>
  </si>
  <si>
    <t>Podklad z kameniva hrubého drceného vel. 32-63 mm tl 200 mm</t>
  </si>
  <si>
    <t>589065466</t>
  </si>
  <si>
    <t>Podklad nebo kryt z kameniva hrubého drceného  vel. 32-63 mm s rozprostřením a zhutněním, po zhutnění tl. 200 mm</t>
  </si>
  <si>
    <t>"dle C.1.2.1-2, C.1"</t>
  </si>
  <si>
    <t>"sjezdy vč.napojení"6*4+4*3,6+6*4+4*3,7+4*2+4*2,4+4*2+4*2,9+4*0,5</t>
  </si>
  <si>
    <t>41</t>
  </si>
  <si>
    <t>564762111</t>
  </si>
  <si>
    <t>Podklad z vibrovaného štěrku VŠ tl 200 mm - mechanické zpevnění zaválcováním kameniva 0/63</t>
  </si>
  <si>
    <t>-1069169569</t>
  </si>
  <si>
    <t>Podklad nebo kryt z vibrovaného štěrku VŠ  s rozprostřením, vlhčením a zhutněním, po zhutnění tl. 200 mm</t>
  </si>
  <si>
    <t>2306,527</t>
  </si>
  <si>
    <t>42</t>
  </si>
  <si>
    <t>564851112</t>
  </si>
  <si>
    <t>Podklad ze štěrkodrtě ŠD tl 150 mm fr.0/32</t>
  </si>
  <si>
    <t>-137680213</t>
  </si>
  <si>
    <t>"dle PD C.1.2.1-2. a C.1.4"</t>
  </si>
  <si>
    <t xml:space="preserve">"hl.trasa" </t>
  </si>
  <si>
    <t>"sjezdy"6*4+4*3,6+6*4+4*3,7+4*2+4*2,4+4*2+4*2,9+4*0,5</t>
  </si>
  <si>
    <t>43</t>
  </si>
  <si>
    <t>564871111</t>
  </si>
  <si>
    <t>Podklad ze štěrkodrtě ŠD tl 250 mm  fr.0/63</t>
  </si>
  <si>
    <t>-1612430996</t>
  </si>
  <si>
    <t>Podklad ze štěrkodrti ŠD  s rozprostřením a zhutněním, po zhutnění tl. 250 mm</t>
  </si>
  <si>
    <t>520,100/0,25</t>
  </si>
  <si>
    <t>44</t>
  </si>
  <si>
    <t>565155121</t>
  </si>
  <si>
    <t>Asfaltový beton vrstva podkladní ACP 16 +(obalované kamenivo OKS) tl 70 mm š přes 3 m</t>
  </si>
  <si>
    <t>1800887591</t>
  </si>
  <si>
    <t>Asfaltový beton vrstva podkladní ACP 16 (obalované kamenivo střednězrnné - OKS)  s rozprostřením a zhutněním v pruhu šířky přes 3 m, po zhutnění tl. 70 mm</t>
  </si>
  <si>
    <t>"dle bilance zemních prací"124,136/0,07+20</t>
  </si>
  <si>
    <t>45</t>
  </si>
  <si>
    <t>571907111</t>
  </si>
  <si>
    <t>Posyp krytu kamenivem drceným nebo těženým do 35 kg/m2 - uzavření a zpevnění zavibrováním výplňového kameniva</t>
  </si>
  <si>
    <t>1618859615</t>
  </si>
  <si>
    <t>Posyp podkladu nebo krytu s rozprostřením a zhutněním kamenivem  drceným nebo těženým, v množství přes 30 do 35 kg/m2</t>
  </si>
  <si>
    <t>46</t>
  </si>
  <si>
    <t>573231106</t>
  </si>
  <si>
    <t>Postřik živičný spojovací ze silniční emulze v množství 0,20 kg/m2</t>
  </si>
  <si>
    <t>2025039295</t>
  </si>
  <si>
    <t>Postřik spojovací PS bez posypu kamenivem ze silniční emulze, v množství 0,30 kg/m2</t>
  </si>
  <si>
    <t>"dle pol.č.565155121"1793,371</t>
  </si>
  <si>
    <t>47</t>
  </si>
  <si>
    <t>577134221</t>
  </si>
  <si>
    <t>Asfaltový beton vrstva obrusná ACO 11 (ABS) tř. II tl 40 mm š přes 3 m z nemodifikovaného asfaltu</t>
  </si>
  <si>
    <t>-2041640761</t>
  </si>
  <si>
    <t>Asfaltový beton vrstva obrusná ACO 11 (ABS)  s rozprostřením a se zhutněním z nemodifikovaného asfaltu v pruhu šířky přes 3 m tř. II, po zhutnění tl. 40 mm</t>
  </si>
  <si>
    <t>"dle bilance zemních prací"65,844/0,04+20</t>
  </si>
  <si>
    <t>48</t>
  </si>
  <si>
    <t>597361121</t>
  </si>
  <si>
    <t>Svodnice ocelová typ 120 kotvená do betonu C20/25nXF3 pro D400</t>
  </si>
  <si>
    <t>1895355536</t>
  </si>
  <si>
    <t xml:space="preserve">Svodnice vody ocelová typ 120 kotvená do betonu, </t>
  </si>
  <si>
    <t>"dle PD C.1.1, C.1.2.1.-2."4,1+4,6+4,3+4,3+4,1</t>
  </si>
  <si>
    <t>49</t>
  </si>
  <si>
    <t>899621113</t>
  </si>
  <si>
    <t>Obetonování drenážního potrubí betonem tř. B7,5 tl do 150 mm trub DN nad 160 do 200</t>
  </si>
  <si>
    <t>-1295552263</t>
  </si>
  <si>
    <t>Obetonování drenážního potrubí prostým betonem tl. obetonování do 150 mm, trub DN přes 160 do 200</t>
  </si>
  <si>
    <t>"vyústění na terén"2*0,8</t>
  </si>
  <si>
    <t>Ostatní konstrukce a práce-bourání</t>
  </si>
  <si>
    <t>50</t>
  </si>
  <si>
    <t>90000004</t>
  </si>
  <si>
    <t>Ošetření poškozených kořenů vč.prostředků na ošetření ran, dle požadavku ŽP</t>
  </si>
  <si>
    <t>-1095705995</t>
  </si>
  <si>
    <t>"komplet za jeden strom -  dle potřeby"15</t>
  </si>
  <si>
    <t>51</t>
  </si>
  <si>
    <t>938902203</t>
  </si>
  <si>
    <t>Čištění příkopů ručně š dna do 400 mm objem nánosu do 0,50 m3/m</t>
  </si>
  <si>
    <t>456375819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</si>
  <si>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</si>
  <si>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"dle potřeby na zú a kú"2*2*3</t>
  </si>
  <si>
    <t>99</t>
  </si>
  <si>
    <t>Přesun hmot</t>
  </si>
  <si>
    <t>52</t>
  </si>
  <si>
    <t>998225111</t>
  </si>
  <si>
    <t>Přesun hmot pro pozemní komunikace a letiště s krytem živičným</t>
  </si>
  <si>
    <t>1812749198</t>
  </si>
  <si>
    <t>Přesun hmot pro komunikace s krytem z kameniva, monolitickým betonovým nebo živičným dopravní vzdálenost do 200 m jakékoliv délky objektu</t>
  </si>
  <si>
    <t>Práce a dodávky M</t>
  </si>
  <si>
    <t>22-M</t>
  </si>
  <si>
    <t>Montáže technologických zařízení pro dopravní stavby</t>
  </si>
  <si>
    <t>53</t>
  </si>
  <si>
    <t>220260732.R</t>
  </si>
  <si>
    <t>Montáž kabelového žlabu do D100</t>
  </si>
  <si>
    <t>64</t>
  </si>
  <si>
    <t>711129833</t>
  </si>
  <si>
    <t>Montáž žlabu kabelového z PVC včetně montáže na předem připravené upevňovací body, uzavření víka 40/60 nebo 60/60 mm</t>
  </si>
  <si>
    <t>"křížení s ploní cestou"12+14</t>
  </si>
  <si>
    <t>54</t>
  </si>
  <si>
    <t>34575131</t>
  </si>
  <si>
    <t>žlab kabelový s víkem PVC (100x100)</t>
  </si>
  <si>
    <t>128</t>
  </si>
  <si>
    <t>-1387283264</t>
  </si>
  <si>
    <t>26*1,02</t>
  </si>
  <si>
    <t>SO 301 - Novostavba příkopu OP2</t>
  </si>
  <si>
    <t>příkop OP2 v k.ú.Kotopeky</t>
  </si>
  <si>
    <t xml:space="preserve">    4 - Vodorovné konstrukce</t>
  </si>
  <si>
    <t xml:space="preserve">    998 - Přesun hmot</t>
  </si>
  <si>
    <t>-1384178783</t>
  </si>
  <si>
    <t>"dle PD C.3.2.1 - v trase příkopu"30*3,5</t>
  </si>
  <si>
    <t>-416750372</t>
  </si>
  <si>
    <t>"dle PD C.3.2.1"1736,1</t>
  </si>
  <si>
    <t>112101103</t>
  </si>
  <si>
    <t>Odstranění stromů listnatých průměru kmene do 700 mm</t>
  </si>
  <si>
    <t>1132447797</t>
  </si>
  <si>
    <t>Odstranění stromů s odřezáním kmene a s odvětvením listnatých, průměru kmene přes 500 do 700 mm</t>
  </si>
  <si>
    <t>"průměr 60cm"1</t>
  </si>
  <si>
    <t>-806978488</t>
  </si>
  <si>
    <t>"dle bilance zemních prací"494,995</t>
  </si>
  <si>
    <t>122202202</t>
  </si>
  <si>
    <t>Odkopávky a prokopávky nezapažené pro silnice objemu do 1000 m3 v hornině tř. 3</t>
  </si>
  <si>
    <t>583131794</t>
  </si>
  <si>
    <t>Odkopávky a prokopávky nezapažené pro silnice  s přemístěním výkopku v příčných profilech na vzdálenost do 15 m nebo s naložením na dopravní prostředek v hornině tř. 3 přes 100 do 1 000 m3</t>
  </si>
  <si>
    <t>"dle bilance zemních prací"466,146</t>
  </si>
  <si>
    <t>1111358690</t>
  </si>
  <si>
    <t>"dle pol.č.122302202"466,146</t>
  </si>
  <si>
    <t>162301403</t>
  </si>
  <si>
    <t>Vodorovné přemístění větví stromů listnatých do 5 km D kmene do 700 mm vč.likvidace dřevin</t>
  </si>
  <si>
    <t>537485272</t>
  </si>
  <si>
    <t>Vodorovné přemístění větví, kmenů nebo pařezů  s naložením, složením a dopravou do 5000 m větví stromů listnatých, průměru kmene přes 500 do 700 mm</t>
  </si>
  <si>
    <t>162301413</t>
  </si>
  <si>
    <t>Vodorovné přemístění kmenů stromů listnatých do 5 km D kmene do 700 mm vč.likvidace dřevin</t>
  </si>
  <si>
    <t>-750320531</t>
  </si>
  <si>
    <t>Vodorovné přemístění větví, kmenů nebo pařezů  s naložením, složením a dopravou do 5000 m kmenů stromů listnatých, průměru přes 500 do 700 mm</t>
  </si>
  <si>
    <t>162301423</t>
  </si>
  <si>
    <t>Vodorovné přemístění pařezů do 5 km D do 700 mm vč.likvidace</t>
  </si>
  <si>
    <t>-1426511509</t>
  </si>
  <si>
    <t>Vodorovné přemístění větví, kmenů nebo pařezů  s naložením, složením a dopravou do 5000 m pařezů kmenů, průměru přes 500 do 700 mm</t>
  </si>
  <si>
    <t>-626304779</t>
  </si>
  <si>
    <t>" dle pol.č.111201101"105</t>
  </si>
  <si>
    <t>-1637162051</t>
  </si>
  <si>
    <t>"vhodný materiál do násypů"2,982*2</t>
  </si>
  <si>
    <t>"ornice zpět na stavbu"(217,336+120*0,15)*2</t>
  </si>
  <si>
    <t>655362100</t>
  </si>
  <si>
    <t>1736,1*0,10+494,995-217,336-150*0,15+466,146-2,982</t>
  </si>
  <si>
    <t>-343091566</t>
  </si>
  <si>
    <t>"do 15km"5*891,933</t>
  </si>
  <si>
    <t>950514086</t>
  </si>
  <si>
    <t>"vhodný materiál do násypů"2,982</t>
  </si>
  <si>
    <t>"ornice zpět na stavbu"(217,336+150*0,15)</t>
  </si>
  <si>
    <t>-1836815125</t>
  </si>
  <si>
    <t>"dle bilance zemních prací"2,982</t>
  </si>
  <si>
    <t>-645977937</t>
  </si>
  <si>
    <t>891,933</t>
  </si>
  <si>
    <t>Poplatek za uložení stavebního odpadu - zeminy a kameniva na skládce</t>
  </si>
  <si>
    <t>784831061</t>
  </si>
  <si>
    <t>Poplatek za uložení stavebního odpadu na skládce (skládkovné) zeminy a kameniva zatříděného do Katalogu odpadů pod kódem 170 504</t>
  </si>
  <si>
    <t>"přebytek zeminy"891,933*1,8</t>
  </si>
  <si>
    <t>181451123</t>
  </si>
  <si>
    <t>Založení lučního trávníku výsevem plochy přes 1000 m2 ve svahu do 1:1</t>
  </si>
  <si>
    <t>1047862219</t>
  </si>
  <si>
    <t>Založení trávníku na půdě předem připravené plochy přes 1000 m2 výsevem včetně utažení lučního na svahu přes 1:2 do 1:1</t>
  </si>
  <si>
    <t>"dle PD"239,836/0,15</t>
  </si>
  <si>
    <t>-763355527</t>
  </si>
  <si>
    <t>1598,907*0,015</t>
  </si>
  <si>
    <t>182101101</t>
  </si>
  <si>
    <t>Svahování v zářezech v hornině tř. 1 až 4</t>
  </si>
  <si>
    <t>-1015866780</t>
  </si>
  <si>
    <t>Svahování trvalých svahů do projektovaných profilů  s potřebným přemístěním výkopku při svahování v zářezech v hornině tř. 1 až 4</t>
  </si>
  <si>
    <t>"dle pol.182301132"1598,907</t>
  </si>
  <si>
    <t>182301132</t>
  </si>
  <si>
    <t>Rozprostření ornice pl přes 500 m2 ve svahu přes 1:5 tl vrstvy do 150 mm</t>
  </si>
  <si>
    <t>2080156243</t>
  </si>
  <si>
    <t>Rozprostření a urovnání ornice ve svahu sklonu přes 1:5 při souvislé ploše přes 500 m2, tl. vrstvy přes 100 do 150 mm</t>
  </si>
  <si>
    <t>"dle PD C.3.2.1 a bilance zemních prací + dle potřeby"217,336/0,15+150</t>
  </si>
  <si>
    <t>183403353</t>
  </si>
  <si>
    <t>Obdělání půdy hrabáním ve svahu do 1:1</t>
  </si>
  <si>
    <t>-571828553</t>
  </si>
  <si>
    <t>Obdělání půdy  hrabáním na svahu přes 1:2 do 1:1</t>
  </si>
  <si>
    <t>"dle PD"1598,907</t>
  </si>
  <si>
    <t>184802631</t>
  </si>
  <si>
    <t>Chemické odplevelení po založení kultury postřikem na široko ve svahu do 1:1</t>
  </si>
  <si>
    <t>-1607085417</t>
  </si>
  <si>
    <t>Chemické odplevelení po založení kultury  na svahu přes 1:2 do 1:1 postřikem na široko</t>
  </si>
  <si>
    <t>-89724668</t>
  </si>
  <si>
    <t>"dle pol.181451121"1598,907</t>
  </si>
  <si>
    <t>-1651835668</t>
  </si>
  <si>
    <t>"travnatá plocha"1598,907*0,02*2</t>
  </si>
  <si>
    <t>1450241254</t>
  </si>
  <si>
    <t>"dle pol.185804312"63,956</t>
  </si>
  <si>
    <t>-1516157748</t>
  </si>
  <si>
    <t>" do 10km"4*63,956</t>
  </si>
  <si>
    <t>Vodorovné konstrukce</t>
  </si>
  <si>
    <t>463212121</t>
  </si>
  <si>
    <t>Rovnanina z lomového kamene s vyklínováním spár těženým kamenivem</t>
  </si>
  <si>
    <t>-41093372</t>
  </si>
  <si>
    <t>Rovnanina z lomového kamene upraveného, tříděného  jakékoliv tloušťky rovnaniny s vyplněním spár a dutin těženým kamenivem</t>
  </si>
  <si>
    <t>"kamenná rovnanina 125/250 s proštěrkováním"48,9*0,35</t>
  </si>
  <si>
    <t>463212191</t>
  </si>
  <si>
    <t>Příplatek za vypracováni líce rovnaniny</t>
  </si>
  <si>
    <t>712879492</t>
  </si>
  <si>
    <t>Rovnanina z lomového kamene upraveného, tříděného  Příplatek k cenám za vypracování líce</t>
  </si>
  <si>
    <t>48,9</t>
  </si>
  <si>
    <t>465921115</t>
  </si>
  <si>
    <t>Kladení dlažby z desek a tvárnic hmotnosti do 60 kg na sucho spáry vyplněné pískem tl 10 cm</t>
  </si>
  <si>
    <t>1068401782</t>
  </si>
  <si>
    <t>Kladení dlažby  z betonových nebo železobetonových desek a tvárnic na sucho na plochách vodorovných nebo ve sklonu hmotnosti do 60 kg s vyplněním spár pískem tl. do 100 mm</t>
  </si>
  <si>
    <t>"zpevnění koryta dle PD C.3.4, C.3.2.1"117,4</t>
  </si>
  <si>
    <t>59245031</t>
  </si>
  <si>
    <t>dlažba betonová vegetační 60x40x10cm</t>
  </si>
  <si>
    <t>464763559</t>
  </si>
  <si>
    <t>"dle PD"117,4*1,01</t>
  </si>
  <si>
    <t>900000008</t>
  </si>
  <si>
    <t>Výšková a stranová přeložka tel. kabelu v případě kolize vč.zemních prací dle požadavků správce</t>
  </si>
  <si>
    <t>-115972895</t>
  </si>
  <si>
    <t>Zhotovení výchozí revize veřejného osvětlení</t>
  </si>
  <si>
    <t>"předpoklad"90</t>
  </si>
  <si>
    <t>998</t>
  </si>
  <si>
    <t>998274101</t>
  </si>
  <si>
    <t>Přesun hmot pro trubní vedení z trub betonových otevřený výkop</t>
  </si>
  <si>
    <t>-1586727932</t>
  </si>
  <si>
    <t>Přesun hmot pro trubní vedení hloubené z trub betonových nebo železobetonových pro vodovody nebo kanalizace v otevřeném výkopu dopravní vzdálenost do 15 m</t>
  </si>
  <si>
    <t>SO 302 - Novostavba příkopu OP3</t>
  </si>
  <si>
    <t>příkop OP3 v k.ú.Kotopeky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</si>
  <si>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</si>
  <si>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</si>
  <si>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</si>
  <si>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>"dle PD C.3.2.2 - v trase příkopu předpoklad"120*5,0</t>
  </si>
  <si>
    <t>"dle PD C.3.2.2"1408,4</t>
  </si>
  <si>
    <t>-809676784</t>
  </si>
  <si>
    <t>"dle PD C.3.2.2"</t>
  </si>
  <si>
    <t>"prům.30cm"1</t>
  </si>
  <si>
    <t>112101102</t>
  </si>
  <si>
    <t>Odstranění stromů listnatých průměru kmene do 500 mm</t>
  </si>
  <si>
    <t>1467061976</t>
  </si>
  <si>
    <t>Odstranění stromů s odřezáním kmene a s odvětvením listnatých, průměru kmene přes 300 do 500 mm</t>
  </si>
  <si>
    <t>"průměr 40cm"5</t>
  </si>
  <si>
    <t>"průměr 50cm"1</t>
  </si>
  <si>
    <t>"průměr 60cm"8</t>
  </si>
  <si>
    <t>"průměr 70cm"2</t>
  </si>
  <si>
    <t>112101104</t>
  </si>
  <si>
    <t>Odstranění stromů listnatých průměru kmene do 900 mm</t>
  </si>
  <si>
    <t>-1000706398</t>
  </si>
  <si>
    <t>Odstranění stromů s odřezáním kmene a s odvětvením listnatých, průměru kmene přes 700 do 900 mm</t>
  </si>
  <si>
    <t>"průměr 80cm"3</t>
  </si>
  <si>
    <t>"průměr 90cm"2</t>
  </si>
  <si>
    <t>120901123</t>
  </si>
  <si>
    <t>Bourání zdiva z ŽB nebo předpjatého betonu v odkopávkách nebo prokopávkách ručně</t>
  </si>
  <si>
    <t>1303796378</t>
  </si>
  <si>
    <t>Bourání konstrukcí v odkopávkách a prokopávkách, korytech vodotečí, melioračních kanálech - ručně s přemístěním suti na hromady na vzdálenost do 20 m nebo s naložením na dopravní prostředek z betonu železového nebo předpjatého</t>
  </si>
  <si>
    <t>"bet.hrázky a lávky"2+3</t>
  </si>
  <si>
    <t>"dle bilance zemních prací"340,328</t>
  </si>
  <si>
    <t>"dle bilance zemních prací"347,423</t>
  </si>
  <si>
    <t>"dle pol.č.122302203"347,423</t>
  </si>
  <si>
    <t>132301201</t>
  </si>
  <si>
    <t>Hloubení rýh š do 2000 mm v hornině tř. 4 objemu do 100 m3</t>
  </si>
  <si>
    <t>-1836085568</t>
  </si>
  <si>
    <t>Hloubení zapažených i nezapažených rýh šířky přes 600 do 2 000 mm  s urovnáním dna do předepsaného profilu a spádu v hornině tř. 4 do 100 m3</t>
  </si>
  <si>
    <t>"dle PD C.3.7, C.3.2.2"</t>
  </si>
  <si>
    <t>"propustek"8,5*1,66*1,70</t>
  </si>
  <si>
    <t>"dlažba"(26,85+30,15)*0,4</t>
  </si>
  <si>
    <t>"příčné prahy"6,6*0,4*1,0+4,2*0,4*1,0</t>
  </si>
  <si>
    <t>132301209</t>
  </si>
  <si>
    <t>Příplatek za lepivost k hloubení rýh š do 2000 mm v hornině tř. 4</t>
  </si>
  <si>
    <t>-2019722739</t>
  </si>
  <si>
    <t>Hloubení zapažených i nezapažených rýh šířky přes 600 do 2 000 mm  s urovnáním dna do předepsaného profilu a spádu v hornině tř. 4 Příplatek k cenám za lepivost horniny tř. 4</t>
  </si>
  <si>
    <t>"dle pol.132201201"51,107</t>
  </si>
  <si>
    <t>161101101</t>
  </si>
  <si>
    <t>Svislé přemístění výkopku z horniny tř. 1 až 4 hl výkopu do 2,5 m</t>
  </si>
  <si>
    <t>-883782082</t>
  </si>
  <si>
    <t>51,107</t>
  </si>
  <si>
    <t>-1061422</t>
  </si>
  <si>
    <t>162301402</t>
  </si>
  <si>
    <t>Vodorovné přemístění větví stromů listnatých do 5 km D kmene do 500 mm vč.likvidace dřevin</t>
  </si>
  <si>
    <t>1712492659</t>
  </si>
  <si>
    <t>Vodorovné přemístění větví, kmenů nebo pařezů  s naložením, složením a dopravou do 5000 m větví stromů listnatých, průměru kmene přes 300 do 500 mm</t>
  </si>
  <si>
    <t>162301404</t>
  </si>
  <si>
    <t>Vodorovné přemístění větví stromů listnatých do 5 km D kmene do 900 mm vč.likvidace dřevin</t>
  </si>
  <si>
    <t>-1569628695</t>
  </si>
  <si>
    <t>Vodorovné přemístění větví, kmenů nebo pařezů  s naložením, složením a dopravou do 5000 m větví stromů listnatých, průměru kmene přes 700 do 900 mm</t>
  </si>
  <si>
    <t>-1205834388</t>
  </si>
  <si>
    <t>162301412</t>
  </si>
  <si>
    <t>Vodorovné přemístění kmenů stromů listnatých do 5 km D kmene do 500 mm vč.likvidace dřevin</t>
  </si>
  <si>
    <t>-828868278</t>
  </si>
  <si>
    <t>Vodorovné přemístění větví, kmenů nebo pařezů  s naložením, složením a dopravou do 5000 m kmenů stromů listnatých, průměru přes 300 do 500 mm</t>
  </si>
  <si>
    <t>162301414</t>
  </si>
  <si>
    <t>Vodorovné přemístění kmenů stromů listnatých do 5 km D kmene do 900 mm vč.likvidace dřevin</t>
  </si>
  <si>
    <t>1851593382</t>
  </si>
  <si>
    <t>Vodorovné přemístění větví, kmenů nebo pařezů  s naložením, složením a dopravou do 5000 m kmenů stromů listnatých, průměru přes 700 do 900 mm</t>
  </si>
  <si>
    <t>-2001460040</t>
  </si>
  <si>
    <t>162301422</t>
  </si>
  <si>
    <t>Vodorovné přemístění pařezů do 5 km D do 500 mm vč.likvidace</t>
  </si>
  <si>
    <t>-1056764731</t>
  </si>
  <si>
    <t>Vodorovné přemístění větví, kmenů nebo pařezů  s naložením, složením a dopravou do 5000 m pařezů kmenů, průměru přes 300 do 500 mm</t>
  </si>
  <si>
    <t>162301424</t>
  </si>
  <si>
    <t>Vodorovné přemístění pařezů do 5 km D do 900 mm vč.likvidace</t>
  </si>
  <si>
    <t>-394015902</t>
  </si>
  <si>
    <t>Vodorovné přemístění větví, kmenů nebo pařezů  s naložením, složením a dopravou do 5000 m pařezů kmenů, průměru přes 700 do 900 mm</t>
  </si>
  <si>
    <t>"vhodný materiál do násypů"2,002*2</t>
  </si>
  <si>
    <t>"ornice zpět na stavbu"(177,569+100*0,15)*2</t>
  </si>
  <si>
    <t>1408,4*0,10+340,328-177,569-100*0,15+289,473-2,002+51,107</t>
  </si>
  <si>
    <t>"do 15km"5*627,177</t>
  </si>
  <si>
    <t>"vhodný materiál do násypů"2,002</t>
  </si>
  <si>
    <t>"ornice zpět na stavbu"(177,569+100*0,15)</t>
  </si>
  <si>
    <t>"dle bilance zemních prací"2,002</t>
  </si>
  <si>
    <t>627,177</t>
  </si>
  <si>
    <t>"přebytek zeminy"627,177*1,8</t>
  </si>
  <si>
    <t>174101101</t>
  </si>
  <si>
    <t>Zásyp jam, šachet rýh nebo kolem objektů sypaninou se zhutněním</t>
  </si>
  <si>
    <t>-1457456288</t>
  </si>
  <si>
    <t>Zásyp sypaninou z jakékoliv horniny s uložením výkopku ve vrstvách se zhutněním jam, šachet, rýh nebo kolem objektů v těchto vykopávkách</t>
  </si>
  <si>
    <t>"propustek-zásypy kolem čel, základů a dlažeb"2*8</t>
  </si>
  <si>
    <t>583441710R</t>
  </si>
  <si>
    <t>štěrkodrť frakce  0-32</t>
  </si>
  <si>
    <t>823009839</t>
  </si>
  <si>
    <t xml:space="preserve">Kamenivo přírodní drcené hutné pro stavební účely PDK (drobné, hrubé a štěrkodrť) štěrkodrtě ČSN EN 13043 frakce   0-32   </t>
  </si>
  <si>
    <t>16*1,9</t>
  </si>
  <si>
    <t>"dle PD"192,569/0,15</t>
  </si>
  <si>
    <t>1283,793*0,015</t>
  </si>
  <si>
    <t>-1577131392</t>
  </si>
  <si>
    <t>"dle pol.182301132"1283,793</t>
  </si>
  <si>
    <t>"dle PD C.3.2.2 a bilance zemních prací + dle potřeby"177,569/0,15+100</t>
  </si>
  <si>
    <t>"dle PD"1283,793</t>
  </si>
  <si>
    <t>"dle pol.181451121"1283,793</t>
  </si>
  <si>
    <t>"travnatá plocha"1283,793*0,02*2</t>
  </si>
  <si>
    <t>"dle pol.185804312"51,352</t>
  </si>
  <si>
    <t>" do 10km"4*51,352</t>
  </si>
  <si>
    <t>274311126.R</t>
  </si>
  <si>
    <t>Základové pasy, prahy, věnce a ostruhy z betonu prostého C 20/25n XF3</t>
  </si>
  <si>
    <t>357992367</t>
  </si>
  <si>
    <t>Základové konstrukce z betonu prostého pasy, prahy, věnce a ostruhy ve výkopu nebo na hlavách pilot C 20/25 XF3</t>
  </si>
  <si>
    <t>"závěrné prahy zatrubnění"6,6*0,4*1,0+4,2*0,4*1,0</t>
  </si>
  <si>
    <t>Svislé a kompletní konstrukce</t>
  </si>
  <si>
    <t>317321118</t>
  </si>
  <si>
    <t>Mostní římsy ze ŽB C 30/37 XF4, XD3</t>
  </si>
  <si>
    <t>1018100346</t>
  </si>
  <si>
    <t>Římsy ze železového betonu C 30/37</t>
  </si>
  <si>
    <t>"dle PD C.3.7 - propustek"0,42+0,42</t>
  </si>
  <si>
    <t>317353121</t>
  </si>
  <si>
    <t>Bednění mostních říms všech tvarů - zřízení</t>
  </si>
  <si>
    <t>-2072268801</t>
  </si>
  <si>
    <t>Bednění mostní římsy zřízení všech tvarů</t>
  </si>
  <si>
    <t>"propustek"2*(3,3*0,9)+2*(0,3*0,35)</t>
  </si>
  <si>
    <t>317353221</t>
  </si>
  <si>
    <t>Bednění mostních říms všech tvarů - odstranění</t>
  </si>
  <si>
    <t>-120646457</t>
  </si>
  <si>
    <t>Bednění mostní římsy odstranění všech tvarů</t>
  </si>
  <si>
    <t>"propustky"6,15</t>
  </si>
  <si>
    <t>317361116</t>
  </si>
  <si>
    <t>Výztuž mostních říms z betonářské oceli 10 505</t>
  </si>
  <si>
    <t>-1719780248</t>
  </si>
  <si>
    <t>Výztuž mostních železobetonových říms z betonářské oceli 10 505 (R) nebo BSt 500</t>
  </si>
  <si>
    <t>0,84*0,15</t>
  </si>
  <si>
    <t>334323118</t>
  </si>
  <si>
    <t>Mostní opěry a úložné prahy ze ŽB C 30/37 XD3, XF2</t>
  </si>
  <si>
    <t>-948320173</t>
  </si>
  <si>
    <t>Mostní opěry a úložné prahy z betonu železového C 30/37</t>
  </si>
  <si>
    <t>"dle C.3.7 - propustek"1,73+1,50</t>
  </si>
  <si>
    <t>334351112</t>
  </si>
  <si>
    <t>Bednění systémové mostních opěr a úložných prahů z překližek pro ŽB - zřízení</t>
  </si>
  <si>
    <t>995855684</t>
  </si>
  <si>
    <t>Bednění mostních opěr a úložných prahů ze systémového bednění zřízení z překližek, pro železobeton</t>
  </si>
  <si>
    <t>"propustek"2*(3,3*2*2,08)+2*(2*0,3*2,08)</t>
  </si>
  <si>
    <t>334351211</t>
  </si>
  <si>
    <t>Bednění systémové mostních opěr a úložných prahů z překližek - odstranění</t>
  </si>
  <si>
    <t>1361630617</t>
  </si>
  <si>
    <t>Bednění mostních opěr a úložných prahů ze systémového bednění odstranění z překližek</t>
  </si>
  <si>
    <t>29,952</t>
  </si>
  <si>
    <t>334361411</t>
  </si>
  <si>
    <t>Výztuž opěr, prahů, křídel, pilířů, sloupů ze svařovaných sítí do 3,5 kg/m2 - KARI SÍŤ B500A 100x100x10mm</t>
  </si>
  <si>
    <t>-766258329</t>
  </si>
  <si>
    <t>Výztuž betonářská mostních konstrukcí  opěr, úložných prahů, křídel, závěrných zídek, bloků ložisek, pilířů a sloupů ze svařovaných sítí do 3,5 kg/m2</t>
  </si>
  <si>
    <t>3,23*0,1</t>
  </si>
  <si>
    <t>55</t>
  </si>
  <si>
    <t>451315116</t>
  </si>
  <si>
    <t>Podkladní nebo výplňová vrstva z betonu C 20/25nXF3 tl min. 100 mm</t>
  </si>
  <si>
    <t>994097106</t>
  </si>
  <si>
    <t>Podkladní a výplňové vrstvy z betonu prostého tloušťky do 100 mm, z betonu C 20/25</t>
  </si>
  <si>
    <t>"dlažba"26,85+30,15</t>
  </si>
  <si>
    <t>56</t>
  </si>
  <si>
    <t>451576121</t>
  </si>
  <si>
    <t>Podkladní a výplňová vrstva ze štěrkopísku tl do 200 mm</t>
  </si>
  <si>
    <t>1567602964</t>
  </si>
  <si>
    <t>Podkladní a výplňová vrstva z kameniva tloušťky do 200 mm ze štěrkopísku</t>
  </si>
  <si>
    <t>"min. 100mm"</t>
  </si>
  <si>
    <t>"propustky"8*1,66</t>
  </si>
  <si>
    <t>57</t>
  </si>
  <si>
    <t>452385121</t>
  </si>
  <si>
    <t>Podkladní pražce ze ŽB tř. C 30/37 XD2 otevřený výkop pl do 50000 mm2</t>
  </si>
  <si>
    <t>582785186</t>
  </si>
  <si>
    <t>Podkladní a vyrovnávací konstrukce z betonu pražce ze železového betonu tř. C 12/15 pod potrubí v otevřeném výkopu, průřezové plochy přes 25000 do 50000 mm2</t>
  </si>
  <si>
    <t>"propustek"8*1,0</t>
  </si>
  <si>
    <t>58</t>
  </si>
  <si>
    <t>465513228.R</t>
  </si>
  <si>
    <t>Dlažba z lomového kamene na cementovou maltu s vyspárováním tl 200 mm,spáry zatřeny cement.maltou MC5,0</t>
  </si>
  <si>
    <t>-1679229089</t>
  </si>
  <si>
    <t>Dlažba z lomového kamene lomařsky upraveného  vodorovná nebo ve sklonu na cementovou maltu ze 400 kg cementu na m3 malty, s vyspárováním cementovou maltou MCs tl. 250 mm</t>
  </si>
  <si>
    <t>59</t>
  </si>
  <si>
    <t>58380650</t>
  </si>
  <si>
    <t>kámen lomový neupravený žula, třída I netříděný</t>
  </si>
  <si>
    <t>-916981856</t>
  </si>
  <si>
    <t>57*0,2*2,7</t>
  </si>
  <si>
    <t>60</t>
  </si>
  <si>
    <t>2145105588</t>
  </si>
  <si>
    <t>"zpevnění koryta dle PD C.3.4, C.3.2.2"56,5+49,2+42+50,4</t>
  </si>
  <si>
    <t>61</t>
  </si>
  <si>
    <t>-1856127015</t>
  </si>
  <si>
    <t>"dle PD"198,1*1,01</t>
  </si>
  <si>
    <t>Úpravy povrchů, podlahy a osazování výplní</t>
  </si>
  <si>
    <t>62</t>
  </si>
  <si>
    <t>628611102</t>
  </si>
  <si>
    <t>Nátěr betonu mostu epoxidový 2x ochranný nepružný OS-B</t>
  </si>
  <si>
    <t>1076440686</t>
  </si>
  <si>
    <t>Nátěr mostních betonových konstrukcí  epoxidový 2x ochranný nepružný OS-B</t>
  </si>
  <si>
    <t>"římsy"6,15</t>
  </si>
  <si>
    <t>63</t>
  </si>
  <si>
    <t>628611131</t>
  </si>
  <si>
    <t>Nátěr betonu mostu akrylátový 2x ochranný pružný OS-C</t>
  </si>
  <si>
    <t>1725200259</t>
  </si>
  <si>
    <t>Nátěr mostních betonových konstrukcí  akrylátový na siloxanové a plasticko-elastické bázi 2x ochranný pružný OS-C (OS 4)</t>
  </si>
  <si>
    <t>"čela"29,952</t>
  </si>
  <si>
    <t>911121111</t>
  </si>
  <si>
    <t>Montáž zábradlí ocelového přichyceného vruty do betonového podkladu</t>
  </si>
  <si>
    <t>1412713164</t>
  </si>
  <si>
    <t>"trubní propustek dle PD 3.7"3,3+3,3</t>
  </si>
  <si>
    <t>65</t>
  </si>
  <si>
    <t>R13</t>
  </si>
  <si>
    <t>Ocelové zábradlí dvoumadlové trubkové s protikorozní úpravou-zinkování+nátěry RAL 5002, s patní deskou vč.spoj.mat. - kompletní dodání viz.C.3.7.</t>
  </si>
  <si>
    <t>-1217547762</t>
  </si>
  <si>
    <t>Ocelové zábradlí třímadlové trubkové s protikorozní úpravou-zinkování+nátěry, s patní deskou vč.spoj.mat. - kompletní dodání</t>
  </si>
  <si>
    <t>"trubní propustek"3,3+3,3</t>
  </si>
  <si>
    <t>66</t>
  </si>
  <si>
    <t>919511112.R</t>
  </si>
  <si>
    <t>Čela propustků z lomového kamene tl.0,2m do bet.lože z C20/25 nXF3 tl.0,10m vč.kari sítě 100x100x10</t>
  </si>
  <si>
    <t>1095744241</t>
  </si>
  <si>
    <t>Čela propustků z lomového kamene tl.0,2m do bet.lože z C25/30 nXF4 tl.0,15m</t>
  </si>
  <si>
    <t>"propustek"2*(3,8*2,1-3,14*0,4*0,4)*0,2</t>
  </si>
  <si>
    <t>67</t>
  </si>
  <si>
    <t>919521017</t>
  </si>
  <si>
    <t>Zřízení propustků z trub betonových DN 800</t>
  </si>
  <si>
    <t>1490006677</t>
  </si>
  <si>
    <t>Zřízení propustků a hospodářských přejezdů z trub  betonových a železobetonových do DN 800</t>
  </si>
  <si>
    <t>"dle PD C.3.7"8,5</t>
  </si>
  <si>
    <t>68</t>
  </si>
  <si>
    <t>59222002</t>
  </si>
  <si>
    <t>trouba hrdlová přímá železobetonová s integrovaným těsněním 80 x 250 x 11,5 cm</t>
  </si>
  <si>
    <t>-472765311</t>
  </si>
  <si>
    <t>4*2,5</t>
  </si>
  <si>
    <t>69</t>
  </si>
  <si>
    <t>919535558.R</t>
  </si>
  <si>
    <t>Obetonování trubního propustku betonem prostým tř. C 20/25 vč.KARI SÍTĚ 100/100/10</t>
  </si>
  <si>
    <t>1530523215</t>
  </si>
  <si>
    <t>Obetonování trubního propustku  betonem prostým bez zvýšených nároků na prostředí tř. C 20/25</t>
  </si>
  <si>
    <t>"dle PD C.3.7"8,59</t>
  </si>
  <si>
    <t>70</t>
  </si>
  <si>
    <t>919735123R</t>
  </si>
  <si>
    <t>Řezání žb rour tl.stěny do 150mm- seříznutí šikmého sklonu roury</t>
  </si>
  <si>
    <t>1361983765</t>
  </si>
  <si>
    <t>Řezání žb rour tl.stěny do 100mm - seříznutí šikmého sklonu roury</t>
  </si>
  <si>
    <t>2*2*3,14*0,5</t>
  </si>
  <si>
    <t>71</t>
  </si>
  <si>
    <t>R14</t>
  </si>
  <si>
    <t>Demontáž a odvoz plastového potrubí na skládku</t>
  </si>
  <si>
    <t>-366251480</t>
  </si>
  <si>
    <t>997</t>
  </si>
  <si>
    <t>Přesun sutě</t>
  </si>
  <si>
    <t>72</t>
  </si>
  <si>
    <t>997013802</t>
  </si>
  <si>
    <t>Poplatek za uložení stavebního železobetonového odpadu na skládce (skládkovné)</t>
  </si>
  <si>
    <t>1847471534</t>
  </si>
  <si>
    <t>Poplatek za uložení stavebního odpadu na skládce (skládkovné) železobetonového</t>
  </si>
  <si>
    <t>(3+2)*2,5</t>
  </si>
  <si>
    <t>73</t>
  </si>
  <si>
    <t>997211521</t>
  </si>
  <si>
    <t>Vodorovná doprava vybouraných hmot po suchu na vzdálenost do 1 km</t>
  </si>
  <si>
    <t>-963577266</t>
  </si>
  <si>
    <t>Vodorovná doprava suti nebo vybouraných hmot vybouraných hmot se složením a hrubým urovnáním nebo s přeložením na jiný dopravní prostředek kromě lodi, na vzdálenost do 1 km</t>
  </si>
  <si>
    <t>12,5</t>
  </si>
  <si>
    <t>74</t>
  </si>
  <si>
    <t>997211529</t>
  </si>
  <si>
    <t>Příplatek ZKD 1 km u vodorovné dopravy vybouraných hmot</t>
  </si>
  <si>
    <t>1154788348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</si>
  <si>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</si>
  <si>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"na placenou skládku do 15km"14*12,5</t>
  </si>
  <si>
    <t>75</t>
  </si>
  <si>
    <t>SO 303 - Novostavba příkopu SP3</t>
  </si>
  <si>
    <t>příkop SP3 v k.ú.Kotopeky</t>
  </si>
  <si>
    <t>"dle PD C.3.2.3 - v trase příkopu"100*3,2+50</t>
  </si>
  <si>
    <t>"dle PD C.3.2.3"92+80,1+433,5+198,9+54,9</t>
  </si>
  <si>
    <t>119001421</t>
  </si>
  <si>
    <t>Dočasné zajištění kabelů a kabelových tratí ze 3 volně ložených kabelů</t>
  </si>
  <si>
    <t>-1300880986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</si>
  <si>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</si>
  <si>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"telekomunikační kabel"40+60</t>
  </si>
  <si>
    <t>-66650768</t>
  </si>
  <si>
    <t>"inž. sítě - předpoklad"(36+39)*0,3*0,4</t>
  </si>
  <si>
    <t>1976581212</t>
  </si>
  <si>
    <t>"dle potřeby pro ověření průběhu a hloubky uložení inž. sítí"8</t>
  </si>
  <si>
    <t>"čela + základy propustku"2*2*1,5*0,5</t>
  </si>
  <si>
    <t>"dle bilance zemních prací"132,428</t>
  </si>
  <si>
    <t>"dle PD C.3.6, C.3.2.3"</t>
  </si>
  <si>
    <t>"propustky"4*10*1,4*1,10</t>
  </si>
  <si>
    <t>"dlažba"4*(13,6+10)*0,4</t>
  </si>
  <si>
    <t>"příčné prahy"4*2,4*0,4*1,0+4*3,8*0,4*1,0</t>
  </si>
  <si>
    <t>"dle pol.132201201"109,28</t>
  </si>
  <si>
    <t>109,28</t>
  </si>
  <si>
    <t>104134591</t>
  </si>
  <si>
    <t>" dle pol.č.111201101"370</t>
  </si>
  <si>
    <t>"vhodný materiál do násypů"3,406*2</t>
  </si>
  <si>
    <t>"ornice zpět na stavbu"(98,437+80*0,15)*2</t>
  </si>
  <si>
    <t>859,4*0,10+347,423-3,406+132,428-98,437-80*0,15+10*0,5</t>
  </si>
  <si>
    <t>"do 15km"5*456,948</t>
  </si>
  <si>
    <t>"vhodný materiál do násypů"3,406</t>
  </si>
  <si>
    <t>"ornice zpět na stavbu"98,437+80*0,15</t>
  </si>
  <si>
    <t>"dle bilance zemních prací"3,406</t>
  </si>
  <si>
    <t>456,948</t>
  </si>
  <si>
    <t>"přebytek zeminy"456,948*1,8</t>
  </si>
  <si>
    <t>"propustky-zásypy kolem čel, základů a dlažeb"2*4*6</t>
  </si>
  <si>
    <t>48*1,9</t>
  </si>
  <si>
    <t>"dle PD"736,247</t>
  </si>
  <si>
    <t>736,247*0,015</t>
  </si>
  <si>
    <t>-810623920</t>
  </si>
  <si>
    <t>"dle pol.182301132"736,247</t>
  </si>
  <si>
    <t>"dle PD C.3.2.3 a bilance zemních prací + dle potřeby"98,437/0,15+80</t>
  </si>
  <si>
    <t>"dle pol.181451121"736,247</t>
  </si>
  <si>
    <t>"travnatá plocha"736,247*0,02*2</t>
  </si>
  <si>
    <t>"dle pol.185804312"29,45</t>
  </si>
  <si>
    <t>" do 10km"4*29,45</t>
  </si>
  <si>
    <t>"závěrné prahy zatrubnění"4*2,4*0,4*1,0+4*3,8*0,4*1,0</t>
  </si>
  <si>
    <t>"dle PD C.3.6 - propustky"2*0,40+2*0,36+2*0,37+2*0,34</t>
  </si>
  <si>
    <t>"propustky"2*(4*0,9)+2*(0,3*0,35)+2*(3,6*0,9)+2*(0,3*0,35)+2*(3,7*0,9)+2*(0,3*0,35)+2*(3,4*0,9)+2*(0,3*0,35)</t>
  </si>
  <si>
    <t>"propustky"27,3</t>
  </si>
  <si>
    <t>2,94*0,15</t>
  </si>
  <si>
    <t>"dle C.3.6 - propustky"2*1,14+2*1,0+2*1,03+2*0,93</t>
  </si>
  <si>
    <t>"propustky"2*(4*2*1,85)+2*(2*0,3*1,85)+2*(2*3,6*1,85)+2*(2*0,3*1,85)+2*(2*3,7*1,85)+2*(2*0,3*1,85)+2*(2*3,4*1,85)+2*(2*0,3*1,85)</t>
  </si>
  <si>
    <t>117,66</t>
  </si>
  <si>
    <t>8,2*0,1</t>
  </si>
  <si>
    <t>"dlažba"4*(13,6+10)</t>
  </si>
  <si>
    <t>"propustky"4*10*1,4</t>
  </si>
  <si>
    <t>"propustky"4*6*0,8</t>
  </si>
  <si>
    <t>94,4*0,2*2,7</t>
  </si>
  <si>
    <t>"římsy"27,3</t>
  </si>
  <si>
    <t>"čela"117,66</t>
  </si>
  <si>
    <t>2127264496</t>
  </si>
  <si>
    <t>"předpoklad"36+39</t>
  </si>
  <si>
    <t>919311112.R</t>
  </si>
  <si>
    <t xml:space="preserve">Čela propustků DN600 z železobetonu tř.C30/37 XA1, XC4, XF4 - prefabrikované </t>
  </si>
  <si>
    <t>-117812876</t>
  </si>
  <si>
    <t>Čela propustků  z prostého betonu tř. C 8/10</t>
  </si>
  <si>
    <t>"propustky"2*4</t>
  </si>
  <si>
    <t>919521015</t>
  </si>
  <si>
    <t>Zřízení propustků z trub betonových DN 600</t>
  </si>
  <si>
    <t>1308469128</t>
  </si>
  <si>
    <t>Zřízení propustků a hospodářských přejezdů z trub betonových a železobetonových do DN 600</t>
  </si>
  <si>
    <t>"dle PD - C.3.6"4*10</t>
  </si>
  <si>
    <t>592224100</t>
  </si>
  <si>
    <t>trouba hrdlová přímá železobetonová s integrovaným těsněním 600/2500 60 x 250 x 10 cm</t>
  </si>
  <si>
    <t>-606255140</t>
  </si>
  <si>
    <t>Trouby pro splaškové odpadní vody železobetonové trouby hrdlové přímé s integrovaným těsněním TZH-Q  600/2500  integro  60 x 250 x 10</t>
  </si>
  <si>
    <t>4*2</t>
  </si>
  <si>
    <t>592224100.1</t>
  </si>
  <si>
    <t>trouba hrdlová přímá železobetonová dříková 600/2210 - D</t>
  </si>
  <si>
    <t>1588039047</t>
  </si>
  <si>
    <t>4*1</t>
  </si>
  <si>
    <t>"dle PD C.3.6"4*5,26</t>
  </si>
  <si>
    <t>938902462</t>
  </si>
  <si>
    <t>Čištění propustků ručně D do 1000 mm při tl nánosu do 50% DN</t>
  </si>
  <si>
    <t>1956629798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</si>
  <si>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</si>
  <si>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"dle PD 3.2.3"10</t>
  </si>
  <si>
    <t>966008113</t>
  </si>
  <si>
    <t>Bourání trubního propustku do DN 800</t>
  </si>
  <si>
    <t>30904019</t>
  </si>
  <si>
    <t>Bourání trubního propustku  s odklizením a uložením vybouraného materiálu na skládku na vzdálenost do 3 m nebo s naložením na dopravní prostředek z trub DN přes 500 do 800 mm</t>
  </si>
  <si>
    <t>"stávající propustek DN600"7,4</t>
  </si>
  <si>
    <t>3*2,5+7,4*1,8*2,5</t>
  </si>
  <si>
    <t>40,8</t>
  </si>
  <si>
    <t>"na placenou skládku do 15km"14*40,8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</si>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</sst>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167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167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167" fontId="37" fillId="3" borderId="27" xfId="0" applyNumberFormat="1" applyFont="1" applyFill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>
      <pane ySplit="1" topLeftCell="A5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0" t="s">
        <v>8</v>
      </c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9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07" t="s">
        <v>16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8"/>
      <c r="AQ5" s="30"/>
      <c r="BE5" s="305" t="s">
        <v>17</v>
      </c>
      <c r="BS5" s="23" t="s">
        <v>18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09" t="s">
        <v>20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8"/>
      <c r="AQ6" s="30"/>
      <c r="BE6" s="306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24</v>
      </c>
      <c r="AL7" s="28"/>
      <c r="AM7" s="28"/>
      <c r="AN7" s="34" t="s">
        <v>5</v>
      </c>
      <c r="AO7" s="28"/>
      <c r="AP7" s="28"/>
      <c r="AQ7" s="30"/>
      <c r="BE7" s="306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 t="s">
        <v>29</v>
      </c>
      <c r="AO8" s="28"/>
      <c r="AP8" s="28"/>
      <c r="AQ8" s="30"/>
      <c r="BE8" s="306"/>
      <c r="BS8" s="23" t="s">
        <v>30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6"/>
      <c r="BS9" s="23" t="s">
        <v>31</v>
      </c>
    </row>
    <row r="10" spans="2:71" ht="14.45" customHeight="1">
      <c r="B10" s="27"/>
      <c r="C10" s="28"/>
      <c r="D10" s="36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33</v>
      </c>
      <c r="AL10" s="28"/>
      <c r="AM10" s="28"/>
      <c r="AN10" s="34" t="s">
        <v>5</v>
      </c>
      <c r="AO10" s="28"/>
      <c r="AP10" s="28"/>
      <c r="AQ10" s="30"/>
      <c r="BE10" s="306"/>
      <c r="BS10" s="23" t="s">
        <v>21</v>
      </c>
    </row>
    <row r="11" spans="2:71" ht="18.4" customHeight="1">
      <c r="B11" s="27"/>
      <c r="C11" s="28"/>
      <c r="D11" s="28"/>
      <c r="E11" s="34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35</v>
      </c>
      <c r="AL11" s="28"/>
      <c r="AM11" s="28"/>
      <c r="AN11" s="34" t="s">
        <v>5</v>
      </c>
      <c r="AO11" s="28"/>
      <c r="AP11" s="28"/>
      <c r="AQ11" s="30"/>
      <c r="BE11" s="306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6"/>
      <c r="BS12" s="23" t="s">
        <v>21</v>
      </c>
    </row>
    <row r="13" spans="2:71" ht="14.45" customHeight="1">
      <c r="B13" s="27"/>
      <c r="C13" s="28"/>
      <c r="D13" s="36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33</v>
      </c>
      <c r="AL13" s="28"/>
      <c r="AM13" s="28"/>
      <c r="AN13" s="38" t="s">
        <v>37</v>
      </c>
      <c r="AO13" s="28"/>
      <c r="AP13" s="28"/>
      <c r="AQ13" s="30"/>
      <c r="BE13" s="306"/>
      <c r="BS13" s="23" t="s">
        <v>21</v>
      </c>
    </row>
    <row r="14" spans="2:71" ht="13.5">
      <c r="B14" s="27"/>
      <c r="C14" s="28"/>
      <c r="D14" s="28"/>
      <c r="E14" s="310" t="s">
        <v>37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35</v>
      </c>
      <c r="AL14" s="28"/>
      <c r="AM14" s="28"/>
      <c r="AN14" s="38" t="s">
        <v>37</v>
      </c>
      <c r="AO14" s="28"/>
      <c r="AP14" s="28"/>
      <c r="AQ14" s="30"/>
      <c r="BE14" s="306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6"/>
      <c r="BS15" s="23" t="s">
        <v>6</v>
      </c>
    </row>
    <row r="16" spans="2:71" ht="14.45" customHeight="1">
      <c r="B16" s="27"/>
      <c r="C16" s="28"/>
      <c r="D16" s="36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33</v>
      </c>
      <c r="AL16" s="28"/>
      <c r="AM16" s="28"/>
      <c r="AN16" s="34" t="s">
        <v>5</v>
      </c>
      <c r="AO16" s="28"/>
      <c r="AP16" s="28"/>
      <c r="AQ16" s="30"/>
      <c r="BE16" s="306"/>
      <c r="BS16" s="23" t="s">
        <v>6</v>
      </c>
    </row>
    <row r="17" spans="2:71" ht="18.4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35</v>
      </c>
      <c r="AL17" s="28"/>
      <c r="AM17" s="28"/>
      <c r="AN17" s="34" t="s">
        <v>5</v>
      </c>
      <c r="AO17" s="28"/>
      <c r="AP17" s="28"/>
      <c r="AQ17" s="30"/>
      <c r="BE17" s="306"/>
      <c r="BS17" s="23" t="s">
        <v>40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6"/>
      <c r="BS18" s="23" t="s">
        <v>18</v>
      </c>
    </row>
    <row r="19" spans="2:71" ht="14.45" customHeight="1">
      <c r="B19" s="27"/>
      <c r="C19" s="28"/>
      <c r="D19" s="36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6"/>
      <c r="BS19" s="23" t="s">
        <v>18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306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6"/>
    </row>
    <row r="23" spans="2:57" s="1" customFormat="1" ht="25.9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30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43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44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45</v>
      </c>
      <c r="AL25" s="315"/>
      <c r="AM25" s="315"/>
      <c r="AN25" s="315"/>
      <c r="AO25" s="315"/>
      <c r="AP25" s="41"/>
      <c r="AQ25" s="44"/>
      <c r="BE25" s="306"/>
    </row>
    <row r="26" spans="2:57" s="2" customFormat="1" ht="14.45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16">
        <v>0.21</v>
      </c>
      <c r="M26" s="317"/>
      <c r="N26" s="317"/>
      <c r="O26" s="317"/>
      <c r="P26" s="47"/>
      <c r="Q26" s="47"/>
      <c r="R26" s="47"/>
      <c r="S26" s="47"/>
      <c r="T26" s="47"/>
      <c r="U26" s="47"/>
      <c r="V26" s="47"/>
      <c r="W26" s="318">
        <f>ROUND(AZ51,2)</f>
        <v>0</v>
      </c>
      <c r="X26" s="317"/>
      <c r="Y26" s="317"/>
      <c r="Z26" s="317"/>
      <c r="AA26" s="317"/>
      <c r="AB26" s="317"/>
      <c r="AC26" s="317"/>
      <c r="AD26" s="317"/>
      <c r="AE26" s="317"/>
      <c r="AF26" s="47"/>
      <c r="AG26" s="47"/>
      <c r="AH26" s="47"/>
      <c r="AI26" s="47"/>
      <c r="AJ26" s="47"/>
      <c r="AK26" s="318">
        <f>ROUND(AV51,2)</f>
        <v>0</v>
      </c>
      <c r="AL26" s="317"/>
      <c r="AM26" s="317"/>
      <c r="AN26" s="317"/>
      <c r="AO26" s="317"/>
      <c r="AP26" s="47"/>
      <c r="AQ26" s="49"/>
      <c r="BE26" s="306"/>
    </row>
    <row r="27" spans="2:57" s="2" customFormat="1" ht="14.45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16">
        <v>0.15</v>
      </c>
      <c r="M27" s="317"/>
      <c r="N27" s="317"/>
      <c r="O27" s="317"/>
      <c r="P27" s="47"/>
      <c r="Q27" s="47"/>
      <c r="R27" s="47"/>
      <c r="S27" s="47"/>
      <c r="T27" s="47"/>
      <c r="U27" s="47"/>
      <c r="V27" s="47"/>
      <c r="W27" s="318">
        <f>ROUND(BA51,2)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47"/>
      <c r="AG27" s="47"/>
      <c r="AH27" s="47"/>
      <c r="AI27" s="47"/>
      <c r="AJ27" s="47"/>
      <c r="AK27" s="318">
        <f>ROUND(AW51,2)</f>
        <v>0</v>
      </c>
      <c r="AL27" s="317"/>
      <c r="AM27" s="317"/>
      <c r="AN27" s="317"/>
      <c r="AO27" s="317"/>
      <c r="AP27" s="47"/>
      <c r="AQ27" s="49"/>
      <c r="BE27" s="306"/>
    </row>
    <row r="28" spans="2:57" s="2" customFormat="1" ht="14.45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16">
        <v>0.21</v>
      </c>
      <c r="M28" s="317"/>
      <c r="N28" s="317"/>
      <c r="O28" s="317"/>
      <c r="P28" s="47"/>
      <c r="Q28" s="47"/>
      <c r="R28" s="47"/>
      <c r="S28" s="47"/>
      <c r="T28" s="47"/>
      <c r="U28" s="47"/>
      <c r="V28" s="47"/>
      <c r="W28" s="318">
        <f>ROUND(BB51,2)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47"/>
      <c r="AG28" s="47"/>
      <c r="AH28" s="47"/>
      <c r="AI28" s="47"/>
      <c r="AJ28" s="47"/>
      <c r="AK28" s="318">
        <v>0</v>
      </c>
      <c r="AL28" s="317"/>
      <c r="AM28" s="317"/>
      <c r="AN28" s="317"/>
      <c r="AO28" s="317"/>
      <c r="AP28" s="47"/>
      <c r="AQ28" s="49"/>
      <c r="BE28" s="306"/>
    </row>
    <row r="29" spans="2:57" s="2" customFormat="1" ht="14.45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16">
        <v>0.15</v>
      </c>
      <c r="M29" s="317"/>
      <c r="N29" s="317"/>
      <c r="O29" s="317"/>
      <c r="P29" s="47"/>
      <c r="Q29" s="47"/>
      <c r="R29" s="47"/>
      <c r="S29" s="47"/>
      <c r="T29" s="47"/>
      <c r="U29" s="47"/>
      <c r="V29" s="47"/>
      <c r="W29" s="318">
        <f>ROUND(BC51,2)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47"/>
      <c r="AG29" s="47"/>
      <c r="AH29" s="47"/>
      <c r="AI29" s="47"/>
      <c r="AJ29" s="47"/>
      <c r="AK29" s="318">
        <v>0</v>
      </c>
      <c r="AL29" s="317"/>
      <c r="AM29" s="317"/>
      <c r="AN29" s="317"/>
      <c r="AO29" s="317"/>
      <c r="AP29" s="47"/>
      <c r="AQ29" s="49"/>
      <c r="BE29" s="306"/>
    </row>
    <row r="30" spans="2:57" s="2" customFormat="1" ht="14.45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16">
        <v>0</v>
      </c>
      <c r="M30" s="317"/>
      <c r="N30" s="317"/>
      <c r="O30" s="317"/>
      <c r="P30" s="47"/>
      <c r="Q30" s="47"/>
      <c r="R30" s="47"/>
      <c r="S30" s="47"/>
      <c r="T30" s="47"/>
      <c r="U30" s="47"/>
      <c r="V30" s="47"/>
      <c r="W30" s="318">
        <f>ROUND(BD51,2)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47"/>
      <c r="AG30" s="47"/>
      <c r="AH30" s="47"/>
      <c r="AI30" s="47"/>
      <c r="AJ30" s="47"/>
      <c r="AK30" s="318">
        <v>0</v>
      </c>
      <c r="AL30" s="317"/>
      <c r="AM30" s="317"/>
      <c r="AN30" s="317"/>
      <c r="AO30" s="317"/>
      <c r="AP30" s="47"/>
      <c r="AQ30" s="49"/>
      <c r="BE30" s="30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6"/>
    </row>
    <row r="32" spans="2:57" s="1" customFormat="1" ht="25.9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19" t="s">
        <v>54</v>
      </c>
      <c r="Y32" s="320"/>
      <c r="Z32" s="320"/>
      <c r="AA32" s="320"/>
      <c r="AB32" s="320"/>
      <c r="AC32" s="52"/>
      <c r="AD32" s="52"/>
      <c r="AE32" s="52"/>
      <c r="AF32" s="52"/>
      <c r="AG32" s="52"/>
      <c r="AH32" s="52"/>
      <c r="AI32" s="52"/>
      <c r="AJ32" s="52"/>
      <c r="AK32" s="321">
        <f>SUM(AK23:AK30)</f>
        <v>0</v>
      </c>
      <c r="AL32" s="320"/>
      <c r="AM32" s="320"/>
      <c r="AN32" s="320"/>
      <c r="AO32" s="322"/>
      <c r="AP32" s="50"/>
      <c r="AQ32" s="54"/>
      <c r="BE32" s="30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55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15</v>
      </c>
      <c r="L41" s="3" t="str">
        <f>K5</f>
        <v>17-28</v>
      </c>
      <c r="AR41" s="61"/>
    </row>
    <row r="42" spans="2:44" s="4" customFormat="1" ht="36.95" customHeight="1">
      <c r="B42" s="63"/>
      <c r="C42" s="64" t="s">
        <v>19</v>
      </c>
      <c r="L42" s="323" t="str">
        <f>K6</f>
        <v>Rekonstrukce PC C7, příkopu OP3 a novostavba příkopů SP3, OP2 v k.ú.Kotopeky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26</v>
      </c>
      <c r="L44" s="65" t="str">
        <f>IF(K8="","",K8)</f>
        <v>Polní cesta C7,příkopy OP2, OP3,SP3 v k.ú.Kotopeky</v>
      </c>
      <c r="AI44" s="62" t="s">
        <v>28</v>
      </c>
      <c r="AM44" s="325" t="str">
        <f>IF(AN8="","",AN8)</f>
        <v>1. 1. 2018</v>
      </c>
      <c r="AN44" s="325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32</v>
      </c>
      <c r="L46" s="3" t="str">
        <f>IF(E11="","",E11)</f>
        <v>ČR-SPÚ,Krajský pozemkový úřad pro Středočeský kraj</v>
      </c>
      <c r="AI46" s="62" t="s">
        <v>38</v>
      </c>
      <c r="AM46" s="326" t="str">
        <f>IF(E17="","",E17)</f>
        <v>VDI projekt s.r.o.</v>
      </c>
      <c r="AN46" s="326"/>
      <c r="AO46" s="326"/>
      <c r="AP46" s="326"/>
      <c r="AR46" s="40"/>
      <c r="AS46" s="327" t="s">
        <v>56</v>
      </c>
      <c r="AT46" s="32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36</v>
      </c>
      <c r="L47" s="3" t="str">
        <f>IF(E14="Vyplň údaj","",E14)</f>
        <v/>
      </c>
      <c r="AR47" s="40"/>
      <c r="AS47" s="329"/>
      <c r="AT47" s="33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9"/>
      <c r="AT48" s="33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1" t="s">
        <v>57</v>
      </c>
      <c r="D49" s="332"/>
      <c r="E49" s="332"/>
      <c r="F49" s="332"/>
      <c r="G49" s="332"/>
      <c r="H49" s="70"/>
      <c r="I49" s="333" t="s">
        <v>58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59</v>
      </c>
      <c r="AH49" s="332"/>
      <c r="AI49" s="332"/>
      <c r="AJ49" s="332"/>
      <c r="AK49" s="332"/>
      <c r="AL49" s="332"/>
      <c r="AM49" s="332"/>
      <c r="AN49" s="333" t="s">
        <v>60</v>
      </c>
      <c r="AO49" s="332"/>
      <c r="AP49" s="332"/>
      <c r="AQ49" s="71" t="s">
        <v>61</v>
      </c>
      <c r="AR49" s="40"/>
      <c r="AS49" s="72" t="s">
        <v>62</v>
      </c>
      <c r="AT49" s="73" t="s">
        <v>63</v>
      </c>
      <c r="AU49" s="73" t="s">
        <v>64</v>
      </c>
      <c r="AV49" s="73" t="s">
        <v>65</v>
      </c>
      <c r="AW49" s="73" t="s">
        <v>66</v>
      </c>
      <c r="AX49" s="73" t="s">
        <v>67</v>
      </c>
      <c r="AY49" s="73" t="s">
        <v>68</v>
      </c>
      <c r="AZ49" s="73" t="s">
        <v>69</v>
      </c>
      <c r="BA49" s="73" t="s">
        <v>70</v>
      </c>
      <c r="BB49" s="73" t="s">
        <v>71</v>
      </c>
      <c r="BC49" s="73" t="s">
        <v>72</v>
      </c>
      <c r="BD49" s="74" t="s">
        <v>73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74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38">
        <f>ROUND(SUM(AG52:AG56),2)</f>
        <v>0</v>
      </c>
      <c r="AH51" s="338"/>
      <c r="AI51" s="338"/>
      <c r="AJ51" s="338"/>
      <c r="AK51" s="338"/>
      <c r="AL51" s="338"/>
      <c r="AM51" s="338"/>
      <c r="AN51" s="339">
        <f aca="true" t="shared" si="0" ref="AN51:AN56">SUM(AG51,AT51)</f>
        <v>0</v>
      </c>
      <c r="AO51" s="339"/>
      <c r="AP51" s="339"/>
      <c r="AQ51" s="78" t="s">
        <v>5</v>
      </c>
      <c r="AR51" s="63"/>
      <c r="AS51" s="79">
        <f>ROUND(SUM(AS52:AS56),2)</f>
        <v>0</v>
      </c>
      <c r="AT51" s="80">
        <f aca="true" t="shared" si="1" ref="AT51:AT56">ROUND(SUM(AV51:AW51),2)</f>
        <v>0</v>
      </c>
      <c r="AU51" s="81">
        <f>ROUND(SUM(AU52:AU56),5)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ROUND(SUM(AZ52:AZ56),2)</f>
        <v>0</v>
      </c>
      <c r="BA51" s="80">
        <f>ROUND(SUM(BA52:BA56),2)</f>
        <v>0</v>
      </c>
      <c r="BB51" s="80">
        <f>ROUND(SUM(BB52:BB56),2)</f>
        <v>0</v>
      </c>
      <c r="BC51" s="80">
        <f>ROUND(SUM(BC52:BC56),2)</f>
        <v>0</v>
      </c>
      <c r="BD51" s="82">
        <f>ROUND(SUM(BD52:BD56),2)</f>
        <v>0</v>
      </c>
      <c r="BS51" s="64" t="s">
        <v>75</v>
      </c>
      <c r="BT51" s="64" t="s">
        <v>76</v>
      </c>
      <c r="BU51" s="83" t="s">
        <v>77</v>
      </c>
      <c r="BV51" s="64" t="s">
        <v>78</v>
      </c>
      <c r="BW51" s="64" t="s">
        <v>7</v>
      </c>
      <c r="BX51" s="64" t="s">
        <v>79</v>
      </c>
      <c r="CL51" s="64" t="s">
        <v>23</v>
      </c>
    </row>
    <row r="52" spans="1:91" s="5" customFormat="1" ht="16.5" customHeight="1">
      <c r="A52" s="84" t="s">
        <v>80</v>
      </c>
      <c r="B52" s="85"/>
      <c r="C52" s="86"/>
      <c r="D52" s="337" t="s">
        <v>81</v>
      </c>
      <c r="E52" s="337"/>
      <c r="F52" s="337"/>
      <c r="G52" s="337"/>
      <c r="H52" s="337"/>
      <c r="I52" s="87"/>
      <c r="J52" s="337" t="s">
        <v>82</v>
      </c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5">
        <f>'SO 001 - Vedlejší a ostat...'!J27</f>
        <v>0</v>
      </c>
      <c r="AH52" s="336"/>
      <c r="AI52" s="336"/>
      <c r="AJ52" s="336"/>
      <c r="AK52" s="336"/>
      <c r="AL52" s="336"/>
      <c r="AM52" s="336"/>
      <c r="AN52" s="335">
        <f t="shared" si="0"/>
        <v>0</v>
      </c>
      <c r="AO52" s="336"/>
      <c r="AP52" s="336"/>
      <c r="AQ52" s="88" t="s">
        <v>83</v>
      </c>
      <c r="AR52" s="85"/>
      <c r="AS52" s="89">
        <v>0</v>
      </c>
      <c r="AT52" s="90">
        <f t="shared" si="1"/>
        <v>0</v>
      </c>
      <c r="AU52" s="91">
        <f>'SO 001 - Vedlejší a ostat...'!P81</f>
        <v>0</v>
      </c>
      <c r="AV52" s="90">
        <f>'SO 001 - Vedlejší a ostat...'!J30</f>
        <v>0</v>
      </c>
      <c r="AW52" s="90">
        <f>'SO 001 - Vedlejší a ostat...'!J31</f>
        <v>0</v>
      </c>
      <c r="AX52" s="90">
        <f>'SO 001 - Vedlejší a ostat...'!J32</f>
        <v>0</v>
      </c>
      <c r="AY52" s="90">
        <f>'SO 001 - Vedlejší a ostat...'!J33</f>
        <v>0</v>
      </c>
      <c r="AZ52" s="90">
        <f>'SO 001 - Vedlejší a ostat...'!F30</f>
        <v>0</v>
      </c>
      <c r="BA52" s="90">
        <f>'SO 001 - Vedlejší a ostat...'!F31</f>
        <v>0</v>
      </c>
      <c r="BB52" s="90">
        <f>'SO 001 - Vedlejší a ostat...'!F32</f>
        <v>0</v>
      </c>
      <c r="BC52" s="90">
        <f>'SO 001 - Vedlejší a ostat...'!F33</f>
        <v>0</v>
      </c>
      <c r="BD52" s="92">
        <f>'SO 001 - Vedlejší a ostat...'!F34</f>
        <v>0</v>
      </c>
      <c r="BT52" s="93" t="s">
        <v>25</v>
      </c>
      <c r="BV52" s="93" t="s">
        <v>78</v>
      </c>
      <c r="BW52" s="93" t="s">
        <v>84</v>
      </c>
      <c r="BX52" s="93" t="s">
        <v>7</v>
      </c>
      <c r="CL52" s="93" t="s">
        <v>23</v>
      </c>
      <c r="CM52" s="93" t="s">
        <v>85</v>
      </c>
    </row>
    <row r="53" spans="1:91" s="5" customFormat="1" ht="16.5" customHeight="1">
      <c r="A53" s="84" t="s">
        <v>80</v>
      </c>
      <c r="B53" s="85"/>
      <c r="C53" s="86"/>
      <c r="D53" s="337" t="s">
        <v>86</v>
      </c>
      <c r="E53" s="337"/>
      <c r="F53" s="337"/>
      <c r="G53" s="337"/>
      <c r="H53" s="337"/>
      <c r="I53" s="87"/>
      <c r="J53" s="337" t="s">
        <v>87</v>
      </c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5">
        <f>'SO 101 - Rekonstrukce pol...'!J27</f>
        <v>0</v>
      </c>
      <c r="AH53" s="336"/>
      <c r="AI53" s="336"/>
      <c r="AJ53" s="336"/>
      <c r="AK53" s="336"/>
      <c r="AL53" s="336"/>
      <c r="AM53" s="336"/>
      <c r="AN53" s="335">
        <f t="shared" si="0"/>
        <v>0</v>
      </c>
      <c r="AO53" s="336"/>
      <c r="AP53" s="336"/>
      <c r="AQ53" s="88" t="s">
        <v>83</v>
      </c>
      <c r="AR53" s="85"/>
      <c r="AS53" s="89">
        <v>0</v>
      </c>
      <c r="AT53" s="90">
        <f t="shared" si="1"/>
        <v>0</v>
      </c>
      <c r="AU53" s="91">
        <f>'SO 101 - Rekonstrukce pol...'!P84</f>
        <v>0</v>
      </c>
      <c r="AV53" s="90">
        <f>'SO 101 - Rekonstrukce pol...'!J30</f>
        <v>0</v>
      </c>
      <c r="AW53" s="90">
        <f>'SO 101 - Rekonstrukce pol...'!J31</f>
        <v>0</v>
      </c>
      <c r="AX53" s="90">
        <f>'SO 101 - Rekonstrukce pol...'!J32</f>
        <v>0</v>
      </c>
      <c r="AY53" s="90">
        <f>'SO 101 - Rekonstrukce pol...'!J33</f>
        <v>0</v>
      </c>
      <c r="AZ53" s="90">
        <f>'SO 101 - Rekonstrukce pol...'!F30</f>
        <v>0</v>
      </c>
      <c r="BA53" s="90">
        <f>'SO 101 - Rekonstrukce pol...'!F31</f>
        <v>0</v>
      </c>
      <c r="BB53" s="90">
        <f>'SO 101 - Rekonstrukce pol...'!F32</f>
        <v>0</v>
      </c>
      <c r="BC53" s="90">
        <f>'SO 101 - Rekonstrukce pol...'!F33</f>
        <v>0</v>
      </c>
      <c r="BD53" s="92">
        <f>'SO 101 - Rekonstrukce pol...'!F34</f>
        <v>0</v>
      </c>
      <c r="BT53" s="93" t="s">
        <v>25</v>
      </c>
      <c r="BV53" s="93" t="s">
        <v>78</v>
      </c>
      <c r="BW53" s="93" t="s">
        <v>88</v>
      </c>
      <c r="BX53" s="93" t="s">
        <v>7</v>
      </c>
      <c r="CL53" s="93" t="s">
        <v>23</v>
      </c>
      <c r="CM53" s="93" t="s">
        <v>85</v>
      </c>
    </row>
    <row r="54" spans="1:91" s="5" customFormat="1" ht="16.5" customHeight="1">
      <c r="A54" s="84" t="s">
        <v>80</v>
      </c>
      <c r="B54" s="85"/>
      <c r="C54" s="86"/>
      <c r="D54" s="337" t="s">
        <v>89</v>
      </c>
      <c r="E54" s="337"/>
      <c r="F54" s="337"/>
      <c r="G54" s="337"/>
      <c r="H54" s="337"/>
      <c r="I54" s="87"/>
      <c r="J54" s="337" t="s">
        <v>90</v>
      </c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5">
        <f>'SO 301 - Novostavba příko...'!J27</f>
        <v>0</v>
      </c>
      <c r="AH54" s="336"/>
      <c r="AI54" s="336"/>
      <c r="AJ54" s="336"/>
      <c r="AK54" s="336"/>
      <c r="AL54" s="336"/>
      <c r="AM54" s="336"/>
      <c r="AN54" s="335">
        <f t="shared" si="0"/>
        <v>0</v>
      </c>
      <c r="AO54" s="336"/>
      <c r="AP54" s="336"/>
      <c r="AQ54" s="88" t="s">
        <v>83</v>
      </c>
      <c r="AR54" s="85"/>
      <c r="AS54" s="89">
        <v>0</v>
      </c>
      <c r="AT54" s="90">
        <f t="shared" si="1"/>
        <v>0</v>
      </c>
      <c r="AU54" s="91">
        <f>'SO 301 - Novostavba příko...'!P81</f>
        <v>0</v>
      </c>
      <c r="AV54" s="90">
        <f>'SO 301 - Novostavba příko...'!J30</f>
        <v>0</v>
      </c>
      <c r="AW54" s="90">
        <f>'SO 301 - Novostavba příko...'!J31</f>
        <v>0</v>
      </c>
      <c r="AX54" s="90">
        <f>'SO 301 - Novostavba příko...'!J32</f>
        <v>0</v>
      </c>
      <c r="AY54" s="90">
        <f>'SO 301 - Novostavba příko...'!J33</f>
        <v>0</v>
      </c>
      <c r="AZ54" s="90">
        <f>'SO 301 - Novostavba příko...'!F30</f>
        <v>0</v>
      </c>
      <c r="BA54" s="90">
        <f>'SO 301 - Novostavba příko...'!F31</f>
        <v>0</v>
      </c>
      <c r="BB54" s="90">
        <f>'SO 301 - Novostavba příko...'!F32</f>
        <v>0</v>
      </c>
      <c r="BC54" s="90">
        <f>'SO 301 - Novostavba příko...'!F33</f>
        <v>0</v>
      </c>
      <c r="BD54" s="92">
        <f>'SO 301 - Novostavba příko...'!F34</f>
        <v>0</v>
      </c>
      <c r="BT54" s="93" t="s">
        <v>25</v>
      </c>
      <c r="BV54" s="93" t="s">
        <v>78</v>
      </c>
      <c r="BW54" s="93" t="s">
        <v>91</v>
      </c>
      <c r="BX54" s="93" t="s">
        <v>7</v>
      </c>
      <c r="CL54" s="93" t="s">
        <v>23</v>
      </c>
      <c r="CM54" s="93" t="s">
        <v>85</v>
      </c>
    </row>
    <row r="55" spans="1:91" s="5" customFormat="1" ht="16.5" customHeight="1">
      <c r="A55" s="84" t="s">
        <v>80</v>
      </c>
      <c r="B55" s="85"/>
      <c r="C55" s="86"/>
      <c r="D55" s="337" t="s">
        <v>92</v>
      </c>
      <c r="E55" s="337"/>
      <c r="F55" s="337"/>
      <c r="G55" s="337"/>
      <c r="H55" s="337"/>
      <c r="I55" s="87"/>
      <c r="J55" s="337" t="s">
        <v>93</v>
      </c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5">
        <f>'SO 302 - Novostavba příko...'!J27</f>
        <v>0</v>
      </c>
      <c r="AH55" s="336"/>
      <c r="AI55" s="336"/>
      <c r="AJ55" s="336"/>
      <c r="AK55" s="336"/>
      <c r="AL55" s="336"/>
      <c r="AM55" s="336"/>
      <c r="AN55" s="335">
        <f t="shared" si="0"/>
        <v>0</v>
      </c>
      <c r="AO55" s="336"/>
      <c r="AP55" s="336"/>
      <c r="AQ55" s="88" t="s">
        <v>83</v>
      </c>
      <c r="AR55" s="85"/>
      <c r="AS55" s="89">
        <v>0</v>
      </c>
      <c r="AT55" s="90">
        <f t="shared" si="1"/>
        <v>0</v>
      </c>
      <c r="AU55" s="91">
        <f>'SO 302 - Novostavba příko...'!P85</f>
        <v>0</v>
      </c>
      <c r="AV55" s="90">
        <f>'SO 302 - Novostavba příko...'!J30</f>
        <v>0</v>
      </c>
      <c r="AW55" s="90">
        <f>'SO 302 - Novostavba příko...'!J31</f>
        <v>0</v>
      </c>
      <c r="AX55" s="90">
        <f>'SO 302 - Novostavba příko...'!J32</f>
        <v>0</v>
      </c>
      <c r="AY55" s="90">
        <f>'SO 302 - Novostavba příko...'!J33</f>
        <v>0</v>
      </c>
      <c r="AZ55" s="90">
        <f>'SO 302 - Novostavba příko...'!F30</f>
        <v>0</v>
      </c>
      <c r="BA55" s="90">
        <f>'SO 302 - Novostavba příko...'!F31</f>
        <v>0</v>
      </c>
      <c r="BB55" s="90">
        <f>'SO 302 - Novostavba příko...'!F32</f>
        <v>0</v>
      </c>
      <c r="BC55" s="90">
        <f>'SO 302 - Novostavba příko...'!F33</f>
        <v>0</v>
      </c>
      <c r="BD55" s="92">
        <f>'SO 302 - Novostavba příko...'!F34</f>
        <v>0</v>
      </c>
      <c r="BT55" s="93" t="s">
        <v>25</v>
      </c>
      <c r="BV55" s="93" t="s">
        <v>78</v>
      </c>
      <c r="BW55" s="93" t="s">
        <v>94</v>
      </c>
      <c r="BX55" s="93" t="s">
        <v>7</v>
      </c>
      <c r="CL55" s="93" t="s">
        <v>23</v>
      </c>
      <c r="CM55" s="93" t="s">
        <v>85</v>
      </c>
    </row>
    <row r="56" spans="1:91" s="5" customFormat="1" ht="16.5" customHeight="1">
      <c r="A56" s="84" t="s">
        <v>80</v>
      </c>
      <c r="B56" s="85"/>
      <c r="C56" s="86"/>
      <c r="D56" s="337" t="s">
        <v>95</v>
      </c>
      <c r="E56" s="337"/>
      <c r="F56" s="337"/>
      <c r="G56" s="337"/>
      <c r="H56" s="337"/>
      <c r="I56" s="87"/>
      <c r="J56" s="337" t="s">
        <v>96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5">
        <f>'SO 303 - Novostavba příko...'!J27</f>
        <v>0</v>
      </c>
      <c r="AH56" s="336"/>
      <c r="AI56" s="336"/>
      <c r="AJ56" s="336"/>
      <c r="AK56" s="336"/>
      <c r="AL56" s="336"/>
      <c r="AM56" s="336"/>
      <c r="AN56" s="335">
        <f t="shared" si="0"/>
        <v>0</v>
      </c>
      <c r="AO56" s="336"/>
      <c r="AP56" s="336"/>
      <c r="AQ56" s="88" t="s">
        <v>83</v>
      </c>
      <c r="AR56" s="85"/>
      <c r="AS56" s="94">
        <v>0</v>
      </c>
      <c r="AT56" s="95">
        <f t="shared" si="1"/>
        <v>0</v>
      </c>
      <c r="AU56" s="96">
        <f>'SO 303 - Novostavba příko...'!P85</f>
        <v>0</v>
      </c>
      <c r="AV56" s="95">
        <f>'SO 303 - Novostavba příko...'!J30</f>
        <v>0</v>
      </c>
      <c r="AW56" s="95">
        <f>'SO 303 - Novostavba příko...'!J31</f>
        <v>0</v>
      </c>
      <c r="AX56" s="95">
        <f>'SO 303 - Novostavba příko...'!J32</f>
        <v>0</v>
      </c>
      <c r="AY56" s="95">
        <f>'SO 303 - Novostavba příko...'!J33</f>
        <v>0</v>
      </c>
      <c r="AZ56" s="95">
        <f>'SO 303 - Novostavba příko...'!F30</f>
        <v>0</v>
      </c>
      <c r="BA56" s="95">
        <f>'SO 303 - Novostavba příko...'!F31</f>
        <v>0</v>
      </c>
      <c r="BB56" s="95">
        <f>'SO 303 - Novostavba příko...'!F32</f>
        <v>0</v>
      </c>
      <c r="BC56" s="95">
        <f>'SO 303 - Novostavba příko...'!F33</f>
        <v>0</v>
      </c>
      <c r="BD56" s="97">
        <f>'SO 303 - Novostavba příko...'!F34</f>
        <v>0</v>
      </c>
      <c r="BT56" s="93" t="s">
        <v>25</v>
      </c>
      <c r="BV56" s="93" t="s">
        <v>78</v>
      </c>
      <c r="BW56" s="93" t="s">
        <v>97</v>
      </c>
      <c r="BX56" s="93" t="s">
        <v>7</v>
      </c>
      <c r="CL56" s="93" t="s">
        <v>23</v>
      </c>
      <c r="CM56" s="93" t="s">
        <v>85</v>
      </c>
    </row>
    <row r="57" spans="2:44" s="1" customFormat="1" ht="30" customHeight="1">
      <c r="B57" s="40"/>
      <c r="AR57" s="40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0"/>
    </row>
  </sheetData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01 - Vedlejší a ostat...'!C2" display="/"/>
    <hyperlink ref="A53" location="'SO 101 - Rekonstrukce pol...'!C2" display="/"/>
    <hyperlink ref="A54" location="'SO 301 - Novostavba příko...'!C2" display="/"/>
    <hyperlink ref="A55" location="'SO 302 - Novostavba příko...'!C2" display="/"/>
    <hyperlink ref="A56" location="'SO 303 - Novostavba přík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 topLeftCell="A1">
      <pane ySplit="1" topLeftCell="A95" activePane="bottomLeft" state="frozen"/>
      <selection pane="bottomLeft" activeCell="K123" sqref="K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50" t="s">
        <v>99</v>
      </c>
      <c r="H1" s="350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2" t="str">
        <f>'Rekapitulace stavby'!K6</f>
        <v>Rekonstrukce PC C7, příkopu OP3 a novostavba příkopů SP3, OP2 v k.ú.Kotopeky</v>
      </c>
      <c r="F7" s="343"/>
      <c r="G7" s="343"/>
      <c r="H7" s="343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4" t="s">
        <v>105</v>
      </c>
      <c r="F9" s="345"/>
      <c r="G9" s="345"/>
      <c r="H9" s="34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06" t="s">
        <v>24</v>
      </c>
      <c r="J11" s="34" t="s">
        <v>85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06" t="s">
        <v>28</v>
      </c>
      <c r="J12" s="107" t="str">
        <f>'Rekapitulace stavby'!AN8</f>
        <v>1. 1. 2018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06" t="s">
        <v>33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06" t="s">
        <v>35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06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06" t="s">
        <v>33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35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ROUND(SUM(BE81:BE142),2)</f>
        <v>0</v>
      </c>
      <c r="G30" s="41"/>
      <c r="H30" s="41"/>
      <c r="I30" s="118">
        <v>0.21</v>
      </c>
      <c r="J30" s="117">
        <f>ROUND(ROUND((SUM(BE81:BE142)),2)*I30,2)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ROUND(SUM(BF81:BF142),2)</f>
        <v>0</v>
      </c>
      <c r="G31" s="41"/>
      <c r="H31" s="41"/>
      <c r="I31" s="118">
        <v>0.15</v>
      </c>
      <c r="J31" s="117">
        <f>ROUND(ROUND((SUM(BF81:BF142)),2)*I31,2)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ROUND(SUM(BG81:BG142),2)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ROUND(SUM(BH81:BH142),2)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ROUND(SUM(BI81:BI142),2)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2" t="str">
        <f>E7</f>
        <v>Rekonstrukce PC C7, příkopu OP3 a novostavba příkopů SP3, OP2 v k.ú.Kotopeky</v>
      </c>
      <c r="F45" s="343"/>
      <c r="G45" s="343"/>
      <c r="H45" s="343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 xml:space="preserve">SO 001 - Vedlejší a ostatní náklady </v>
      </c>
      <c r="F47" s="345"/>
      <c r="G47" s="345"/>
      <c r="H47" s="34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Polní cesta C7,příkopy OP2, OP3,SP3 v k.ú.Kotopeky</v>
      </c>
      <c r="G49" s="41"/>
      <c r="H49" s="41"/>
      <c r="I49" s="106" t="s">
        <v>28</v>
      </c>
      <c r="J49" s="107" t="str">
        <f>IF(J12="","",J12)</f>
        <v>1. 1. 2018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ČR-SPÚ,Krajský pozemkový úřad pro Středočeský kraj</v>
      </c>
      <c r="G51" s="41"/>
      <c r="H51" s="41"/>
      <c r="I51" s="106" t="s">
        <v>38</v>
      </c>
      <c r="J51" s="312" t="str">
        <f>E21</f>
        <v>VDI projekt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05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111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7" customFormat="1" ht="24.95" customHeight="1">
      <c r="B58" s="134"/>
      <c r="C58" s="135"/>
      <c r="D58" s="136" t="s">
        <v>112</v>
      </c>
      <c r="E58" s="137"/>
      <c r="F58" s="137"/>
      <c r="G58" s="137"/>
      <c r="H58" s="137"/>
      <c r="I58" s="138"/>
      <c r="J58" s="139">
        <f>J101</f>
        <v>0</v>
      </c>
      <c r="K58" s="140"/>
    </row>
    <row r="59" spans="2:11" s="7" customFormat="1" ht="24.95" customHeight="1">
      <c r="B59" s="134"/>
      <c r="C59" s="135"/>
      <c r="D59" s="136" t="s">
        <v>113</v>
      </c>
      <c r="E59" s="137"/>
      <c r="F59" s="137"/>
      <c r="G59" s="137"/>
      <c r="H59" s="137"/>
      <c r="I59" s="138"/>
      <c r="J59" s="139">
        <f>J122</f>
        <v>0</v>
      </c>
      <c r="K59" s="140"/>
    </row>
    <row r="60" spans="2:11" s="7" customFormat="1" ht="24.95" customHeight="1">
      <c r="B60" s="134"/>
      <c r="C60" s="135"/>
      <c r="D60" s="136" t="s">
        <v>114</v>
      </c>
      <c r="E60" s="137"/>
      <c r="F60" s="137"/>
      <c r="G60" s="137"/>
      <c r="H60" s="137"/>
      <c r="I60" s="138"/>
      <c r="J60" s="139">
        <f>J137</f>
        <v>0</v>
      </c>
      <c r="K60" s="140"/>
    </row>
    <row r="61" spans="2:11" s="8" customFormat="1" ht="19.9" customHeight="1">
      <c r="B61" s="141"/>
      <c r="C61" s="142"/>
      <c r="D61" s="143" t="s">
        <v>115</v>
      </c>
      <c r="E61" s="144"/>
      <c r="F61" s="144"/>
      <c r="G61" s="144"/>
      <c r="H61" s="144"/>
      <c r="I61" s="145"/>
      <c r="J61" s="146">
        <f>J138</f>
        <v>0</v>
      </c>
      <c r="K61" s="1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5" customHeight="1">
      <c r="B68" s="40"/>
      <c r="C68" s="60" t="s">
        <v>116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16.5" customHeight="1">
      <c r="B71" s="40"/>
      <c r="E71" s="347" t="str">
        <f>E7</f>
        <v>Rekonstrukce PC C7, příkopu OP3 a novostavba příkopů SP3, OP2 v k.ú.Kotopeky</v>
      </c>
      <c r="F71" s="348"/>
      <c r="G71" s="348"/>
      <c r="H71" s="348"/>
      <c r="L71" s="40"/>
    </row>
    <row r="72" spans="2:12" s="1" customFormat="1" ht="14.45" customHeight="1">
      <c r="B72" s="40"/>
      <c r="C72" s="62" t="s">
        <v>104</v>
      </c>
      <c r="L72" s="40"/>
    </row>
    <row r="73" spans="2:12" s="1" customFormat="1" ht="17.25" customHeight="1">
      <c r="B73" s="40"/>
      <c r="E73" s="323" t="str">
        <f>E9</f>
        <v xml:space="preserve">SO 001 - Vedlejší a ostatní náklady </v>
      </c>
      <c r="F73" s="349"/>
      <c r="G73" s="349"/>
      <c r="H73" s="349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26</v>
      </c>
      <c r="F75" s="148" t="str">
        <f>F12</f>
        <v>Polní cesta C7,příkopy OP2, OP3,SP3 v k.ú.Kotopeky</v>
      </c>
      <c r="I75" s="149" t="s">
        <v>28</v>
      </c>
      <c r="J75" s="66" t="str">
        <f>IF(J12="","",J12)</f>
        <v>1. 1. 2018</v>
      </c>
      <c r="L75" s="40"/>
    </row>
    <row r="76" spans="2:12" s="1" customFormat="1" ht="6.95" customHeight="1">
      <c r="B76" s="40"/>
      <c r="L76" s="40"/>
    </row>
    <row r="77" spans="2:12" s="1" customFormat="1" ht="13.5">
      <c r="B77" s="40"/>
      <c r="C77" s="62" t="s">
        <v>32</v>
      </c>
      <c r="F77" s="148" t="str">
        <f>E15</f>
        <v>ČR-SPÚ,Krajský pozemkový úřad pro Středočeský kraj</v>
      </c>
      <c r="I77" s="149" t="s">
        <v>38</v>
      </c>
      <c r="J77" s="148" t="str">
        <f>E21</f>
        <v>VDI projekt s.r.o.</v>
      </c>
      <c r="L77" s="40"/>
    </row>
    <row r="78" spans="2:12" s="1" customFormat="1" ht="14.45" customHeight="1">
      <c r="B78" s="40"/>
      <c r="C78" s="62" t="s">
        <v>36</v>
      </c>
      <c r="F78" s="148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117</v>
      </c>
      <c r="D80" s="152" t="s">
        <v>61</v>
      </c>
      <c r="E80" s="152" t="s">
        <v>57</v>
      </c>
      <c r="F80" s="152" t="s">
        <v>118</v>
      </c>
      <c r="G80" s="152" t="s">
        <v>119</v>
      </c>
      <c r="H80" s="152" t="s">
        <v>120</v>
      </c>
      <c r="I80" s="153" t="s">
        <v>121</v>
      </c>
      <c r="J80" s="152" t="s">
        <v>108</v>
      </c>
      <c r="K80" s="154" t="s">
        <v>122</v>
      </c>
      <c r="L80" s="150"/>
      <c r="M80" s="72" t="s">
        <v>123</v>
      </c>
      <c r="N80" s="73" t="s">
        <v>46</v>
      </c>
      <c r="O80" s="73" t="s">
        <v>124</v>
      </c>
      <c r="P80" s="73" t="s">
        <v>125</v>
      </c>
      <c r="Q80" s="73" t="s">
        <v>126</v>
      </c>
      <c r="R80" s="73" t="s">
        <v>127</v>
      </c>
      <c r="S80" s="73" t="s">
        <v>128</v>
      </c>
      <c r="T80" s="74" t="s">
        <v>129</v>
      </c>
    </row>
    <row r="81" spans="2:63" s="1" customFormat="1" ht="29.25" customHeight="1">
      <c r="B81" s="40"/>
      <c r="C81" s="76" t="s">
        <v>109</v>
      </c>
      <c r="J81" s="155">
        <f>BK81</f>
        <v>0</v>
      </c>
      <c r="L81" s="40"/>
      <c r="M81" s="75"/>
      <c r="N81" s="67"/>
      <c r="O81" s="67"/>
      <c r="P81" s="156">
        <f>P82+P101+P122+P137</f>
        <v>0</v>
      </c>
      <c r="Q81" s="67"/>
      <c r="R81" s="156">
        <f>R82+R101+R122+R137</f>
        <v>0</v>
      </c>
      <c r="S81" s="67"/>
      <c r="T81" s="157">
        <f>T82+T101+T122+T137</f>
        <v>0</v>
      </c>
      <c r="AT81" s="23" t="s">
        <v>75</v>
      </c>
      <c r="AU81" s="23" t="s">
        <v>110</v>
      </c>
      <c r="BK81" s="158">
        <f>BK82+BK101+BK122+BK137</f>
        <v>0</v>
      </c>
    </row>
    <row r="82" spans="2:63" s="10" customFormat="1" ht="37.35" customHeight="1">
      <c r="B82" s="159"/>
      <c r="D82" s="160" t="s">
        <v>75</v>
      </c>
      <c r="E82" s="161" t="s">
        <v>130</v>
      </c>
      <c r="F82" s="161" t="s">
        <v>131</v>
      </c>
      <c r="I82" s="162"/>
      <c r="J82" s="163">
        <f>BK82</f>
        <v>0</v>
      </c>
      <c r="L82" s="159"/>
      <c r="M82" s="164"/>
      <c r="N82" s="165"/>
      <c r="O82" s="165"/>
      <c r="P82" s="166">
        <f>SUM(P83:P100)</f>
        <v>0</v>
      </c>
      <c r="Q82" s="165"/>
      <c r="R82" s="166">
        <f>SUM(R83:R100)</f>
        <v>0</v>
      </c>
      <c r="S82" s="165"/>
      <c r="T82" s="167">
        <f>SUM(T83:T100)</f>
        <v>0</v>
      </c>
      <c r="AR82" s="160" t="s">
        <v>132</v>
      </c>
      <c r="AT82" s="168" t="s">
        <v>75</v>
      </c>
      <c r="AU82" s="168" t="s">
        <v>76</v>
      </c>
      <c r="AY82" s="160" t="s">
        <v>133</v>
      </c>
      <c r="BK82" s="169">
        <f>SUM(BK83:BK100)</f>
        <v>0</v>
      </c>
    </row>
    <row r="83" spans="2:65" s="1" customFormat="1" ht="16.5" customHeight="1">
      <c r="B83" s="170"/>
      <c r="C83" s="171" t="s">
        <v>25</v>
      </c>
      <c r="D83" s="171" t="s">
        <v>134</v>
      </c>
      <c r="E83" s="172" t="s">
        <v>135</v>
      </c>
      <c r="F83" s="173" t="s">
        <v>136</v>
      </c>
      <c r="G83" s="174" t="s">
        <v>137</v>
      </c>
      <c r="H83" s="175">
        <v>1</v>
      </c>
      <c r="I83" s="176"/>
      <c r="J83" s="175">
        <f>ROUND(I83*H83,3)</f>
        <v>0</v>
      </c>
      <c r="K83" s="173" t="s">
        <v>138</v>
      </c>
      <c r="L83" s="40"/>
      <c r="M83" s="177" t="s">
        <v>5</v>
      </c>
      <c r="N83" s="178" t="s">
        <v>47</v>
      </c>
      <c r="O83" s="41"/>
      <c r="P83" s="179">
        <f>O83*H83</f>
        <v>0</v>
      </c>
      <c r="Q83" s="179">
        <v>0</v>
      </c>
      <c r="R83" s="179">
        <f>Q83*H83</f>
        <v>0</v>
      </c>
      <c r="S83" s="179">
        <v>0</v>
      </c>
      <c r="T83" s="180">
        <f>S83*H83</f>
        <v>0</v>
      </c>
      <c r="AR83" s="23" t="s">
        <v>139</v>
      </c>
      <c r="AT83" s="23" t="s">
        <v>134</v>
      </c>
      <c r="AU83" s="23" t="s">
        <v>25</v>
      </c>
      <c r="AY83" s="23" t="s">
        <v>133</v>
      </c>
      <c r="BE83" s="181">
        <f>IF(N83="základní",J83,0)</f>
        <v>0</v>
      </c>
      <c r="BF83" s="181">
        <f>IF(N83="snížená",J83,0)</f>
        <v>0</v>
      </c>
      <c r="BG83" s="181">
        <f>IF(N83="zákl. přenesená",J83,0)</f>
        <v>0</v>
      </c>
      <c r="BH83" s="181">
        <f>IF(N83="sníž. přenesená",J83,0)</f>
        <v>0</v>
      </c>
      <c r="BI83" s="181">
        <f>IF(N83="nulová",J83,0)</f>
        <v>0</v>
      </c>
      <c r="BJ83" s="23" t="s">
        <v>25</v>
      </c>
      <c r="BK83" s="182">
        <f>ROUND(I83*H83,3)</f>
        <v>0</v>
      </c>
      <c r="BL83" s="23" t="s">
        <v>139</v>
      </c>
      <c r="BM83" s="23" t="s">
        <v>140</v>
      </c>
    </row>
    <row r="84" spans="2:47" s="1" customFormat="1" ht="13.5">
      <c r="B84" s="40"/>
      <c r="D84" s="183" t="s">
        <v>141</v>
      </c>
      <c r="F84" s="184" t="s">
        <v>136</v>
      </c>
      <c r="I84" s="185"/>
      <c r="L84" s="40"/>
      <c r="M84" s="186"/>
      <c r="N84" s="41"/>
      <c r="O84" s="41"/>
      <c r="P84" s="41"/>
      <c r="Q84" s="41"/>
      <c r="R84" s="41"/>
      <c r="S84" s="41"/>
      <c r="T84" s="69"/>
      <c r="AT84" s="23" t="s">
        <v>141</v>
      </c>
      <c r="AU84" s="23" t="s">
        <v>25</v>
      </c>
    </row>
    <row r="85" spans="2:65" s="1" customFormat="1" ht="25.5" customHeight="1">
      <c r="B85" s="170"/>
      <c r="C85" s="171" t="s">
        <v>85</v>
      </c>
      <c r="D85" s="171" t="s">
        <v>134</v>
      </c>
      <c r="E85" s="172" t="s">
        <v>142</v>
      </c>
      <c r="F85" s="173" t="s">
        <v>143</v>
      </c>
      <c r="G85" s="174" t="s">
        <v>144</v>
      </c>
      <c r="H85" s="175">
        <v>1</v>
      </c>
      <c r="I85" s="176"/>
      <c r="J85" s="175">
        <f>ROUND(I85*H85,3)</f>
        <v>0</v>
      </c>
      <c r="K85" s="173" t="s">
        <v>138</v>
      </c>
      <c r="L85" s="40"/>
      <c r="M85" s="177" t="s">
        <v>5</v>
      </c>
      <c r="N85" s="178" t="s">
        <v>47</v>
      </c>
      <c r="O85" s="41"/>
      <c r="P85" s="179">
        <f>O85*H85</f>
        <v>0</v>
      </c>
      <c r="Q85" s="179">
        <v>0</v>
      </c>
      <c r="R85" s="179">
        <f>Q85*H85</f>
        <v>0</v>
      </c>
      <c r="S85" s="179">
        <v>0</v>
      </c>
      <c r="T85" s="180">
        <f>S85*H85</f>
        <v>0</v>
      </c>
      <c r="AR85" s="23" t="s">
        <v>139</v>
      </c>
      <c r="AT85" s="23" t="s">
        <v>134</v>
      </c>
      <c r="AU85" s="23" t="s">
        <v>25</v>
      </c>
      <c r="AY85" s="23" t="s">
        <v>133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23" t="s">
        <v>25</v>
      </c>
      <c r="BK85" s="182">
        <f>ROUND(I85*H85,3)</f>
        <v>0</v>
      </c>
      <c r="BL85" s="23" t="s">
        <v>139</v>
      </c>
      <c r="BM85" s="23" t="s">
        <v>145</v>
      </c>
    </row>
    <row r="86" spans="2:47" s="1" customFormat="1" ht="13.5">
      <c r="B86" s="40"/>
      <c r="D86" s="183" t="s">
        <v>141</v>
      </c>
      <c r="F86" s="184" t="s">
        <v>146</v>
      </c>
      <c r="I86" s="185"/>
      <c r="L86" s="40"/>
      <c r="M86" s="186"/>
      <c r="N86" s="41"/>
      <c r="O86" s="41"/>
      <c r="P86" s="41"/>
      <c r="Q86" s="41"/>
      <c r="R86" s="41"/>
      <c r="S86" s="41"/>
      <c r="T86" s="69"/>
      <c r="AT86" s="23" t="s">
        <v>141</v>
      </c>
      <c r="AU86" s="23" t="s">
        <v>25</v>
      </c>
    </row>
    <row r="87" spans="2:51" s="11" customFormat="1" ht="13.5">
      <c r="B87" s="187"/>
      <c r="D87" s="183" t="s">
        <v>147</v>
      </c>
      <c r="E87" s="188" t="s">
        <v>5</v>
      </c>
      <c r="F87" s="189" t="s">
        <v>148</v>
      </c>
      <c r="H87" s="190">
        <v>1</v>
      </c>
      <c r="I87" s="191"/>
      <c r="L87" s="187"/>
      <c r="M87" s="192"/>
      <c r="N87" s="193"/>
      <c r="O87" s="193"/>
      <c r="P87" s="193"/>
      <c r="Q87" s="193"/>
      <c r="R87" s="193"/>
      <c r="S87" s="193"/>
      <c r="T87" s="194"/>
      <c r="AT87" s="188" t="s">
        <v>147</v>
      </c>
      <c r="AU87" s="188" t="s">
        <v>25</v>
      </c>
      <c r="AV87" s="11" t="s">
        <v>85</v>
      </c>
      <c r="AW87" s="11" t="s">
        <v>40</v>
      </c>
      <c r="AX87" s="11" t="s">
        <v>76</v>
      </c>
      <c r="AY87" s="188" t="s">
        <v>133</v>
      </c>
    </row>
    <row r="88" spans="2:51" s="12" customFormat="1" ht="13.5">
      <c r="B88" s="195"/>
      <c r="D88" s="183" t="s">
        <v>147</v>
      </c>
      <c r="E88" s="196" t="s">
        <v>5</v>
      </c>
      <c r="F88" s="197" t="s">
        <v>149</v>
      </c>
      <c r="H88" s="198">
        <v>1</v>
      </c>
      <c r="I88" s="199"/>
      <c r="L88" s="195"/>
      <c r="M88" s="200"/>
      <c r="N88" s="201"/>
      <c r="O88" s="201"/>
      <c r="P88" s="201"/>
      <c r="Q88" s="201"/>
      <c r="R88" s="201"/>
      <c r="S88" s="201"/>
      <c r="T88" s="202"/>
      <c r="AT88" s="196" t="s">
        <v>147</v>
      </c>
      <c r="AU88" s="196" t="s">
        <v>25</v>
      </c>
      <c r="AV88" s="12" t="s">
        <v>132</v>
      </c>
      <c r="AW88" s="12" t="s">
        <v>40</v>
      </c>
      <c r="AX88" s="12" t="s">
        <v>25</v>
      </c>
      <c r="AY88" s="196" t="s">
        <v>133</v>
      </c>
    </row>
    <row r="89" spans="2:65" s="1" customFormat="1" ht="25.5" customHeight="1">
      <c r="B89" s="170"/>
      <c r="C89" s="171" t="s">
        <v>150</v>
      </c>
      <c r="D89" s="171" t="s">
        <v>134</v>
      </c>
      <c r="E89" s="172" t="s">
        <v>151</v>
      </c>
      <c r="F89" s="173" t="s">
        <v>152</v>
      </c>
      <c r="G89" s="174" t="s">
        <v>144</v>
      </c>
      <c r="H89" s="175">
        <v>1</v>
      </c>
      <c r="I89" s="176"/>
      <c r="J89" s="175">
        <f>ROUND(I89*H89,3)</f>
        <v>0</v>
      </c>
      <c r="K89" s="173" t="s">
        <v>138</v>
      </c>
      <c r="L89" s="40"/>
      <c r="M89" s="177" t="s">
        <v>5</v>
      </c>
      <c r="N89" s="178" t="s">
        <v>47</v>
      </c>
      <c r="O89" s="41"/>
      <c r="P89" s="179">
        <f>O89*H89</f>
        <v>0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23" t="s">
        <v>132</v>
      </c>
      <c r="AT89" s="23" t="s">
        <v>134</v>
      </c>
      <c r="AU89" s="23" t="s">
        <v>25</v>
      </c>
      <c r="AY89" s="23" t="s">
        <v>133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3" t="s">
        <v>25</v>
      </c>
      <c r="BK89" s="182">
        <f>ROUND(I89*H89,3)</f>
        <v>0</v>
      </c>
      <c r="BL89" s="23" t="s">
        <v>132</v>
      </c>
      <c r="BM89" s="23" t="s">
        <v>153</v>
      </c>
    </row>
    <row r="90" spans="2:47" s="1" customFormat="1" ht="13.5">
      <c r="B90" s="40"/>
      <c r="D90" s="183" t="s">
        <v>141</v>
      </c>
      <c r="F90" s="184" t="s">
        <v>154</v>
      </c>
      <c r="I90" s="185"/>
      <c r="L90" s="40"/>
      <c r="M90" s="186"/>
      <c r="N90" s="41"/>
      <c r="O90" s="41"/>
      <c r="P90" s="41"/>
      <c r="Q90" s="41"/>
      <c r="R90" s="41"/>
      <c r="S90" s="41"/>
      <c r="T90" s="69"/>
      <c r="AT90" s="23" t="s">
        <v>141</v>
      </c>
      <c r="AU90" s="23" t="s">
        <v>25</v>
      </c>
    </row>
    <row r="91" spans="2:51" s="11" customFormat="1" ht="13.5">
      <c r="B91" s="187"/>
      <c r="D91" s="183" t="s">
        <v>147</v>
      </c>
      <c r="E91" s="188" t="s">
        <v>5</v>
      </c>
      <c r="F91" s="189" t="s">
        <v>148</v>
      </c>
      <c r="H91" s="190">
        <v>1</v>
      </c>
      <c r="I91" s="191"/>
      <c r="L91" s="187"/>
      <c r="M91" s="192"/>
      <c r="N91" s="193"/>
      <c r="O91" s="193"/>
      <c r="P91" s="193"/>
      <c r="Q91" s="193"/>
      <c r="R91" s="193"/>
      <c r="S91" s="193"/>
      <c r="T91" s="194"/>
      <c r="AT91" s="188" t="s">
        <v>147</v>
      </c>
      <c r="AU91" s="188" t="s">
        <v>25</v>
      </c>
      <c r="AV91" s="11" t="s">
        <v>85</v>
      </c>
      <c r="AW91" s="11" t="s">
        <v>40</v>
      </c>
      <c r="AX91" s="11" t="s">
        <v>76</v>
      </c>
      <c r="AY91" s="188" t="s">
        <v>133</v>
      </c>
    </row>
    <row r="92" spans="2:51" s="12" customFormat="1" ht="13.5">
      <c r="B92" s="195"/>
      <c r="D92" s="183" t="s">
        <v>147</v>
      </c>
      <c r="E92" s="196" t="s">
        <v>5</v>
      </c>
      <c r="F92" s="197" t="s">
        <v>149</v>
      </c>
      <c r="H92" s="198">
        <v>1</v>
      </c>
      <c r="I92" s="199"/>
      <c r="L92" s="195"/>
      <c r="M92" s="200"/>
      <c r="N92" s="201"/>
      <c r="O92" s="201"/>
      <c r="P92" s="201"/>
      <c r="Q92" s="201"/>
      <c r="R92" s="201"/>
      <c r="S92" s="201"/>
      <c r="T92" s="202"/>
      <c r="AT92" s="196" t="s">
        <v>147</v>
      </c>
      <c r="AU92" s="196" t="s">
        <v>25</v>
      </c>
      <c r="AV92" s="12" t="s">
        <v>132</v>
      </c>
      <c r="AW92" s="12" t="s">
        <v>40</v>
      </c>
      <c r="AX92" s="12" t="s">
        <v>25</v>
      </c>
      <c r="AY92" s="196" t="s">
        <v>133</v>
      </c>
    </row>
    <row r="93" spans="2:65" s="1" customFormat="1" ht="25.5" customHeight="1">
      <c r="B93" s="170"/>
      <c r="C93" s="171" t="s">
        <v>132</v>
      </c>
      <c r="D93" s="171" t="s">
        <v>134</v>
      </c>
      <c r="E93" s="172" t="s">
        <v>155</v>
      </c>
      <c r="F93" s="173" t="s">
        <v>156</v>
      </c>
      <c r="G93" s="174" t="s">
        <v>144</v>
      </c>
      <c r="H93" s="175">
        <v>1</v>
      </c>
      <c r="I93" s="176"/>
      <c r="J93" s="175">
        <f>ROUND(I93*H93,3)</f>
        <v>0</v>
      </c>
      <c r="K93" s="173" t="s">
        <v>138</v>
      </c>
      <c r="L93" s="40"/>
      <c r="M93" s="177" t="s">
        <v>5</v>
      </c>
      <c r="N93" s="178" t="s">
        <v>47</v>
      </c>
      <c r="O93" s="41"/>
      <c r="P93" s="179">
        <f>O93*H93</f>
        <v>0</v>
      </c>
      <c r="Q93" s="179">
        <v>0</v>
      </c>
      <c r="R93" s="179">
        <f>Q93*H93</f>
        <v>0</v>
      </c>
      <c r="S93" s="179">
        <v>0</v>
      </c>
      <c r="T93" s="180">
        <f>S93*H93</f>
        <v>0</v>
      </c>
      <c r="AR93" s="23" t="s">
        <v>132</v>
      </c>
      <c r="AT93" s="23" t="s">
        <v>134</v>
      </c>
      <c r="AU93" s="23" t="s">
        <v>25</v>
      </c>
      <c r="AY93" s="23" t="s">
        <v>133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3" t="s">
        <v>25</v>
      </c>
      <c r="BK93" s="182">
        <f>ROUND(I93*H93,3)</f>
        <v>0</v>
      </c>
      <c r="BL93" s="23" t="s">
        <v>132</v>
      </c>
      <c r="BM93" s="23" t="s">
        <v>157</v>
      </c>
    </row>
    <row r="94" spans="2:47" s="1" customFormat="1" ht="13.5">
      <c r="B94" s="40"/>
      <c r="D94" s="183" t="s">
        <v>141</v>
      </c>
      <c r="F94" s="184" t="s">
        <v>154</v>
      </c>
      <c r="I94" s="185"/>
      <c r="L94" s="40"/>
      <c r="M94" s="186"/>
      <c r="N94" s="41"/>
      <c r="O94" s="41"/>
      <c r="P94" s="41"/>
      <c r="Q94" s="41"/>
      <c r="R94" s="41"/>
      <c r="S94" s="41"/>
      <c r="T94" s="69"/>
      <c r="AT94" s="23" t="s">
        <v>141</v>
      </c>
      <c r="AU94" s="23" t="s">
        <v>25</v>
      </c>
    </row>
    <row r="95" spans="2:51" s="11" customFormat="1" ht="13.5">
      <c r="B95" s="187"/>
      <c r="D95" s="183" t="s">
        <v>147</v>
      </c>
      <c r="E95" s="188" t="s">
        <v>5</v>
      </c>
      <c r="F95" s="189" t="s">
        <v>158</v>
      </c>
      <c r="H95" s="190">
        <v>1</v>
      </c>
      <c r="I95" s="191"/>
      <c r="L95" s="187"/>
      <c r="M95" s="192"/>
      <c r="N95" s="193"/>
      <c r="O95" s="193"/>
      <c r="P95" s="193"/>
      <c r="Q95" s="193"/>
      <c r="R95" s="193"/>
      <c r="S95" s="193"/>
      <c r="T95" s="194"/>
      <c r="AT95" s="188" t="s">
        <v>147</v>
      </c>
      <c r="AU95" s="188" t="s">
        <v>25</v>
      </c>
      <c r="AV95" s="11" t="s">
        <v>85</v>
      </c>
      <c r="AW95" s="11" t="s">
        <v>40</v>
      </c>
      <c r="AX95" s="11" t="s">
        <v>76</v>
      </c>
      <c r="AY95" s="188" t="s">
        <v>133</v>
      </c>
    </row>
    <row r="96" spans="2:51" s="12" customFormat="1" ht="13.5">
      <c r="B96" s="195"/>
      <c r="D96" s="183" t="s">
        <v>147</v>
      </c>
      <c r="E96" s="196" t="s">
        <v>5</v>
      </c>
      <c r="F96" s="197" t="s">
        <v>149</v>
      </c>
      <c r="H96" s="198">
        <v>1</v>
      </c>
      <c r="I96" s="199"/>
      <c r="L96" s="195"/>
      <c r="M96" s="200"/>
      <c r="N96" s="201"/>
      <c r="O96" s="201"/>
      <c r="P96" s="201"/>
      <c r="Q96" s="201"/>
      <c r="R96" s="201"/>
      <c r="S96" s="201"/>
      <c r="T96" s="202"/>
      <c r="AT96" s="196" t="s">
        <v>147</v>
      </c>
      <c r="AU96" s="196" t="s">
        <v>25</v>
      </c>
      <c r="AV96" s="12" t="s">
        <v>132</v>
      </c>
      <c r="AW96" s="12" t="s">
        <v>40</v>
      </c>
      <c r="AX96" s="12" t="s">
        <v>25</v>
      </c>
      <c r="AY96" s="196" t="s">
        <v>133</v>
      </c>
    </row>
    <row r="97" spans="2:65" s="1" customFormat="1" ht="16.5" customHeight="1">
      <c r="B97" s="170"/>
      <c r="C97" s="171" t="s">
        <v>159</v>
      </c>
      <c r="D97" s="171" t="s">
        <v>134</v>
      </c>
      <c r="E97" s="172" t="s">
        <v>160</v>
      </c>
      <c r="F97" s="173" t="s">
        <v>161</v>
      </c>
      <c r="G97" s="174" t="s">
        <v>144</v>
      </c>
      <c r="H97" s="175">
        <v>1</v>
      </c>
      <c r="I97" s="176"/>
      <c r="J97" s="175">
        <f>ROUND(I97*H97,3)</f>
        <v>0</v>
      </c>
      <c r="K97" s="173" t="s">
        <v>138</v>
      </c>
      <c r="L97" s="40"/>
      <c r="M97" s="177" t="s">
        <v>5</v>
      </c>
      <c r="N97" s="178" t="s">
        <v>47</v>
      </c>
      <c r="O97" s="41"/>
      <c r="P97" s="179">
        <f>O97*H97</f>
        <v>0</v>
      </c>
      <c r="Q97" s="179">
        <v>0</v>
      </c>
      <c r="R97" s="179">
        <f>Q97*H97</f>
        <v>0</v>
      </c>
      <c r="S97" s="179">
        <v>0</v>
      </c>
      <c r="T97" s="180">
        <f>S97*H97</f>
        <v>0</v>
      </c>
      <c r="AR97" s="23" t="s">
        <v>132</v>
      </c>
      <c r="AT97" s="23" t="s">
        <v>134</v>
      </c>
      <c r="AU97" s="23" t="s">
        <v>25</v>
      </c>
      <c r="AY97" s="23" t="s">
        <v>133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3" t="s">
        <v>25</v>
      </c>
      <c r="BK97" s="182">
        <f>ROUND(I97*H97,3)</f>
        <v>0</v>
      </c>
      <c r="BL97" s="23" t="s">
        <v>132</v>
      </c>
      <c r="BM97" s="23" t="s">
        <v>162</v>
      </c>
    </row>
    <row r="98" spans="2:47" s="1" customFormat="1" ht="27">
      <c r="B98" s="40"/>
      <c r="D98" s="183" t="s">
        <v>141</v>
      </c>
      <c r="F98" s="184" t="s">
        <v>163</v>
      </c>
      <c r="I98" s="185"/>
      <c r="L98" s="40"/>
      <c r="M98" s="186"/>
      <c r="N98" s="41"/>
      <c r="O98" s="41"/>
      <c r="P98" s="41"/>
      <c r="Q98" s="41"/>
      <c r="R98" s="41"/>
      <c r="S98" s="41"/>
      <c r="T98" s="69"/>
      <c r="AT98" s="23" t="s">
        <v>141</v>
      </c>
      <c r="AU98" s="23" t="s">
        <v>25</v>
      </c>
    </row>
    <row r="99" spans="2:51" s="11" customFormat="1" ht="13.5">
      <c r="B99" s="187"/>
      <c r="D99" s="183" t="s">
        <v>147</v>
      </c>
      <c r="E99" s="188" t="s">
        <v>5</v>
      </c>
      <c r="F99" s="189" t="s">
        <v>148</v>
      </c>
      <c r="H99" s="190">
        <v>1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147</v>
      </c>
      <c r="AU99" s="188" t="s">
        <v>25</v>
      </c>
      <c r="AV99" s="11" t="s">
        <v>85</v>
      </c>
      <c r="AW99" s="11" t="s">
        <v>40</v>
      </c>
      <c r="AX99" s="11" t="s">
        <v>76</v>
      </c>
      <c r="AY99" s="188" t="s">
        <v>133</v>
      </c>
    </row>
    <row r="100" spans="2:51" s="12" customFormat="1" ht="13.5">
      <c r="B100" s="195"/>
      <c r="D100" s="183" t="s">
        <v>147</v>
      </c>
      <c r="E100" s="196" t="s">
        <v>5</v>
      </c>
      <c r="F100" s="197" t="s">
        <v>149</v>
      </c>
      <c r="H100" s="198">
        <v>1</v>
      </c>
      <c r="I100" s="199"/>
      <c r="L100" s="195"/>
      <c r="M100" s="200"/>
      <c r="N100" s="201"/>
      <c r="O100" s="201"/>
      <c r="P100" s="201"/>
      <c r="Q100" s="201"/>
      <c r="R100" s="201"/>
      <c r="S100" s="201"/>
      <c r="T100" s="202"/>
      <c r="AT100" s="196" t="s">
        <v>147</v>
      </c>
      <c r="AU100" s="196" t="s">
        <v>25</v>
      </c>
      <c r="AV100" s="12" t="s">
        <v>132</v>
      </c>
      <c r="AW100" s="12" t="s">
        <v>40</v>
      </c>
      <c r="AX100" s="12" t="s">
        <v>25</v>
      </c>
      <c r="AY100" s="196" t="s">
        <v>133</v>
      </c>
    </row>
    <row r="101" spans="2:63" s="10" customFormat="1" ht="37.35" customHeight="1">
      <c r="B101" s="159"/>
      <c r="D101" s="160" t="s">
        <v>75</v>
      </c>
      <c r="E101" s="161" t="s">
        <v>164</v>
      </c>
      <c r="F101" s="161" t="s">
        <v>165</v>
      </c>
      <c r="I101" s="162"/>
      <c r="J101" s="163">
        <f>BK101</f>
        <v>0</v>
      </c>
      <c r="L101" s="159"/>
      <c r="M101" s="164"/>
      <c r="N101" s="165"/>
      <c r="O101" s="165"/>
      <c r="P101" s="166">
        <f>SUM(P102:P121)</f>
        <v>0</v>
      </c>
      <c r="Q101" s="165"/>
      <c r="R101" s="166">
        <f>SUM(R102:R121)</f>
        <v>0</v>
      </c>
      <c r="S101" s="165"/>
      <c r="T101" s="167">
        <f>SUM(T102:T121)</f>
        <v>0</v>
      </c>
      <c r="AR101" s="160" t="s">
        <v>132</v>
      </c>
      <c r="AT101" s="168" t="s">
        <v>75</v>
      </c>
      <c r="AU101" s="168" t="s">
        <v>76</v>
      </c>
      <c r="AY101" s="160" t="s">
        <v>133</v>
      </c>
      <c r="BK101" s="169">
        <f>SUM(BK102:BK121)</f>
        <v>0</v>
      </c>
    </row>
    <row r="102" spans="2:65" s="1" customFormat="1" ht="16.5" customHeight="1">
      <c r="B102" s="170"/>
      <c r="C102" s="171" t="s">
        <v>166</v>
      </c>
      <c r="D102" s="171" t="s">
        <v>134</v>
      </c>
      <c r="E102" s="172" t="s">
        <v>167</v>
      </c>
      <c r="F102" s="173" t="s">
        <v>168</v>
      </c>
      <c r="G102" s="174" t="s">
        <v>144</v>
      </c>
      <c r="H102" s="175">
        <v>1</v>
      </c>
      <c r="I102" s="176"/>
      <c r="J102" s="175">
        <f>ROUND(I102*H102,3)</f>
        <v>0</v>
      </c>
      <c r="K102" s="173" t="s">
        <v>138</v>
      </c>
      <c r="L102" s="40"/>
      <c r="M102" s="177" t="s">
        <v>5</v>
      </c>
      <c r="N102" s="178" t="s">
        <v>47</v>
      </c>
      <c r="O102" s="41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23" t="s">
        <v>132</v>
      </c>
      <c r="AT102" s="23" t="s">
        <v>134</v>
      </c>
      <c r="AU102" s="23" t="s">
        <v>25</v>
      </c>
      <c r="AY102" s="23" t="s">
        <v>133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3" t="s">
        <v>25</v>
      </c>
      <c r="BK102" s="182">
        <f>ROUND(I102*H102,3)</f>
        <v>0</v>
      </c>
      <c r="BL102" s="23" t="s">
        <v>132</v>
      </c>
      <c r="BM102" s="23" t="s">
        <v>169</v>
      </c>
    </row>
    <row r="103" spans="2:47" s="1" customFormat="1" ht="13.5">
      <c r="B103" s="40"/>
      <c r="D103" s="183" t="s">
        <v>141</v>
      </c>
      <c r="F103" s="184" t="s">
        <v>170</v>
      </c>
      <c r="I103" s="185"/>
      <c r="L103" s="40"/>
      <c r="M103" s="186"/>
      <c r="N103" s="41"/>
      <c r="O103" s="41"/>
      <c r="P103" s="41"/>
      <c r="Q103" s="41"/>
      <c r="R103" s="41"/>
      <c r="S103" s="41"/>
      <c r="T103" s="69"/>
      <c r="AT103" s="23" t="s">
        <v>141</v>
      </c>
      <c r="AU103" s="23" t="s">
        <v>25</v>
      </c>
    </row>
    <row r="104" spans="2:51" s="11" customFormat="1" ht="13.5">
      <c r="B104" s="187"/>
      <c r="D104" s="183" t="s">
        <v>147</v>
      </c>
      <c r="E104" s="188" t="s">
        <v>5</v>
      </c>
      <c r="F104" s="189" t="s">
        <v>148</v>
      </c>
      <c r="H104" s="190">
        <v>1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147</v>
      </c>
      <c r="AU104" s="188" t="s">
        <v>25</v>
      </c>
      <c r="AV104" s="11" t="s">
        <v>85</v>
      </c>
      <c r="AW104" s="11" t="s">
        <v>40</v>
      </c>
      <c r="AX104" s="11" t="s">
        <v>76</v>
      </c>
      <c r="AY104" s="188" t="s">
        <v>133</v>
      </c>
    </row>
    <row r="105" spans="2:51" s="12" customFormat="1" ht="13.5">
      <c r="B105" s="195"/>
      <c r="D105" s="183" t="s">
        <v>147</v>
      </c>
      <c r="E105" s="196" t="s">
        <v>5</v>
      </c>
      <c r="F105" s="197" t="s">
        <v>149</v>
      </c>
      <c r="H105" s="198">
        <v>1</v>
      </c>
      <c r="I105" s="199"/>
      <c r="L105" s="195"/>
      <c r="M105" s="200"/>
      <c r="N105" s="201"/>
      <c r="O105" s="201"/>
      <c r="P105" s="201"/>
      <c r="Q105" s="201"/>
      <c r="R105" s="201"/>
      <c r="S105" s="201"/>
      <c r="T105" s="202"/>
      <c r="AT105" s="196" t="s">
        <v>147</v>
      </c>
      <c r="AU105" s="196" t="s">
        <v>25</v>
      </c>
      <c r="AV105" s="12" t="s">
        <v>132</v>
      </c>
      <c r="AW105" s="12" t="s">
        <v>40</v>
      </c>
      <c r="AX105" s="12" t="s">
        <v>25</v>
      </c>
      <c r="AY105" s="196" t="s">
        <v>133</v>
      </c>
    </row>
    <row r="106" spans="2:65" s="1" customFormat="1" ht="16.5" customHeight="1">
      <c r="B106" s="170"/>
      <c r="C106" s="171" t="s">
        <v>171</v>
      </c>
      <c r="D106" s="171" t="s">
        <v>134</v>
      </c>
      <c r="E106" s="172" t="s">
        <v>172</v>
      </c>
      <c r="F106" s="173" t="s">
        <v>173</v>
      </c>
      <c r="G106" s="174" t="s">
        <v>144</v>
      </c>
      <c r="H106" s="175">
        <v>1</v>
      </c>
      <c r="I106" s="176"/>
      <c r="J106" s="175">
        <f>ROUND(I106*H106,3)</f>
        <v>0</v>
      </c>
      <c r="K106" s="173" t="s">
        <v>138</v>
      </c>
      <c r="L106" s="40"/>
      <c r="M106" s="177" t="s">
        <v>5</v>
      </c>
      <c r="N106" s="178" t="s">
        <v>47</v>
      </c>
      <c r="O106" s="41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23" t="s">
        <v>132</v>
      </c>
      <c r="AT106" s="23" t="s">
        <v>134</v>
      </c>
      <c r="AU106" s="23" t="s">
        <v>25</v>
      </c>
      <c r="AY106" s="23" t="s">
        <v>133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3" t="s">
        <v>25</v>
      </c>
      <c r="BK106" s="182">
        <f>ROUND(I106*H106,3)</f>
        <v>0</v>
      </c>
      <c r="BL106" s="23" t="s">
        <v>132</v>
      </c>
      <c r="BM106" s="23" t="s">
        <v>174</v>
      </c>
    </row>
    <row r="107" spans="2:47" s="1" customFormat="1" ht="13.5">
      <c r="B107" s="40"/>
      <c r="D107" s="183" t="s">
        <v>141</v>
      </c>
      <c r="F107" s="184" t="s">
        <v>175</v>
      </c>
      <c r="I107" s="185"/>
      <c r="L107" s="40"/>
      <c r="M107" s="186"/>
      <c r="N107" s="41"/>
      <c r="O107" s="41"/>
      <c r="P107" s="41"/>
      <c r="Q107" s="41"/>
      <c r="R107" s="41"/>
      <c r="S107" s="41"/>
      <c r="T107" s="69"/>
      <c r="AT107" s="23" t="s">
        <v>141</v>
      </c>
      <c r="AU107" s="23" t="s">
        <v>25</v>
      </c>
    </row>
    <row r="108" spans="2:51" s="11" customFormat="1" ht="13.5">
      <c r="B108" s="187"/>
      <c r="D108" s="183" t="s">
        <v>147</v>
      </c>
      <c r="E108" s="188" t="s">
        <v>5</v>
      </c>
      <c r="F108" s="189" t="s">
        <v>148</v>
      </c>
      <c r="H108" s="190">
        <v>1</v>
      </c>
      <c r="I108" s="191"/>
      <c r="L108" s="187"/>
      <c r="M108" s="192"/>
      <c r="N108" s="193"/>
      <c r="O108" s="193"/>
      <c r="P108" s="193"/>
      <c r="Q108" s="193"/>
      <c r="R108" s="193"/>
      <c r="S108" s="193"/>
      <c r="T108" s="194"/>
      <c r="AT108" s="188" t="s">
        <v>147</v>
      </c>
      <c r="AU108" s="188" t="s">
        <v>25</v>
      </c>
      <c r="AV108" s="11" t="s">
        <v>85</v>
      </c>
      <c r="AW108" s="11" t="s">
        <v>40</v>
      </c>
      <c r="AX108" s="11" t="s">
        <v>76</v>
      </c>
      <c r="AY108" s="188" t="s">
        <v>133</v>
      </c>
    </row>
    <row r="109" spans="2:51" s="12" customFormat="1" ht="13.5">
      <c r="B109" s="195"/>
      <c r="D109" s="183" t="s">
        <v>147</v>
      </c>
      <c r="E109" s="196" t="s">
        <v>5</v>
      </c>
      <c r="F109" s="197" t="s">
        <v>149</v>
      </c>
      <c r="H109" s="198">
        <v>1</v>
      </c>
      <c r="I109" s="199"/>
      <c r="L109" s="195"/>
      <c r="M109" s="200"/>
      <c r="N109" s="201"/>
      <c r="O109" s="201"/>
      <c r="P109" s="201"/>
      <c r="Q109" s="201"/>
      <c r="R109" s="201"/>
      <c r="S109" s="201"/>
      <c r="T109" s="202"/>
      <c r="AT109" s="196" t="s">
        <v>147</v>
      </c>
      <c r="AU109" s="196" t="s">
        <v>25</v>
      </c>
      <c r="AV109" s="12" t="s">
        <v>132</v>
      </c>
      <c r="AW109" s="12" t="s">
        <v>40</v>
      </c>
      <c r="AX109" s="12" t="s">
        <v>25</v>
      </c>
      <c r="AY109" s="196" t="s">
        <v>133</v>
      </c>
    </row>
    <row r="110" spans="2:65" s="1" customFormat="1" ht="51" customHeight="1">
      <c r="B110" s="170"/>
      <c r="C110" s="171" t="s">
        <v>176</v>
      </c>
      <c r="D110" s="171" t="s">
        <v>134</v>
      </c>
      <c r="E110" s="172" t="s">
        <v>177</v>
      </c>
      <c r="F110" s="173" t="s">
        <v>178</v>
      </c>
      <c r="G110" s="174" t="s">
        <v>144</v>
      </c>
      <c r="H110" s="175">
        <v>1</v>
      </c>
      <c r="I110" s="176"/>
      <c r="J110" s="175">
        <f>ROUND(I110*H110,3)</f>
        <v>0</v>
      </c>
      <c r="K110" s="173" t="s">
        <v>138</v>
      </c>
      <c r="L110" s="40"/>
      <c r="M110" s="177" t="s">
        <v>5</v>
      </c>
      <c r="N110" s="178" t="s">
        <v>47</v>
      </c>
      <c r="O110" s="41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AR110" s="23" t="s">
        <v>132</v>
      </c>
      <c r="AT110" s="23" t="s">
        <v>134</v>
      </c>
      <c r="AU110" s="23" t="s">
        <v>25</v>
      </c>
      <c r="AY110" s="23" t="s">
        <v>133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3" t="s">
        <v>25</v>
      </c>
      <c r="BK110" s="182">
        <f>ROUND(I110*H110,3)</f>
        <v>0</v>
      </c>
      <c r="BL110" s="23" t="s">
        <v>132</v>
      </c>
      <c r="BM110" s="23" t="s">
        <v>179</v>
      </c>
    </row>
    <row r="111" spans="2:47" s="1" customFormat="1" ht="13.5">
      <c r="B111" s="40"/>
      <c r="D111" s="183" t="s">
        <v>141</v>
      </c>
      <c r="F111" s="184" t="s">
        <v>180</v>
      </c>
      <c r="I111" s="185"/>
      <c r="L111" s="40"/>
      <c r="M111" s="186"/>
      <c r="N111" s="41"/>
      <c r="O111" s="41"/>
      <c r="P111" s="41"/>
      <c r="Q111" s="41"/>
      <c r="R111" s="41"/>
      <c r="S111" s="41"/>
      <c r="T111" s="69"/>
      <c r="AT111" s="23" t="s">
        <v>141</v>
      </c>
      <c r="AU111" s="23" t="s">
        <v>25</v>
      </c>
    </row>
    <row r="112" spans="2:51" s="11" customFormat="1" ht="13.5">
      <c r="B112" s="187"/>
      <c r="D112" s="183" t="s">
        <v>147</v>
      </c>
      <c r="E112" s="188" t="s">
        <v>5</v>
      </c>
      <c r="F112" s="189" t="s">
        <v>148</v>
      </c>
      <c r="H112" s="190">
        <v>1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25</v>
      </c>
      <c r="AV112" s="11" t="s">
        <v>85</v>
      </c>
      <c r="AW112" s="11" t="s">
        <v>40</v>
      </c>
      <c r="AX112" s="11" t="s">
        <v>76</v>
      </c>
      <c r="AY112" s="188" t="s">
        <v>133</v>
      </c>
    </row>
    <row r="113" spans="2:51" s="12" customFormat="1" ht="13.5">
      <c r="B113" s="195"/>
      <c r="D113" s="183" t="s">
        <v>147</v>
      </c>
      <c r="E113" s="196" t="s">
        <v>5</v>
      </c>
      <c r="F113" s="197" t="s">
        <v>149</v>
      </c>
      <c r="H113" s="198">
        <v>1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196" t="s">
        <v>147</v>
      </c>
      <c r="AU113" s="196" t="s">
        <v>25</v>
      </c>
      <c r="AV113" s="12" t="s">
        <v>132</v>
      </c>
      <c r="AW113" s="12" t="s">
        <v>40</v>
      </c>
      <c r="AX113" s="12" t="s">
        <v>25</v>
      </c>
      <c r="AY113" s="196" t="s">
        <v>133</v>
      </c>
    </row>
    <row r="114" spans="2:65" s="1" customFormat="1" ht="38.25" customHeight="1">
      <c r="B114" s="170"/>
      <c r="C114" s="171" t="s">
        <v>181</v>
      </c>
      <c r="D114" s="171" t="s">
        <v>134</v>
      </c>
      <c r="E114" s="172" t="s">
        <v>182</v>
      </c>
      <c r="F114" s="173" t="s">
        <v>183</v>
      </c>
      <c r="G114" s="174" t="s">
        <v>144</v>
      </c>
      <c r="H114" s="175">
        <v>1</v>
      </c>
      <c r="I114" s="176"/>
      <c r="J114" s="175">
        <f>ROUND(I114*H114,3)</f>
        <v>0</v>
      </c>
      <c r="K114" s="173" t="s">
        <v>138</v>
      </c>
      <c r="L114" s="40"/>
      <c r="M114" s="177" t="s">
        <v>5</v>
      </c>
      <c r="N114" s="178" t="s">
        <v>47</v>
      </c>
      <c r="O114" s="41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23" t="s">
        <v>132</v>
      </c>
      <c r="AT114" s="23" t="s">
        <v>134</v>
      </c>
      <c r="AU114" s="23" t="s">
        <v>25</v>
      </c>
      <c r="AY114" s="23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25</v>
      </c>
      <c r="BK114" s="182">
        <f>ROUND(I114*H114,3)</f>
        <v>0</v>
      </c>
      <c r="BL114" s="23" t="s">
        <v>132</v>
      </c>
      <c r="BM114" s="23" t="s">
        <v>184</v>
      </c>
    </row>
    <row r="115" spans="2:47" s="1" customFormat="1" ht="13.5">
      <c r="B115" s="40"/>
      <c r="D115" s="183" t="s">
        <v>141</v>
      </c>
      <c r="F115" s="184" t="s">
        <v>180</v>
      </c>
      <c r="I115" s="185"/>
      <c r="L115" s="40"/>
      <c r="M115" s="186"/>
      <c r="N115" s="41"/>
      <c r="O115" s="41"/>
      <c r="P115" s="41"/>
      <c r="Q115" s="41"/>
      <c r="R115" s="41"/>
      <c r="S115" s="41"/>
      <c r="T115" s="69"/>
      <c r="AT115" s="23" t="s">
        <v>141</v>
      </c>
      <c r="AU115" s="23" t="s">
        <v>25</v>
      </c>
    </row>
    <row r="116" spans="2:51" s="11" customFormat="1" ht="27">
      <c r="B116" s="187"/>
      <c r="D116" s="183" t="s">
        <v>147</v>
      </c>
      <c r="E116" s="188" t="s">
        <v>5</v>
      </c>
      <c r="F116" s="189" t="s">
        <v>185</v>
      </c>
      <c r="H116" s="190">
        <v>1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147</v>
      </c>
      <c r="AU116" s="188" t="s">
        <v>25</v>
      </c>
      <c r="AV116" s="11" t="s">
        <v>85</v>
      </c>
      <c r="AW116" s="11" t="s">
        <v>40</v>
      </c>
      <c r="AX116" s="11" t="s">
        <v>76</v>
      </c>
      <c r="AY116" s="188" t="s">
        <v>133</v>
      </c>
    </row>
    <row r="117" spans="2:51" s="12" customFormat="1" ht="13.5">
      <c r="B117" s="195"/>
      <c r="D117" s="183" t="s">
        <v>147</v>
      </c>
      <c r="E117" s="196" t="s">
        <v>5</v>
      </c>
      <c r="F117" s="197" t="s">
        <v>149</v>
      </c>
      <c r="H117" s="198">
        <v>1</v>
      </c>
      <c r="I117" s="199"/>
      <c r="L117" s="195"/>
      <c r="M117" s="200"/>
      <c r="N117" s="201"/>
      <c r="O117" s="201"/>
      <c r="P117" s="201"/>
      <c r="Q117" s="201"/>
      <c r="R117" s="201"/>
      <c r="S117" s="201"/>
      <c r="T117" s="202"/>
      <c r="AT117" s="196" t="s">
        <v>147</v>
      </c>
      <c r="AU117" s="196" t="s">
        <v>25</v>
      </c>
      <c r="AV117" s="12" t="s">
        <v>132</v>
      </c>
      <c r="AW117" s="12" t="s">
        <v>40</v>
      </c>
      <c r="AX117" s="12" t="s">
        <v>25</v>
      </c>
      <c r="AY117" s="196" t="s">
        <v>133</v>
      </c>
    </row>
    <row r="118" spans="2:65" s="1" customFormat="1" ht="16.5" customHeight="1">
      <c r="B118" s="170"/>
      <c r="C118" s="171" t="s">
        <v>30</v>
      </c>
      <c r="D118" s="171" t="s">
        <v>134</v>
      </c>
      <c r="E118" s="172" t="s">
        <v>186</v>
      </c>
      <c r="F118" s="173" t="s">
        <v>187</v>
      </c>
      <c r="G118" s="174" t="s">
        <v>144</v>
      </c>
      <c r="H118" s="175">
        <v>1</v>
      </c>
      <c r="I118" s="176"/>
      <c r="J118" s="175">
        <f>ROUND(I118*H118,3)</f>
        <v>0</v>
      </c>
      <c r="K118" s="173" t="s">
        <v>138</v>
      </c>
      <c r="L118" s="40"/>
      <c r="M118" s="177" t="s">
        <v>5</v>
      </c>
      <c r="N118" s="178" t="s">
        <v>47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132</v>
      </c>
      <c r="AT118" s="23" t="s">
        <v>134</v>
      </c>
      <c r="AU118" s="23" t="s">
        <v>25</v>
      </c>
      <c r="AY118" s="23" t="s">
        <v>133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25</v>
      </c>
      <c r="BK118" s="182">
        <f>ROUND(I118*H118,3)</f>
        <v>0</v>
      </c>
      <c r="BL118" s="23" t="s">
        <v>132</v>
      </c>
      <c r="BM118" s="23" t="s">
        <v>188</v>
      </c>
    </row>
    <row r="119" spans="2:47" s="1" customFormat="1" ht="13.5">
      <c r="B119" s="40"/>
      <c r="D119" s="183" t="s">
        <v>141</v>
      </c>
      <c r="F119" s="184" t="s">
        <v>189</v>
      </c>
      <c r="I119" s="185"/>
      <c r="L119" s="40"/>
      <c r="M119" s="186"/>
      <c r="N119" s="41"/>
      <c r="O119" s="41"/>
      <c r="P119" s="41"/>
      <c r="Q119" s="41"/>
      <c r="R119" s="41"/>
      <c r="S119" s="41"/>
      <c r="T119" s="69"/>
      <c r="AT119" s="23" t="s">
        <v>141</v>
      </c>
      <c r="AU119" s="23" t="s">
        <v>25</v>
      </c>
    </row>
    <row r="120" spans="2:51" s="11" customFormat="1" ht="13.5">
      <c r="B120" s="187"/>
      <c r="D120" s="183" t="s">
        <v>147</v>
      </c>
      <c r="E120" s="188" t="s">
        <v>5</v>
      </c>
      <c r="F120" s="189" t="s">
        <v>148</v>
      </c>
      <c r="H120" s="190">
        <v>1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147</v>
      </c>
      <c r="AU120" s="188" t="s">
        <v>25</v>
      </c>
      <c r="AV120" s="11" t="s">
        <v>85</v>
      </c>
      <c r="AW120" s="11" t="s">
        <v>40</v>
      </c>
      <c r="AX120" s="11" t="s">
        <v>76</v>
      </c>
      <c r="AY120" s="188" t="s">
        <v>133</v>
      </c>
    </row>
    <row r="121" spans="2:51" s="12" customFormat="1" ht="13.5">
      <c r="B121" s="195"/>
      <c r="D121" s="183" t="s">
        <v>147</v>
      </c>
      <c r="E121" s="196" t="s">
        <v>5</v>
      </c>
      <c r="F121" s="197" t="s">
        <v>149</v>
      </c>
      <c r="H121" s="198">
        <v>1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147</v>
      </c>
      <c r="AU121" s="196" t="s">
        <v>25</v>
      </c>
      <c r="AV121" s="12" t="s">
        <v>132</v>
      </c>
      <c r="AW121" s="12" t="s">
        <v>40</v>
      </c>
      <c r="AX121" s="12" t="s">
        <v>25</v>
      </c>
      <c r="AY121" s="196" t="s">
        <v>133</v>
      </c>
    </row>
    <row r="122" spans="2:63" s="10" customFormat="1" ht="37.35" customHeight="1">
      <c r="B122" s="159"/>
      <c r="D122" s="160" t="s">
        <v>75</v>
      </c>
      <c r="E122" s="161" t="s">
        <v>190</v>
      </c>
      <c r="F122" s="161" t="s">
        <v>191</v>
      </c>
      <c r="I122" s="162"/>
      <c r="J122" s="163">
        <f>BK122</f>
        <v>0</v>
      </c>
      <c r="L122" s="159"/>
      <c r="M122" s="164"/>
      <c r="N122" s="165"/>
      <c r="O122" s="165"/>
      <c r="P122" s="166">
        <f>SUM(P123:P136)</f>
        <v>0</v>
      </c>
      <c r="Q122" s="165"/>
      <c r="R122" s="166">
        <f>SUM(R123:R136)</f>
        <v>0</v>
      </c>
      <c r="S122" s="165"/>
      <c r="T122" s="167">
        <f>SUM(T123:T136)</f>
        <v>0</v>
      </c>
      <c r="AR122" s="160" t="s">
        <v>132</v>
      </c>
      <c r="AT122" s="168" t="s">
        <v>75</v>
      </c>
      <c r="AU122" s="168" t="s">
        <v>76</v>
      </c>
      <c r="AY122" s="160" t="s">
        <v>133</v>
      </c>
      <c r="BK122" s="169">
        <f>SUM(BK123:BK136)</f>
        <v>0</v>
      </c>
    </row>
    <row r="123" spans="2:65" s="1" customFormat="1" ht="16.5" customHeight="1">
      <c r="B123" s="170"/>
      <c r="C123" s="171" t="s">
        <v>192</v>
      </c>
      <c r="D123" s="171" t="s">
        <v>134</v>
      </c>
      <c r="E123" s="172" t="s">
        <v>193</v>
      </c>
      <c r="F123" s="173" t="s">
        <v>194</v>
      </c>
      <c r="G123" s="174" t="s">
        <v>144</v>
      </c>
      <c r="H123" s="175">
        <v>1</v>
      </c>
      <c r="I123" s="176"/>
      <c r="J123" s="175">
        <f>ROUND(I123*H123,3)</f>
        <v>0</v>
      </c>
      <c r="K123" s="173" t="s">
        <v>138</v>
      </c>
      <c r="L123" s="40"/>
      <c r="M123" s="177" t="s">
        <v>5</v>
      </c>
      <c r="N123" s="178" t="s">
        <v>47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132</v>
      </c>
      <c r="AT123" s="23" t="s">
        <v>134</v>
      </c>
      <c r="AU123" s="23" t="s">
        <v>25</v>
      </c>
      <c r="AY123" s="23" t="s">
        <v>133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25</v>
      </c>
      <c r="BK123" s="182">
        <f>ROUND(I123*H123,3)</f>
        <v>0</v>
      </c>
      <c r="BL123" s="23" t="s">
        <v>132</v>
      </c>
      <c r="BM123" s="23" t="s">
        <v>195</v>
      </c>
    </row>
    <row r="124" spans="2:47" s="1" customFormat="1" ht="13.5">
      <c r="B124" s="40"/>
      <c r="D124" s="183" t="s">
        <v>141</v>
      </c>
      <c r="F124" s="184" t="s">
        <v>196</v>
      </c>
      <c r="I124" s="185"/>
      <c r="L124" s="40"/>
      <c r="M124" s="186"/>
      <c r="N124" s="41"/>
      <c r="O124" s="41"/>
      <c r="P124" s="41"/>
      <c r="Q124" s="41"/>
      <c r="R124" s="41"/>
      <c r="S124" s="41"/>
      <c r="T124" s="69"/>
      <c r="AT124" s="23" t="s">
        <v>141</v>
      </c>
      <c r="AU124" s="23" t="s">
        <v>25</v>
      </c>
    </row>
    <row r="125" spans="2:51" s="11" customFormat="1" ht="13.5">
      <c r="B125" s="187"/>
      <c r="D125" s="183" t="s">
        <v>147</v>
      </c>
      <c r="E125" s="188" t="s">
        <v>5</v>
      </c>
      <c r="F125" s="189" t="s">
        <v>148</v>
      </c>
      <c r="H125" s="190">
        <v>1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8" t="s">
        <v>147</v>
      </c>
      <c r="AU125" s="188" t="s">
        <v>25</v>
      </c>
      <c r="AV125" s="11" t="s">
        <v>85</v>
      </c>
      <c r="AW125" s="11" t="s">
        <v>40</v>
      </c>
      <c r="AX125" s="11" t="s">
        <v>76</v>
      </c>
      <c r="AY125" s="188" t="s">
        <v>133</v>
      </c>
    </row>
    <row r="126" spans="2:51" s="12" customFormat="1" ht="13.5">
      <c r="B126" s="195"/>
      <c r="D126" s="183" t="s">
        <v>147</v>
      </c>
      <c r="E126" s="196" t="s">
        <v>5</v>
      </c>
      <c r="F126" s="197" t="s">
        <v>149</v>
      </c>
      <c r="H126" s="198">
        <v>1</v>
      </c>
      <c r="I126" s="199"/>
      <c r="L126" s="195"/>
      <c r="M126" s="200"/>
      <c r="N126" s="201"/>
      <c r="O126" s="201"/>
      <c r="P126" s="201"/>
      <c r="Q126" s="201"/>
      <c r="R126" s="201"/>
      <c r="S126" s="201"/>
      <c r="T126" s="202"/>
      <c r="AT126" s="196" t="s">
        <v>147</v>
      </c>
      <c r="AU126" s="196" t="s">
        <v>25</v>
      </c>
      <c r="AV126" s="12" t="s">
        <v>132</v>
      </c>
      <c r="AW126" s="12" t="s">
        <v>40</v>
      </c>
      <c r="AX126" s="12" t="s">
        <v>25</v>
      </c>
      <c r="AY126" s="196" t="s">
        <v>133</v>
      </c>
    </row>
    <row r="127" spans="2:65" s="1" customFormat="1" ht="16.5" customHeight="1">
      <c r="B127" s="170"/>
      <c r="C127" s="171" t="s">
        <v>197</v>
      </c>
      <c r="D127" s="171" t="s">
        <v>134</v>
      </c>
      <c r="E127" s="172" t="s">
        <v>198</v>
      </c>
      <c r="F127" s="173" t="s">
        <v>199</v>
      </c>
      <c r="G127" s="174" t="s">
        <v>137</v>
      </c>
      <c r="H127" s="175">
        <v>1</v>
      </c>
      <c r="I127" s="176"/>
      <c r="J127" s="175">
        <f>ROUND(I127*H127,3)</f>
        <v>0</v>
      </c>
      <c r="K127" s="173" t="s">
        <v>138</v>
      </c>
      <c r="L127" s="40"/>
      <c r="M127" s="177" t="s">
        <v>5</v>
      </c>
      <c r="N127" s="178" t="s">
        <v>47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139</v>
      </c>
      <c r="AT127" s="23" t="s">
        <v>134</v>
      </c>
      <c r="AU127" s="23" t="s">
        <v>25</v>
      </c>
      <c r="AY127" s="23" t="s">
        <v>133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25</v>
      </c>
      <c r="BK127" s="182">
        <f>ROUND(I127*H127,3)</f>
        <v>0</v>
      </c>
      <c r="BL127" s="23" t="s">
        <v>139</v>
      </c>
      <c r="BM127" s="23" t="s">
        <v>200</v>
      </c>
    </row>
    <row r="128" spans="2:47" s="1" customFormat="1" ht="13.5">
      <c r="B128" s="40"/>
      <c r="D128" s="183" t="s">
        <v>141</v>
      </c>
      <c r="F128" s="184" t="s">
        <v>201</v>
      </c>
      <c r="I128" s="185"/>
      <c r="L128" s="40"/>
      <c r="M128" s="186"/>
      <c r="N128" s="41"/>
      <c r="O128" s="41"/>
      <c r="P128" s="41"/>
      <c r="Q128" s="41"/>
      <c r="R128" s="41"/>
      <c r="S128" s="41"/>
      <c r="T128" s="69"/>
      <c r="AT128" s="23" t="s">
        <v>141</v>
      </c>
      <c r="AU128" s="23" t="s">
        <v>25</v>
      </c>
    </row>
    <row r="129" spans="2:65" s="1" customFormat="1" ht="16.5" customHeight="1">
      <c r="B129" s="170"/>
      <c r="C129" s="171" t="s">
        <v>202</v>
      </c>
      <c r="D129" s="171" t="s">
        <v>134</v>
      </c>
      <c r="E129" s="172" t="s">
        <v>203</v>
      </c>
      <c r="F129" s="173" t="s">
        <v>204</v>
      </c>
      <c r="G129" s="174" t="s">
        <v>144</v>
      </c>
      <c r="H129" s="175">
        <v>1</v>
      </c>
      <c r="I129" s="176"/>
      <c r="J129" s="175">
        <f>ROUND(I129*H129,3)</f>
        <v>0</v>
      </c>
      <c r="K129" s="173" t="s">
        <v>138</v>
      </c>
      <c r="L129" s="40"/>
      <c r="M129" s="177" t="s">
        <v>5</v>
      </c>
      <c r="N129" s="178" t="s">
        <v>47</v>
      </c>
      <c r="O129" s="41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AR129" s="23" t="s">
        <v>139</v>
      </c>
      <c r="AT129" s="23" t="s">
        <v>134</v>
      </c>
      <c r="AU129" s="23" t="s">
        <v>25</v>
      </c>
      <c r="AY129" s="23" t="s">
        <v>133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25</v>
      </c>
      <c r="BK129" s="182">
        <f>ROUND(I129*H129,3)</f>
        <v>0</v>
      </c>
      <c r="BL129" s="23" t="s">
        <v>139</v>
      </c>
      <c r="BM129" s="23" t="s">
        <v>205</v>
      </c>
    </row>
    <row r="130" spans="2:47" s="1" customFormat="1" ht="13.5">
      <c r="B130" s="40"/>
      <c r="D130" s="183" t="s">
        <v>141</v>
      </c>
      <c r="F130" s="184" t="s">
        <v>206</v>
      </c>
      <c r="I130" s="185"/>
      <c r="L130" s="40"/>
      <c r="M130" s="186"/>
      <c r="N130" s="41"/>
      <c r="O130" s="41"/>
      <c r="P130" s="41"/>
      <c r="Q130" s="41"/>
      <c r="R130" s="41"/>
      <c r="S130" s="41"/>
      <c r="T130" s="69"/>
      <c r="AT130" s="23" t="s">
        <v>141</v>
      </c>
      <c r="AU130" s="23" t="s">
        <v>25</v>
      </c>
    </row>
    <row r="131" spans="2:51" s="11" customFormat="1" ht="13.5">
      <c r="B131" s="187"/>
      <c r="D131" s="183" t="s">
        <v>147</v>
      </c>
      <c r="E131" s="188" t="s">
        <v>5</v>
      </c>
      <c r="F131" s="189" t="s">
        <v>148</v>
      </c>
      <c r="H131" s="190">
        <v>1</v>
      </c>
      <c r="I131" s="191"/>
      <c r="L131" s="187"/>
      <c r="M131" s="192"/>
      <c r="N131" s="193"/>
      <c r="O131" s="193"/>
      <c r="P131" s="193"/>
      <c r="Q131" s="193"/>
      <c r="R131" s="193"/>
      <c r="S131" s="193"/>
      <c r="T131" s="194"/>
      <c r="AT131" s="188" t="s">
        <v>147</v>
      </c>
      <c r="AU131" s="188" t="s">
        <v>25</v>
      </c>
      <c r="AV131" s="11" t="s">
        <v>85</v>
      </c>
      <c r="AW131" s="11" t="s">
        <v>40</v>
      </c>
      <c r="AX131" s="11" t="s">
        <v>76</v>
      </c>
      <c r="AY131" s="188" t="s">
        <v>133</v>
      </c>
    </row>
    <row r="132" spans="2:51" s="12" customFormat="1" ht="13.5">
      <c r="B132" s="195"/>
      <c r="D132" s="183" t="s">
        <v>147</v>
      </c>
      <c r="E132" s="196" t="s">
        <v>5</v>
      </c>
      <c r="F132" s="197" t="s">
        <v>149</v>
      </c>
      <c r="H132" s="198">
        <v>1</v>
      </c>
      <c r="I132" s="199"/>
      <c r="L132" s="195"/>
      <c r="M132" s="200"/>
      <c r="N132" s="201"/>
      <c r="O132" s="201"/>
      <c r="P132" s="201"/>
      <c r="Q132" s="201"/>
      <c r="R132" s="201"/>
      <c r="S132" s="201"/>
      <c r="T132" s="202"/>
      <c r="AT132" s="196" t="s">
        <v>147</v>
      </c>
      <c r="AU132" s="196" t="s">
        <v>25</v>
      </c>
      <c r="AV132" s="12" t="s">
        <v>132</v>
      </c>
      <c r="AW132" s="12" t="s">
        <v>40</v>
      </c>
      <c r="AX132" s="12" t="s">
        <v>25</v>
      </c>
      <c r="AY132" s="196" t="s">
        <v>133</v>
      </c>
    </row>
    <row r="133" spans="2:65" s="1" customFormat="1" ht="25.5" customHeight="1">
      <c r="B133" s="170"/>
      <c r="C133" s="171" t="s">
        <v>207</v>
      </c>
      <c r="D133" s="171" t="s">
        <v>134</v>
      </c>
      <c r="E133" s="172" t="s">
        <v>208</v>
      </c>
      <c r="F133" s="173" t="s">
        <v>209</v>
      </c>
      <c r="G133" s="174" t="s">
        <v>144</v>
      </c>
      <c r="H133" s="175">
        <v>1</v>
      </c>
      <c r="I133" s="176"/>
      <c r="J133" s="175">
        <f>ROUND(I133*H133,3)</f>
        <v>0</v>
      </c>
      <c r="K133" s="173" t="s">
        <v>138</v>
      </c>
      <c r="L133" s="40"/>
      <c r="M133" s="177" t="s">
        <v>5</v>
      </c>
      <c r="N133" s="178" t="s">
        <v>47</v>
      </c>
      <c r="O133" s="41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AR133" s="23" t="s">
        <v>132</v>
      </c>
      <c r="AT133" s="23" t="s">
        <v>134</v>
      </c>
      <c r="AU133" s="23" t="s">
        <v>25</v>
      </c>
      <c r="AY133" s="23" t="s">
        <v>133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25</v>
      </c>
      <c r="BK133" s="182">
        <f>ROUND(I133*H133,3)</f>
        <v>0</v>
      </c>
      <c r="BL133" s="23" t="s">
        <v>132</v>
      </c>
      <c r="BM133" s="23" t="s">
        <v>210</v>
      </c>
    </row>
    <row r="134" spans="2:47" s="1" customFormat="1" ht="13.5">
      <c r="B134" s="40"/>
      <c r="D134" s="183" t="s">
        <v>141</v>
      </c>
      <c r="F134" s="184" t="s">
        <v>211</v>
      </c>
      <c r="I134" s="185"/>
      <c r="L134" s="40"/>
      <c r="M134" s="186"/>
      <c r="N134" s="41"/>
      <c r="O134" s="41"/>
      <c r="P134" s="41"/>
      <c r="Q134" s="41"/>
      <c r="R134" s="41"/>
      <c r="S134" s="41"/>
      <c r="T134" s="69"/>
      <c r="AT134" s="23" t="s">
        <v>141</v>
      </c>
      <c r="AU134" s="23" t="s">
        <v>25</v>
      </c>
    </row>
    <row r="135" spans="2:51" s="11" customFormat="1" ht="13.5">
      <c r="B135" s="187"/>
      <c r="D135" s="183" t="s">
        <v>147</v>
      </c>
      <c r="E135" s="188" t="s">
        <v>5</v>
      </c>
      <c r="F135" s="189" t="s">
        <v>212</v>
      </c>
      <c r="H135" s="190">
        <v>1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147</v>
      </c>
      <c r="AU135" s="188" t="s">
        <v>25</v>
      </c>
      <c r="AV135" s="11" t="s">
        <v>85</v>
      </c>
      <c r="AW135" s="11" t="s">
        <v>40</v>
      </c>
      <c r="AX135" s="11" t="s">
        <v>76</v>
      </c>
      <c r="AY135" s="188" t="s">
        <v>133</v>
      </c>
    </row>
    <row r="136" spans="2:51" s="12" customFormat="1" ht="13.5">
      <c r="B136" s="195"/>
      <c r="D136" s="183" t="s">
        <v>147</v>
      </c>
      <c r="E136" s="196" t="s">
        <v>5</v>
      </c>
      <c r="F136" s="197" t="s">
        <v>149</v>
      </c>
      <c r="H136" s="198">
        <v>1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147</v>
      </c>
      <c r="AU136" s="196" t="s">
        <v>25</v>
      </c>
      <c r="AV136" s="12" t="s">
        <v>132</v>
      </c>
      <c r="AW136" s="12" t="s">
        <v>40</v>
      </c>
      <c r="AX136" s="12" t="s">
        <v>25</v>
      </c>
      <c r="AY136" s="196" t="s">
        <v>133</v>
      </c>
    </row>
    <row r="137" spans="2:63" s="10" customFormat="1" ht="37.35" customHeight="1">
      <c r="B137" s="159"/>
      <c r="D137" s="160" t="s">
        <v>75</v>
      </c>
      <c r="E137" s="161" t="s">
        <v>213</v>
      </c>
      <c r="F137" s="161" t="s">
        <v>214</v>
      </c>
      <c r="I137" s="162"/>
      <c r="J137" s="163">
        <f>BK137</f>
        <v>0</v>
      </c>
      <c r="L137" s="159"/>
      <c r="M137" s="164"/>
      <c r="N137" s="165"/>
      <c r="O137" s="165"/>
      <c r="P137" s="166">
        <f>P138</f>
        <v>0</v>
      </c>
      <c r="Q137" s="165"/>
      <c r="R137" s="166">
        <f>R138</f>
        <v>0</v>
      </c>
      <c r="S137" s="165"/>
      <c r="T137" s="167">
        <f>T138</f>
        <v>0</v>
      </c>
      <c r="AR137" s="160" t="s">
        <v>159</v>
      </c>
      <c r="AT137" s="168" t="s">
        <v>75</v>
      </c>
      <c r="AU137" s="168" t="s">
        <v>76</v>
      </c>
      <c r="AY137" s="160" t="s">
        <v>133</v>
      </c>
      <c r="BK137" s="169">
        <f>BK138</f>
        <v>0</v>
      </c>
    </row>
    <row r="138" spans="2:63" s="10" customFormat="1" ht="19.9" customHeight="1">
      <c r="B138" s="159"/>
      <c r="D138" s="160" t="s">
        <v>75</v>
      </c>
      <c r="E138" s="203" t="s">
        <v>215</v>
      </c>
      <c r="F138" s="203" t="s">
        <v>216</v>
      </c>
      <c r="I138" s="162"/>
      <c r="J138" s="204">
        <f>BK138</f>
        <v>0</v>
      </c>
      <c r="L138" s="159"/>
      <c r="M138" s="164"/>
      <c r="N138" s="165"/>
      <c r="O138" s="165"/>
      <c r="P138" s="166">
        <f>SUM(P139:P142)</f>
        <v>0</v>
      </c>
      <c r="Q138" s="165"/>
      <c r="R138" s="166">
        <f>SUM(R139:R142)</f>
        <v>0</v>
      </c>
      <c r="S138" s="165"/>
      <c r="T138" s="167">
        <f>SUM(T139:T142)</f>
        <v>0</v>
      </c>
      <c r="AR138" s="160" t="s">
        <v>159</v>
      </c>
      <c r="AT138" s="168" t="s">
        <v>75</v>
      </c>
      <c r="AU138" s="168" t="s">
        <v>25</v>
      </c>
      <c r="AY138" s="160" t="s">
        <v>133</v>
      </c>
      <c r="BK138" s="169">
        <f>SUM(BK139:BK142)</f>
        <v>0</v>
      </c>
    </row>
    <row r="139" spans="2:65" s="1" customFormat="1" ht="16.5" customHeight="1">
      <c r="B139" s="170"/>
      <c r="C139" s="171" t="s">
        <v>11</v>
      </c>
      <c r="D139" s="171" t="s">
        <v>134</v>
      </c>
      <c r="E139" s="172" t="s">
        <v>217</v>
      </c>
      <c r="F139" s="173" t="s">
        <v>218</v>
      </c>
      <c r="G139" s="174" t="s">
        <v>137</v>
      </c>
      <c r="H139" s="175">
        <v>1</v>
      </c>
      <c r="I139" s="176"/>
      <c r="J139" s="175">
        <f>ROUND(I139*H139,3)</f>
        <v>0</v>
      </c>
      <c r="K139" s="173" t="s">
        <v>138</v>
      </c>
      <c r="L139" s="40"/>
      <c r="M139" s="177" t="s">
        <v>5</v>
      </c>
      <c r="N139" s="178" t="s">
        <v>47</v>
      </c>
      <c r="O139" s="41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23" t="s">
        <v>139</v>
      </c>
      <c r="AT139" s="23" t="s">
        <v>134</v>
      </c>
      <c r="AU139" s="23" t="s">
        <v>85</v>
      </c>
      <c r="AY139" s="23" t="s">
        <v>133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25</v>
      </c>
      <c r="BK139" s="182">
        <f>ROUND(I139*H139,3)</f>
        <v>0</v>
      </c>
      <c r="BL139" s="23" t="s">
        <v>139</v>
      </c>
      <c r="BM139" s="23" t="s">
        <v>219</v>
      </c>
    </row>
    <row r="140" spans="2:47" s="1" customFormat="1" ht="13.5">
      <c r="B140" s="40"/>
      <c r="D140" s="183" t="s">
        <v>141</v>
      </c>
      <c r="F140" s="184" t="s">
        <v>220</v>
      </c>
      <c r="I140" s="185"/>
      <c r="L140" s="40"/>
      <c r="M140" s="186"/>
      <c r="N140" s="41"/>
      <c r="O140" s="41"/>
      <c r="P140" s="41"/>
      <c r="Q140" s="41"/>
      <c r="R140" s="41"/>
      <c r="S140" s="41"/>
      <c r="T140" s="69"/>
      <c r="AT140" s="23" t="s">
        <v>141</v>
      </c>
      <c r="AU140" s="23" t="s">
        <v>85</v>
      </c>
    </row>
    <row r="141" spans="2:51" s="11" customFormat="1" ht="13.5">
      <c r="B141" s="187"/>
      <c r="D141" s="183" t="s">
        <v>147</v>
      </c>
      <c r="E141" s="188" t="s">
        <v>5</v>
      </c>
      <c r="F141" s="189" t="s">
        <v>221</v>
      </c>
      <c r="H141" s="190">
        <v>1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147</v>
      </c>
      <c r="AU141" s="188" t="s">
        <v>85</v>
      </c>
      <c r="AV141" s="11" t="s">
        <v>85</v>
      </c>
      <c r="AW141" s="11" t="s">
        <v>40</v>
      </c>
      <c r="AX141" s="11" t="s">
        <v>76</v>
      </c>
      <c r="AY141" s="188" t="s">
        <v>133</v>
      </c>
    </row>
    <row r="142" spans="2:51" s="12" customFormat="1" ht="13.5">
      <c r="B142" s="195"/>
      <c r="D142" s="183" t="s">
        <v>147</v>
      </c>
      <c r="E142" s="196" t="s">
        <v>5</v>
      </c>
      <c r="F142" s="197" t="s">
        <v>149</v>
      </c>
      <c r="H142" s="198">
        <v>1</v>
      </c>
      <c r="I142" s="199"/>
      <c r="L142" s="195"/>
      <c r="M142" s="205"/>
      <c r="N142" s="206"/>
      <c r="O142" s="206"/>
      <c r="P142" s="206"/>
      <c r="Q142" s="206"/>
      <c r="R142" s="206"/>
      <c r="S142" s="206"/>
      <c r="T142" s="207"/>
      <c r="AT142" s="196" t="s">
        <v>147</v>
      </c>
      <c r="AU142" s="196" t="s">
        <v>85</v>
      </c>
      <c r="AV142" s="12" t="s">
        <v>132</v>
      </c>
      <c r="AW142" s="12" t="s">
        <v>40</v>
      </c>
      <c r="AX142" s="12" t="s">
        <v>25</v>
      </c>
      <c r="AY142" s="196" t="s">
        <v>133</v>
      </c>
    </row>
    <row r="143" spans="2:12" s="1" customFormat="1" ht="6.95" customHeight="1">
      <c r="B143" s="55"/>
      <c r="C143" s="56"/>
      <c r="D143" s="56"/>
      <c r="E143" s="56"/>
      <c r="F143" s="56"/>
      <c r="G143" s="56"/>
      <c r="H143" s="56"/>
      <c r="I143" s="126"/>
      <c r="J143" s="56"/>
      <c r="K143" s="56"/>
      <c r="L143" s="40"/>
    </row>
  </sheetData>
  <autoFilter ref="C80:K14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9"/>
  <sheetViews>
    <sheetView showGridLines="0" workbookViewId="0" topLeftCell="A1">
      <pane ySplit="1" topLeftCell="A296" activePane="bottomLeft" state="frozen"/>
      <selection pane="bottomLeft" activeCell="K228" sqref="K2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50" t="s">
        <v>99</v>
      </c>
      <c r="H1" s="350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2" t="str">
        <f>'Rekapitulace stavby'!K6</f>
        <v>Rekonstrukce PC C7, příkopu OP3 a novostavba příkopů SP3, OP2 v k.ú.Kotopeky</v>
      </c>
      <c r="F7" s="343"/>
      <c r="G7" s="343"/>
      <c r="H7" s="343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4" t="s">
        <v>222</v>
      </c>
      <c r="F9" s="345"/>
      <c r="G9" s="345"/>
      <c r="H9" s="34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06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223</v>
      </c>
      <c r="G12" s="41"/>
      <c r="H12" s="41"/>
      <c r="I12" s="106" t="s">
        <v>28</v>
      </c>
      <c r="J12" s="107" t="str">
        <f>'Rekapitulace stavby'!AN8</f>
        <v>1. 1. 2018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06" t="s">
        <v>33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06" t="s">
        <v>35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06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06" t="s">
        <v>33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35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ROUND(SUM(BE84:BE318),2)</f>
        <v>0</v>
      </c>
      <c r="G30" s="41"/>
      <c r="H30" s="41"/>
      <c r="I30" s="118">
        <v>0.21</v>
      </c>
      <c r="J30" s="117">
        <f>ROUND(ROUND((SUM(BE84:BE318)),2)*I30,2)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ROUND(SUM(BF84:BF318),2)</f>
        <v>0</v>
      </c>
      <c r="G31" s="41"/>
      <c r="H31" s="41"/>
      <c r="I31" s="118">
        <v>0.15</v>
      </c>
      <c r="J31" s="117">
        <f>ROUND(ROUND((SUM(BF84:BF318)),2)*I31,2)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ROUND(SUM(BG84:BG318),2)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ROUND(SUM(BH84:BH318),2)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ROUND(SUM(BI84:BI318),2)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2" t="str">
        <f>E7</f>
        <v>Rekonstrukce PC C7, příkopu OP3 a novostavba příkopů SP3, OP2 v k.ú.Kotopeky</v>
      </c>
      <c r="F45" s="343"/>
      <c r="G45" s="343"/>
      <c r="H45" s="343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SO 101 - Rekonstrukce polní cesty C7</v>
      </c>
      <c r="F47" s="345"/>
      <c r="G47" s="345"/>
      <c r="H47" s="34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Polní cesta C7 v k.ú.Kotopeky</v>
      </c>
      <c r="G49" s="41"/>
      <c r="H49" s="41"/>
      <c r="I49" s="106" t="s">
        <v>28</v>
      </c>
      <c r="J49" s="107" t="str">
        <f>IF(J12="","",J12)</f>
        <v>1. 1. 2018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ČR-SPÚ,Krajský pozemkový úřad pro Středočeský kraj</v>
      </c>
      <c r="G51" s="41"/>
      <c r="H51" s="41"/>
      <c r="I51" s="106" t="s">
        <v>38</v>
      </c>
      <c r="J51" s="312" t="str">
        <f>E21</f>
        <v>VDI projekt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05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224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225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9.9" customHeight="1">
      <c r="B59" s="141"/>
      <c r="C59" s="142"/>
      <c r="D59" s="143" t="s">
        <v>226</v>
      </c>
      <c r="E59" s="144"/>
      <c r="F59" s="144"/>
      <c r="G59" s="144"/>
      <c r="H59" s="144"/>
      <c r="I59" s="145"/>
      <c r="J59" s="146">
        <f>J232</f>
        <v>0</v>
      </c>
      <c r="K59" s="147"/>
    </row>
    <row r="60" spans="2:11" s="8" customFormat="1" ht="19.9" customHeight="1">
      <c r="B60" s="141"/>
      <c r="C60" s="142"/>
      <c r="D60" s="143" t="s">
        <v>227</v>
      </c>
      <c r="E60" s="144"/>
      <c r="F60" s="144"/>
      <c r="G60" s="144"/>
      <c r="H60" s="144"/>
      <c r="I60" s="145"/>
      <c r="J60" s="146">
        <f>J253</f>
        <v>0</v>
      </c>
      <c r="K60" s="147"/>
    </row>
    <row r="61" spans="2:11" s="8" customFormat="1" ht="19.9" customHeight="1">
      <c r="B61" s="141"/>
      <c r="C61" s="142"/>
      <c r="D61" s="143" t="s">
        <v>228</v>
      </c>
      <c r="E61" s="144"/>
      <c r="F61" s="144"/>
      <c r="G61" s="144"/>
      <c r="H61" s="144"/>
      <c r="I61" s="145"/>
      <c r="J61" s="146">
        <f>J297</f>
        <v>0</v>
      </c>
      <c r="K61" s="147"/>
    </row>
    <row r="62" spans="2:11" s="8" customFormat="1" ht="19.9" customHeight="1">
      <c r="B62" s="141"/>
      <c r="C62" s="142"/>
      <c r="D62" s="143" t="s">
        <v>229</v>
      </c>
      <c r="E62" s="144"/>
      <c r="F62" s="144"/>
      <c r="G62" s="144"/>
      <c r="H62" s="144"/>
      <c r="I62" s="145"/>
      <c r="J62" s="146">
        <f>J306</f>
        <v>0</v>
      </c>
      <c r="K62" s="147"/>
    </row>
    <row r="63" spans="2:11" s="7" customFormat="1" ht="24.95" customHeight="1">
      <c r="B63" s="134"/>
      <c r="C63" s="135"/>
      <c r="D63" s="136" t="s">
        <v>230</v>
      </c>
      <c r="E63" s="137"/>
      <c r="F63" s="137"/>
      <c r="G63" s="137"/>
      <c r="H63" s="137"/>
      <c r="I63" s="138"/>
      <c r="J63" s="139">
        <f>J309</f>
        <v>0</v>
      </c>
      <c r="K63" s="140"/>
    </row>
    <row r="64" spans="2:11" s="8" customFormat="1" ht="19.9" customHeight="1">
      <c r="B64" s="141"/>
      <c r="C64" s="142"/>
      <c r="D64" s="143" t="s">
        <v>231</v>
      </c>
      <c r="E64" s="144"/>
      <c r="F64" s="144"/>
      <c r="G64" s="144"/>
      <c r="H64" s="144"/>
      <c r="I64" s="145"/>
      <c r="J64" s="146">
        <f>J310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116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7" t="str">
        <f>E7</f>
        <v>Rekonstrukce PC C7, příkopu OP3 a novostavba příkopů SP3, OP2 v k.ú.Kotopeky</v>
      </c>
      <c r="F74" s="348"/>
      <c r="G74" s="348"/>
      <c r="H74" s="348"/>
      <c r="L74" s="40"/>
    </row>
    <row r="75" spans="2:12" s="1" customFormat="1" ht="14.45" customHeight="1">
      <c r="B75" s="40"/>
      <c r="C75" s="62" t="s">
        <v>104</v>
      </c>
      <c r="L75" s="40"/>
    </row>
    <row r="76" spans="2:12" s="1" customFormat="1" ht="17.25" customHeight="1">
      <c r="B76" s="40"/>
      <c r="E76" s="323" t="str">
        <f>E9</f>
        <v>SO 101 - Rekonstrukce polní cesty C7</v>
      </c>
      <c r="F76" s="349"/>
      <c r="G76" s="349"/>
      <c r="H76" s="349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26</v>
      </c>
      <c r="F78" s="148" t="str">
        <f>F12</f>
        <v>Polní cesta C7 v k.ú.Kotopeky</v>
      </c>
      <c r="I78" s="149" t="s">
        <v>28</v>
      </c>
      <c r="J78" s="66" t="str">
        <f>IF(J12="","",J12)</f>
        <v>1. 1. 2018</v>
      </c>
      <c r="L78" s="40"/>
    </row>
    <row r="79" spans="2:12" s="1" customFormat="1" ht="6.95" customHeight="1">
      <c r="B79" s="40"/>
      <c r="L79" s="40"/>
    </row>
    <row r="80" spans="2:12" s="1" customFormat="1" ht="13.5">
      <c r="B80" s="40"/>
      <c r="C80" s="62" t="s">
        <v>32</v>
      </c>
      <c r="F80" s="148" t="str">
        <f>E15</f>
        <v>ČR-SPÚ,Krajský pozemkový úřad pro Středočeský kraj</v>
      </c>
      <c r="I80" s="149" t="s">
        <v>38</v>
      </c>
      <c r="J80" s="148" t="str">
        <f>E21</f>
        <v>VDI projekt s.r.o.</v>
      </c>
      <c r="L80" s="40"/>
    </row>
    <row r="81" spans="2:12" s="1" customFormat="1" ht="14.45" customHeight="1">
      <c r="B81" s="40"/>
      <c r="C81" s="62" t="s">
        <v>36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117</v>
      </c>
      <c r="D83" s="152" t="s">
        <v>61</v>
      </c>
      <c r="E83" s="152" t="s">
        <v>57</v>
      </c>
      <c r="F83" s="152" t="s">
        <v>118</v>
      </c>
      <c r="G83" s="152" t="s">
        <v>119</v>
      </c>
      <c r="H83" s="152" t="s">
        <v>120</v>
      </c>
      <c r="I83" s="153" t="s">
        <v>121</v>
      </c>
      <c r="J83" s="152" t="s">
        <v>108</v>
      </c>
      <c r="K83" s="154" t="s">
        <v>122</v>
      </c>
      <c r="L83" s="150"/>
      <c r="M83" s="72" t="s">
        <v>123</v>
      </c>
      <c r="N83" s="73" t="s">
        <v>46</v>
      </c>
      <c r="O83" s="73" t="s">
        <v>124</v>
      </c>
      <c r="P83" s="73" t="s">
        <v>125</v>
      </c>
      <c r="Q83" s="73" t="s">
        <v>126</v>
      </c>
      <c r="R83" s="73" t="s">
        <v>127</v>
      </c>
      <c r="S83" s="73" t="s">
        <v>128</v>
      </c>
      <c r="T83" s="74" t="s">
        <v>129</v>
      </c>
    </row>
    <row r="84" spans="2:63" s="1" customFormat="1" ht="29.25" customHeight="1">
      <c r="B84" s="40"/>
      <c r="C84" s="76" t="s">
        <v>109</v>
      </c>
      <c r="J84" s="155">
        <f>BK84</f>
        <v>0</v>
      </c>
      <c r="L84" s="40"/>
      <c r="M84" s="75"/>
      <c r="N84" s="67"/>
      <c r="O84" s="67"/>
      <c r="P84" s="156">
        <f>P85+P309</f>
        <v>0</v>
      </c>
      <c r="Q84" s="67"/>
      <c r="R84" s="156">
        <f>R85+R309</f>
        <v>2335.49111673</v>
      </c>
      <c r="S84" s="67"/>
      <c r="T84" s="157">
        <f>T85+T309</f>
        <v>3.024</v>
      </c>
      <c r="AT84" s="23" t="s">
        <v>75</v>
      </c>
      <c r="AU84" s="23" t="s">
        <v>110</v>
      </c>
      <c r="BK84" s="158">
        <f>BK85+BK309</f>
        <v>0</v>
      </c>
    </row>
    <row r="85" spans="2:63" s="10" customFormat="1" ht="37.35" customHeight="1">
      <c r="B85" s="159"/>
      <c r="D85" s="160" t="s">
        <v>75</v>
      </c>
      <c r="E85" s="161" t="s">
        <v>232</v>
      </c>
      <c r="F85" s="161" t="s">
        <v>232</v>
      </c>
      <c r="I85" s="162"/>
      <c r="J85" s="163">
        <f>BK85</f>
        <v>0</v>
      </c>
      <c r="L85" s="159"/>
      <c r="M85" s="164"/>
      <c r="N85" s="165"/>
      <c r="O85" s="165"/>
      <c r="P85" s="166">
        <f>P86+P232+P253+P297+P306</f>
        <v>0</v>
      </c>
      <c r="Q85" s="165"/>
      <c r="R85" s="166">
        <f>R86+R232+R253+R297+R306</f>
        <v>2335.39299273</v>
      </c>
      <c r="S85" s="165"/>
      <c r="T85" s="167">
        <f>T86+T232+T253+T297+T306</f>
        <v>3.024</v>
      </c>
      <c r="AR85" s="160" t="s">
        <v>25</v>
      </c>
      <c r="AT85" s="168" t="s">
        <v>75</v>
      </c>
      <c r="AU85" s="168" t="s">
        <v>76</v>
      </c>
      <c r="AY85" s="160" t="s">
        <v>133</v>
      </c>
      <c r="BK85" s="169">
        <f>BK86+BK232+BK253+BK297+BK306</f>
        <v>0</v>
      </c>
    </row>
    <row r="86" spans="2:63" s="10" customFormat="1" ht="19.9" customHeight="1">
      <c r="B86" s="159"/>
      <c r="D86" s="160" t="s">
        <v>75</v>
      </c>
      <c r="E86" s="203" t="s">
        <v>25</v>
      </c>
      <c r="F86" s="203" t="s">
        <v>233</v>
      </c>
      <c r="I86" s="162"/>
      <c r="J86" s="204">
        <f>BK86</f>
        <v>0</v>
      </c>
      <c r="L86" s="159"/>
      <c r="M86" s="164"/>
      <c r="N86" s="165"/>
      <c r="O86" s="165"/>
      <c r="P86" s="166">
        <f>SUM(P87:P231)</f>
        <v>0</v>
      </c>
      <c r="Q86" s="165"/>
      <c r="R86" s="166">
        <f>SUM(R87:R231)</f>
        <v>17.36852</v>
      </c>
      <c r="S86" s="165"/>
      <c r="T86" s="167">
        <f>SUM(T87:T231)</f>
        <v>0</v>
      </c>
      <c r="AR86" s="160" t="s">
        <v>25</v>
      </c>
      <c r="AT86" s="168" t="s">
        <v>75</v>
      </c>
      <c r="AU86" s="168" t="s">
        <v>25</v>
      </c>
      <c r="AY86" s="160" t="s">
        <v>133</v>
      </c>
      <c r="BK86" s="169">
        <f>SUM(BK87:BK231)</f>
        <v>0</v>
      </c>
    </row>
    <row r="87" spans="2:65" s="1" customFormat="1" ht="25.5" customHeight="1">
      <c r="B87" s="170"/>
      <c r="C87" s="171" t="s">
        <v>25</v>
      </c>
      <c r="D87" s="171" t="s">
        <v>134</v>
      </c>
      <c r="E87" s="172" t="s">
        <v>234</v>
      </c>
      <c r="F87" s="173" t="s">
        <v>235</v>
      </c>
      <c r="G87" s="174" t="s">
        <v>236</v>
      </c>
      <c r="H87" s="175">
        <v>600</v>
      </c>
      <c r="I87" s="176"/>
      <c r="J87" s="175">
        <f>ROUND(I87*H87,3)</f>
        <v>0</v>
      </c>
      <c r="K87" s="173" t="s">
        <v>138</v>
      </c>
      <c r="L87" s="40"/>
      <c r="M87" s="177" t="s">
        <v>5</v>
      </c>
      <c r="N87" s="178" t="s">
        <v>47</v>
      </c>
      <c r="O87" s="41"/>
      <c r="P87" s="179">
        <f>O87*H87</f>
        <v>0</v>
      </c>
      <c r="Q87" s="179">
        <v>0</v>
      </c>
      <c r="R87" s="179">
        <f>Q87*H87</f>
        <v>0</v>
      </c>
      <c r="S87" s="179">
        <v>0</v>
      </c>
      <c r="T87" s="180">
        <f>S87*H87</f>
        <v>0</v>
      </c>
      <c r="AR87" s="23" t="s">
        <v>132</v>
      </c>
      <c r="AT87" s="23" t="s">
        <v>134</v>
      </c>
      <c r="AU87" s="23" t="s">
        <v>85</v>
      </c>
      <c r="AY87" s="23" t="s">
        <v>133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23" t="s">
        <v>25</v>
      </c>
      <c r="BK87" s="182">
        <f>ROUND(I87*H87,3)</f>
        <v>0</v>
      </c>
      <c r="BL87" s="23" t="s">
        <v>132</v>
      </c>
      <c r="BM87" s="23" t="s">
        <v>237</v>
      </c>
    </row>
    <row r="88" spans="2:47" s="1" customFormat="1" ht="27">
      <c r="B88" s="40"/>
      <c r="D88" s="183" t="s">
        <v>141</v>
      </c>
      <c r="F88" s="184" t="s">
        <v>238</v>
      </c>
      <c r="I88" s="185"/>
      <c r="L88" s="40"/>
      <c r="M88" s="186"/>
      <c r="N88" s="41"/>
      <c r="O88" s="41"/>
      <c r="P88" s="41"/>
      <c r="Q88" s="41"/>
      <c r="R88" s="41"/>
      <c r="S88" s="41"/>
      <c r="T88" s="69"/>
      <c r="AT88" s="23" t="s">
        <v>141</v>
      </c>
      <c r="AU88" s="23" t="s">
        <v>85</v>
      </c>
    </row>
    <row r="89" spans="2:51" s="11" customFormat="1" ht="13.5">
      <c r="B89" s="187"/>
      <c r="D89" s="183" t="s">
        <v>147</v>
      </c>
      <c r="E89" s="188" t="s">
        <v>5</v>
      </c>
      <c r="F89" s="189" t="s">
        <v>239</v>
      </c>
      <c r="H89" s="190">
        <v>600</v>
      </c>
      <c r="I89" s="191"/>
      <c r="L89" s="187"/>
      <c r="M89" s="192"/>
      <c r="N89" s="193"/>
      <c r="O89" s="193"/>
      <c r="P89" s="193"/>
      <c r="Q89" s="193"/>
      <c r="R89" s="193"/>
      <c r="S89" s="193"/>
      <c r="T89" s="194"/>
      <c r="AT89" s="188" t="s">
        <v>147</v>
      </c>
      <c r="AU89" s="188" t="s">
        <v>85</v>
      </c>
      <c r="AV89" s="11" t="s">
        <v>85</v>
      </c>
      <c r="AW89" s="11" t="s">
        <v>40</v>
      </c>
      <c r="AX89" s="11" t="s">
        <v>76</v>
      </c>
      <c r="AY89" s="188" t="s">
        <v>133</v>
      </c>
    </row>
    <row r="90" spans="2:51" s="12" customFormat="1" ht="13.5">
      <c r="B90" s="195"/>
      <c r="D90" s="183" t="s">
        <v>147</v>
      </c>
      <c r="E90" s="196" t="s">
        <v>5</v>
      </c>
      <c r="F90" s="197" t="s">
        <v>149</v>
      </c>
      <c r="H90" s="198">
        <v>600</v>
      </c>
      <c r="I90" s="199"/>
      <c r="L90" s="195"/>
      <c r="M90" s="200"/>
      <c r="N90" s="201"/>
      <c r="O90" s="201"/>
      <c r="P90" s="201"/>
      <c r="Q90" s="201"/>
      <c r="R90" s="201"/>
      <c r="S90" s="201"/>
      <c r="T90" s="202"/>
      <c r="AT90" s="196" t="s">
        <v>147</v>
      </c>
      <c r="AU90" s="196" t="s">
        <v>85</v>
      </c>
      <c r="AV90" s="12" t="s">
        <v>132</v>
      </c>
      <c r="AW90" s="12" t="s">
        <v>40</v>
      </c>
      <c r="AX90" s="12" t="s">
        <v>25</v>
      </c>
      <c r="AY90" s="196" t="s">
        <v>133</v>
      </c>
    </row>
    <row r="91" spans="2:65" s="1" customFormat="1" ht="25.5" customHeight="1">
      <c r="B91" s="170"/>
      <c r="C91" s="171" t="s">
        <v>85</v>
      </c>
      <c r="D91" s="171" t="s">
        <v>134</v>
      </c>
      <c r="E91" s="172" t="s">
        <v>240</v>
      </c>
      <c r="F91" s="173" t="s">
        <v>241</v>
      </c>
      <c r="G91" s="174" t="s">
        <v>236</v>
      </c>
      <c r="H91" s="175">
        <v>2658.47</v>
      </c>
      <c r="I91" s="176"/>
      <c r="J91" s="175">
        <f>ROUND(I91*H91,3)</f>
        <v>0</v>
      </c>
      <c r="K91" s="173" t="s">
        <v>138</v>
      </c>
      <c r="L91" s="40"/>
      <c r="M91" s="177" t="s">
        <v>5</v>
      </c>
      <c r="N91" s="178" t="s">
        <v>47</v>
      </c>
      <c r="O91" s="41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23" t="s">
        <v>132</v>
      </c>
      <c r="AT91" s="23" t="s">
        <v>134</v>
      </c>
      <c r="AU91" s="23" t="s">
        <v>85</v>
      </c>
      <c r="AY91" s="23" t="s">
        <v>133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3" t="s">
        <v>25</v>
      </c>
      <c r="BK91" s="182">
        <f>ROUND(I91*H91,3)</f>
        <v>0</v>
      </c>
      <c r="BL91" s="23" t="s">
        <v>132</v>
      </c>
      <c r="BM91" s="23" t="s">
        <v>242</v>
      </c>
    </row>
    <row r="92" spans="2:47" s="1" customFormat="1" ht="13.5">
      <c r="B92" s="40"/>
      <c r="D92" s="183" t="s">
        <v>141</v>
      </c>
      <c r="F92" s="184" t="s">
        <v>243</v>
      </c>
      <c r="I92" s="185"/>
      <c r="L92" s="40"/>
      <c r="M92" s="186"/>
      <c r="N92" s="41"/>
      <c r="O92" s="41"/>
      <c r="P92" s="41"/>
      <c r="Q92" s="41"/>
      <c r="R92" s="41"/>
      <c r="S92" s="41"/>
      <c r="T92" s="69"/>
      <c r="AT92" s="23" t="s">
        <v>141</v>
      </c>
      <c r="AU92" s="23" t="s">
        <v>85</v>
      </c>
    </row>
    <row r="93" spans="2:51" s="11" customFormat="1" ht="13.5">
      <c r="B93" s="187"/>
      <c r="D93" s="183" t="s">
        <v>147</v>
      </c>
      <c r="E93" s="188" t="s">
        <v>5</v>
      </c>
      <c r="F93" s="189" t="s">
        <v>244</v>
      </c>
      <c r="H93" s="190">
        <v>2658.47</v>
      </c>
      <c r="I93" s="191"/>
      <c r="L93" s="187"/>
      <c r="M93" s="192"/>
      <c r="N93" s="193"/>
      <c r="O93" s="193"/>
      <c r="P93" s="193"/>
      <c r="Q93" s="193"/>
      <c r="R93" s="193"/>
      <c r="S93" s="193"/>
      <c r="T93" s="194"/>
      <c r="AT93" s="188" t="s">
        <v>147</v>
      </c>
      <c r="AU93" s="188" t="s">
        <v>85</v>
      </c>
      <c r="AV93" s="11" t="s">
        <v>85</v>
      </c>
      <c r="AW93" s="11" t="s">
        <v>40</v>
      </c>
      <c r="AX93" s="11" t="s">
        <v>76</v>
      </c>
      <c r="AY93" s="188" t="s">
        <v>133</v>
      </c>
    </row>
    <row r="94" spans="2:51" s="12" customFormat="1" ht="13.5">
      <c r="B94" s="195"/>
      <c r="D94" s="183" t="s">
        <v>147</v>
      </c>
      <c r="E94" s="196" t="s">
        <v>5</v>
      </c>
      <c r="F94" s="197" t="s">
        <v>149</v>
      </c>
      <c r="H94" s="198">
        <v>2658.47</v>
      </c>
      <c r="I94" s="199"/>
      <c r="L94" s="195"/>
      <c r="M94" s="200"/>
      <c r="N94" s="201"/>
      <c r="O94" s="201"/>
      <c r="P94" s="201"/>
      <c r="Q94" s="201"/>
      <c r="R94" s="201"/>
      <c r="S94" s="201"/>
      <c r="T94" s="202"/>
      <c r="AT94" s="196" t="s">
        <v>147</v>
      </c>
      <c r="AU94" s="196" t="s">
        <v>85</v>
      </c>
      <c r="AV94" s="12" t="s">
        <v>132</v>
      </c>
      <c r="AW94" s="12" t="s">
        <v>40</v>
      </c>
      <c r="AX94" s="12" t="s">
        <v>25</v>
      </c>
      <c r="AY94" s="196" t="s">
        <v>133</v>
      </c>
    </row>
    <row r="95" spans="2:65" s="1" customFormat="1" ht="16.5" customHeight="1">
      <c r="B95" s="170"/>
      <c r="C95" s="171" t="s">
        <v>150</v>
      </c>
      <c r="D95" s="171" t="s">
        <v>134</v>
      </c>
      <c r="E95" s="172" t="s">
        <v>245</v>
      </c>
      <c r="F95" s="173" t="s">
        <v>246</v>
      </c>
      <c r="G95" s="174" t="s">
        <v>247</v>
      </c>
      <c r="H95" s="175">
        <v>4</v>
      </c>
      <c r="I95" s="176"/>
      <c r="J95" s="175">
        <f>ROUND(I95*H95,3)</f>
        <v>0</v>
      </c>
      <c r="K95" s="173" t="s">
        <v>138</v>
      </c>
      <c r="L95" s="40"/>
      <c r="M95" s="177" t="s">
        <v>5</v>
      </c>
      <c r="N95" s="178" t="s">
        <v>47</v>
      </c>
      <c r="O95" s="41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23" t="s">
        <v>132</v>
      </c>
      <c r="AT95" s="23" t="s">
        <v>134</v>
      </c>
      <c r="AU95" s="23" t="s">
        <v>85</v>
      </c>
      <c r="AY95" s="23" t="s">
        <v>133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3" t="s">
        <v>25</v>
      </c>
      <c r="BK95" s="182">
        <f>ROUND(I95*H95,3)</f>
        <v>0</v>
      </c>
      <c r="BL95" s="23" t="s">
        <v>132</v>
      </c>
      <c r="BM95" s="23" t="s">
        <v>248</v>
      </c>
    </row>
    <row r="96" spans="2:47" s="1" customFormat="1" ht="13.5">
      <c r="B96" s="40"/>
      <c r="D96" s="183" t="s">
        <v>141</v>
      </c>
      <c r="F96" s="184" t="s">
        <v>249</v>
      </c>
      <c r="I96" s="185"/>
      <c r="L96" s="40"/>
      <c r="M96" s="186"/>
      <c r="N96" s="41"/>
      <c r="O96" s="41"/>
      <c r="P96" s="41"/>
      <c r="Q96" s="41"/>
      <c r="R96" s="41"/>
      <c r="S96" s="41"/>
      <c r="T96" s="69"/>
      <c r="AT96" s="23" t="s">
        <v>141</v>
      </c>
      <c r="AU96" s="23" t="s">
        <v>85</v>
      </c>
    </row>
    <row r="97" spans="2:51" s="13" customFormat="1" ht="13.5">
      <c r="B97" s="208"/>
      <c r="D97" s="183" t="s">
        <v>147</v>
      </c>
      <c r="E97" s="209" t="s">
        <v>5</v>
      </c>
      <c r="F97" s="210" t="s">
        <v>250</v>
      </c>
      <c r="H97" s="209" t="s">
        <v>5</v>
      </c>
      <c r="I97" s="211"/>
      <c r="L97" s="208"/>
      <c r="M97" s="212"/>
      <c r="N97" s="213"/>
      <c r="O97" s="213"/>
      <c r="P97" s="213"/>
      <c r="Q97" s="213"/>
      <c r="R97" s="213"/>
      <c r="S97" s="213"/>
      <c r="T97" s="214"/>
      <c r="AT97" s="209" t="s">
        <v>147</v>
      </c>
      <c r="AU97" s="209" t="s">
        <v>85</v>
      </c>
      <c r="AV97" s="13" t="s">
        <v>25</v>
      </c>
      <c r="AW97" s="13" t="s">
        <v>40</v>
      </c>
      <c r="AX97" s="13" t="s">
        <v>76</v>
      </c>
      <c r="AY97" s="209" t="s">
        <v>133</v>
      </c>
    </row>
    <row r="98" spans="2:51" s="11" customFormat="1" ht="13.5">
      <c r="B98" s="187"/>
      <c r="D98" s="183" t="s">
        <v>147</v>
      </c>
      <c r="E98" s="188" t="s">
        <v>5</v>
      </c>
      <c r="F98" s="189" t="s">
        <v>251</v>
      </c>
      <c r="H98" s="190">
        <v>2</v>
      </c>
      <c r="I98" s="191"/>
      <c r="L98" s="187"/>
      <c r="M98" s="192"/>
      <c r="N98" s="193"/>
      <c r="O98" s="193"/>
      <c r="P98" s="193"/>
      <c r="Q98" s="193"/>
      <c r="R98" s="193"/>
      <c r="S98" s="193"/>
      <c r="T98" s="194"/>
      <c r="AT98" s="188" t="s">
        <v>147</v>
      </c>
      <c r="AU98" s="188" t="s">
        <v>85</v>
      </c>
      <c r="AV98" s="11" t="s">
        <v>85</v>
      </c>
      <c r="AW98" s="11" t="s">
        <v>40</v>
      </c>
      <c r="AX98" s="11" t="s">
        <v>76</v>
      </c>
      <c r="AY98" s="188" t="s">
        <v>133</v>
      </c>
    </row>
    <row r="99" spans="2:51" s="11" customFormat="1" ht="13.5">
      <c r="B99" s="187"/>
      <c r="D99" s="183" t="s">
        <v>147</v>
      </c>
      <c r="E99" s="188" t="s">
        <v>5</v>
      </c>
      <c r="F99" s="189" t="s">
        <v>252</v>
      </c>
      <c r="H99" s="190">
        <v>2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147</v>
      </c>
      <c r="AU99" s="188" t="s">
        <v>85</v>
      </c>
      <c r="AV99" s="11" t="s">
        <v>85</v>
      </c>
      <c r="AW99" s="11" t="s">
        <v>40</v>
      </c>
      <c r="AX99" s="11" t="s">
        <v>76</v>
      </c>
      <c r="AY99" s="188" t="s">
        <v>133</v>
      </c>
    </row>
    <row r="100" spans="2:51" s="12" customFormat="1" ht="13.5">
      <c r="B100" s="195"/>
      <c r="D100" s="183" t="s">
        <v>147</v>
      </c>
      <c r="E100" s="196" t="s">
        <v>5</v>
      </c>
      <c r="F100" s="197" t="s">
        <v>149</v>
      </c>
      <c r="H100" s="198">
        <v>4</v>
      </c>
      <c r="I100" s="199"/>
      <c r="L100" s="195"/>
      <c r="M100" s="200"/>
      <c r="N100" s="201"/>
      <c r="O100" s="201"/>
      <c r="P100" s="201"/>
      <c r="Q100" s="201"/>
      <c r="R100" s="201"/>
      <c r="S100" s="201"/>
      <c r="T100" s="202"/>
      <c r="AT100" s="196" t="s">
        <v>147</v>
      </c>
      <c r="AU100" s="196" t="s">
        <v>85</v>
      </c>
      <c r="AV100" s="12" t="s">
        <v>132</v>
      </c>
      <c r="AW100" s="12" t="s">
        <v>40</v>
      </c>
      <c r="AX100" s="12" t="s">
        <v>25</v>
      </c>
      <c r="AY100" s="196" t="s">
        <v>133</v>
      </c>
    </row>
    <row r="101" spans="2:65" s="1" customFormat="1" ht="16.5" customHeight="1">
      <c r="B101" s="170"/>
      <c r="C101" s="171" t="s">
        <v>132</v>
      </c>
      <c r="D101" s="171" t="s">
        <v>134</v>
      </c>
      <c r="E101" s="172" t="s">
        <v>253</v>
      </c>
      <c r="F101" s="173" t="s">
        <v>254</v>
      </c>
      <c r="G101" s="174" t="s">
        <v>247</v>
      </c>
      <c r="H101" s="175">
        <v>4</v>
      </c>
      <c r="I101" s="176"/>
      <c r="J101" s="175">
        <f>ROUND(I101*H101,3)</f>
        <v>0</v>
      </c>
      <c r="K101" s="173" t="s">
        <v>138</v>
      </c>
      <c r="L101" s="40"/>
      <c r="M101" s="177" t="s">
        <v>5</v>
      </c>
      <c r="N101" s="178" t="s">
        <v>47</v>
      </c>
      <c r="O101" s="41"/>
      <c r="P101" s="179">
        <f>O101*H101</f>
        <v>0</v>
      </c>
      <c r="Q101" s="179">
        <v>5E-05</v>
      </c>
      <c r="R101" s="179">
        <f>Q101*H101</f>
        <v>0.0002</v>
      </c>
      <c r="S101" s="179">
        <v>0</v>
      </c>
      <c r="T101" s="180">
        <f>S101*H101</f>
        <v>0</v>
      </c>
      <c r="AR101" s="23" t="s">
        <v>132</v>
      </c>
      <c r="AT101" s="23" t="s">
        <v>134</v>
      </c>
      <c r="AU101" s="23" t="s">
        <v>85</v>
      </c>
      <c r="AY101" s="23" t="s">
        <v>133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3" t="s">
        <v>25</v>
      </c>
      <c r="BK101" s="182">
        <f>ROUND(I101*H101,3)</f>
        <v>0</v>
      </c>
      <c r="BL101" s="23" t="s">
        <v>132</v>
      </c>
      <c r="BM101" s="23" t="s">
        <v>255</v>
      </c>
    </row>
    <row r="102" spans="2:47" s="1" customFormat="1" ht="27">
      <c r="B102" s="40"/>
      <c r="D102" s="183" t="s">
        <v>141</v>
      </c>
      <c r="F102" s="184" t="s">
        <v>256</v>
      </c>
      <c r="I102" s="185"/>
      <c r="L102" s="40"/>
      <c r="M102" s="186"/>
      <c r="N102" s="41"/>
      <c r="O102" s="41"/>
      <c r="P102" s="41"/>
      <c r="Q102" s="41"/>
      <c r="R102" s="41"/>
      <c r="S102" s="41"/>
      <c r="T102" s="69"/>
      <c r="AT102" s="23" t="s">
        <v>141</v>
      </c>
      <c r="AU102" s="23" t="s">
        <v>85</v>
      </c>
    </row>
    <row r="103" spans="2:51" s="11" customFormat="1" ht="13.5">
      <c r="B103" s="187"/>
      <c r="D103" s="183" t="s">
        <v>147</v>
      </c>
      <c r="E103" s="188" t="s">
        <v>5</v>
      </c>
      <c r="F103" s="189" t="s">
        <v>257</v>
      </c>
      <c r="H103" s="190">
        <v>4</v>
      </c>
      <c r="I103" s="191"/>
      <c r="L103" s="187"/>
      <c r="M103" s="192"/>
      <c r="N103" s="193"/>
      <c r="O103" s="193"/>
      <c r="P103" s="193"/>
      <c r="Q103" s="193"/>
      <c r="R103" s="193"/>
      <c r="S103" s="193"/>
      <c r="T103" s="194"/>
      <c r="AT103" s="188" t="s">
        <v>147</v>
      </c>
      <c r="AU103" s="188" t="s">
        <v>85</v>
      </c>
      <c r="AV103" s="11" t="s">
        <v>85</v>
      </c>
      <c r="AW103" s="11" t="s">
        <v>40</v>
      </c>
      <c r="AX103" s="11" t="s">
        <v>76</v>
      </c>
      <c r="AY103" s="188" t="s">
        <v>133</v>
      </c>
    </row>
    <row r="104" spans="2:51" s="12" customFormat="1" ht="13.5">
      <c r="B104" s="195"/>
      <c r="D104" s="183" t="s">
        <v>147</v>
      </c>
      <c r="E104" s="196" t="s">
        <v>5</v>
      </c>
      <c r="F104" s="197" t="s">
        <v>149</v>
      </c>
      <c r="H104" s="198">
        <v>4</v>
      </c>
      <c r="I104" s="199"/>
      <c r="L104" s="195"/>
      <c r="M104" s="200"/>
      <c r="N104" s="201"/>
      <c r="O104" s="201"/>
      <c r="P104" s="201"/>
      <c r="Q104" s="201"/>
      <c r="R104" s="201"/>
      <c r="S104" s="201"/>
      <c r="T104" s="202"/>
      <c r="AT104" s="196" t="s">
        <v>147</v>
      </c>
      <c r="AU104" s="196" t="s">
        <v>85</v>
      </c>
      <c r="AV104" s="12" t="s">
        <v>132</v>
      </c>
      <c r="AW104" s="12" t="s">
        <v>40</v>
      </c>
      <c r="AX104" s="12" t="s">
        <v>25</v>
      </c>
      <c r="AY104" s="196" t="s">
        <v>133</v>
      </c>
    </row>
    <row r="105" spans="2:65" s="1" customFormat="1" ht="16.5" customHeight="1">
      <c r="B105" s="170"/>
      <c r="C105" s="171" t="s">
        <v>159</v>
      </c>
      <c r="D105" s="171" t="s">
        <v>134</v>
      </c>
      <c r="E105" s="172" t="s">
        <v>258</v>
      </c>
      <c r="F105" s="173" t="s">
        <v>259</v>
      </c>
      <c r="G105" s="174" t="s">
        <v>260</v>
      </c>
      <c r="H105" s="175">
        <v>2.4</v>
      </c>
      <c r="I105" s="176"/>
      <c r="J105" s="175">
        <f>ROUND(I105*H105,3)</f>
        <v>0</v>
      </c>
      <c r="K105" s="173" t="s">
        <v>138</v>
      </c>
      <c r="L105" s="40"/>
      <c r="M105" s="177" t="s">
        <v>5</v>
      </c>
      <c r="N105" s="178" t="s">
        <v>47</v>
      </c>
      <c r="O105" s="41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23" t="s">
        <v>132</v>
      </c>
      <c r="AT105" s="23" t="s">
        <v>134</v>
      </c>
      <c r="AU105" s="23" t="s">
        <v>85</v>
      </c>
      <c r="AY105" s="23" t="s">
        <v>133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25</v>
      </c>
      <c r="BK105" s="182">
        <f>ROUND(I105*H105,3)</f>
        <v>0</v>
      </c>
      <c r="BL105" s="23" t="s">
        <v>132</v>
      </c>
      <c r="BM105" s="23" t="s">
        <v>261</v>
      </c>
    </row>
    <row r="106" spans="2:47" s="1" customFormat="1" ht="27">
      <c r="B106" s="40"/>
      <c r="D106" s="183" t="s">
        <v>141</v>
      </c>
      <c r="F106" s="184" t="s">
        <v>262</v>
      </c>
      <c r="I106" s="185"/>
      <c r="L106" s="40"/>
      <c r="M106" s="186"/>
      <c r="N106" s="41"/>
      <c r="O106" s="41"/>
      <c r="P106" s="41"/>
      <c r="Q106" s="41"/>
      <c r="R106" s="41"/>
      <c r="S106" s="41"/>
      <c r="T106" s="69"/>
      <c r="AT106" s="23" t="s">
        <v>141</v>
      </c>
      <c r="AU106" s="23" t="s">
        <v>85</v>
      </c>
    </row>
    <row r="107" spans="2:51" s="11" customFormat="1" ht="13.5">
      <c r="B107" s="187"/>
      <c r="D107" s="183" t="s">
        <v>147</v>
      </c>
      <c r="E107" s="188" t="s">
        <v>5</v>
      </c>
      <c r="F107" s="189" t="s">
        <v>263</v>
      </c>
      <c r="H107" s="190">
        <v>2.4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88" t="s">
        <v>147</v>
      </c>
      <c r="AU107" s="188" t="s">
        <v>85</v>
      </c>
      <c r="AV107" s="11" t="s">
        <v>85</v>
      </c>
      <c r="AW107" s="11" t="s">
        <v>40</v>
      </c>
      <c r="AX107" s="11" t="s">
        <v>76</v>
      </c>
      <c r="AY107" s="188" t="s">
        <v>133</v>
      </c>
    </row>
    <row r="108" spans="2:51" s="12" customFormat="1" ht="13.5">
      <c r="B108" s="195"/>
      <c r="D108" s="183" t="s">
        <v>147</v>
      </c>
      <c r="E108" s="196" t="s">
        <v>5</v>
      </c>
      <c r="F108" s="197" t="s">
        <v>149</v>
      </c>
      <c r="H108" s="198">
        <v>2.4</v>
      </c>
      <c r="I108" s="199"/>
      <c r="L108" s="195"/>
      <c r="M108" s="200"/>
      <c r="N108" s="201"/>
      <c r="O108" s="201"/>
      <c r="P108" s="201"/>
      <c r="Q108" s="201"/>
      <c r="R108" s="201"/>
      <c r="S108" s="201"/>
      <c r="T108" s="202"/>
      <c r="AT108" s="196" t="s">
        <v>147</v>
      </c>
      <c r="AU108" s="196" t="s">
        <v>85</v>
      </c>
      <c r="AV108" s="12" t="s">
        <v>132</v>
      </c>
      <c r="AW108" s="12" t="s">
        <v>40</v>
      </c>
      <c r="AX108" s="12" t="s">
        <v>25</v>
      </c>
      <c r="AY108" s="196" t="s">
        <v>133</v>
      </c>
    </row>
    <row r="109" spans="2:65" s="1" customFormat="1" ht="25.5" customHeight="1">
      <c r="B109" s="170"/>
      <c r="C109" s="215" t="s">
        <v>166</v>
      </c>
      <c r="D109" s="215" t="s">
        <v>264</v>
      </c>
      <c r="E109" s="216" t="s">
        <v>265</v>
      </c>
      <c r="F109" s="217" t="s">
        <v>266</v>
      </c>
      <c r="G109" s="218" t="s">
        <v>247</v>
      </c>
      <c r="H109" s="219">
        <v>4</v>
      </c>
      <c r="I109" s="220"/>
      <c r="J109" s="219">
        <f>ROUND(I109*H109,3)</f>
        <v>0</v>
      </c>
      <c r="K109" s="217" t="s">
        <v>5</v>
      </c>
      <c r="L109" s="221"/>
      <c r="M109" s="222" t="s">
        <v>5</v>
      </c>
      <c r="N109" s="223" t="s">
        <v>47</v>
      </c>
      <c r="O109" s="41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23" t="s">
        <v>176</v>
      </c>
      <c r="AT109" s="23" t="s">
        <v>264</v>
      </c>
      <c r="AU109" s="23" t="s">
        <v>85</v>
      </c>
      <c r="AY109" s="23" t="s">
        <v>133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3" t="s">
        <v>25</v>
      </c>
      <c r="BK109" s="182">
        <f>ROUND(I109*H109,3)</f>
        <v>0</v>
      </c>
      <c r="BL109" s="23" t="s">
        <v>132</v>
      </c>
      <c r="BM109" s="23" t="s">
        <v>267</v>
      </c>
    </row>
    <row r="110" spans="2:47" s="1" customFormat="1" ht="13.5">
      <c r="B110" s="40"/>
      <c r="D110" s="183" t="s">
        <v>141</v>
      </c>
      <c r="F110" s="184" t="s">
        <v>268</v>
      </c>
      <c r="I110" s="185"/>
      <c r="L110" s="40"/>
      <c r="M110" s="186"/>
      <c r="N110" s="41"/>
      <c r="O110" s="41"/>
      <c r="P110" s="41"/>
      <c r="Q110" s="41"/>
      <c r="R110" s="41"/>
      <c r="S110" s="41"/>
      <c r="T110" s="69"/>
      <c r="AT110" s="23" t="s">
        <v>141</v>
      </c>
      <c r="AU110" s="23" t="s">
        <v>85</v>
      </c>
    </row>
    <row r="111" spans="2:51" s="11" customFormat="1" ht="13.5">
      <c r="B111" s="187"/>
      <c r="D111" s="183" t="s">
        <v>147</v>
      </c>
      <c r="E111" s="188" t="s">
        <v>5</v>
      </c>
      <c r="F111" s="189" t="s">
        <v>269</v>
      </c>
      <c r="H111" s="190">
        <v>4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147</v>
      </c>
      <c r="AU111" s="188" t="s">
        <v>85</v>
      </c>
      <c r="AV111" s="11" t="s">
        <v>85</v>
      </c>
      <c r="AW111" s="11" t="s">
        <v>40</v>
      </c>
      <c r="AX111" s="11" t="s">
        <v>76</v>
      </c>
      <c r="AY111" s="188" t="s">
        <v>133</v>
      </c>
    </row>
    <row r="112" spans="2:51" s="12" customFormat="1" ht="13.5">
      <c r="B112" s="195"/>
      <c r="D112" s="183" t="s">
        <v>147</v>
      </c>
      <c r="E112" s="196" t="s">
        <v>5</v>
      </c>
      <c r="F112" s="197" t="s">
        <v>149</v>
      </c>
      <c r="H112" s="198">
        <v>4</v>
      </c>
      <c r="I112" s="199"/>
      <c r="L112" s="195"/>
      <c r="M112" s="200"/>
      <c r="N112" s="201"/>
      <c r="O112" s="201"/>
      <c r="P112" s="201"/>
      <c r="Q112" s="201"/>
      <c r="R112" s="201"/>
      <c r="S112" s="201"/>
      <c r="T112" s="202"/>
      <c r="AT112" s="196" t="s">
        <v>147</v>
      </c>
      <c r="AU112" s="196" t="s">
        <v>85</v>
      </c>
      <c r="AV112" s="12" t="s">
        <v>132</v>
      </c>
      <c r="AW112" s="12" t="s">
        <v>40</v>
      </c>
      <c r="AX112" s="12" t="s">
        <v>25</v>
      </c>
      <c r="AY112" s="196" t="s">
        <v>133</v>
      </c>
    </row>
    <row r="113" spans="2:65" s="1" customFormat="1" ht="16.5" customHeight="1">
      <c r="B113" s="170"/>
      <c r="C113" s="171" t="s">
        <v>171</v>
      </c>
      <c r="D113" s="171" t="s">
        <v>134</v>
      </c>
      <c r="E113" s="172" t="s">
        <v>270</v>
      </c>
      <c r="F113" s="173" t="s">
        <v>271</v>
      </c>
      <c r="G113" s="174" t="s">
        <v>260</v>
      </c>
      <c r="H113" s="175">
        <v>263.874</v>
      </c>
      <c r="I113" s="176"/>
      <c r="J113" s="175">
        <f>ROUND(I113*H113,3)</f>
        <v>0</v>
      </c>
      <c r="K113" s="173" t="s">
        <v>138</v>
      </c>
      <c r="L113" s="40"/>
      <c r="M113" s="177" t="s">
        <v>5</v>
      </c>
      <c r="N113" s="178" t="s">
        <v>47</v>
      </c>
      <c r="O113" s="41"/>
      <c r="P113" s="179">
        <f>O113*H113</f>
        <v>0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AR113" s="23" t="s">
        <v>132</v>
      </c>
      <c r="AT113" s="23" t="s">
        <v>134</v>
      </c>
      <c r="AU113" s="23" t="s">
        <v>85</v>
      </c>
      <c r="AY113" s="23" t="s">
        <v>133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3" t="s">
        <v>25</v>
      </c>
      <c r="BK113" s="182">
        <f>ROUND(I113*H113,3)</f>
        <v>0</v>
      </c>
      <c r="BL113" s="23" t="s">
        <v>132</v>
      </c>
      <c r="BM113" s="23" t="s">
        <v>272</v>
      </c>
    </row>
    <row r="114" spans="2:47" s="1" customFormat="1" ht="27">
      <c r="B114" s="40"/>
      <c r="D114" s="183" t="s">
        <v>141</v>
      </c>
      <c r="F114" s="184" t="s">
        <v>273</v>
      </c>
      <c r="I114" s="185"/>
      <c r="L114" s="40"/>
      <c r="M114" s="186"/>
      <c r="N114" s="41"/>
      <c r="O114" s="41"/>
      <c r="P114" s="41"/>
      <c r="Q114" s="41"/>
      <c r="R114" s="41"/>
      <c r="S114" s="41"/>
      <c r="T114" s="69"/>
      <c r="AT114" s="23" t="s">
        <v>141</v>
      </c>
      <c r="AU114" s="23" t="s">
        <v>85</v>
      </c>
    </row>
    <row r="115" spans="2:51" s="11" customFormat="1" ht="13.5">
      <c r="B115" s="187"/>
      <c r="D115" s="183" t="s">
        <v>147</v>
      </c>
      <c r="E115" s="188" t="s">
        <v>5</v>
      </c>
      <c r="F115" s="189" t="s">
        <v>274</v>
      </c>
      <c r="H115" s="190">
        <v>263.874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147</v>
      </c>
      <c r="AU115" s="188" t="s">
        <v>85</v>
      </c>
      <c r="AV115" s="11" t="s">
        <v>85</v>
      </c>
      <c r="AW115" s="11" t="s">
        <v>40</v>
      </c>
      <c r="AX115" s="11" t="s">
        <v>76</v>
      </c>
      <c r="AY115" s="188" t="s">
        <v>133</v>
      </c>
    </row>
    <row r="116" spans="2:51" s="12" customFormat="1" ht="13.5">
      <c r="B116" s="195"/>
      <c r="D116" s="183" t="s">
        <v>147</v>
      </c>
      <c r="E116" s="196" t="s">
        <v>5</v>
      </c>
      <c r="F116" s="197" t="s">
        <v>149</v>
      </c>
      <c r="H116" s="198">
        <v>263.874</v>
      </c>
      <c r="I116" s="199"/>
      <c r="L116" s="195"/>
      <c r="M116" s="200"/>
      <c r="N116" s="201"/>
      <c r="O116" s="201"/>
      <c r="P116" s="201"/>
      <c r="Q116" s="201"/>
      <c r="R116" s="201"/>
      <c r="S116" s="201"/>
      <c r="T116" s="202"/>
      <c r="AT116" s="196" t="s">
        <v>147</v>
      </c>
      <c r="AU116" s="196" t="s">
        <v>85</v>
      </c>
      <c r="AV116" s="12" t="s">
        <v>132</v>
      </c>
      <c r="AW116" s="12" t="s">
        <v>40</v>
      </c>
      <c r="AX116" s="12" t="s">
        <v>25</v>
      </c>
      <c r="AY116" s="196" t="s">
        <v>133</v>
      </c>
    </row>
    <row r="117" spans="2:65" s="1" customFormat="1" ht="25.5" customHeight="1">
      <c r="B117" s="170"/>
      <c r="C117" s="171" t="s">
        <v>176</v>
      </c>
      <c r="D117" s="171" t="s">
        <v>134</v>
      </c>
      <c r="E117" s="172" t="s">
        <v>275</v>
      </c>
      <c r="F117" s="173" t="s">
        <v>276</v>
      </c>
      <c r="G117" s="174" t="s">
        <v>260</v>
      </c>
      <c r="H117" s="175">
        <v>968.065</v>
      </c>
      <c r="I117" s="176"/>
      <c r="J117" s="175">
        <f>ROUND(I117*H117,3)</f>
        <v>0</v>
      </c>
      <c r="K117" s="173" t="s">
        <v>138</v>
      </c>
      <c r="L117" s="40"/>
      <c r="M117" s="177" t="s">
        <v>5</v>
      </c>
      <c r="N117" s="178" t="s">
        <v>47</v>
      </c>
      <c r="O117" s="41"/>
      <c r="P117" s="179">
        <f>O117*H117</f>
        <v>0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AR117" s="23" t="s">
        <v>132</v>
      </c>
      <c r="AT117" s="23" t="s">
        <v>134</v>
      </c>
      <c r="AU117" s="23" t="s">
        <v>85</v>
      </c>
      <c r="AY117" s="23" t="s">
        <v>133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3" t="s">
        <v>25</v>
      </c>
      <c r="BK117" s="182">
        <f>ROUND(I117*H117,3)</f>
        <v>0</v>
      </c>
      <c r="BL117" s="23" t="s">
        <v>132</v>
      </c>
      <c r="BM117" s="23" t="s">
        <v>277</v>
      </c>
    </row>
    <row r="118" spans="2:47" s="1" customFormat="1" ht="40.5">
      <c r="B118" s="40"/>
      <c r="D118" s="183" t="s">
        <v>141</v>
      </c>
      <c r="F118" s="184" t="s">
        <v>278</v>
      </c>
      <c r="I118" s="185"/>
      <c r="L118" s="40"/>
      <c r="M118" s="186"/>
      <c r="N118" s="41"/>
      <c r="O118" s="41"/>
      <c r="P118" s="41"/>
      <c r="Q118" s="41"/>
      <c r="R118" s="41"/>
      <c r="S118" s="41"/>
      <c r="T118" s="69"/>
      <c r="AT118" s="23" t="s">
        <v>141</v>
      </c>
      <c r="AU118" s="23" t="s">
        <v>85</v>
      </c>
    </row>
    <row r="119" spans="2:51" s="11" customFormat="1" ht="13.5">
      <c r="B119" s="187"/>
      <c r="D119" s="183" t="s">
        <v>147</v>
      </c>
      <c r="E119" s="188" t="s">
        <v>5</v>
      </c>
      <c r="F119" s="189" t="s">
        <v>279</v>
      </c>
      <c r="H119" s="190">
        <v>506.76</v>
      </c>
      <c r="I119" s="191"/>
      <c r="L119" s="187"/>
      <c r="M119" s="192"/>
      <c r="N119" s="193"/>
      <c r="O119" s="193"/>
      <c r="P119" s="193"/>
      <c r="Q119" s="193"/>
      <c r="R119" s="193"/>
      <c r="S119" s="193"/>
      <c r="T119" s="194"/>
      <c r="AT119" s="188" t="s">
        <v>147</v>
      </c>
      <c r="AU119" s="188" t="s">
        <v>85</v>
      </c>
      <c r="AV119" s="11" t="s">
        <v>85</v>
      </c>
      <c r="AW119" s="11" t="s">
        <v>40</v>
      </c>
      <c r="AX119" s="11" t="s">
        <v>76</v>
      </c>
      <c r="AY119" s="188" t="s">
        <v>133</v>
      </c>
    </row>
    <row r="120" spans="2:51" s="11" customFormat="1" ht="13.5">
      <c r="B120" s="187"/>
      <c r="D120" s="183" t="s">
        <v>147</v>
      </c>
      <c r="E120" s="188" t="s">
        <v>5</v>
      </c>
      <c r="F120" s="189" t="s">
        <v>280</v>
      </c>
      <c r="H120" s="190">
        <v>461.305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147</v>
      </c>
      <c r="AU120" s="188" t="s">
        <v>85</v>
      </c>
      <c r="AV120" s="11" t="s">
        <v>85</v>
      </c>
      <c r="AW120" s="11" t="s">
        <v>40</v>
      </c>
      <c r="AX120" s="11" t="s">
        <v>76</v>
      </c>
      <c r="AY120" s="188" t="s">
        <v>133</v>
      </c>
    </row>
    <row r="121" spans="2:51" s="12" customFormat="1" ht="13.5">
      <c r="B121" s="195"/>
      <c r="D121" s="183" t="s">
        <v>147</v>
      </c>
      <c r="E121" s="196" t="s">
        <v>5</v>
      </c>
      <c r="F121" s="197" t="s">
        <v>149</v>
      </c>
      <c r="H121" s="198">
        <v>968.065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147</v>
      </c>
      <c r="AU121" s="196" t="s">
        <v>85</v>
      </c>
      <c r="AV121" s="12" t="s">
        <v>132</v>
      </c>
      <c r="AW121" s="12" t="s">
        <v>40</v>
      </c>
      <c r="AX121" s="12" t="s">
        <v>25</v>
      </c>
      <c r="AY121" s="196" t="s">
        <v>133</v>
      </c>
    </row>
    <row r="122" spans="2:65" s="1" customFormat="1" ht="25.5" customHeight="1">
      <c r="B122" s="170"/>
      <c r="C122" s="171" t="s">
        <v>181</v>
      </c>
      <c r="D122" s="171" t="s">
        <v>134</v>
      </c>
      <c r="E122" s="172" t="s">
        <v>281</v>
      </c>
      <c r="F122" s="173" t="s">
        <v>282</v>
      </c>
      <c r="G122" s="174" t="s">
        <v>260</v>
      </c>
      <c r="H122" s="175">
        <v>968.065</v>
      </c>
      <c r="I122" s="176"/>
      <c r="J122" s="175">
        <f>ROUND(I122*H122,3)</f>
        <v>0</v>
      </c>
      <c r="K122" s="173" t="s">
        <v>138</v>
      </c>
      <c r="L122" s="40"/>
      <c r="M122" s="177" t="s">
        <v>5</v>
      </c>
      <c r="N122" s="178" t="s">
        <v>47</v>
      </c>
      <c r="O122" s="41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AR122" s="23" t="s">
        <v>132</v>
      </c>
      <c r="AT122" s="23" t="s">
        <v>134</v>
      </c>
      <c r="AU122" s="23" t="s">
        <v>85</v>
      </c>
      <c r="AY122" s="23" t="s">
        <v>133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3" t="s">
        <v>25</v>
      </c>
      <c r="BK122" s="182">
        <f>ROUND(I122*H122,3)</f>
        <v>0</v>
      </c>
      <c r="BL122" s="23" t="s">
        <v>132</v>
      </c>
      <c r="BM122" s="23" t="s">
        <v>283</v>
      </c>
    </row>
    <row r="123" spans="2:47" s="1" customFormat="1" ht="40.5">
      <c r="B123" s="40"/>
      <c r="D123" s="183" t="s">
        <v>141</v>
      </c>
      <c r="F123" s="184" t="s">
        <v>284</v>
      </c>
      <c r="I123" s="185"/>
      <c r="L123" s="40"/>
      <c r="M123" s="186"/>
      <c r="N123" s="41"/>
      <c r="O123" s="41"/>
      <c r="P123" s="41"/>
      <c r="Q123" s="41"/>
      <c r="R123" s="41"/>
      <c r="S123" s="41"/>
      <c r="T123" s="69"/>
      <c r="AT123" s="23" t="s">
        <v>141</v>
      </c>
      <c r="AU123" s="23" t="s">
        <v>85</v>
      </c>
    </row>
    <row r="124" spans="2:51" s="11" customFormat="1" ht="13.5">
      <c r="B124" s="187"/>
      <c r="D124" s="183" t="s">
        <v>147</v>
      </c>
      <c r="E124" s="188" t="s">
        <v>5</v>
      </c>
      <c r="F124" s="189" t="s">
        <v>285</v>
      </c>
      <c r="H124" s="190">
        <v>968.065</v>
      </c>
      <c r="I124" s="191"/>
      <c r="L124" s="187"/>
      <c r="M124" s="192"/>
      <c r="N124" s="193"/>
      <c r="O124" s="193"/>
      <c r="P124" s="193"/>
      <c r="Q124" s="193"/>
      <c r="R124" s="193"/>
      <c r="S124" s="193"/>
      <c r="T124" s="194"/>
      <c r="AT124" s="188" t="s">
        <v>147</v>
      </c>
      <c r="AU124" s="188" t="s">
        <v>85</v>
      </c>
      <c r="AV124" s="11" t="s">
        <v>85</v>
      </c>
      <c r="AW124" s="11" t="s">
        <v>40</v>
      </c>
      <c r="AX124" s="11" t="s">
        <v>76</v>
      </c>
      <c r="AY124" s="188" t="s">
        <v>133</v>
      </c>
    </row>
    <row r="125" spans="2:51" s="12" customFormat="1" ht="13.5">
      <c r="B125" s="195"/>
      <c r="D125" s="183" t="s">
        <v>147</v>
      </c>
      <c r="E125" s="196" t="s">
        <v>5</v>
      </c>
      <c r="F125" s="197" t="s">
        <v>149</v>
      </c>
      <c r="H125" s="198">
        <v>968.065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147</v>
      </c>
      <c r="AU125" s="196" t="s">
        <v>85</v>
      </c>
      <c r="AV125" s="12" t="s">
        <v>132</v>
      </c>
      <c r="AW125" s="12" t="s">
        <v>40</v>
      </c>
      <c r="AX125" s="12" t="s">
        <v>25</v>
      </c>
      <c r="AY125" s="196" t="s">
        <v>133</v>
      </c>
    </row>
    <row r="126" spans="2:65" s="1" customFormat="1" ht="25.5" customHeight="1">
      <c r="B126" s="170"/>
      <c r="C126" s="171" t="s">
        <v>30</v>
      </c>
      <c r="D126" s="171" t="s">
        <v>134</v>
      </c>
      <c r="E126" s="172" t="s">
        <v>286</v>
      </c>
      <c r="F126" s="173" t="s">
        <v>287</v>
      </c>
      <c r="G126" s="174" t="s">
        <v>247</v>
      </c>
      <c r="H126" s="175">
        <v>4</v>
      </c>
      <c r="I126" s="176"/>
      <c r="J126" s="175">
        <f>ROUND(I126*H126,3)</f>
        <v>0</v>
      </c>
      <c r="K126" s="173" t="s">
        <v>138</v>
      </c>
      <c r="L126" s="40"/>
      <c r="M126" s="177" t="s">
        <v>5</v>
      </c>
      <c r="N126" s="178" t="s">
        <v>47</v>
      </c>
      <c r="O126" s="41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23" t="s">
        <v>132</v>
      </c>
      <c r="AT126" s="23" t="s">
        <v>134</v>
      </c>
      <c r="AU126" s="23" t="s">
        <v>85</v>
      </c>
      <c r="AY126" s="23" t="s">
        <v>133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25</v>
      </c>
      <c r="BK126" s="182">
        <f>ROUND(I126*H126,3)</f>
        <v>0</v>
      </c>
      <c r="BL126" s="23" t="s">
        <v>132</v>
      </c>
      <c r="BM126" s="23" t="s">
        <v>288</v>
      </c>
    </row>
    <row r="127" spans="2:47" s="1" customFormat="1" ht="27">
      <c r="B127" s="40"/>
      <c r="D127" s="183" t="s">
        <v>141</v>
      </c>
      <c r="F127" s="184" t="s">
        <v>289</v>
      </c>
      <c r="I127" s="185"/>
      <c r="L127" s="40"/>
      <c r="M127" s="186"/>
      <c r="N127" s="41"/>
      <c r="O127" s="41"/>
      <c r="P127" s="41"/>
      <c r="Q127" s="41"/>
      <c r="R127" s="41"/>
      <c r="S127" s="41"/>
      <c r="T127" s="69"/>
      <c r="AT127" s="23" t="s">
        <v>141</v>
      </c>
      <c r="AU127" s="23" t="s">
        <v>85</v>
      </c>
    </row>
    <row r="128" spans="2:51" s="11" customFormat="1" ht="13.5">
      <c r="B128" s="187"/>
      <c r="D128" s="183" t="s">
        <v>147</v>
      </c>
      <c r="E128" s="188" t="s">
        <v>5</v>
      </c>
      <c r="F128" s="189" t="s">
        <v>132</v>
      </c>
      <c r="H128" s="190">
        <v>4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147</v>
      </c>
      <c r="AU128" s="188" t="s">
        <v>85</v>
      </c>
      <c r="AV128" s="11" t="s">
        <v>85</v>
      </c>
      <c r="AW128" s="11" t="s">
        <v>40</v>
      </c>
      <c r="AX128" s="11" t="s">
        <v>76</v>
      </c>
      <c r="AY128" s="188" t="s">
        <v>133</v>
      </c>
    </row>
    <row r="129" spans="2:51" s="12" customFormat="1" ht="13.5">
      <c r="B129" s="195"/>
      <c r="D129" s="183" t="s">
        <v>147</v>
      </c>
      <c r="E129" s="196" t="s">
        <v>5</v>
      </c>
      <c r="F129" s="197" t="s">
        <v>149</v>
      </c>
      <c r="H129" s="198">
        <v>4</v>
      </c>
      <c r="I129" s="199"/>
      <c r="L129" s="195"/>
      <c r="M129" s="200"/>
      <c r="N129" s="201"/>
      <c r="O129" s="201"/>
      <c r="P129" s="201"/>
      <c r="Q129" s="201"/>
      <c r="R129" s="201"/>
      <c r="S129" s="201"/>
      <c r="T129" s="202"/>
      <c r="AT129" s="196" t="s">
        <v>147</v>
      </c>
      <c r="AU129" s="196" t="s">
        <v>85</v>
      </c>
      <c r="AV129" s="12" t="s">
        <v>132</v>
      </c>
      <c r="AW129" s="12" t="s">
        <v>40</v>
      </c>
      <c r="AX129" s="12" t="s">
        <v>25</v>
      </c>
      <c r="AY129" s="196" t="s">
        <v>133</v>
      </c>
    </row>
    <row r="130" spans="2:65" s="1" customFormat="1" ht="25.5" customHeight="1">
      <c r="B130" s="170"/>
      <c r="C130" s="171" t="s">
        <v>192</v>
      </c>
      <c r="D130" s="171" t="s">
        <v>134</v>
      </c>
      <c r="E130" s="172" t="s">
        <v>290</v>
      </c>
      <c r="F130" s="173" t="s">
        <v>291</v>
      </c>
      <c r="G130" s="174" t="s">
        <v>247</v>
      </c>
      <c r="H130" s="175">
        <v>4</v>
      </c>
      <c r="I130" s="176"/>
      <c r="J130" s="175">
        <f>ROUND(I130*H130,3)</f>
        <v>0</v>
      </c>
      <c r="K130" s="173" t="s">
        <v>138</v>
      </c>
      <c r="L130" s="40"/>
      <c r="M130" s="177" t="s">
        <v>5</v>
      </c>
      <c r="N130" s="178" t="s">
        <v>47</v>
      </c>
      <c r="O130" s="41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23" t="s">
        <v>132</v>
      </c>
      <c r="AT130" s="23" t="s">
        <v>134</v>
      </c>
      <c r="AU130" s="23" t="s">
        <v>85</v>
      </c>
      <c r="AY130" s="23" t="s">
        <v>133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3" t="s">
        <v>25</v>
      </c>
      <c r="BK130" s="182">
        <f>ROUND(I130*H130,3)</f>
        <v>0</v>
      </c>
      <c r="BL130" s="23" t="s">
        <v>132</v>
      </c>
      <c r="BM130" s="23" t="s">
        <v>292</v>
      </c>
    </row>
    <row r="131" spans="2:47" s="1" customFormat="1" ht="27">
      <c r="B131" s="40"/>
      <c r="D131" s="183" t="s">
        <v>141</v>
      </c>
      <c r="F131" s="184" t="s">
        <v>293</v>
      </c>
      <c r="I131" s="185"/>
      <c r="L131" s="40"/>
      <c r="M131" s="186"/>
      <c r="N131" s="41"/>
      <c r="O131" s="41"/>
      <c r="P131" s="41"/>
      <c r="Q131" s="41"/>
      <c r="R131" s="41"/>
      <c r="S131" s="41"/>
      <c r="T131" s="69"/>
      <c r="AT131" s="23" t="s">
        <v>141</v>
      </c>
      <c r="AU131" s="23" t="s">
        <v>85</v>
      </c>
    </row>
    <row r="132" spans="2:51" s="11" customFormat="1" ht="13.5">
      <c r="B132" s="187"/>
      <c r="D132" s="183" t="s">
        <v>147</v>
      </c>
      <c r="E132" s="188" t="s">
        <v>5</v>
      </c>
      <c r="F132" s="189" t="s">
        <v>132</v>
      </c>
      <c r="H132" s="190">
        <v>4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85</v>
      </c>
      <c r="AV132" s="11" t="s">
        <v>85</v>
      </c>
      <c r="AW132" s="11" t="s">
        <v>40</v>
      </c>
      <c r="AX132" s="11" t="s">
        <v>76</v>
      </c>
      <c r="AY132" s="188" t="s">
        <v>133</v>
      </c>
    </row>
    <row r="133" spans="2:51" s="12" customFormat="1" ht="13.5">
      <c r="B133" s="195"/>
      <c r="D133" s="183" t="s">
        <v>147</v>
      </c>
      <c r="E133" s="196" t="s">
        <v>5</v>
      </c>
      <c r="F133" s="197" t="s">
        <v>149</v>
      </c>
      <c r="H133" s="198">
        <v>4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147</v>
      </c>
      <c r="AU133" s="196" t="s">
        <v>85</v>
      </c>
      <c r="AV133" s="12" t="s">
        <v>132</v>
      </c>
      <c r="AW133" s="12" t="s">
        <v>40</v>
      </c>
      <c r="AX133" s="12" t="s">
        <v>25</v>
      </c>
      <c r="AY133" s="196" t="s">
        <v>133</v>
      </c>
    </row>
    <row r="134" spans="2:65" s="1" customFormat="1" ht="16.5" customHeight="1">
      <c r="B134" s="170"/>
      <c r="C134" s="171" t="s">
        <v>197</v>
      </c>
      <c r="D134" s="171" t="s">
        <v>134</v>
      </c>
      <c r="E134" s="172" t="s">
        <v>294</v>
      </c>
      <c r="F134" s="173" t="s">
        <v>295</v>
      </c>
      <c r="G134" s="174" t="s">
        <v>247</v>
      </c>
      <c r="H134" s="175">
        <v>4</v>
      </c>
      <c r="I134" s="176"/>
      <c r="J134" s="175">
        <f>ROUND(I134*H134,3)</f>
        <v>0</v>
      </c>
      <c r="K134" s="173" t="s">
        <v>138</v>
      </c>
      <c r="L134" s="40"/>
      <c r="M134" s="177" t="s">
        <v>5</v>
      </c>
      <c r="N134" s="178" t="s">
        <v>47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AR134" s="23" t="s">
        <v>132</v>
      </c>
      <c r="AT134" s="23" t="s">
        <v>134</v>
      </c>
      <c r="AU134" s="23" t="s">
        <v>85</v>
      </c>
      <c r="AY134" s="23" t="s">
        <v>133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25</v>
      </c>
      <c r="BK134" s="182">
        <f>ROUND(I134*H134,3)</f>
        <v>0</v>
      </c>
      <c r="BL134" s="23" t="s">
        <v>132</v>
      </c>
      <c r="BM134" s="23" t="s">
        <v>296</v>
      </c>
    </row>
    <row r="135" spans="2:47" s="1" customFormat="1" ht="27">
      <c r="B135" s="40"/>
      <c r="D135" s="183" t="s">
        <v>141</v>
      </c>
      <c r="F135" s="184" t="s">
        <v>297</v>
      </c>
      <c r="I135" s="185"/>
      <c r="L135" s="40"/>
      <c r="M135" s="186"/>
      <c r="N135" s="41"/>
      <c r="O135" s="41"/>
      <c r="P135" s="41"/>
      <c r="Q135" s="41"/>
      <c r="R135" s="41"/>
      <c r="S135" s="41"/>
      <c r="T135" s="69"/>
      <c r="AT135" s="23" t="s">
        <v>141</v>
      </c>
      <c r="AU135" s="23" t="s">
        <v>85</v>
      </c>
    </row>
    <row r="136" spans="2:51" s="11" customFormat="1" ht="13.5">
      <c r="B136" s="187"/>
      <c r="D136" s="183" t="s">
        <v>147</v>
      </c>
      <c r="E136" s="188" t="s">
        <v>5</v>
      </c>
      <c r="F136" s="189" t="s">
        <v>132</v>
      </c>
      <c r="H136" s="190">
        <v>4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147</v>
      </c>
      <c r="AU136" s="188" t="s">
        <v>85</v>
      </c>
      <c r="AV136" s="11" t="s">
        <v>85</v>
      </c>
      <c r="AW136" s="11" t="s">
        <v>40</v>
      </c>
      <c r="AX136" s="11" t="s">
        <v>76</v>
      </c>
      <c r="AY136" s="188" t="s">
        <v>133</v>
      </c>
    </row>
    <row r="137" spans="2:51" s="12" customFormat="1" ht="13.5">
      <c r="B137" s="195"/>
      <c r="D137" s="183" t="s">
        <v>147</v>
      </c>
      <c r="E137" s="196" t="s">
        <v>5</v>
      </c>
      <c r="F137" s="197" t="s">
        <v>149</v>
      </c>
      <c r="H137" s="198">
        <v>4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147</v>
      </c>
      <c r="AU137" s="196" t="s">
        <v>85</v>
      </c>
      <c r="AV137" s="12" t="s">
        <v>132</v>
      </c>
      <c r="AW137" s="12" t="s">
        <v>40</v>
      </c>
      <c r="AX137" s="12" t="s">
        <v>25</v>
      </c>
      <c r="AY137" s="196" t="s">
        <v>133</v>
      </c>
    </row>
    <row r="138" spans="2:65" s="1" customFormat="1" ht="25.5" customHeight="1">
      <c r="B138" s="170"/>
      <c r="C138" s="171" t="s">
        <v>202</v>
      </c>
      <c r="D138" s="171" t="s">
        <v>134</v>
      </c>
      <c r="E138" s="172" t="s">
        <v>298</v>
      </c>
      <c r="F138" s="173" t="s">
        <v>299</v>
      </c>
      <c r="G138" s="174" t="s">
        <v>236</v>
      </c>
      <c r="H138" s="175">
        <v>600</v>
      </c>
      <c r="I138" s="176"/>
      <c r="J138" s="175">
        <f>ROUND(I138*H138,3)</f>
        <v>0</v>
      </c>
      <c r="K138" s="173" t="s">
        <v>138</v>
      </c>
      <c r="L138" s="40"/>
      <c r="M138" s="177" t="s">
        <v>5</v>
      </c>
      <c r="N138" s="178" t="s">
        <v>47</v>
      </c>
      <c r="O138" s="41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AR138" s="23" t="s">
        <v>132</v>
      </c>
      <c r="AT138" s="23" t="s">
        <v>134</v>
      </c>
      <c r="AU138" s="23" t="s">
        <v>85</v>
      </c>
      <c r="AY138" s="23" t="s">
        <v>133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25</v>
      </c>
      <c r="BK138" s="182">
        <f>ROUND(I138*H138,3)</f>
        <v>0</v>
      </c>
      <c r="BL138" s="23" t="s">
        <v>132</v>
      </c>
      <c r="BM138" s="23" t="s">
        <v>300</v>
      </c>
    </row>
    <row r="139" spans="2:47" s="1" customFormat="1" ht="13.5">
      <c r="B139" s="40"/>
      <c r="D139" s="183" t="s">
        <v>141</v>
      </c>
      <c r="F139" s="184" t="s">
        <v>301</v>
      </c>
      <c r="I139" s="185"/>
      <c r="L139" s="40"/>
      <c r="M139" s="186"/>
      <c r="N139" s="41"/>
      <c r="O139" s="41"/>
      <c r="P139" s="41"/>
      <c r="Q139" s="41"/>
      <c r="R139" s="41"/>
      <c r="S139" s="41"/>
      <c r="T139" s="69"/>
      <c r="AT139" s="23" t="s">
        <v>141</v>
      </c>
      <c r="AU139" s="23" t="s">
        <v>85</v>
      </c>
    </row>
    <row r="140" spans="2:51" s="11" customFormat="1" ht="13.5">
      <c r="B140" s="187"/>
      <c r="D140" s="183" t="s">
        <v>147</v>
      </c>
      <c r="E140" s="188" t="s">
        <v>5</v>
      </c>
      <c r="F140" s="189" t="s">
        <v>302</v>
      </c>
      <c r="H140" s="190">
        <v>600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147</v>
      </c>
      <c r="AU140" s="188" t="s">
        <v>85</v>
      </c>
      <c r="AV140" s="11" t="s">
        <v>85</v>
      </c>
      <c r="AW140" s="11" t="s">
        <v>40</v>
      </c>
      <c r="AX140" s="11" t="s">
        <v>76</v>
      </c>
      <c r="AY140" s="188" t="s">
        <v>133</v>
      </c>
    </row>
    <row r="141" spans="2:51" s="12" customFormat="1" ht="13.5">
      <c r="B141" s="195"/>
      <c r="D141" s="183" t="s">
        <v>147</v>
      </c>
      <c r="E141" s="196" t="s">
        <v>5</v>
      </c>
      <c r="F141" s="197" t="s">
        <v>149</v>
      </c>
      <c r="H141" s="198">
        <v>600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147</v>
      </c>
      <c r="AU141" s="196" t="s">
        <v>85</v>
      </c>
      <c r="AV141" s="12" t="s">
        <v>132</v>
      </c>
      <c r="AW141" s="12" t="s">
        <v>40</v>
      </c>
      <c r="AX141" s="12" t="s">
        <v>25</v>
      </c>
      <c r="AY141" s="196" t="s">
        <v>133</v>
      </c>
    </row>
    <row r="142" spans="2:65" s="1" customFormat="1" ht="16.5" customHeight="1">
      <c r="B142" s="170"/>
      <c r="C142" s="171" t="s">
        <v>207</v>
      </c>
      <c r="D142" s="171" t="s">
        <v>134</v>
      </c>
      <c r="E142" s="172" t="s">
        <v>303</v>
      </c>
      <c r="F142" s="173" t="s">
        <v>304</v>
      </c>
      <c r="G142" s="174" t="s">
        <v>260</v>
      </c>
      <c r="H142" s="175">
        <v>320.664</v>
      </c>
      <c r="I142" s="176"/>
      <c r="J142" s="175">
        <f>ROUND(I142*H142,3)</f>
        <v>0</v>
      </c>
      <c r="K142" s="173" t="s">
        <v>138</v>
      </c>
      <c r="L142" s="40"/>
      <c r="M142" s="177" t="s">
        <v>5</v>
      </c>
      <c r="N142" s="178" t="s">
        <v>47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3" t="s">
        <v>132</v>
      </c>
      <c r="AT142" s="23" t="s">
        <v>134</v>
      </c>
      <c r="AU142" s="23" t="s">
        <v>85</v>
      </c>
      <c r="AY142" s="23" t="s">
        <v>133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25</v>
      </c>
      <c r="BK142" s="182">
        <f>ROUND(I142*H142,3)</f>
        <v>0</v>
      </c>
      <c r="BL142" s="23" t="s">
        <v>132</v>
      </c>
      <c r="BM142" s="23" t="s">
        <v>305</v>
      </c>
    </row>
    <row r="143" spans="2:47" s="1" customFormat="1" ht="40.5">
      <c r="B143" s="40"/>
      <c r="D143" s="183" t="s">
        <v>141</v>
      </c>
      <c r="F143" s="184" t="s">
        <v>306</v>
      </c>
      <c r="I143" s="185"/>
      <c r="L143" s="40"/>
      <c r="M143" s="186"/>
      <c r="N143" s="41"/>
      <c r="O143" s="41"/>
      <c r="P143" s="41"/>
      <c r="Q143" s="41"/>
      <c r="R143" s="41"/>
      <c r="S143" s="41"/>
      <c r="T143" s="69"/>
      <c r="AT143" s="23" t="s">
        <v>141</v>
      </c>
      <c r="AU143" s="23" t="s">
        <v>85</v>
      </c>
    </row>
    <row r="144" spans="2:51" s="13" customFormat="1" ht="13.5">
      <c r="B144" s="208"/>
      <c r="D144" s="183" t="s">
        <v>147</v>
      </c>
      <c r="E144" s="209" t="s">
        <v>5</v>
      </c>
      <c r="F144" s="210" t="s">
        <v>307</v>
      </c>
      <c r="H144" s="209" t="s">
        <v>5</v>
      </c>
      <c r="I144" s="211"/>
      <c r="L144" s="208"/>
      <c r="M144" s="212"/>
      <c r="N144" s="213"/>
      <c r="O144" s="213"/>
      <c r="P144" s="213"/>
      <c r="Q144" s="213"/>
      <c r="R144" s="213"/>
      <c r="S144" s="213"/>
      <c r="T144" s="214"/>
      <c r="AT144" s="209" t="s">
        <v>147</v>
      </c>
      <c r="AU144" s="209" t="s">
        <v>85</v>
      </c>
      <c r="AV144" s="13" t="s">
        <v>25</v>
      </c>
      <c r="AW144" s="13" t="s">
        <v>40</v>
      </c>
      <c r="AX144" s="13" t="s">
        <v>76</v>
      </c>
      <c r="AY144" s="209" t="s">
        <v>133</v>
      </c>
    </row>
    <row r="145" spans="2:51" s="13" customFormat="1" ht="13.5">
      <c r="B145" s="208"/>
      <c r="D145" s="183" t="s">
        <v>147</v>
      </c>
      <c r="E145" s="209" t="s">
        <v>5</v>
      </c>
      <c r="F145" s="210" t="s">
        <v>308</v>
      </c>
      <c r="H145" s="209" t="s">
        <v>5</v>
      </c>
      <c r="I145" s="211"/>
      <c r="L145" s="208"/>
      <c r="M145" s="212"/>
      <c r="N145" s="213"/>
      <c r="O145" s="213"/>
      <c r="P145" s="213"/>
      <c r="Q145" s="213"/>
      <c r="R145" s="213"/>
      <c r="S145" s="213"/>
      <c r="T145" s="214"/>
      <c r="AT145" s="209" t="s">
        <v>147</v>
      </c>
      <c r="AU145" s="209" t="s">
        <v>85</v>
      </c>
      <c r="AV145" s="13" t="s">
        <v>25</v>
      </c>
      <c r="AW145" s="13" t="s">
        <v>40</v>
      </c>
      <c r="AX145" s="13" t="s">
        <v>76</v>
      </c>
      <c r="AY145" s="209" t="s">
        <v>133</v>
      </c>
    </row>
    <row r="146" spans="2:51" s="11" customFormat="1" ht="13.5">
      <c r="B146" s="187"/>
      <c r="D146" s="183" t="s">
        <v>147</v>
      </c>
      <c r="E146" s="188" t="s">
        <v>5</v>
      </c>
      <c r="F146" s="189" t="s">
        <v>309</v>
      </c>
      <c r="H146" s="190">
        <v>169.736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147</v>
      </c>
      <c r="AU146" s="188" t="s">
        <v>85</v>
      </c>
      <c r="AV146" s="11" t="s">
        <v>85</v>
      </c>
      <c r="AW146" s="11" t="s">
        <v>40</v>
      </c>
      <c r="AX146" s="11" t="s">
        <v>76</v>
      </c>
      <c r="AY146" s="188" t="s">
        <v>133</v>
      </c>
    </row>
    <row r="147" spans="2:51" s="11" customFormat="1" ht="13.5">
      <c r="B147" s="187"/>
      <c r="D147" s="183" t="s">
        <v>147</v>
      </c>
      <c r="E147" s="188" t="s">
        <v>5</v>
      </c>
      <c r="F147" s="189" t="s">
        <v>310</v>
      </c>
      <c r="H147" s="190">
        <v>150.928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147</v>
      </c>
      <c r="AU147" s="188" t="s">
        <v>85</v>
      </c>
      <c r="AV147" s="11" t="s">
        <v>85</v>
      </c>
      <c r="AW147" s="11" t="s">
        <v>40</v>
      </c>
      <c r="AX147" s="11" t="s">
        <v>76</v>
      </c>
      <c r="AY147" s="188" t="s">
        <v>133</v>
      </c>
    </row>
    <row r="148" spans="2:51" s="12" customFormat="1" ht="13.5">
      <c r="B148" s="195"/>
      <c r="D148" s="183" t="s">
        <v>147</v>
      </c>
      <c r="E148" s="196" t="s">
        <v>5</v>
      </c>
      <c r="F148" s="197" t="s">
        <v>149</v>
      </c>
      <c r="H148" s="198">
        <v>320.664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147</v>
      </c>
      <c r="AU148" s="196" t="s">
        <v>85</v>
      </c>
      <c r="AV148" s="12" t="s">
        <v>132</v>
      </c>
      <c r="AW148" s="12" t="s">
        <v>40</v>
      </c>
      <c r="AX148" s="12" t="s">
        <v>25</v>
      </c>
      <c r="AY148" s="196" t="s">
        <v>133</v>
      </c>
    </row>
    <row r="149" spans="2:65" s="1" customFormat="1" ht="16.5" customHeight="1">
      <c r="B149" s="170"/>
      <c r="C149" s="171" t="s">
        <v>11</v>
      </c>
      <c r="D149" s="171" t="s">
        <v>134</v>
      </c>
      <c r="E149" s="172" t="s">
        <v>311</v>
      </c>
      <c r="F149" s="173" t="s">
        <v>312</v>
      </c>
      <c r="G149" s="174" t="s">
        <v>260</v>
      </c>
      <c r="H149" s="175">
        <v>1337.454</v>
      </c>
      <c r="I149" s="176"/>
      <c r="J149" s="175">
        <f>ROUND(I149*H149,3)</f>
        <v>0</v>
      </c>
      <c r="K149" s="173" t="s">
        <v>138</v>
      </c>
      <c r="L149" s="40"/>
      <c r="M149" s="177" t="s">
        <v>5</v>
      </c>
      <c r="N149" s="178" t="s">
        <v>47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132</v>
      </c>
      <c r="AT149" s="23" t="s">
        <v>134</v>
      </c>
      <c r="AU149" s="23" t="s">
        <v>85</v>
      </c>
      <c r="AY149" s="23" t="s">
        <v>133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25</v>
      </c>
      <c r="BK149" s="182">
        <f>ROUND(I149*H149,3)</f>
        <v>0</v>
      </c>
      <c r="BL149" s="23" t="s">
        <v>132</v>
      </c>
      <c r="BM149" s="23" t="s">
        <v>313</v>
      </c>
    </row>
    <row r="150" spans="2:47" s="1" customFormat="1" ht="40.5">
      <c r="B150" s="40"/>
      <c r="D150" s="183" t="s">
        <v>141</v>
      </c>
      <c r="F150" s="184" t="s">
        <v>314</v>
      </c>
      <c r="I150" s="185"/>
      <c r="L150" s="40"/>
      <c r="M150" s="186"/>
      <c r="N150" s="41"/>
      <c r="O150" s="41"/>
      <c r="P150" s="41"/>
      <c r="Q150" s="41"/>
      <c r="R150" s="41"/>
      <c r="S150" s="41"/>
      <c r="T150" s="69"/>
      <c r="AT150" s="23" t="s">
        <v>141</v>
      </c>
      <c r="AU150" s="23" t="s">
        <v>85</v>
      </c>
    </row>
    <row r="151" spans="2:51" s="11" customFormat="1" ht="13.5">
      <c r="B151" s="187"/>
      <c r="D151" s="183" t="s">
        <v>147</v>
      </c>
      <c r="E151" s="188" t="s">
        <v>5</v>
      </c>
      <c r="F151" s="189" t="s">
        <v>315</v>
      </c>
      <c r="H151" s="190">
        <v>1337.454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147</v>
      </c>
      <c r="AU151" s="188" t="s">
        <v>85</v>
      </c>
      <c r="AV151" s="11" t="s">
        <v>85</v>
      </c>
      <c r="AW151" s="11" t="s">
        <v>40</v>
      </c>
      <c r="AX151" s="11" t="s">
        <v>76</v>
      </c>
      <c r="AY151" s="188" t="s">
        <v>133</v>
      </c>
    </row>
    <row r="152" spans="2:51" s="12" customFormat="1" ht="13.5">
      <c r="B152" s="195"/>
      <c r="D152" s="183" t="s">
        <v>147</v>
      </c>
      <c r="E152" s="196" t="s">
        <v>5</v>
      </c>
      <c r="F152" s="197" t="s">
        <v>149</v>
      </c>
      <c r="H152" s="198">
        <v>1337.454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147</v>
      </c>
      <c r="AU152" s="196" t="s">
        <v>85</v>
      </c>
      <c r="AV152" s="12" t="s">
        <v>132</v>
      </c>
      <c r="AW152" s="12" t="s">
        <v>40</v>
      </c>
      <c r="AX152" s="12" t="s">
        <v>25</v>
      </c>
      <c r="AY152" s="196" t="s">
        <v>133</v>
      </c>
    </row>
    <row r="153" spans="2:65" s="1" customFormat="1" ht="25.5" customHeight="1">
      <c r="B153" s="170"/>
      <c r="C153" s="171" t="s">
        <v>316</v>
      </c>
      <c r="D153" s="171" t="s">
        <v>134</v>
      </c>
      <c r="E153" s="172" t="s">
        <v>317</v>
      </c>
      <c r="F153" s="173" t="s">
        <v>318</v>
      </c>
      <c r="G153" s="174" t="s">
        <v>260</v>
      </c>
      <c r="H153" s="175">
        <v>6687.27</v>
      </c>
      <c r="I153" s="176"/>
      <c r="J153" s="175">
        <f>ROUND(I153*H153,3)</f>
        <v>0</v>
      </c>
      <c r="K153" s="173" t="s">
        <v>138</v>
      </c>
      <c r="L153" s="40"/>
      <c r="M153" s="177" t="s">
        <v>5</v>
      </c>
      <c r="N153" s="178" t="s">
        <v>47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132</v>
      </c>
      <c r="AT153" s="23" t="s">
        <v>134</v>
      </c>
      <c r="AU153" s="23" t="s">
        <v>85</v>
      </c>
      <c r="AY153" s="23" t="s">
        <v>133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25</v>
      </c>
      <c r="BK153" s="182">
        <f>ROUND(I153*H153,3)</f>
        <v>0</v>
      </c>
      <c r="BL153" s="23" t="s">
        <v>132</v>
      </c>
      <c r="BM153" s="23" t="s">
        <v>319</v>
      </c>
    </row>
    <row r="154" spans="2:47" s="1" customFormat="1" ht="40.5">
      <c r="B154" s="40"/>
      <c r="D154" s="183" t="s">
        <v>141</v>
      </c>
      <c r="F154" s="184" t="s">
        <v>320</v>
      </c>
      <c r="I154" s="185"/>
      <c r="L154" s="40"/>
      <c r="M154" s="186"/>
      <c r="N154" s="41"/>
      <c r="O154" s="41"/>
      <c r="P154" s="41"/>
      <c r="Q154" s="41"/>
      <c r="R154" s="41"/>
      <c r="S154" s="41"/>
      <c r="T154" s="69"/>
      <c r="AT154" s="23" t="s">
        <v>141</v>
      </c>
      <c r="AU154" s="23" t="s">
        <v>85</v>
      </c>
    </row>
    <row r="155" spans="2:51" s="11" customFormat="1" ht="13.5">
      <c r="B155" s="187"/>
      <c r="D155" s="183" t="s">
        <v>147</v>
      </c>
      <c r="E155" s="188" t="s">
        <v>5</v>
      </c>
      <c r="F155" s="189" t="s">
        <v>321</v>
      </c>
      <c r="H155" s="190">
        <v>6687.27</v>
      </c>
      <c r="I155" s="191"/>
      <c r="L155" s="187"/>
      <c r="M155" s="192"/>
      <c r="N155" s="193"/>
      <c r="O155" s="193"/>
      <c r="P155" s="193"/>
      <c r="Q155" s="193"/>
      <c r="R155" s="193"/>
      <c r="S155" s="193"/>
      <c r="T155" s="194"/>
      <c r="AT155" s="188" t="s">
        <v>147</v>
      </c>
      <c r="AU155" s="188" t="s">
        <v>85</v>
      </c>
      <c r="AV155" s="11" t="s">
        <v>85</v>
      </c>
      <c r="AW155" s="11" t="s">
        <v>40</v>
      </c>
      <c r="AX155" s="11" t="s">
        <v>76</v>
      </c>
      <c r="AY155" s="188" t="s">
        <v>133</v>
      </c>
    </row>
    <row r="156" spans="2:51" s="12" customFormat="1" ht="13.5">
      <c r="B156" s="195"/>
      <c r="D156" s="183" t="s">
        <v>147</v>
      </c>
      <c r="E156" s="196" t="s">
        <v>5</v>
      </c>
      <c r="F156" s="197" t="s">
        <v>149</v>
      </c>
      <c r="H156" s="198">
        <v>6687.27</v>
      </c>
      <c r="I156" s="199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6" t="s">
        <v>147</v>
      </c>
      <c r="AU156" s="196" t="s">
        <v>85</v>
      </c>
      <c r="AV156" s="12" t="s">
        <v>132</v>
      </c>
      <c r="AW156" s="12" t="s">
        <v>40</v>
      </c>
      <c r="AX156" s="12" t="s">
        <v>25</v>
      </c>
      <c r="AY156" s="196" t="s">
        <v>133</v>
      </c>
    </row>
    <row r="157" spans="2:65" s="1" customFormat="1" ht="16.5" customHeight="1">
      <c r="B157" s="170"/>
      <c r="C157" s="171" t="s">
        <v>322</v>
      </c>
      <c r="D157" s="171" t="s">
        <v>134</v>
      </c>
      <c r="E157" s="172" t="s">
        <v>323</v>
      </c>
      <c r="F157" s="173" t="s">
        <v>324</v>
      </c>
      <c r="G157" s="174" t="s">
        <v>260</v>
      </c>
      <c r="H157" s="175">
        <v>160.332</v>
      </c>
      <c r="I157" s="176"/>
      <c r="J157" s="175">
        <f>ROUND(I157*H157,3)</f>
        <v>0</v>
      </c>
      <c r="K157" s="173" t="s">
        <v>138</v>
      </c>
      <c r="L157" s="40"/>
      <c r="M157" s="177" t="s">
        <v>5</v>
      </c>
      <c r="N157" s="178" t="s">
        <v>47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132</v>
      </c>
      <c r="AT157" s="23" t="s">
        <v>134</v>
      </c>
      <c r="AU157" s="23" t="s">
        <v>85</v>
      </c>
      <c r="AY157" s="23" t="s">
        <v>133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25</v>
      </c>
      <c r="BK157" s="182">
        <f>ROUND(I157*H157,3)</f>
        <v>0</v>
      </c>
      <c r="BL157" s="23" t="s">
        <v>132</v>
      </c>
      <c r="BM157" s="23" t="s">
        <v>325</v>
      </c>
    </row>
    <row r="158" spans="2:47" s="1" customFormat="1" ht="27">
      <c r="B158" s="40"/>
      <c r="D158" s="183" t="s">
        <v>141</v>
      </c>
      <c r="F158" s="184" t="s">
        <v>326</v>
      </c>
      <c r="I158" s="185"/>
      <c r="L158" s="40"/>
      <c r="M158" s="186"/>
      <c r="N158" s="41"/>
      <c r="O158" s="41"/>
      <c r="P158" s="41"/>
      <c r="Q158" s="41"/>
      <c r="R158" s="41"/>
      <c r="S158" s="41"/>
      <c r="T158" s="69"/>
      <c r="AT158" s="23" t="s">
        <v>141</v>
      </c>
      <c r="AU158" s="23" t="s">
        <v>85</v>
      </c>
    </row>
    <row r="159" spans="2:51" s="13" customFormat="1" ht="13.5">
      <c r="B159" s="208"/>
      <c r="D159" s="183" t="s">
        <v>147</v>
      </c>
      <c r="E159" s="209" t="s">
        <v>5</v>
      </c>
      <c r="F159" s="210" t="s">
        <v>308</v>
      </c>
      <c r="H159" s="209" t="s">
        <v>5</v>
      </c>
      <c r="I159" s="211"/>
      <c r="L159" s="208"/>
      <c r="M159" s="212"/>
      <c r="N159" s="213"/>
      <c r="O159" s="213"/>
      <c r="P159" s="213"/>
      <c r="Q159" s="213"/>
      <c r="R159" s="213"/>
      <c r="S159" s="213"/>
      <c r="T159" s="214"/>
      <c r="AT159" s="209" t="s">
        <v>147</v>
      </c>
      <c r="AU159" s="209" t="s">
        <v>85</v>
      </c>
      <c r="AV159" s="13" t="s">
        <v>25</v>
      </c>
      <c r="AW159" s="13" t="s">
        <v>40</v>
      </c>
      <c r="AX159" s="13" t="s">
        <v>76</v>
      </c>
      <c r="AY159" s="209" t="s">
        <v>133</v>
      </c>
    </row>
    <row r="160" spans="2:51" s="11" customFormat="1" ht="13.5">
      <c r="B160" s="187"/>
      <c r="D160" s="183" t="s">
        <v>147</v>
      </c>
      <c r="E160" s="188" t="s">
        <v>5</v>
      </c>
      <c r="F160" s="189" t="s">
        <v>327</v>
      </c>
      <c r="H160" s="190">
        <v>84.868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147</v>
      </c>
      <c r="AU160" s="188" t="s">
        <v>85</v>
      </c>
      <c r="AV160" s="11" t="s">
        <v>85</v>
      </c>
      <c r="AW160" s="11" t="s">
        <v>40</v>
      </c>
      <c r="AX160" s="11" t="s">
        <v>76</v>
      </c>
      <c r="AY160" s="188" t="s">
        <v>133</v>
      </c>
    </row>
    <row r="161" spans="2:51" s="11" customFormat="1" ht="13.5">
      <c r="B161" s="187"/>
      <c r="D161" s="183" t="s">
        <v>147</v>
      </c>
      <c r="E161" s="188" t="s">
        <v>5</v>
      </c>
      <c r="F161" s="189" t="s">
        <v>328</v>
      </c>
      <c r="H161" s="190">
        <v>75.464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147</v>
      </c>
      <c r="AU161" s="188" t="s">
        <v>85</v>
      </c>
      <c r="AV161" s="11" t="s">
        <v>85</v>
      </c>
      <c r="AW161" s="11" t="s">
        <v>40</v>
      </c>
      <c r="AX161" s="11" t="s">
        <v>76</v>
      </c>
      <c r="AY161" s="188" t="s">
        <v>133</v>
      </c>
    </row>
    <row r="162" spans="2:51" s="12" customFormat="1" ht="13.5">
      <c r="B162" s="195"/>
      <c r="D162" s="183" t="s">
        <v>147</v>
      </c>
      <c r="E162" s="196" t="s">
        <v>5</v>
      </c>
      <c r="F162" s="197" t="s">
        <v>149</v>
      </c>
      <c r="H162" s="198">
        <v>160.332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147</v>
      </c>
      <c r="AU162" s="196" t="s">
        <v>85</v>
      </c>
      <c r="AV162" s="12" t="s">
        <v>132</v>
      </c>
      <c r="AW162" s="12" t="s">
        <v>40</v>
      </c>
      <c r="AX162" s="12" t="s">
        <v>25</v>
      </c>
      <c r="AY162" s="196" t="s">
        <v>133</v>
      </c>
    </row>
    <row r="163" spans="2:65" s="1" customFormat="1" ht="25.5" customHeight="1">
      <c r="B163" s="170"/>
      <c r="C163" s="171" t="s">
        <v>329</v>
      </c>
      <c r="D163" s="171" t="s">
        <v>134</v>
      </c>
      <c r="E163" s="172" t="s">
        <v>330</v>
      </c>
      <c r="F163" s="173" t="s">
        <v>331</v>
      </c>
      <c r="G163" s="174" t="s">
        <v>260</v>
      </c>
      <c r="H163" s="175">
        <v>9.135</v>
      </c>
      <c r="I163" s="176"/>
      <c r="J163" s="175">
        <f>ROUND(I163*H163,3)</f>
        <v>0</v>
      </c>
      <c r="K163" s="173" t="s">
        <v>138</v>
      </c>
      <c r="L163" s="40"/>
      <c r="M163" s="177" t="s">
        <v>5</v>
      </c>
      <c r="N163" s="178" t="s">
        <v>47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132</v>
      </c>
      <c r="AT163" s="23" t="s">
        <v>134</v>
      </c>
      <c r="AU163" s="23" t="s">
        <v>85</v>
      </c>
      <c r="AY163" s="23" t="s">
        <v>133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25</v>
      </c>
      <c r="BK163" s="182">
        <f>ROUND(I163*H163,3)</f>
        <v>0</v>
      </c>
      <c r="BL163" s="23" t="s">
        <v>132</v>
      </c>
      <c r="BM163" s="23" t="s">
        <v>332</v>
      </c>
    </row>
    <row r="164" spans="2:47" s="1" customFormat="1" ht="27">
      <c r="B164" s="40"/>
      <c r="D164" s="183" t="s">
        <v>141</v>
      </c>
      <c r="F164" s="184" t="s">
        <v>333</v>
      </c>
      <c r="I164" s="185"/>
      <c r="L164" s="40"/>
      <c r="M164" s="186"/>
      <c r="N164" s="41"/>
      <c r="O164" s="41"/>
      <c r="P164" s="41"/>
      <c r="Q164" s="41"/>
      <c r="R164" s="41"/>
      <c r="S164" s="41"/>
      <c r="T164" s="69"/>
      <c r="AT164" s="23" t="s">
        <v>141</v>
      </c>
      <c r="AU164" s="23" t="s">
        <v>85</v>
      </c>
    </row>
    <row r="165" spans="2:51" s="11" customFormat="1" ht="13.5">
      <c r="B165" s="187"/>
      <c r="D165" s="183" t="s">
        <v>147</v>
      </c>
      <c r="E165" s="188" t="s">
        <v>5</v>
      </c>
      <c r="F165" s="189" t="s">
        <v>334</v>
      </c>
      <c r="H165" s="190">
        <v>9.135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147</v>
      </c>
      <c r="AU165" s="188" t="s">
        <v>85</v>
      </c>
      <c r="AV165" s="11" t="s">
        <v>85</v>
      </c>
      <c r="AW165" s="11" t="s">
        <v>40</v>
      </c>
      <c r="AX165" s="11" t="s">
        <v>76</v>
      </c>
      <c r="AY165" s="188" t="s">
        <v>133</v>
      </c>
    </row>
    <row r="166" spans="2:51" s="12" customFormat="1" ht="13.5">
      <c r="B166" s="195"/>
      <c r="D166" s="183" t="s">
        <v>147</v>
      </c>
      <c r="E166" s="196" t="s">
        <v>5</v>
      </c>
      <c r="F166" s="197" t="s">
        <v>149</v>
      </c>
      <c r="H166" s="198">
        <v>9.135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147</v>
      </c>
      <c r="AU166" s="196" t="s">
        <v>85</v>
      </c>
      <c r="AV166" s="12" t="s">
        <v>132</v>
      </c>
      <c r="AW166" s="12" t="s">
        <v>40</v>
      </c>
      <c r="AX166" s="12" t="s">
        <v>25</v>
      </c>
      <c r="AY166" s="196" t="s">
        <v>133</v>
      </c>
    </row>
    <row r="167" spans="2:65" s="1" customFormat="1" ht="16.5" customHeight="1">
      <c r="B167" s="170"/>
      <c r="C167" s="215" t="s">
        <v>335</v>
      </c>
      <c r="D167" s="215" t="s">
        <v>264</v>
      </c>
      <c r="E167" s="216" t="s">
        <v>336</v>
      </c>
      <c r="F167" s="217" t="s">
        <v>337</v>
      </c>
      <c r="G167" s="218" t="s">
        <v>338</v>
      </c>
      <c r="H167" s="219">
        <v>17.357</v>
      </c>
      <c r="I167" s="220"/>
      <c r="J167" s="219">
        <f>ROUND(I167*H167,3)</f>
        <v>0</v>
      </c>
      <c r="K167" s="217" t="s">
        <v>138</v>
      </c>
      <c r="L167" s="221"/>
      <c r="M167" s="222" t="s">
        <v>5</v>
      </c>
      <c r="N167" s="223" t="s">
        <v>47</v>
      </c>
      <c r="O167" s="41"/>
      <c r="P167" s="179">
        <f>O167*H167</f>
        <v>0</v>
      </c>
      <c r="Q167" s="179">
        <v>1</v>
      </c>
      <c r="R167" s="179">
        <f>Q167*H167</f>
        <v>17.357</v>
      </c>
      <c r="S167" s="179">
        <v>0</v>
      </c>
      <c r="T167" s="180">
        <f>S167*H167</f>
        <v>0</v>
      </c>
      <c r="AR167" s="23" t="s">
        <v>176</v>
      </c>
      <c r="AT167" s="23" t="s">
        <v>264</v>
      </c>
      <c r="AU167" s="23" t="s">
        <v>85</v>
      </c>
      <c r="AY167" s="23" t="s">
        <v>133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25</v>
      </c>
      <c r="BK167" s="182">
        <f>ROUND(I167*H167,3)</f>
        <v>0</v>
      </c>
      <c r="BL167" s="23" t="s">
        <v>132</v>
      </c>
      <c r="BM167" s="23" t="s">
        <v>339</v>
      </c>
    </row>
    <row r="168" spans="2:47" s="1" customFormat="1" ht="13.5">
      <c r="B168" s="40"/>
      <c r="D168" s="183" t="s">
        <v>141</v>
      </c>
      <c r="F168" s="184" t="s">
        <v>337</v>
      </c>
      <c r="I168" s="185"/>
      <c r="L168" s="40"/>
      <c r="M168" s="186"/>
      <c r="N168" s="41"/>
      <c r="O168" s="41"/>
      <c r="P168" s="41"/>
      <c r="Q168" s="41"/>
      <c r="R168" s="41"/>
      <c r="S168" s="41"/>
      <c r="T168" s="69"/>
      <c r="AT168" s="23" t="s">
        <v>141</v>
      </c>
      <c r="AU168" s="23" t="s">
        <v>85</v>
      </c>
    </row>
    <row r="169" spans="2:51" s="11" customFormat="1" ht="13.5">
      <c r="B169" s="187"/>
      <c r="D169" s="183" t="s">
        <v>147</v>
      </c>
      <c r="E169" s="188" t="s">
        <v>5</v>
      </c>
      <c r="F169" s="189" t="s">
        <v>340</v>
      </c>
      <c r="H169" s="190">
        <v>17.357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147</v>
      </c>
      <c r="AU169" s="188" t="s">
        <v>85</v>
      </c>
      <c r="AV169" s="11" t="s">
        <v>85</v>
      </c>
      <c r="AW169" s="11" t="s">
        <v>40</v>
      </c>
      <c r="AX169" s="11" t="s">
        <v>76</v>
      </c>
      <c r="AY169" s="188" t="s">
        <v>133</v>
      </c>
    </row>
    <row r="170" spans="2:51" s="12" customFormat="1" ht="13.5">
      <c r="B170" s="195"/>
      <c r="D170" s="183" t="s">
        <v>147</v>
      </c>
      <c r="E170" s="196" t="s">
        <v>5</v>
      </c>
      <c r="F170" s="197" t="s">
        <v>149</v>
      </c>
      <c r="H170" s="198">
        <v>17.357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147</v>
      </c>
      <c r="AU170" s="196" t="s">
        <v>85</v>
      </c>
      <c r="AV170" s="12" t="s">
        <v>132</v>
      </c>
      <c r="AW170" s="12" t="s">
        <v>40</v>
      </c>
      <c r="AX170" s="12" t="s">
        <v>25</v>
      </c>
      <c r="AY170" s="196" t="s">
        <v>133</v>
      </c>
    </row>
    <row r="171" spans="2:65" s="1" customFormat="1" ht="16.5" customHeight="1">
      <c r="B171" s="170"/>
      <c r="C171" s="171" t="s">
        <v>341</v>
      </c>
      <c r="D171" s="171" t="s">
        <v>134</v>
      </c>
      <c r="E171" s="172" t="s">
        <v>342</v>
      </c>
      <c r="F171" s="173" t="s">
        <v>343</v>
      </c>
      <c r="G171" s="174" t="s">
        <v>260</v>
      </c>
      <c r="H171" s="175">
        <v>84.868</v>
      </c>
      <c r="I171" s="176"/>
      <c r="J171" s="175">
        <f>ROUND(I171*H171,3)</f>
        <v>0</v>
      </c>
      <c r="K171" s="173" t="s">
        <v>138</v>
      </c>
      <c r="L171" s="40"/>
      <c r="M171" s="177" t="s">
        <v>5</v>
      </c>
      <c r="N171" s="178" t="s">
        <v>47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132</v>
      </c>
      <c r="AT171" s="23" t="s">
        <v>134</v>
      </c>
      <c r="AU171" s="23" t="s">
        <v>85</v>
      </c>
      <c r="AY171" s="23" t="s">
        <v>133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25</v>
      </c>
      <c r="BK171" s="182">
        <f>ROUND(I171*H171,3)</f>
        <v>0</v>
      </c>
      <c r="BL171" s="23" t="s">
        <v>132</v>
      </c>
      <c r="BM171" s="23" t="s">
        <v>344</v>
      </c>
    </row>
    <row r="172" spans="2:47" s="1" customFormat="1" ht="40.5">
      <c r="B172" s="40"/>
      <c r="D172" s="183" t="s">
        <v>141</v>
      </c>
      <c r="F172" s="184" t="s">
        <v>345</v>
      </c>
      <c r="I172" s="185"/>
      <c r="L172" s="40"/>
      <c r="M172" s="186"/>
      <c r="N172" s="41"/>
      <c r="O172" s="41"/>
      <c r="P172" s="41"/>
      <c r="Q172" s="41"/>
      <c r="R172" s="41"/>
      <c r="S172" s="41"/>
      <c r="T172" s="69"/>
      <c r="AT172" s="23" t="s">
        <v>141</v>
      </c>
      <c r="AU172" s="23" t="s">
        <v>85</v>
      </c>
    </row>
    <row r="173" spans="2:51" s="11" customFormat="1" ht="13.5">
      <c r="B173" s="187"/>
      <c r="D173" s="183" t="s">
        <v>147</v>
      </c>
      <c r="E173" s="188" t="s">
        <v>5</v>
      </c>
      <c r="F173" s="189" t="s">
        <v>346</v>
      </c>
      <c r="H173" s="190">
        <v>84.868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147</v>
      </c>
      <c r="AU173" s="188" t="s">
        <v>85</v>
      </c>
      <c r="AV173" s="11" t="s">
        <v>85</v>
      </c>
      <c r="AW173" s="11" t="s">
        <v>40</v>
      </c>
      <c r="AX173" s="11" t="s">
        <v>76</v>
      </c>
      <c r="AY173" s="188" t="s">
        <v>133</v>
      </c>
    </row>
    <row r="174" spans="2:51" s="12" customFormat="1" ht="13.5">
      <c r="B174" s="195"/>
      <c r="D174" s="183" t="s">
        <v>147</v>
      </c>
      <c r="E174" s="196" t="s">
        <v>5</v>
      </c>
      <c r="F174" s="197" t="s">
        <v>149</v>
      </c>
      <c r="H174" s="198">
        <v>84.868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147</v>
      </c>
      <c r="AU174" s="196" t="s">
        <v>85</v>
      </c>
      <c r="AV174" s="12" t="s">
        <v>132</v>
      </c>
      <c r="AW174" s="12" t="s">
        <v>40</v>
      </c>
      <c r="AX174" s="12" t="s">
        <v>25</v>
      </c>
      <c r="AY174" s="196" t="s">
        <v>133</v>
      </c>
    </row>
    <row r="175" spans="2:65" s="1" customFormat="1" ht="16.5" customHeight="1">
      <c r="B175" s="170"/>
      <c r="C175" s="171" t="s">
        <v>10</v>
      </c>
      <c r="D175" s="171" t="s">
        <v>134</v>
      </c>
      <c r="E175" s="172" t="s">
        <v>347</v>
      </c>
      <c r="F175" s="173" t="s">
        <v>348</v>
      </c>
      <c r="G175" s="174" t="s">
        <v>260</v>
      </c>
      <c r="H175" s="175">
        <v>1337.454</v>
      </c>
      <c r="I175" s="176"/>
      <c r="J175" s="175">
        <f>ROUND(I175*H175,3)</f>
        <v>0</v>
      </c>
      <c r="K175" s="173" t="s">
        <v>138</v>
      </c>
      <c r="L175" s="40"/>
      <c r="M175" s="177" t="s">
        <v>5</v>
      </c>
      <c r="N175" s="178" t="s">
        <v>47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3" t="s">
        <v>132</v>
      </c>
      <c r="AT175" s="23" t="s">
        <v>134</v>
      </c>
      <c r="AU175" s="23" t="s">
        <v>85</v>
      </c>
      <c r="AY175" s="23" t="s">
        <v>133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25</v>
      </c>
      <c r="BK175" s="182">
        <f>ROUND(I175*H175,3)</f>
        <v>0</v>
      </c>
      <c r="BL175" s="23" t="s">
        <v>132</v>
      </c>
      <c r="BM175" s="23" t="s">
        <v>349</v>
      </c>
    </row>
    <row r="176" spans="2:47" s="1" customFormat="1" ht="13.5">
      <c r="B176" s="40"/>
      <c r="D176" s="183" t="s">
        <v>141</v>
      </c>
      <c r="F176" s="184" t="s">
        <v>348</v>
      </c>
      <c r="I176" s="185"/>
      <c r="L176" s="40"/>
      <c r="M176" s="186"/>
      <c r="N176" s="41"/>
      <c r="O176" s="41"/>
      <c r="P176" s="41"/>
      <c r="Q176" s="41"/>
      <c r="R176" s="41"/>
      <c r="S176" s="41"/>
      <c r="T176" s="69"/>
      <c r="AT176" s="23" t="s">
        <v>141</v>
      </c>
      <c r="AU176" s="23" t="s">
        <v>85</v>
      </c>
    </row>
    <row r="177" spans="2:51" s="11" customFormat="1" ht="13.5">
      <c r="B177" s="187"/>
      <c r="D177" s="183" t="s">
        <v>147</v>
      </c>
      <c r="E177" s="188" t="s">
        <v>5</v>
      </c>
      <c r="F177" s="189" t="s">
        <v>350</v>
      </c>
      <c r="H177" s="190">
        <v>1337.454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147</v>
      </c>
      <c r="AU177" s="188" t="s">
        <v>85</v>
      </c>
      <c r="AV177" s="11" t="s">
        <v>85</v>
      </c>
      <c r="AW177" s="11" t="s">
        <v>40</v>
      </c>
      <c r="AX177" s="11" t="s">
        <v>76</v>
      </c>
      <c r="AY177" s="188" t="s">
        <v>133</v>
      </c>
    </row>
    <row r="178" spans="2:51" s="12" customFormat="1" ht="13.5">
      <c r="B178" s="195"/>
      <c r="D178" s="183" t="s">
        <v>147</v>
      </c>
      <c r="E178" s="196" t="s">
        <v>5</v>
      </c>
      <c r="F178" s="197" t="s">
        <v>149</v>
      </c>
      <c r="H178" s="198">
        <v>1337.454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147</v>
      </c>
      <c r="AU178" s="196" t="s">
        <v>85</v>
      </c>
      <c r="AV178" s="12" t="s">
        <v>132</v>
      </c>
      <c r="AW178" s="12" t="s">
        <v>40</v>
      </c>
      <c r="AX178" s="12" t="s">
        <v>25</v>
      </c>
      <c r="AY178" s="196" t="s">
        <v>133</v>
      </c>
    </row>
    <row r="179" spans="2:65" s="1" customFormat="1" ht="16.5" customHeight="1">
      <c r="B179" s="170"/>
      <c r="C179" s="171" t="s">
        <v>351</v>
      </c>
      <c r="D179" s="171" t="s">
        <v>134</v>
      </c>
      <c r="E179" s="172" t="s">
        <v>352</v>
      </c>
      <c r="F179" s="173" t="s">
        <v>353</v>
      </c>
      <c r="G179" s="174" t="s">
        <v>338</v>
      </c>
      <c r="H179" s="175">
        <v>2407.417</v>
      </c>
      <c r="I179" s="176"/>
      <c r="J179" s="175">
        <f>ROUND(I179*H179,3)</f>
        <v>0</v>
      </c>
      <c r="K179" s="173" t="s">
        <v>138</v>
      </c>
      <c r="L179" s="40"/>
      <c r="M179" s="177" t="s">
        <v>5</v>
      </c>
      <c r="N179" s="178" t="s">
        <v>47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132</v>
      </c>
      <c r="AT179" s="23" t="s">
        <v>134</v>
      </c>
      <c r="AU179" s="23" t="s">
        <v>85</v>
      </c>
      <c r="AY179" s="23" t="s">
        <v>133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25</v>
      </c>
      <c r="BK179" s="182">
        <f>ROUND(I179*H179,3)</f>
        <v>0</v>
      </c>
      <c r="BL179" s="23" t="s">
        <v>132</v>
      </c>
      <c r="BM179" s="23" t="s">
        <v>354</v>
      </c>
    </row>
    <row r="180" spans="2:47" s="1" customFormat="1" ht="13.5">
      <c r="B180" s="40"/>
      <c r="D180" s="183" t="s">
        <v>141</v>
      </c>
      <c r="F180" s="184" t="s">
        <v>355</v>
      </c>
      <c r="I180" s="185"/>
      <c r="L180" s="40"/>
      <c r="M180" s="186"/>
      <c r="N180" s="41"/>
      <c r="O180" s="41"/>
      <c r="P180" s="41"/>
      <c r="Q180" s="41"/>
      <c r="R180" s="41"/>
      <c r="S180" s="41"/>
      <c r="T180" s="69"/>
      <c r="AT180" s="23" t="s">
        <v>141</v>
      </c>
      <c r="AU180" s="23" t="s">
        <v>85</v>
      </c>
    </row>
    <row r="181" spans="2:51" s="11" customFormat="1" ht="13.5">
      <c r="B181" s="187"/>
      <c r="D181" s="183" t="s">
        <v>147</v>
      </c>
      <c r="E181" s="188" t="s">
        <v>5</v>
      </c>
      <c r="F181" s="189" t="s">
        <v>356</v>
      </c>
      <c r="H181" s="190">
        <v>2407.417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8" t="s">
        <v>147</v>
      </c>
      <c r="AU181" s="188" t="s">
        <v>85</v>
      </c>
      <c r="AV181" s="11" t="s">
        <v>85</v>
      </c>
      <c r="AW181" s="11" t="s">
        <v>40</v>
      </c>
      <c r="AX181" s="11" t="s">
        <v>76</v>
      </c>
      <c r="AY181" s="188" t="s">
        <v>133</v>
      </c>
    </row>
    <row r="182" spans="2:51" s="12" customFormat="1" ht="13.5">
      <c r="B182" s="195"/>
      <c r="D182" s="183" t="s">
        <v>147</v>
      </c>
      <c r="E182" s="196" t="s">
        <v>5</v>
      </c>
      <c r="F182" s="197" t="s">
        <v>149</v>
      </c>
      <c r="H182" s="198">
        <v>2407.417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147</v>
      </c>
      <c r="AU182" s="196" t="s">
        <v>85</v>
      </c>
      <c r="AV182" s="12" t="s">
        <v>132</v>
      </c>
      <c r="AW182" s="12" t="s">
        <v>40</v>
      </c>
      <c r="AX182" s="12" t="s">
        <v>25</v>
      </c>
      <c r="AY182" s="196" t="s">
        <v>133</v>
      </c>
    </row>
    <row r="183" spans="2:65" s="1" customFormat="1" ht="16.5" customHeight="1">
      <c r="B183" s="170"/>
      <c r="C183" s="171" t="s">
        <v>357</v>
      </c>
      <c r="D183" s="171" t="s">
        <v>134</v>
      </c>
      <c r="E183" s="172" t="s">
        <v>358</v>
      </c>
      <c r="F183" s="173" t="s">
        <v>359</v>
      </c>
      <c r="G183" s="174" t="s">
        <v>236</v>
      </c>
      <c r="H183" s="175">
        <v>2422.927</v>
      </c>
      <c r="I183" s="176"/>
      <c r="J183" s="175">
        <f>ROUND(I183*H183,3)</f>
        <v>0</v>
      </c>
      <c r="K183" s="173" t="s">
        <v>5</v>
      </c>
      <c r="L183" s="40"/>
      <c r="M183" s="177" t="s">
        <v>5</v>
      </c>
      <c r="N183" s="178" t="s">
        <v>47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132</v>
      </c>
      <c r="AT183" s="23" t="s">
        <v>134</v>
      </c>
      <c r="AU183" s="23" t="s">
        <v>85</v>
      </c>
      <c r="AY183" s="23" t="s">
        <v>133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25</v>
      </c>
      <c r="BK183" s="182">
        <f>ROUND(I183*H183,3)</f>
        <v>0</v>
      </c>
      <c r="BL183" s="23" t="s">
        <v>132</v>
      </c>
      <c r="BM183" s="23" t="s">
        <v>360</v>
      </c>
    </row>
    <row r="184" spans="2:51" s="13" customFormat="1" ht="13.5">
      <c r="B184" s="208"/>
      <c r="D184" s="183" t="s">
        <v>147</v>
      </c>
      <c r="E184" s="209" t="s">
        <v>5</v>
      </c>
      <c r="F184" s="210" t="s">
        <v>361</v>
      </c>
      <c r="H184" s="209" t="s">
        <v>5</v>
      </c>
      <c r="I184" s="211"/>
      <c r="L184" s="208"/>
      <c r="M184" s="212"/>
      <c r="N184" s="213"/>
      <c r="O184" s="213"/>
      <c r="P184" s="213"/>
      <c r="Q184" s="213"/>
      <c r="R184" s="213"/>
      <c r="S184" s="213"/>
      <c r="T184" s="214"/>
      <c r="AT184" s="209" t="s">
        <v>147</v>
      </c>
      <c r="AU184" s="209" t="s">
        <v>85</v>
      </c>
      <c r="AV184" s="13" t="s">
        <v>25</v>
      </c>
      <c r="AW184" s="13" t="s">
        <v>40</v>
      </c>
      <c r="AX184" s="13" t="s">
        <v>76</v>
      </c>
      <c r="AY184" s="209" t="s">
        <v>133</v>
      </c>
    </row>
    <row r="185" spans="2:51" s="11" customFormat="1" ht="13.5">
      <c r="B185" s="187"/>
      <c r="D185" s="183" t="s">
        <v>147</v>
      </c>
      <c r="E185" s="188" t="s">
        <v>5</v>
      </c>
      <c r="F185" s="189" t="s">
        <v>362</v>
      </c>
      <c r="H185" s="190">
        <v>2306.527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147</v>
      </c>
      <c r="AU185" s="188" t="s">
        <v>85</v>
      </c>
      <c r="AV185" s="11" t="s">
        <v>85</v>
      </c>
      <c r="AW185" s="11" t="s">
        <v>40</v>
      </c>
      <c r="AX185" s="11" t="s">
        <v>76</v>
      </c>
      <c r="AY185" s="188" t="s">
        <v>133</v>
      </c>
    </row>
    <row r="186" spans="2:51" s="11" customFormat="1" ht="13.5">
      <c r="B186" s="187"/>
      <c r="D186" s="183" t="s">
        <v>147</v>
      </c>
      <c r="E186" s="188" t="s">
        <v>5</v>
      </c>
      <c r="F186" s="189" t="s">
        <v>363</v>
      </c>
      <c r="H186" s="190">
        <v>116.4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8" t="s">
        <v>147</v>
      </c>
      <c r="AU186" s="188" t="s">
        <v>85</v>
      </c>
      <c r="AV186" s="11" t="s">
        <v>85</v>
      </c>
      <c r="AW186" s="11" t="s">
        <v>40</v>
      </c>
      <c r="AX186" s="11" t="s">
        <v>76</v>
      </c>
      <c r="AY186" s="188" t="s">
        <v>133</v>
      </c>
    </row>
    <row r="187" spans="2:51" s="12" customFormat="1" ht="13.5">
      <c r="B187" s="195"/>
      <c r="D187" s="183" t="s">
        <v>147</v>
      </c>
      <c r="E187" s="196" t="s">
        <v>5</v>
      </c>
      <c r="F187" s="197" t="s">
        <v>149</v>
      </c>
      <c r="H187" s="198">
        <v>2422.927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147</v>
      </c>
      <c r="AU187" s="196" t="s">
        <v>85</v>
      </c>
      <c r="AV187" s="12" t="s">
        <v>132</v>
      </c>
      <c r="AW187" s="12" t="s">
        <v>40</v>
      </c>
      <c r="AX187" s="12" t="s">
        <v>25</v>
      </c>
      <c r="AY187" s="196" t="s">
        <v>133</v>
      </c>
    </row>
    <row r="188" spans="2:65" s="1" customFormat="1" ht="25.5" customHeight="1">
      <c r="B188" s="170"/>
      <c r="C188" s="171" t="s">
        <v>364</v>
      </c>
      <c r="D188" s="171" t="s">
        <v>134</v>
      </c>
      <c r="E188" s="172" t="s">
        <v>365</v>
      </c>
      <c r="F188" s="173" t="s">
        <v>366</v>
      </c>
      <c r="G188" s="174" t="s">
        <v>236</v>
      </c>
      <c r="H188" s="175">
        <v>754.64</v>
      </c>
      <c r="I188" s="176"/>
      <c r="J188" s="175">
        <f>ROUND(I188*H188,3)</f>
        <v>0</v>
      </c>
      <c r="K188" s="173" t="s">
        <v>138</v>
      </c>
      <c r="L188" s="40"/>
      <c r="M188" s="177" t="s">
        <v>5</v>
      </c>
      <c r="N188" s="178" t="s">
        <v>47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132</v>
      </c>
      <c r="AT188" s="23" t="s">
        <v>134</v>
      </c>
      <c r="AU188" s="23" t="s">
        <v>85</v>
      </c>
      <c r="AY188" s="23" t="s">
        <v>133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25</v>
      </c>
      <c r="BK188" s="182">
        <f>ROUND(I188*H188,3)</f>
        <v>0</v>
      </c>
      <c r="BL188" s="23" t="s">
        <v>132</v>
      </c>
      <c r="BM188" s="23" t="s">
        <v>367</v>
      </c>
    </row>
    <row r="189" spans="2:47" s="1" customFormat="1" ht="27">
      <c r="B189" s="40"/>
      <c r="D189" s="183" t="s">
        <v>141</v>
      </c>
      <c r="F189" s="184" t="s">
        <v>368</v>
      </c>
      <c r="I189" s="185"/>
      <c r="L189" s="40"/>
      <c r="M189" s="186"/>
      <c r="N189" s="41"/>
      <c r="O189" s="41"/>
      <c r="P189" s="41"/>
      <c r="Q189" s="41"/>
      <c r="R189" s="41"/>
      <c r="S189" s="41"/>
      <c r="T189" s="69"/>
      <c r="AT189" s="23" t="s">
        <v>141</v>
      </c>
      <c r="AU189" s="23" t="s">
        <v>85</v>
      </c>
    </row>
    <row r="190" spans="2:51" s="11" customFormat="1" ht="13.5">
      <c r="B190" s="187"/>
      <c r="D190" s="183" t="s">
        <v>147</v>
      </c>
      <c r="E190" s="188" t="s">
        <v>5</v>
      </c>
      <c r="F190" s="189" t="s">
        <v>369</v>
      </c>
      <c r="H190" s="190">
        <v>754.64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85</v>
      </c>
      <c r="AV190" s="11" t="s">
        <v>85</v>
      </c>
      <c r="AW190" s="11" t="s">
        <v>40</v>
      </c>
      <c r="AX190" s="11" t="s">
        <v>76</v>
      </c>
      <c r="AY190" s="188" t="s">
        <v>133</v>
      </c>
    </row>
    <row r="191" spans="2:51" s="12" customFormat="1" ht="13.5">
      <c r="B191" s="195"/>
      <c r="D191" s="183" t="s">
        <v>147</v>
      </c>
      <c r="E191" s="196" t="s">
        <v>5</v>
      </c>
      <c r="F191" s="197" t="s">
        <v>149</v>
      </c>
      <c r="H191" s="198">
        <v>754.64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147</v>
      </c>
      <c r="AU191" s="196" t="s">
        <v>85</v>
      </c>
      <c r="AV191" s="12" t="s">
        <v>132</v>
      </c>
      <c r="AW191" s="12" t="s">
        <v>40</v>
      </c>
      <c r="AX191" s="12" t="s">
        <v>25</v>
      </c>
      <c r="AY191" s="196" t="s">
        <v>133</v>
      </c>
    </row>
    <row r="192" spans="2:65" s="1" customFormat="1" ht="25.5" customHeight="1">
      <c r="B192" s="170"/>
      <c r="C192" s="171" t="s">
        <v>370</v>
      </c>
      <c r="D192" s="171" t="s">
        <v>134</v>
      </c>
      <c r="E192" s="172" t="s">
        <v>371</v>
      </c>
      <c r="F192" s="173" t="s">
        <v>372</v>
      </c>
      <c r="G192" s="174" t="s">
        <v>236</v>
      </c>
      <c r="H192" s="175">
        <v>754.64</v>
      </c>
      <c r="I192" s="176"/>
      <c r="J192" s="175">
        <f>ROUND(I192*H192,3)</f>
        <v>0</v>
      </c>
      <c r="K192" s="173" t="s">
        <v>138</v>
      </c>
      <c r="L192" s="40"/>
      <c r="M192" s="177" t="s">
        <v>5</v>
      </c>
      <c r="N192" s="178" t="s">
        <v>47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132</v>
      </c>
      <c r="AT192" s="23" t="s">
        <v>134</v>
      </c>
      <c r="AU192" s="23" t="s">
        <v>85</v>
      </c>
      <c r="AY192" s="23" t="s">
        <v>133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25</v>
      </c>
      <c r="BK192" s="182">
        <f>ROUND(I192*H192,3)</f>
        <v>0</v>
      </c>
      <c r="BL192" s="23" t="s">
        <v>132</v>
      </c>
      <c r="BM192" s="23" t="s">
        <v>373</v>
      </c>
    </row>
    <row r="193" spans="2:47" s="1" customFormat="1" ht="27">
      <c r="B193" s="40"/>
      <c r="D193" s="183" t="s">
        <v>141</v>
      </c>
      <c r="F193" s="184" t="s">
        <v>374</v>
      </c>
      <c r="I193" s="185"/>
      <c r="L193" s="40"/>
      <c r="M193" s="186"/>
      <c r="N193" s="41"/>
      <c r="O193" s="41"/>
      <c r="P193" s="41"/>
      <c r="Q193" s="41"/>
      <c r="R193" s="41"/>
      <c r="S193" s="41"/>
      <c r="T193" s="69"/>
      <c r="AT193" s="23" t="s">
        <v>141</v>
      </c>
      <c r="AU193" s="23" t="s">
        <v>85</v>
      </c>
    </row>
    <row r="194" spans="2:51" s="11" customFormat="1" ht="13.5">
      <c r="B194" s="187"/>
      <c r="D194" s="183" t="s">
        <v>147</v>
      </c>
      <c r="E194" s="188" t="s">
        <v>5</v>
      </c>
      <c r="F194" s="189" t="s">
        <v>375</v>
      </c>
      <c r="H194" s="190">
        <v>754.64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147</v>
      </c>
      <c r="AU194" s="188" t="s">
        <v>85</v>
      </c>
      <c r="AV194" s="11" t="s">
        <v>85</v>
      </c>
      <c r="AW194" s="11" t="s">
        <v>40</v>
      </c>
      <c r="AX194" s="11" t="s">
        <v>76</v>
      </c>
      <c r="AY194" s="188" t="s">
        <v>133</v>
      </c>
    </row>
    <row r="195" spans="2:51" s="12" customFormat="1" ht="13.5">
      <c r="B195" s="195"/>
      <c r="D195" s="183" t="s">
        <v>147</v>
      </c>
      <c r="E195" s="196" t="s">
        <v>5</v>
      </c>
      <c r="F195" s="197" t="s">
        <v>149</v>
      </c>
      <c r="H195" s="198">
        <v>754.64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147</v>
      </c>
      <c r="AU195" s="196" t="s">
        <v>85</v>
      </c>
      <c r="AV195" s="12" t="s">
        <v>132</v>
      </c>
      <c r="AW195" s="12" t="s">
        <v>40</v>
      </c>
      <c r="AX195" s="12" t="s">
        <v>25</v>
      </c>
      <c r="AY195" s="196" t="s">
        <v>133</v>
      </c>
    </row>
    <row r="196" spans="2:65" s="1" customFormat="1" ht="16.5" customHeight="1">
      <c r="B196" s="170"/>
      <c r="C196" s="215" t="s">
        <v>376</v>
      </c>
      <c r="D196" s="215" t="s">
        <v>264</v>
      </c>
      <c r="E196" s="216" t="s">
        <v>377</v>
      </c>
      <c r="F196" s="217" t="s">
        <v>378</v>
      </c>
      <c r="G196" s="218" t="s">
        <v>379</v>
      </c>
      <c r="H196" s="219">
        <v>11.32</v>
      </c>
      <c r="I196" s="220"/>
      <c r="J196" s="219">
        <f>ROUND(I196*H196,3)</f>
        <v>0</v>
      </c>
      <c r="K196" s="217" t="s">
        <v>5</v>
      </c>
      <c r="L196" s="221"/>
      <c r="M196" s="222" t="s">
        <v>5</v>
      </c>
      <c r="N196" s="223" t="s">
        <v>47</v>
      </c>
      <c r="O196" s="41"/>
      <c r="P196" s="179">
        <f>O196*H196</f>
        <v>0</v>
      </c>
      <c r="Q196" s="179">
        <v>0.001</v>
      </c>
      <c r="R196" s="179">
        <f>Q196*H196</f>
        <v>0.01132</v>
      </c>
      <c r="S196" s="179">
        <v>0</v>
      </c>
      <c r="T196" s="180">
        <f>S196*H196</f>
        <v>0</v>
      </c>
      <c r="AR196" s="23" t="s">
        <v>176</v>
      </c>
      <c r="AT196" s="23" t="s">
        <v>264</v>
      </c>
      <c r="AU196" s="23" t="s">
        <v>85</v>
      </c>
      <c r="AY196" s="23" t="s">
        <v>133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25</v>
      </c>
      <c r="BK196" s="182">
        <f>ROUND(I196*H196,3)</f>
        <v>0</v>
      </c>
      <c r="BL196" s="23" t="s">
        <v>132</v>
      </c>
      <c r="BM196" s="23" t="s">
        <v>380</v>
      </c>
    </row>
    <row r="197" spans="2:47" s="1" customFormat="1" ht="13.5">
      <c r="B197" s="40"/>
      <c r="D197" s="183" t="s">
        <v>141</v>
      </c>
      <c r="F197" s="184" t="s">
        <v>381</v>
      </c>
      <c r="I197" s="185"/>
      <c r="L197" s="40"/>
      <c r="M197" s="186"/>
      <c r="N197" s="41"/>
      <c r="O197" s="41"/>
      <c r="P197" s="41"/>
      <c r="Q197" s="41"/>
      <c r="R197" s="41"/>
      <c r="S197" s="41"/>
      <c r="T197" s="69"/>
      <c r="AT197" s="23" t="s">
        <v>141</v>
      </c>
      <c r="AU197" s="23" t="s">
        <v>85</v>
      </c>
    </row>
    <row r="198" spans="2:51" s="11" customFormat="1" ht="13.5">
      <c r="B198" s="187"/>
      <c r="D198" s="183" t="s">
        <v>147</v>
      </c>
      <c r="E198" s="188" t="s">
        <v>5</v>
      </c>
      <c r="F198" s="189" t="s">
        <v>382</v>
      </c>
      <c r="H198" s="190">
        <v>11.32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85</v>
      </c>
      <c r="AV198" s="11" t="s">
        <v>85</v>
      </c>
      <c r="AW198" s="11" t="s">
        <v>40</v>
      </c>
      <c r="AX198" s="11" t="s">
        <v>76</v>
      </c>
      <c r="AY198" s="188" t="s">
        <v>133</v>
      </c>
    </row>
    <row r="199" spans="2:51" s="12" customFormat="1" ht="13.5">
      <c r="B199" s="195"/>
      <c r="D199" s="183" t="s">
        <v>147</v>
      </c>
      <c r="E199" s="196" t="s">
        <v>5</v>
      </c>
      <c r="F199" s="197" t="s">
        <v>149</v>
      </c>
      <c r="H199" s="198">
        <v>11.32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147</v>
      </c>
      <c r="AU199" s="196" t="s">
        <v>85</v>
      </c>
      <c r="AV199" s="12" t="s">
        <v>132</v>
      </c>
      <c r="AW199" s="12" t="s">
        <v>40</v>
      </c>
      <c r="AX199" s="12" t="s">
        <v>25</v>
      </c>
      <c r="AY199" s="196" t="s">
        <v>133</v>
      </c>
    </row>
    <row r="200" spans="2:65" s="1" customFormat="1" ht="25.5" customHeight="1">
      <c r="B200" s="170"/>
      <c r="C200" s="171" t="s">
        <v>383</v>
      </c>
      <c r="D200" s="171" t="s">
        <v>134</v>
      </c>
      <c r="E200" s="172" t="s">
        <v>384</v>
      </c>
      <c r="F200" s="173" t="s">
        <v>385</v>
      </c>
      <c r="G200" s="174" t="s">
        <v>236</v>
      </c>
      <c r="H200" s="175">
        <v>754.64</v>
      </c>
      <c r="I200" s="176"/>
      <c r="J200" s="175">
        <f>ROUND(I200*H200,3)</f>
        <v>0</v>
      </c>
      <c r="K200" s="173" t="s">
        <v>138</v>
      </c>
      <c r="L200" s="40"/>
      <c r="M200" s="177" t="s">
        <v>5</v>
      </c>
      <c r="N200" s="178" t="s">
        <v>47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132</v>
      </c>
      <c r="AT200" s="23" t="s">
        <v>134</v>
      </c>
      <c r="AU200" s="23" t="s">
        <v>85</v>
      </c>
      <c r="AY200" s="23" t="s">
        <v>133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25</v>
      </c>
      <c r="BK200" s="182">
        <f>ROUND(I200*H200,3)</f>
        <v>0</v>
      </c>
      <c r="BL200" s="23" t="s">
        <v>132</v>
      </c>
      <c r="BM200" s="23" t="s">
        <v>386</v>
      </c>
    </row>
    <row r="201" spans="2:47" s="1" customFormat="1" ht="27">
      <c r="B201" s="40"/>
      <c r="D201" s="183" t="s">
        <v>141</v>
      </c>
      <c r="F201" s="184" t="s">
        <v>387</v>
      </c>
      <c r="I201" s="185"/>
      <c r="L201" s="40"/>
      <c r="M201" s="186"/>
      <c r="N201" s="41"/>
      <c r="O201" s="41"/>
      <c r="P201" s="41"/>
      <c r="Q201" s="41"/>
      <c r="R201" s="41"/>
      <c r="S201" s="41"/>
      <c r="T201" s="69"/>
      <c r="AT201" s="23" t="s">
        <v>141</v>
      </c>
      <c r="AU201" s="23" t="s">
        <v>85</v>
      </c>
    </row>
    <row r="202" spans="2:51" s="11" customFormat="1" ht="13.5">
      <c r="B202" s="187"/>
      <c r="D202" s="183" t="s">
        <v>147</v>
      </c>
      <c r="E202" s="188" t="s">
        <v>5</v>
      </c>
      <c r="F202" s="189" t="s">
        <v>375</v>
      </c>
      <c r="H202" s="190">
        <v>754.64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147</v>
      </c>
      <c r="AU202" s="188" t="s">
        <v>85</v>
      </c>
      <c r="AV202" s="11" t="s">
        <v>85</v>
      </c>
      <c r="AW202" s="11" t="s">
        <v>40</v>
      </c>
      <c r="AX202" s="11" t="s">
        <v>76</v>
      </c>
      <c r="AY202" s="188" t="s">
        <v>133</v>
      </c>
    </row>
    <row r="203" spans="2:51" s="12" customFormat="1" ht="13.5">
      <c r="B203" s="195"/>
      <c r="D203" s="183" t="s">
        <v>147</v>
      </c>
      <c r="E203" s="196" t="s">
        <v>5</v>
      </c>
      <c r="F203" s="197" t="s">
        <v>149</v>
      </c>
      <c r="H203" s="198">
        <v>754.64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147</v>
      </c>
      <c r="AU203" s="196" t="s">
        <v>85</v>
      </c>
      <c r="AV203" s="12" t="s">
        <v>132</v>
      </c>
      <c r="AW203" s="12" t="s">
        <v>40</v>
      </c>
      <c r="AX203" s="12" t="s">
        <v>25</v>
      </c>
      <c r="AY203" s="196" t="s">
        <v>133</v>
      </c>
    </row>
    <row r="204" spans="2:65" s="1" customFormat="1" ht="16.5" customHeight="1">
      <c r="B204" s="170"/>
      <c r="C204" s="171" t="s">
        <v>388</v>
      </c>
      <c r="D204" s="171" t="s">
        <v>134</v>
      </c>
      <c r="E204" s="172" t="s">
        <v>389</v>
      </c>
      <c r="F204" s="173" t="s">
        <v>390</v>
      </c>
      <c r="G204" s="174" t="s">
        <v>236</v>
      </c>
      <c r="H204" s="175">
        <v>754.64</v>
      </c>
      <c r="I204" s="176"/>
      <c r="J204" s="175">
        <f>ROUND(I204*H204,3)</f>
        <v>0</v>
      </c>
      <c r="K204" s="173" t="s">
        <v>138</v>
      </c>
      <c r="L204" s="40"/>
      <c r="M204" s="177" t="s">
        <v>5</v>
      </c>
      <c r="N204" s="178" t="s">
        <v>47</v>
      </c>
      <c r="O204" s="41"/>
      <c r="P204" s="179">
        <f>O204*H204</f>
        <v>0</v>
      </c>
      <c r="Q204" s="179">
        <v>0</v>
      </c>
      <c r="R204" s="179">
        <f>Q204*H204</f>
        <v>0</v>
      </c>
      <c r="S204" s="179">
        <v>0</v>
      </c>
      <c r="T204" s="180">
        <f>S204*H204</f>
        <v>0</v>
      </c>
      <c r="AR204" s="23" t="s">
        <v>132</v>
      </c>
      <c r="AT204" s="23" t="s">
        <v>134</v>
      </c>
      <c r="AU204" s="23" t="s">
        <v>85</v>
      </c>
      <c r="AY204" s="23" t="s">
        <v>133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25</v>
      </c>
      <c r="BK204" s="182">
        <f>ROUND(I204*H204,3)</f>
        <v>0</v>
      </c>
      <c r="BL204" s="23" t="s">
        <v>132</v>
      </c>
      <c r="BM204" s="23" t="s">
        <v>391</v>
      </c>
    </row>
    <row r="205" spans="2:47" s="1" customFormat="1" ht="13.5">
      <c r="B205" s="40"/>
      <c r="D205" s="183" t="s">
        <v>141</v>
      </c>
      <c r="F205" s="184" t="s">
        <v>392</v>
      </c>
      <c r="I205" s="185"/>
      <c r="L205" s="40"/>
      <c r="M205" s="186"/>
      <c r="N205" s="41"/>
      <c r="O205" s="41"/>
      <c r="P205" s="41"/>
      <c r="Q205" s="41"/>
      <c r="R205" s="41"/>
      <c r="S205" s="41"/>
      <c r="T205" s="69"/>
      <c r="AT205" s="23" t="s">
        <v>141</v>
      </c>
      <c r="AU205" s="23" t="s">
        <v>85</v>
      </c>
    </row>
    <row r="206" spans="2:51" s="11" customFormat="1" ht="13.5">
      <c r="B206" s="187"/>
      <c r="D206" s="183" t="s">
        <v>147</v>
      </c>
      <c r="E206" s="188" t="s">
        <v>5</v>
      </c>
      <c r="F206" s="189" t="s">
        <v>375</v>
      </c>
      <c r="H206" s="190">
        <v>754.64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147</v>
      </c>
      <c r="AU206" s="188" t="s">
        <v>85</v>
      </c>
      <c r="AV206" s="11" t="s">
        <v>85</v>
      </c>
      <c r="AW206" s="11" t="s">
        <v>40</v>
      </c>
      <c r="AX206" s="11" t="s">
        <v>76</v>
      </c>
      <c r="AY206" s="188" t="s">
        <v>133</v>
      </c>
    </row>
    <row r="207" spans="2:51" s="12" customFormat="1" ht="13.5">
      <c r="B207" s="195"/>
      <c r="D207" s="183" t="s">
        <v>147</v>
      </c>
      <c r="E207" s="196" t="s">
        <v>5</v>
      </c>
      <c r="F207" s="197" t="s">
        <v>149</v>
      </c>
      <c r="H207" s="198">
        <v>754.64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147</v>
      </c>
      <c r="AU207" s="196" t="s">
        <v>85</v>
      </c>
      <c r="AV207" s="12" t="s">
        <v>132</v>
      </c>
      <c r="AW207" s="12" t="s">
        <v>40</v>
      </c>
      <c r="AX207" s="12" t="s">
        <v>25</v>
      </c>
      <c r="AY207" s="196" t="s">
        <v>133</v>
      </c>
    </row>
    <row r="208" spans="2:65" s="1" customFormat="1" ht="25.5" customHeight="1">
      <c r="B208" s="170"/>
      <c r="C208" s="171" t="s">
        <v>393</v>
      </c>
      <c r="D208" s="171" t="s">
        <v>134</v>
      </c>
      <c r="E208" s="172" t="s">
        <v>394</v>
      </c>
      <c r="F208" s="173" t="s">
        <v>395</v>
      </c>
      <c r="G208" s="174" t="s">
        <v>236</v>
      </c>
      <c r="H208" s="175">
        <v>754.64</v>
      </c>
      <c r="I208" s="176"/>
      <c r="J208" s="175">
        <f>ROUND(I208*H208,3)</f>
        <v>0</v>
      </c>
      <c r="K208" s="173" t="s">
        <v>138</v>
      </c>
      <c r="L208" s="40"/>
      <c r="M208" s="177" t="s">
        <v>5</v>
      </c>
      <c r="N208" s="178" t="s">
        <v>47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132</v>
      </c>
      <c r="AT208" s="23" t="s">
        <v>134</v>
      </c>
      <c r="AU208" s="23" t="s">
        <v>85</v>
      </c>
      <c r="AY208" s="23" t="s">
        <v>133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25</v>
      </c>
      <c r="BK208" s="182">
        <f>ROUND(I208*H208,3)</f>
        <v>0</v>
      </c>
      <c r="BL208" s="23" t="s">
        <v>132</v>
      </c>
      <c r="BM208" s="23" t="s">
        <v>396</v>
      </c>
    </row>
    <row r="209" spans="2:47" s="1" customFormat="1" ht="13.5">
      <c r="B209" s="40"/>
      <c r="D209" s="183" t="s">
        <v>141</v>
      </c>
      <c r="F209" s="184" t="s">
        <v>397</v>
      </c>
      <c r="I209" s="185"/>
      <c r="L209" s="40"/>
      <c r="M209" s="186"/>
      <c r="N209" s="41"/>
      <c r="O209" s="41"/>
      <c r="P209" s="41"/>
      <c r="Q209" s="41"/>
      <c r="R209" s="41"/>
      <c r="S209" s="41"/>
      <c r="T209" s="69"/>
      <c r="AT209" s="23" t="s">
        <v>141</v>
      </c>
      <c r="AU209" s="23" t="s">
        <v>85</v>
      </c>
    </row>
    <row r="210" spans="2:51" s="11" customFormat="1" ht="13.5">
      <c r="B210" s="187"/>
      <c r="D210" s="183" t="s">
        <v>147</v>
      </c>
      <c r="E210" s="188" t="s">
        <v>5</v>
      </c>
      <c r="F210" s="189" t="s">
        <v>375</v>
      </c>
      <c r="H210" s="190">
        <v>754.64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147</v>
      </c>
      <c r="AU210" s="188" t="s">
        <v>85</v>
      </c>
      <c r="AV210" s="11" t="s">
        <v>85</v>
      </c>
      <c r="AW210" s="11" t="s">
        <v>40</v>
      </c>
      <c r="AX210" s="11" t="s">
        <v>76</v>
      </c>
      <c r="AY210" s="188" t="s">
        <v>133</v>
      </c>
    </row>
    <row r="211" spans="2:51" s="12" customFormat="1" ht="13.5">
      <c r="B211" s="195"/>
      <c r="D211" s="183" t="s">
        <v>147</v>
      </c>
      <c r="E211" s="196" t="s">
        <v>5</v>
      </c>
      <c r="F211" s="197" t="s">
        <v>149</v>
      </c>
      <c r="H211" s="198">
        <v>754.64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147</v>
      </c>
      <c r="AU211" s="196" t="s">
        <v>85</v>
      </c>
      <c r="AV211" s="12" t="s">
        <v>132</v>
      </c>
      <c r="AW211" s="12" t="s">
        <v>40</v>
      </c>
      <c r="AX211" s="12" t="s">
        <v>25</v>
      </c>
      <c r="AY211" s="196" t="s">
        <v>133</v>
      </c>
    </row>
    <row r="212" spans="2:65" s="1" customFormat="1" ht="16.5" customHeight="1">
      <c r="B212" s="170"/>
      <c r="C212" s="171" t="s">
        <v>398</v>
      </c>
      <c r="D212" s="171" t="s">
        <v>134</v>
      </c>
      <c r="E212" s="172" t="s">
        <v>399</v>
      </c>
      <c r="F212" s="173" t="s">
        <v>400</v>
      </c>
      <c r="G212" s="174" t="s">
        <v>247</v>
      </c>
      <c r="H212" s="175">
        <v>15</v>
      </c>
      <c r="I212" s="176"/>
      <c r="J212" s="175">
        <f>ROUND(I212*H212,3)</f>
        <v>0</v>
      </c>
      <c r="K212" s="173" t="s">
        <v>138</v>
      </c>
      <c r="L212" s="40"/>
      <c r="M212" s="177" t="s">
        <v>5</v>
      </c>
      <c r="N212" s="178" t="s">
        <v>47</v>
      </c>
      <c r="O212" s="41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AR212" s="23" t="s">
        <v>132</v>
      </c>
      <c r="AT212" s="23" t="s">
        <v>134</v>
      </c>
      <c r="AU212" s="23" t="s">
        <v>85</v>
      </c>
      <c r="AY212" s="23" t="s">
        <v>133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3" t="s">
        <v>25</v>
      </c>
      <c r="BK212" s="182">
        <f>ROUND(I212*H212,3)</f>
        <v>0</v>
      </c>
      <c r="BL212" s="23" t="s">
        <v>132</v>
      </c>
      <c r="BM212" s="23" t="s">
        <v>401</v>
      </c>
    </row>
    <row r="213" spans="2:47" s="1" customFormat="1" ht="13.5">
      <c r="B213" s="40"/>
      <c r="D213" s="183" t="s">
        <v>141</v>
      </c>
      <c r="F213" s="184" t="s">
        <v>402</v>
      </c>
      <c r="I213" s="185"/>
      <c r="L213" s="40"/>
      <c r="M213" s="186"/>
      <c r="N213" s="41"/>
      <c r="O213" s="41"/>
      <c r="P213" s="41"/>
      <c r="Q213" s="41"/>
      <c r="R213" s="41"/>
      <c r="S213" s="41"/>
      <c r="T213" s="69"/>
      <c r="AT213" s="23" t="s">
        <v>141</v>
      </c>
      <c r="AU213" s="23" t="s">
        <v>85</v>
      </c>
    </row>
    <row r="214" spans="2:51" s="11" customFormat="1" ht="13.5">
      <c r="B214" s="187"/>
      <c r="D214" s="183" t="s">
        <v>147</v>
      </c>
      <c r="E214" s="188" t="s">
        <v>5</v>
      </c>
      <c r="F214" s="189" t="s">
        <v>403</v>
      </c>
      <c r="H214" s="190">
        <v>15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8" t="s">
        <v>147</v>
      </c>
      <c r="AU214" s="188" t="s">
        <v>85</v>
      </c>
      <c r="AV214" s="11" t="s">
        <v>85</v>
      </c>
      <c r="AW214" s="11" t="s">
        <v>40</v>
      </c>
      <c r="AX214" s="11" t="s">
        <v>76</v>
      </c>
      <c r="AY214" s="188" t="s">
        <v>133</v>
      </c>
    </row>
    <row r="215" spans="2:51" s="12" customFormat="1" ht="13.5">
      <c r="B215" s="195"/>
      <c r="D215" s="183" t="s">
        <v>147</v>
      </c>
      <c r="E215" s="196" t="s">
        <v>5</v>
      </c>
      <c r="F215" s="197" t="s">
        <v>149</v>
      </c>
      <c r="H215" s="198">
        <v>15</v>
      </c>
      <c r="I215" s="199"/>
      <c r="L215" s="195"/>
      <c r="M215" s="200"/>
      <c r="N215" s="201"/>
      <c r="O215" s="201"/>
      <c r="P215" s="201"/>
      <c r="Q215" s="201"/>
      <c r="R215" s="201"/>
      <c r="S215" s="201"/>
      <c r="T215" s="202"/>
      <c r="AT215" s="196" t="s">
        <v>147</v>
      </c>
      <c r="AU215" s="196" t="s">
        <v>85</v>
      </c>
      <c r="AV215" s="12" t="s">
        <v>132</v>
      </c>
      <c r="AW215" s="12" t="s">
        <v>40</v>
      </c>
      <c r="AX215" s="12" t="s">
        <v>25</v>
      </c>
      <c r="AY215" s="196" t="s">
        <v>133</v>
      </c>
    </row>
    <row r="216" spans="2:65" s="1" customFormat="1" ht="25.5" customHeight="1">
      <c r="B216" s="170"/>
      <c r="C216" s="171" t="s">
        <v>404</v>
      </c>
      <c r="D216" s="171" t="s">
        <v>134</v>
      </c>
      <c r="E216" s="172" t="s">
        <v>405</v>
      </c>
      <c r="F216" s="173" t="s">
        <v>406</v>
      </c>
      <c r="G216" s="174" t="s">
        <v>236</v>
      </c>
      <c r="H216" s="175">
        <v>754.64</v>
      </c>
      <c r="I216" s="176"/>
      <c r="J216" s="175">
        <f>ROUND(I216*H216,3)</f>
        <v>0</v>
      </c>
      <c r="K216" s="173" t="s">
        <v>138</v>
      </c>
      <c r="L216" s="40"/>
      <c r="M216" s="177" t="s">
        <v>5</v>
      </c>
      <c r="N216" s="178" t="s">
        <v>47</v>
      </c>
      <c r="O216" s="41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80">
        <f>S216*H216</f>
        <v>0</v>
      </c>
      <c r="AR216" s="23" t="s">
        <v>132</v>
      </c>
      <c r="AT216" s="23" t="s">
        <v>134</v>
      </c>
      <c r="AU216" s="23" t="s">
        <v>85</v>
      </c>
      <c r="AY216" s="23" t="s">
        <v>133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25</v>
      </c>
      <c r="BK216" s="182">
        <f>ROUND(I216*H216,3)</f>
        <v>0</v>
      </c>
      <c r="BL216" s="23" t="s">
        <v>132</v>
      </c>
      <c r="BM216" s="23" t="s">
        <v>407</v>
      </c>
    </row>
    <row r="217" spans="2:47" s="1" customFormat="1" ht="27">
      <c r="B217" s="40"/>
      <c r="D217" s="183" t="s">
        <v>141</v>
      </c>
      <c r="F217" s="184" t="s">
        <v>406</v>
      </c>
      <c r="I217" s="185"/>
      <c r="L217" s="40"/>
      <c r="M217" s="186"/>
      <c r="N217" s="41"/>
      <c r="O217" s="41"/>
      <c r="P217" s="41"/>
      <c r="Q217" s="41"/>
      <c r="R217" s="41"/>
      <c r="S217" s="41"/>
      <c r="T217" s="69"/>
      <c r="AT217" s="23" t="s">
        <v>141</v>
      </c>
      <c r="AU217" s="23" t="s">
        <v>85</v>
      </c>
    </row>
    <row r="218" spans="2:51" s="11" customFormat="1" ht="13.5">
      <c r="B218" s="187"/>
      <c r="D218" s="183" t="s">
        <v>147</v>
      </c>
      <c r="E218" s="188" t="s">
        <v>5</v>
      </c>
      <c r="F218" s="189" t="s">
        <v>408</v>
      </c>
      <c r="H218" s="190">
        <v>754.64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147</v>
      </c>
      <c r="AU218" s="188" t="s">
        <v>85</v>
      </c>
      <c r="AV218" s="11" t="s">
        <v>85</v>
      </c>
      <c r="AW218" s="11" t="s">
        <v>40</v>
      </c>
      <c r="AX218" s="11" t="s">
        <v>76</v>
      </c>
      <c r="AY218" s="188" t="s">
        <v>133</v>
      </c>
    </row>
    <row r="219" spans="2:51" s="12" customFormat="1" ht="13.5">
      <c r="B219" s="195"/>
      <c r="D219" s="183" t="s">
        <v>147</v>
      </c>
      <c r="E219" s="196" t="s">
        <v>5</v>
      </c>
      <c r="F219" s="197" t="s">
        <v>149</v>
      </c>
      <c r="H219" s="198">
        <v>754.64</v>
      </c>
      <c r="I219" s="199"/>
      <c r="L219" s="195"/>
      <c r="M219" s="200"/>
      <c r="N219" s="201"/>
      <c r="O219" s="201"/>
      <c r="P219" s="201"/>
      <c r="Q219" s="201"/>
      <c r="R219" s="201"/>
      <c r="S219" s="201"/>
      <c r="T219" s="202"/>
      <c r="AT219" s="196" t="s">
        <v>147</v>
      </c>
      <c r="AU219" s="196" t="s">
        <v>85</v>
      </c>
      <c r="AV219" s="12" t="s">
        <v>132</v>
      </c>
      <c r="AW219" s="12" t="s">
        <v>40</v>
      </c>
      <c r="AX219" s="12" t="s">
        <v>25</v>
      </c>
      <c r="AY219" s="196" t="s">
        <v>133</v>
      </c>
    </row>
    <row r="220" spans="2:65" s="1" customFormat="1" ht="16.5" customHeight="1">
      <c r="B220" s="170"/>
      <c r="C220" s="171" t="s">
        <v>409</v>
      </c>
      <c r="D220" s="171" t="s">
        <v>134</v>
      </c>
      <c r="E220" s="172" t="s">
        <v>410</v>
      </c>
      <c r="F220" s="173" t="s">
        <v>411</v>
      </c>
      <c r="G220" s="174" t="s">
        <v>260</v>
      </c>
      <c r="H220" s="175">
        <v>30.186</v>
      </c>
      <c r="I220" s="176"/>
      <c r="J220" s="175">
        <f>ROUND(I220*H220,3)</f>
        <v>0</v>
      </c>
      <c r="K220" s="173" t="s">
        <v>138</v>
      </c>
      <c r="L220" s="40"/>
      <c r="M220" s="177" t="s">
        <v>5</v>
      </c>
      <c r="N220" s="178" t="s">
        <v>47</v>
      </c>
      <c r="O220" s="41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AR220" s="23" t="s">
        <v>132</v>
      </c>
      <c r="AT220" s="23" t="s">
        <v>134</v>
      </c>
      <c r="AU220" s="23" t="s">
        <v>85</v>
      </c>
      <c r="AY220" s="23" t="s">
        <v>133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3" t="s">
        <v>25</v>
      </c>
      <c r="BK220" s="182">
        <f>ROUND(I220*H220,3)</f>
        <v>0</v>
      </c>
      <c r="BL220" s="23" t="s">
        <v>132</v>
      </c>
      <c r="BM220" s="23" t="s">
        <v>412</v>
      </c>
    </row>
    <row r="221" spans="2:47" s="1" customFormat="1" ht="13.5">
      <c r="B221" s="40"/>
      <c r="D221" s="183" t="s">
        <v>141</v>
      </c>
      <c r="F221" s="184" t="s">
        <v>413</v>
      </c>
      <c r="I221" s="185"/>
      <c r="L221" s="40"/>
      <c r="M221" s="186"/>
      <c r="N221" s="41"/>
      <c r="O221" s="41"/>
      <c r="P221" s="41"/>
      <c r="Q221" s="41"/>
      <c r="R221" s="41"/>
      <c r="S221" s="41"/>
      <c r="T221" s="69"/>
      <c r="AT221" s="23" t="s">
        <v>141</v>
      </c>
      <c r="AU221" s="23" t="s">
        <v>85</v>
      </c>
    </row>
    <row r="222" spans="2:51" s="11" customFormat="1" ht="13.5">
      <c r="B222" s="187"/>
      <c r="D222" s="183" t="s">
        <v>147</v>
      </c>
      <c r="E222" s="188" t="s">
        <v>5</v>
      </c>
      <c r="F222" s="189" t="s">
        <v>414</v>
      </c>
      <c r="H222" s="190">
        <v>30.186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85</v>
      </c>
      <c r="AV222" s="11" t="s">
        <v>85</v>
      </c>
      <c r="AW222" s="11" t="s">
        <v>40</v>
      </c>
      <c r="AX222" s="11" t="s">
        <v>76</v>
      </c>
      <c r="AY222" s="188" t="s">
        <v>133</v>
      </c>
    </row>
    <row r="223" spans="2:51" s="12" customFormat="1" ht="13.5">
      <c r="B223" s="195"/>
      <c r="D223" s="183" t="s">
        <v>147</v>
      </c>
      <c r="E223" s="196" t="s">
        <v>5</v>
      </c>
      <c r="F223" s="197" t="s">
        <v>149</v>
      </c>
      <c r="H223" s="198">
        <v>30.186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147</v>
      </c>
      <c r="AU223" s="196" t="s">
        <v>85</v>
      </c>
      <c r="AV223" s="12" t="s">
        <v>132</v>
      </c>
      <c r="AW223" s="12" t="s">
        <v>40</v>
      </c>
      <c r="AX223" s="12" t="s">
        <v>25</v>
      </c>
      <c r="AY223" s="196" t="s">
        <v>133</v>
      </c>
    </row>
    <row r="224" spans="2:65" s="1" customFormat="1" ht="16.5" customHeight="1">
      <c r="B224" s="170"/>
      <c r="C224" s="171" t="s">
        <v>415</v>
      </c>
      <c r="D224" s="171" t="s">
        <v>134</v>
      </c>
      <c r="E224" s="172" t="s">
        <v>416</v>
      </c>
      <c r="F224" s="173" t="s">
        <v>417</v>
      </c>
      <c r="G224" s="174" t="s">
        <v>260</v>
      </c>
      <c r="H224" s="175">
        <v>30.186</v>
      </c>
      <c r="I224" s="176"/>
      <c r="J224" s="175">
        <f>ROUND(I224*H224,3)</f>
        <v>0</v>
      </c>
      <c r="K224" s="173" t="s">
        <v>138</v>
      </c>
      <c r="L224" s="40"/>
      <c r="M224" s="177" t="s">
        <v>5</v>
      </c>
      <c r="N224" s="178" t="s">
        <v>47</v>
      </c>
      <c r="O224" s="41"/>
      <c r="P224" s="179">
        <f>O224*H224</f>
        <v>0</v>
      </c>
      <c r="Q224" s="179">
        <v>0</v>
      </c>
      <c r="R224" s="179">
        <f>Q224*H224</f>
        <v>0</v>
      </c>
      <c r="S224" s="179">
        <v>0</v>
      </c>
      <c r="T224" s="180">
        <f>S224*H224</f>
        <v>0</v>
      </c>
      <c r="AR224" s="23" t="s">
        <v>132</v>
      </c>
      <c r="AT224" s="23" t="s">
        <v>134</v>
      </c>
      <c r="AU224" s="23" t="s">
        <v>85</v>
      </c>
      <c r="AY224" s="23" t="s">
        <v>133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25</v>
      </c>
      <c r="BK224" s="182">
        <f>ROUND(I224*H224,3)</f>
        <v>0</v>
      </c>
      <c r="BL224" s="23" t="s">
        <v>132</v>
      </c>
      <c r="BM224" s="23" t="s">
        <v>418</v>
      </c>
    </row>
    <row r="225" spans="2:47" s="1" customFormat="1" ht="13.5">
      <c r="B225" s="40"/>
      <c r="D225" s="183" t="s">
        <v>141</v>
      </c>
      <c r="F225" s="184" t="s">
        <v>417</v>
      </c>
      <c r="I225" s="185"/>
      <c r="L225" s="40"/>
      <c r="M225" s="186"/>
      <c r="N225" s="41"/>
      <c r="O225" s="41"/>
      <c r="P225" s="41"/>
      <c r="Q225" s="41"/>
      <c r="R225" s="41"/>
      <c r="S225" s="41"/>
      <c r="T225" s="69"/>
      <c r="AT225" s="23" t="s">
        <v>141</v>
      </c>
      <c r="AU225" s="23" t="s">
        <v>85</v>
      </c>
    </row>
    <row r="226" spans="2:51" s="11" customFormat="1" ht="13.5">
      <c r="B226" s="187"/>
      <c r="D226" s="183" t="s">
        <v>147</v>
      </c>
      <c r="E226" s="188" t="s">
        <v>5</v>
      </c>
      <c r="F226" s="189" t="s">
        <v>419</v>
      </c>
      <c r="H226" s="190">
        <v>30.186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147</v>
      </c>
      <c r="AU226" s="188" t="s">
        <v>85</v>
      </c>
      <c r="AV226" s="11" t="s">
        <v>85</v>
      </c>
      <c r="AW226" s="11" t="s">
        <v>40</v>
      </c>
      <c r="AX226" s="11" t="s">
        <v>76</v>
      </c>
      <c r="AY226" s="188" t="s">
        <v>133</v>
      </c>
    </row>
    <row r="227" spans="2:51" s="12" customFormat="1" ht="13.5">
      <c r="B227" s="195"/>
      <c r="D227" s="183" t="s">
        <v>147</v>
      </c>
      <c r="E227" s="196" t="s">
        <v>5</v>
      </c>
      <c r="F227" s="197" t="s">
        <v>149</v>
      </c>
      <c r="H227" s="198">
        <v>30.186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147</v>
      </c>
      <c r="AU227" s="196" t="s">
        <v>85</v>
      </c>
      <c r="AV227" s="12" t="s">
        <v>132</v>
      </c>
      <c r="AW227" s="12" t="s">
        <v>40</v>
      </c>
      <c r="AX227" s="12" t="s">
        <v>25</v>
      </c>
      <c r="AY227" s="196" t="s">
        <v>133</v>
      </c>
    </row>
    <row r="228" spans="2:65" s="1" customFormat="1" ht="16.5" customHeight="1">
      <c r="B228" s="170"/>
      <c r="C228" s="171" t="s">
        <v>420</v>
      </c>
      <c r="D228" s="171" t="s">
        <v>134</v>
      </c>
      <c r="E228" s="172" t="s">
        <v>421</v>
      </c>
      <c r="F228" s="173" t="s">
        <v>422</v>
      </c>
      <c r="G228" s="174" t="s">
        <v>260</v>
      </c>
      <c r="H228" s="175">
        <v>120.744</v>
      </c>
      <c r="I228" s="176"/>
      <c r="J228" s="175">
        <f>ROUND(I228*H228,3)</f>
        <v>0</v>
      </c>
      <c r="K228" s="173" t="s">
        <v>138</v>
      </c>
      <c r="L228" s="40"/>
      <c r="M228" s="177" t="s">
        <v>5</v>
      </c>
      <c r="N228" s="178" t="s">
        <v>47</v>
      </c>
      <c r="O228" s="41"/>
      <c r="P228" s="179">
        <f>O228*H228</f>
        <v>0</v>
      </c>
      <c r="Q228" s="179">
        <v>0</v>
      </c>
      <c r="R228" s="179">
        <f>Q228*H228</f>
        <v>0</v>
      </c>
      <c r="S228" s="179">
        <v>0</v>
      </c>
      <c r="T228" s="180">
        <f>S228*H228</f>
        <v>0</v>
      </c>
      <c r="AR228" s="23" t="s">
        <v>132</v>
      </c>
      <c r="AT228" s="23" t="s">
        <v>134</v>
      </c>
      <c r="AU228" s="23" t="s">
        <v>85</v>
      </c>
      <c r="AY228" s="23" t="s">
        <v>133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23" t="s">
        <v>25</v>
      </c>
      <c r="BK228" s="182">
        <f>ROUND(I228*H228,3)</f>
        <v>0</v>
      </c>
      <c r="BL228" s="23" t="s">
        <v>132</v>
      </c>
      <c r="BM228" s="23" t="s">
        <v>424</v>
      </c>
    </row>
    <row r="229" spans="2:47" s="1" customFormat="1" ht="13.5">
      <c r="B229" s="40"/>
      <c r="D229" s="183" t="s">
        <v>141</v>
      </c>
      <c r="F229" s="184" t="s">
        <v>425</v>
      </c>
      <c r="I229" s="185"/>
      <c r="L229" s="40"/>
      <c r="M229" s="186"/>
      <c r="N229" s="41"/>
      <c r="O229" s="41"/>
      <c r="P229" s="41"/>
      <c r="Q229" s="41"/>
      <c r="R229" s="41"/>
      <c r="S229" s="41"/>
      <c r="T229" s="69"/>
      <c r="AT229" s="23" t="s">
        <v>141</v>
      </c>
      <c r="AU229" s="23" t="s">
        <v>85</v>
      </c>
    </row>
    <row r="230" spans="2:51" s="11" customFormat="1" ht="13.5">
      <c r="B230" s="187"/>
      <c r="D230" s="183" t="s">
        <v>147</v>
      </c>
      <c r="E230" s="188" t="s">
        <v>5</v>
      </c>
      <c r="F230" s="189" t="s">
        <v>426</v>
      </c>
      <c r="H230" s="190">
        <v>120.744</v>
      </c>
      <c r="I230" s="191"/>
      <c r="L230" s="187"/>
      <c r="M230" s="192"/>
      <c r="N230" s="193"/>
      <c r="O230" s="193"/>
      <c r="P230" s="193"/>
      <c r="Q230" s="193"/>
      <c r="R230" s="193"/>
      <c r="S230" s="193"/>
      <c r="T230" s="194"/>
      <c r="AT230" s="188" t="s">
        <v>147</v>
      </c>
      <c r="AU230" s="188" t="s">
        <v>85</v>
      </c>
      <c r="AV230" s="11" t="s">
        <v>85</v>
      </c>
      <c r="AW230" s="11" t="s">
        <v>40</v>
      </c>
      <c r="AX230" s="11" t="s">
        <v>76</v>
      </c>
      <c r="AY230" s="188" t="s">
        <v>133</v>
      </c>
    </row>
    <row r="231" spans="2:51" s="12" customFormat="1" ht="13.5">
      <c r="B231" s="195"/>
      <c r="D231" s="183" t="s">
        <v>147</v>
      </c>
      <c r="E231" s="196" t="s">
        <v>5</v>
      </c>
      <c r="F231" s="197" t="s">
        <v>149</v>
      </c>
      <c r="H231" s="198">
        <v>120.744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147</v>
      </c>
      <c r="AU231" s="196" t="s">
        <v>85</v>
      </c>
      <c r="AV231" s="12" t="s">
        <v>132</v>
      </c>
      <c r="AW231" s="12" t="s">
        <v>40</v>
      </c>
      <c r="AX231" s="12" t="s">
        <v>25</v>
      </c>
      <c r="AY231" s="196" t="s">
        <v>133</v>
      </c>
    </row>
    <row r="232" spans="2:63" s="10" customFormat="1" ht="29.85" customHeight="1">
      <c r="B232" s="159"/>
      <c r="D232" s="160" t="s">
        <v>75</v>
      </c>
      <c r="E232" s="203" t="s">
        <v>85</v>
      </c>
      <c r="F232" s="203" t="s">
        <v>427</v>
      </c>
      <c r="I232" s="162"/>
      <c r="J232" s="204">
        <f>BK232</f>
        <v>0</v>
      </c>
      <c r="L232" s="159"/>
      <c r="M232" s="164"/>
      <c r="N232" s="165"/>
      <c r="O232" s="165"/>
      <c r="P232" s="166">
        <f>SUM(P233:P252)</f>
        <v>0</v>
      </c>
      <c r="Q232" s="165"/>
      <c r="R232" s="166">
        <f>SUM(R233:R252)</f>
        <v>127.25915873999999</v>
      </c>
      <c r="S232" s="165"/>
      <c r="T232" s="167">
        <f>SUM(T233:T252)</f>
        <v>0</v>
      </c>
      <c r="AR232" s="160" t="s">
        <v>25</v>
      </c>
      <c r="AT232" s="168" t="s">
        <v>75</v>
      </c>
      <c r="AU232" s="168" t="s">
        <v>25</v>
      </c>
      <c r="AY232" s="160" t="s">
        <v>133</v>
      </c>
      <c r="BK232" s="169">
        <f>SUM(BK233:BK252)</f>
        <v>0</v>
      </c>
    </row>
    <row r="233" spans="2:65" s="1" customFormat="1" ht="25.5" customHeight="1">
      <c r="B233" s="170"/>
      <c r="C233" s="171" t="s">
        <v>428</v>
      </c>
      <c r="D233" s="171" t="s">
        <v>134</v>
      </c>
      <c r="E233" s="172" t="s">
        <v>429</v>
      </c>
      <c r="F233" s="173" t="s">
        <v>430</v>
      </c>
      <c r="G233" s="174" t="s">
        <v>431</v>
      </c>
      <c r="H233" s="175">
        <v>493.2</v>
      </c>
      <c r="I233" s="176"/>
      <c r="J233" s="175">
        <f>ROUND(I233*H233,3)</f>
        <v>0</v>
      </c>
      <c r="K233" s="173" t="s">
        <v>138</v>
      </c>
      <c r="L233" s="40"/>
      <c r="M233" s="177" t="s">
        <v>5</v>
      </c>
      <c r="N233" s="178" t="s">
        <v>47</v>
      </c>
      <c r="O233" s="41"/>
      <c r="P233" s="179">
        <f>O233*H233</f>
        <v>0</v>
      </c>
      <c r="Q233" s="179">
        <v>0.23058</v>
      </c>
      <c r="R233" s="179">
        <f>Q233*H233</f>
        <v>113.722056</v>
      </c>
      <c r="S233" s="179">
        <v>0</v>
      </c>
      <c r="T233" s="180">
        <f>S233*H233</f>
        <v>0</v>
      </c>
      <c r="AR233" s="23" t="s">
        <v>132</v>
      </c>
      <c r="AT233" s="23" t="s">
        <v>134</v>
      </c>
      <c r="AU233" s="23" t="s">
        <v>85</v>
      </c>
      <c r="AY233" s="23" t="s">
        <v>133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23" t="s">
        <v>25</v>
      </c>
      <c r="BK233" s="182">
        <f>ROUND(I233*H233,3)</f>
        <v>0</v>
      </c>
      <c r="BL233" s="23" t="s">
        <v>132</v>
      </c>
      <c r="BM233" s="23" t="s">
        <v>432</v>
      </c>
    </row>
    <row r="234" spans="2:47" s="1" customFormat="1" ht="40.5">
      <c r="B234" s="40"/>
      <c r="D234" s="183" t="s">
        <v>141</v>
      </c>
      <c r="F234" s="184" t="s">
        <v>433</v>
      </c>
      <c r="I234" s="185"/>
      <c r="L234" s="40"/>
      <c r="M234" s="186"/>
      <c r="N234" s="41"/>
      <c r="O234" s="41"/>
      <c r="P234" s="41"/>
      <c r="Q234" s="41"/>
      <c r="R234" s="41"/>
      <c r="S234" s="41"/>
      <c r="T234" s="69"/>
      <c r="AT234" s="23" t="s">
        <v>141</v>
      </c>
      <c r="AU234" s="23" t="s">
        <v>85</v>
      </c>
    </row>
    <row r="235" spans="2:51" s="11" customFormat="1" ht="13.5">
      <c r="B235" s="187"/>
      <c r="D235" s="183" t="s">
        <v>147</v>
      </c>
      <c r="E235" s="188" t="s">
        <v>5</v>
      </c>
      <c r="F235" s="189" t="s">
        <v>434</v>
      </c>
      <c r="H235" s="190">
        <v>493.2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147</v>
      </c>
      <c r="AU235" s="188" t="s">
        <v>85</v>
      </c>
      <c r="AV235" s="11" t="s">
        <v>85</v>
      </c>
      <c r="AW235" s="11" t="s">
        <v>40</v>
      </c>
      <c r="AX235" s="11" t="s">
        <v>76</v>
      </c>
      <c r="AY235" s="188" t="s">
        <v>133</v>
      </c>
    </row>
    <row r="236" spans="2:51" s="12" customFormat="1" ht="13.5">
      <c r="B236" s="195"/>
      <c r="D236" s="183" t="s">
        <v>147</v>
      </c>
      <c r="E236" s="196" t="s">
        <v>5</v>
      </c>
      <c r="F236" s="197" t="s">
        <v>149</v>
      </c>
      <c r="H236" s="198">
        <v>493.2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147</v>
      </c>
      <c r="AU236" s="196" t="s">
        <v>85</v>
      </c>
      <c r="AV236" s="12" t="s">
        <v>132</v>
      </c>
      <c r="AW236" s="12" t="s">
        <v>40</v>
      </c>
      <c r="AX236" s="12" t="s">
        <v>25</v>
      </c>
      <c r="AY236" s="196" t="s">
        <v>133</v>
      </c>
    </row>
    <row r="237" spans="2:65" s="1" customFormat="1" ht="16.5" customHeight="1">
      <c r="B237" s="170"/>
      <c r="C237" s="215" t="s">
        <v>435</v>
      </c>
      <c r="D237" s="215" t="s">
        <v>264</v>
      </c>
      <c r="E237" s="216" t="s">
        <v>436</v>
      </c>
      <c r="F237" s="217" t="s">
        <v>437</v>
      </c>
      <c r="G237" s="218" t="s">
        <v>431</v>
      </c>
      <c r="H237" s="219">
        <v>503.064</v>
      </c>
      <c r="I237" s="220"/>
      <c r="J237" s="219">
        <f>ROUND(I237*H237,3)</f>
        <v>0</v>
      </c>
      <c r="K237" s="217" t="s">
        <v>138</v>
      </c>
      <c r="L237" s="221"/>
      <c r="M237" s="222" t="s">
        <v>5</v>
      </c>
      <c r="N237" s="223" t="s">
        <v>47</v>
      </c>
      <c r="O237" s="41"/>
      <c r="P237" s="179">
        <f>O237*H237</f>
        <v>0</v>
      </c>
      <c r="Q237" s="179">
        <v>0.00114</v>
      </c>
      <c r="R237" s="179">
        <f>Q237*H237</f>
        <v>0.57349296</v>
      </c>
      <c r="S237" s="179">
        <v>0</v>
      </c>
      <c r="T237" s="180">
        <f>S237*H237</f>
        <v>0</v>
      </c>
      <c r="AR237" s="23" t="s">
        <v>176</v>
      </c>
      <c r="AT237" s="23" t="s">
        <v>264</v>
      </c>
      <c r="AU237" s="23" t="s">
        <v>85</v>
      </c>
      <c r="AY237" s="23" t="s">
        <v>133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3" t="s">
        <v>25</v>
      </c>
      <c r="BK237" s="182">
        <f>ROUND(I237*H237,3)</f>
        <v>0</v>
      </c>
      <c r="BL237" s="23" t="s">
        <v>132</v>
      </c>
      <c r="BM237" s="23" t="s">
        <v>438</v>
      </c>
    </row>
    <row r="238" spans="2:47" s="1" customFormat="1" ht="13.5">
      <c r="B238" s="40"/>
      <c r="D238" s="183" t="s">
        <v>141</v>
      </c>
      <c r="F238" s="184" t="s">
        <v>439</v>
      </c>
      <c r="I238" s="185"/>
      <c r="L238" s="40"/>
      <c r="M238" s="186"/>
      <c r="N238" s="41"/>
      <c r="O238" s="41"/>
      <c r="P238" s="41"/>
      <c r="Q238" s="41"/>
      <c r="R238" s="41"/>
      <c r="S238" s="41"/>
      <c r="T238" s="69"/>
      <c r="AT238" s="23" t="s">
        <v>141</v>
      </c>
      <c r="AU238" s="23" t="s">
        <v>85</v>
      </c>
    </row>
    <row r="239" spans="2:51" s="11" customFormat="1" ht="13.5">
      <c r="B239" s="187"/>
      <c r="D239" s="183" t="s">
        <v>147</v>
      </c>
      <c r="E239" s="188" t="s">
        <v>5</v>
      </c>
      <c r="F239" s="189" t="s">
        <v>440</v>
      </c>
      <c r="H239" s="190">
        <v>503.064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8" t="s">
        <v>147</v>
      </c>
      <c r="AU239" s="188" t="s">
        <v>85</v>
      </c>
      <c r="AV239" s="11" t="s">
        <v>85</v>
      </c>
      <c r="AW239" s="11" t="s">
        <v>40</v>
      </c>
      <c r="AX239" s="11" t="s">
        <v>76</v>
      </c>
      <c r="AY239" s="188" t="s">
        <v>133</v>
      </c>
    </row>
    <row r="240" spans="2:51" s="12" customFormat="1" ht="13.5">
      <c r="B240" s="195"/>
      <c r="D240" s="183" t="s">
        <v>147</v>
      </c>
      <c r="E240" s="196" t="s">
        <v>5</v>
      </c>
      <c r="F240" s="197" t="s">
        <v>149</v>
      </c>
      <c r="H240" s="198">
        <v>503.064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147</v>
      </c>
      <c r="AU240" s="196" t="s">
        <v>85</v>
      </c>
      <c r="AV240" s="12" t="s">
        <v>132</v>
      </c>
      <c r="AW240" s="12" t="s">
        <v>40</v>
      </c>
      <c r="AX240" s="12" t="s">
        <v>25</v>
      </c>
      <c r="AY240" s="196" t="s">
        <v>133</v>
      </c>
    </row>
    <row r="241" spans="2:65" s="1" customFormat="1" ht="38.25" customHeight="1">
      <c r="B241" s="170"/>
      <c r="C241" s="171" t="s">
        <v>441</v>
      </c>
      <c r="D241" s="171" t="s">
        <v>134</v>
      </c>
      <c r="E241" s="172" t="s">
        <v>442</v>
      </c>
      <c r="F241" s="173" t="s">
        <v>443</v>
      </c>
      <c r="G241" s="174" t="s">
        <v>431</v>
      </c>
      <c r="H241" s="175">
        <v>40</v>
      </c>
      <c r="I241" s="176"/>
      <c r="J241" s="175">
        <f>ROUND(I241*H241,3)</f>
        <v>0</v>
      </c>
      <c r="K241" s="173" t="s">
        <v>5</v>
      </c>
      <c r="L241" s="40"/>
      <c r="M241" s="177" t="s">
        <v>5</v>
      </c>
      <c r="N241" s="178" t="s">
        <v>47</v>
      </c>
      <c r="O241" s="41"/>
      <c r="P241" s="179">
        <f>O241*H241</f>
        <v>0</v>
      </c>
      <c r="Q241" s="179">
        <v>0.2898</v>
      </c>
      <c r="R241" s="179">
        <f>Q241*H241</f>
        <v>11.592</v>
      </c>
      <c r="S241" s="179">
        <v>0</v>
      </c>
      <c r="T241" s="180">
        <f>S241*H241</f>
        <v>0</v>
      </c>
      <c r="AR241" s="23" t="s">
        <v>132</v>
      </c>
      <c r="AT241" s="23" t="s">
        <v>134</v>
      </c>
      <c r="AU241" s="23" t="s">
        <v>85</v>
      </c>
      <c r="AY241" s="23" t="s">
        <v>133</v>
      </c>
      <c r="BE241" s="181">
        <f>IF(N241="základní",J241,0)</f>
        <v>0</v>
      </c>
      <c r="BF241" s="181">
        <f>IF(N241="snížená",J241,0)</f>
        <v>0</v>
      </c>
      <c r="BG241" s="181">
        <f>IF(N241="zákl. přenesená",J241,0)</f>
        <v>0</v>
      </c>
      <c r="BH241" s="181">
        <f>IF(N241="sníž. přenesená",J241,0)</f>
        <v>0</v>
      </c>
      <c r="BI241" s="181">
        <f>IF(N241="nulová",J241,0)</f>
        <v>0</v>
      </c>
      <c r="BJ241" s="23" t="s">
        <v>25</v>
      </c>
      <c r="BK241" s="182">
        <f>ROUND(I241*H241,3)</f>
        <v>0</v>
      </c>
      <c r="BL241" s="23" t="s">
        <v>132</v>
      </c>
      <c r="BM241" s="23" t="s">
        <v>444</v>
      </c>
    </row>
    <row r="242" spans="2:47" s="1" customFormat="1" ht="40.5">
      <c r="B242" s="40"/>
      <c r="D242" s="183" t="s">
        <v>141</v>
      </c>
      <c r="F242" s="184" t="s">
        <v>445</v>
      </c>
      <c r="I242" s="185"/>
      <c r="L242" s="40"/>
      <c r="M242" s="186"/>
      <c r="N242" s="41"/>
      <c r="O242" s="41"/>
      <c r="P242" s="41"/>
      <c r="Q242" s="41"/>
      <c r="R242" s="41"/>
      <c r="S242" s="41"/>
      <c r="T242" s="69"/>
      <c r="AT242" s="23" t="s">
        <v>141</v>
      </c>
      <c r="AU242" s="23" t="s">
        <v>85</v>
      </c>
    </row>
    <row r="243" spans="2:51" s="11" customFormat="1" ht="13.5">
      <c r="B243" s="187"/>
      <c r="D243" s="183" t="s">
        <v>147</v>
      </c>
      <c r="E243" s="188" t="s">
        <v>5</v>
      </c>
      <c r="F243" s="189" t="s">
        <v>446</v>
      </c>
      <c r="H243" s="190">
        <v>40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147</v>
      </c>
      <c r="AU243" s="188" t="s">
        <v>85</v>
      </c>
      <c r="AV243" s="11" t="s">
        <v>85</v>
      </c>
      <c r="AW243" s="11" t="s">
        <v>40</v>
      </c>
      <c r="AX243" s="11" t="s">
        <v>76</v>
      </c>
      <c r="AY243" s="188" t="s">
        <v>133</v>
      </c>
    </row>
    <row r="244" spans="2:51" s="12" customFormat="1" ht="13.5">
      <c r="B244" s="195"/>
      <c r="D244" s="183" t="s">
        <v>147</v>
      </c>
      <c r="E244" s="196" t="s">
        <v>5</v>
      </c>
      <c r="F244" s="197" t="s">
        <v>149</v>
      </c>
      <c r="H244" s="198">
        <v>40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147</v>
      </c>
      <c r="AU244" s="196" t="s">
        <v>85</v>
      </c>
      <c r="AV244" s="12" t="s">
        <v>132</v>
      </c>
      <c r="AW244" s="12" t="s">
        <v>40</v>
      </c>
      <c r="AX244" s="12" t="s">
        <v>25</v>
      </c>
      <c r="AY244" s="196" t="s">
        <v>133</v>
      </c>
    </row>
    <row r="245" spans="2:65" s="1" customFormat="1" ht="16.5" customHeight="1">
      <c r="B245" s="170"/>
      <c r="C245" s="171" t="s">
        <v>447</v>
      </c>
      <c r="D245" s="171" t="s">
        <v>134</v>
      </c>
      <c r="E245" s="172" t="s">
        <v>448</v>
      </c>
      <c r="F245" s="173" t="s">
        <v>449</v>
      </c>
      <c r="G245" s="174" t="s">
        <v>236</v>
      </c>
      <c r="H245" s="175">
        <v>2126.527</v>
      </c>
      <c r="I245" s="176"/>
      <c r="J245" s="175">
        <f>ROUND(I245*H245,3)</f>
        <v>0</v>
      </c>
      <c r="K245" s="173" t="s">
        <v>450</v>
      </c>
      <c r="L245" s="40"/>
      <c r="M245" s="177" t="s">
        <v>5</v>
      </c>
      <c r="N245" s="178" t="s">
        <v>47</v>
      </c>
      <c r="O245" s="41"/>
      <c r="P245" s="179">
        <f>O245*H245</f>
        <v>0</v>
      </c>
      <c r="Q245" s="179">
        <v>0.00014</v>
      </c>
      <c r="R245" s="179">
        <f>Q245*H245</f>
        <v>0.29771378</v>
      </c>
      <c r="S245" s="179">
        <v>0</v>
      </c>
      <c r="T245" s="180">
        <f>S245*H245</f>
        <v>0</v>
      </c>
      <c r="AR245" s="23" t="s">
        <v>132</v>
      </c>
      <c r="AT245" s="23" t="s">
        <v>134</v>
      </c>
      <c r="AU245" s="23" t="s">
        <v>85</v>
      </c>
      <c r="AY245" s="23" t="s">
        <v>133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25</v>
      </c>
      <c r="BK245" s="182">
        <f>ROUND(I245*H245,3)</f>
        <v>0</v>
      </c>
      <c r="BL245" s="23" t="s">
        <v>132</v>
      </c>
      <c r="BM245" s="23" t="s">
        <v>451</v>
      </c>
    </row>
    <row r="246" spans="2:47" s="1" customFormat="1" ht="27">
      <c r="B246" s="40"/>
      <c r="D246" s="183" t="s">
        <v>141</v>
      </c>
      <c r="F246" s="184" t="s">
        <v>452</v>
      </c>
      <c r="I246" s="185"/>
      <c r="L246" s="40"/>
      <c r="M246" s="186"/>
      <c r="N246" s="41"/>
      <c r="O246" s="41"/>
      <c r="P246" s="41"/>
      <c r="Q246" s="41"/>
      <c r="R246" s="41"/>
      <c r="S246" s="41"/>
      <c r="T246" s="69"/>
      <c r="AT246" s="23" t="s">
        <v>141</v>
      </c>
      <c r="AU246" s="23" t="s">
        <v>85</v>
      </c>
    </row>
    <row r="247" spans="2:51" s="11" customFormat="1" ht="13.5">
      <c r="B247" s="187"/>
      <c r="D247" s="183" t="s">
        <v>147</v>
      </c>
      <c r="E247" s="188" t="s">
        <v>5</v>
      </c>
      <c r="F247" s="189" t="s">
        <v>453</v>
      </c>
      <c r="H247" s="190">
        <v>2126.527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147</v>
      </c>
      <c r="AU247" s="188" t="s">
        <v>85</v>
      </c>
      <c r="AV247" s="11" t="s">
        <v>85</v>
      </c>
      <c r="AW247" s="11" t="s">
        <v>40</v>
      </c>
      <c r="AX247" s="11" t="s">
        <v>76</v>
      </c>
      <c r="AY247" s="188" t="s">
        <v>133</v>
      </c>
    </row>
    <row r="248" spans="2:51" s="12" customFormat="1" ht="13.5">
      <c r="B248" s="195"/>
      <c r="D248" s="183" t="s">
        <v>147</v>
      </c>
      <c r="E248" s="196" t="s">
        <v>5</v>
      </c>
      <c r="F248" s="197" t="s">
        <v>149</v>
      </c>
      <c r="H248" s="198">
        <v>2126.527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147</v>
      </c>
      <c r="AU248" s="196" t="s">
        <v>85</v>
      </c>
      <c r="AV248" s="12" t="s">
        <v>132</v>
      </c>
      <c r="AW248" s="12" t="s">
        <v>40</v>
      </c>
      <c r="AX248" s="12" t="s">
        <v>25</v>
      </c>
      <c r="AY248" s="196" t="s">
        <v>133</v>
      </c>
    </row>
    <row r="249" spans="2:65" s="1" customFormat="1" ht="16.5" customHeight="1">
      <c r="B249" s="170"/>
      <c r="C249" s="215" t="s">
        <v>454</v>
      </c>
      <c r="D249" s="215" t="s">
        <v>264</v>
      </c>
      <c r="E249" s="216" t="s">
        <v>455</v>
      </c>
      <c r="F249" s="217" t="s">
        <v>456</v>
      </c>
      <c r="G249" s="218" t="s">
        <v>236</v>
      </c>
      <c r="H249" s="219">
        <v>2147.792</v>
      </c>
      <c r="I249" s="220"/>
      <c r="J249" s="219">
        <f>ROUND(I249*H249,3)</f>
        <v>0</v>
      </c>
      <c r="K249" s="217" t="s">
        <v>5</v>
      </c>
      <c r="L249" s="221"/>
      <c r="M249" s="222" t="s">
        <v>5</v>
      </c>
      <c r="N249" s="223" t="s">
        <v>47</v>
      </c>
      <c r="O249" s="41"/>
      <c r="P249" s="179">
        <f>O249*H249</f>
        <v>0</v>
      </c>
      <c r="Q249" s="179">
        <v>0.0005</v>
      </c>
      <c r="R249" s="179">
        <f>Q249*H249</f>
        <v>1.073896</v>
      </c>
      <c r="S249" s="179">
        <v>0</v>
      </c>
      <c r="T249" s="180">
        <f>S249*H249</f>
        <v>0</v>
      </c>
      <c r="AR249" s="23" t="s">
        <v>176</v>
      </c>
      <c r="AT249" s="23" t="s">
        <v>264</v>
      </c>
      <c r="AU249" s="23" t="s">
        <v>85</v>
      </c>
      <c r="AY249" s="23" t="s">
        <v>133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25</v>
      </c>
      <c r="BK249" s="182">
        <f>ROUND(I249*H249,3)</f>
        <v>0</v>
      </c>
      <c r="BL249" s="23" t="s">
        <v>132</v>
      </c>
      <c r="BM249" s="23" t="s">
        <v>457</v>
      </c>
    </row>
    <row r="250" spans="2:47" s="1" customFormat="1" ht="27">
      <c r="B250" s="40"/>
      <c r="D250" s="183" t="s">
        <v>141</v>
      </c>
      <c r="F250" s="184" t="s">
        <v>458</v>
      </c>
      <c r="I250" s="185"/>
      <c r="L250" s="40"/>
      <c r="M250" s="186"/>
      <c r="N250" s="41"/>
      <c r="O250" s="41"/>
      <c r="P250" s="41"/>
      <c r="Q250" s="41"/>
      <c r="R250" s="41"/>
      <c r="S250" s="41"/>
      <c r="T250" s="69"/>
      <c r="AT250" s="23" t="s">
        <v>141</v>
      </c>
      <c r="AU250" s="23" t="s">
        <v>85</v>
      </c>
    </row>
    <row r="251" spans="2:51" s="11" customFormat="1" ht="13.5">
      <c r="B251" s="187"/>
      <c r="D251" s="183" t="s">
        <v>147</v>
      </c>
      <c r="E251" s="188" t="s">
        <v>5</v>
      </c>
      <c r="F251" s="189" t="s">
        <v>459</v>
      </c>
      <c r="H251" s="190">
        <v>2147.792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85</v>
      </c>
      <c r="AV251" s="11" t="s">
        <v>85</v>
      </c>
      <c r="AW251" s="11" t="s">
        <v>40</v>
      </c>
      <c r="AX251" s="11" t="s">
        <v>76</v>
      </c>
      <c r="AY251" s="188" t="s">
        <v>133</v>
      </c>
    </row>
    <row r="252" spans="2:51" s="12" customFormat="1" ht="13.5">
      <c r="B252" s="195"/>
      <c r="D252" s="183" t="s">
        <v>147</v>
      </c>
      <c r="E252" s="196" t="s">
        <v>5</v>
      </c>
      <c r="F252" s="197" t="s">
        <v>149</v>
      </c>
      <c r="H252" s="198">
        <v>2147.792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147</v>
      </c>
      <c r="AU252" s="196" t="s">
        <v>85</v>
      </c>
      <c r="AV252" s="12" t="s">
        <v>132</v>
      </c>
      <c r="AW252" s="12" t="s">
        <v>40</v>
      </c>
      <c r="AX252" s="12" t="s">
        <v>25</v>
      </c>
      <c r="AY252" s="196" t="s">
        <v>133</v>
      </c>
    </row>
    <row r="253" spans="2:63" s="10" customFormat="1" ht="29.85" customHeight="1">
      <c r="B253" s="159"/>
      <c r="D253" s="160" t="s">
        <v>75</v>
      </c>
      <c r="E253" s="203" t="s">
        <v>159</v>
      </c>
      <c r="F253" s="203" t="s">
        <v>460</v>
      </c>
      <c r="I253" s="162"/>
      <c r="J253" s="204">
        <f>BK253</f>
        <v>0</v>
      </c>
      <c r="L253" s="159"/>
      <c r="M253" s="164"/>
      <c r="N253" s="165"/>
      <c r="O253" s="165"/>
      <c r="P253" s="166">
        <f>SUM(P254:P296)</f>
        <v>0</v>
      </c>
      <c r="Q253" s="165"/>
      <c r="R253" s="166">
        <f>SUM(R254:R296)</f>
        <v>2190.76531399</v>
      </c>
      <c r="S253" s="165"/>
      <c r="T253" s="167">
        <f>SUM(T254:T296)</f>
        <v>0</v>
      </c>
      <c r="AR253" s="160" t="s">
        <v>25</v>
      </c>
      <c r="AT253" s="168" t="s">
        <v>75</v>
      </c>
      <c r="AU253" s="168" t="s">
        <v>25</v>
      </c>
      <c r="AY253" s="160" t="s">
        <v>133</v>
      </c>
      <c r="BK253" s="169">
        <f>SUM(BK254:BK296)</f>
        <v>0</v>
      </c>
    </row>
    <row r="254" spans="2:65" s="1" customFormat="1" ht="16.5" customHeight="1">
      <c r="B254" s="170"/>
      <c r="C254" s="171" t="s">
        <v>461</v>
      </c>
      <c r="D254" s="171" t="s">
        <v>134</v>
      </c>
      <c r="E254" s="172" t="s">
        <v>462</v>
      </c>
      <c r="F254" s="173" t="s">
        <v>463</v>
      </c>
      <c r="G254" s="174" t="s">
        <v>236</v>
      </c>
      <c r="H254" s="175">
        <v>116.4</v>
      </c>
      <c r="I254" s="176"/>
      <c r="J254" s="175">
        <f>ROUND(I254*H254,3)</f>
        <v>0</v>
      </c>
      <c r="K254" s="173" t="s">
        <v>138</v>
      </c>
      <c r="L254" s="40"/>
      <c r="M254" s="177" t="s">
        <v>5</v>
      </c>
      <c r="N254" s="178" t="s">
        <v>47</v>
      </c>
      <c r="O254" s="41"/>
      <c r="P254" s="179">
        <f>O254*H254</f>
        <v>0</v>
      </c>
      <c r="Q254" s="179">
        <v>0.38625</v>
      </c>
      <c r="R254" s="179">
        <f>Q254*H254</f>
        <v>44.9595</v>
      </c>
      <c r="S254" s="179">
        <v>0</v>
      </c>
      <c r="T254" s="180">
        <f>S254*H254</f>
        <v>0</v>
      </c>
      <c r="AR254" s="23" t="s">
        <v>132</v>
      </c>
      <c r="AT254" s="23" t="s">
        <v>134</v>
      </c>
      <c r="AU254" s="23" t="s">
        <v>85</v>
      </c>
      <c r="AY254" s="23" t="s">
        <v>133</v>
      </c>
      <c r="BE254" s="181">
        <f>IF(N254="základní",J254,0)</f>
        <v>0</v>
      </c>
      <c r="BF254" s="181">
        <f>IF(N254="snížená",J254,0)</f>
        <v>0</v>
      </c>
      <c r="BG254" s="181">
        <f>IF(N254="zákl. přenesená",J254,0)</f>
        <v>0</v>
      </c>
      <c r="BH254" s="181">
        <f>IF(N254="sníž. přenesená",J254,0)</f>
        <v>0</v>
      </c>
      <c r="BI254" s="181">
        <f>IF(N254="nulová",J254,0)</f>
        <v>0</v>
      </c>
      <c r="BJ254" s="23" t="s">
        <v>25</v>
      </c>
      <c r="BK254" s="182">
        <f>ROUND(I254*H254,3)</f>
        <v>0</v>
      </c>
      <c r="BL254" s="23" t="s">
        <v>132</v>
      </c>
      <c r="BM254" s="23" t="s">
        <v>464</v>
      </c>
    </row>
    <row r="255" spans="2:47" s="1" customFormat="1" ht="27">
      <c r="B255" s="40"/>
      <c r="D255" s="183" t="s">
        <v>141</v>
      </c>
      <c r="F255" s="184" t="s">
        <v>465</v>
      </c>
      <c r="I255" s="185"/>
      <c r="L255" s="40"/>
      <c r="M255" s="186"/>
      <c r="N255" s="41"/>
      <c r="O255" s="41"/>
      <c r="P255" s="41"/>
      <c r="Q255" s="41"/>
      <c r="R255" s="41"/>
      <c r="S255" s="41"/>
      <c r="T255" s="69"/>
      <c r="AT255" s="23" t="s">
        <v>141</v>
      </c>
      <c r="AU255" s="23" t="s">
        <v>85</v>
      </c>
    </row>
    <row r="256" spans="2:51" s="13" customFormat="1" ht="13.5">
      <c r="B256" s="208"/>
      <c r="D256" s="183" t="s">
        <v>147</v>
      </c>
      <c r="E256" s="209" t="s">
        <v>5</v>
      </c>
      <c r="F256" s="210" t="s">
        <v>466</v>
      </c>
      <c r="H256" s="209" t="s">
        <v>5</v>
      </c>
      <c r="I256" s="211"/>
      <c r="L256" s="208"/>
      <c r="M256" s="212"/>
      <c r="N256" s="213"/>
      <c r="O256" s="213"/>
      <c r="P256" s="213"/>
      <c r="Q256" s="213"/>
      <c r="R256" s="213"/>
      <c r="S256" s="213"/>
      <c r="T256" s="214"/>
      <c r="AT256" s="209" t="s">
        <v>147</v>
      </c>
      <c r="AU256" s="209" t="s">
        <v>85</v>
      </c>
      <c r="AV256" s="13" t="s">
        <v>25</v>
      </c>
      <c r="AW256" s="13" t="s">
        <v>40</v>
      </c>
      <c r="AX256" s="13" t="s">
        <v>76</v>
      </c>
      <c r="AY256" s="209" t="s">
        <v>133</v>
      </c>
    </row>
    <row r="257" spans="2:51" s="11" customFormat="1" ht="13.5">
      <c r="B257" s="187"/>
      <c r="D257" s="183" t="s">
        <v>147</v>
      </c>
      <c r="E257" s="188" t="s">
        <v>5</v>
      </c>
      <c r="F257" s="189" t="s">
        <v>467</v>
      </c>
      <c r="H257" s="190">
        <v>116.4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147</v>
      </c>
      <c r="AU257" s="188" t="s">
        <v>85</v>
      </c>
      <c r="AV257" s="11" t="s">
        <v>85</v>
      </c>
      <c r="AW257" s="11" t="s">
        <v>40</v>
      </c>
      <c r="AX257" s="11" t="s">
        <v>76</v>
      </c>
      <c r="AY257" s="188" t="s">
        <v>133</v>
      </c>
    </row>
    <row r="258" spans="2:51" s="12" customFormat="1" ht="13.5">
      <c r="B258" s="195"/>
      <c r="D258" s="183" t="s">
        <v>147</v>
      </c>
      <c r="E258" s="196" t="s">
        <v>5</v>
      </c>
      <c r="F258" s="197" t="s">
        <v>149</v>
      </c>
      <c r="H258" s="198">
        <v>116.4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147</v>
      </c>
      <c r="AU258" s="196" t="s">
        <v>85</v>
      </c>
      <c r="AV258" s="12" t="s">
        <v>132</v>
      </c>
      <c r="AW258" s="12" t="s">
        <v>40</v>
      </c>
      <c r="AX258" s="12" t="s">
        <v>25</v>
      </c>
      <c r="AY258" s="196" t="s">
        <v>133</v>
      </c>
    </row>
    <row r="259" spans="2:65" s="1" customFormat="1" ht="25.5" customHeight="1">
      <c r="B259" s="170"/>
      <c r="C259" s="171" t="s">
        <v>468</v>
      </c>
      <c r="D259" s="171" t="s">
        <v>134</v>
      </c>
      <c r="E259" s="172" t="s">
        <v>469</v>
      </c>
      <c r="F259" s="173" t="s">
        <v>470</v>
      </c>
      <c r="G259" s="174" t="s">
        <v>236</v>
      </c>
      <c r="H259" s="175">
        <v>2306.527</v>
      </c>
      <c r="I259" s="176"/>
      <c r="J259" s="175">
        <f>ROUND(I259*H259,3)</f>
        <v>0</v>
      </c>
      <c r="K259" s="173" t="s">
        <v>138</v>
      </c>
      <c r="L259" s="40"/>
      <c r="M259" s="177" t="s">
        <v>5</v>
      </c>
      <c r="N259" s="178" t="s">
        <v>47</v>
      </c>
      <c r="O259" s="41"/>
      <c r="P259" s="179">
        <f>O259*H259</f>
        <v>0</v>
      </c>
      <c r="Q259" s="179">
        <v>0.48574</v>
      </c>
      <c r="R259" s="179">
        <f>Q259*H259</f>
        <v>1120.37242498</v>
      </c>
      <c r="S259" s="179">
        <v>0</v>
      </c>
      <c r="T259" s="180">
        <f>S259*H259</f>
        <v>0</v>
      </c>
      <c r="AR259" s="23" t="s">
        <v>132</v>
      </c>
      <c r="AT259" s="23" t="s">
        <v>134</v>
      </c>
      <c r="AU259" s="23" t="s">
        <v>85</v>
      </c>
      <c r="AY259" s="23" t="s">
        <v>133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23" t="s">
        <v>25</v>
      </c>
      <c r="BK259" s="182">
        <f>ROUND(I259*H259,3)</f>
        <v>0</v>
      </c>
      <c r="BL259" s="23" t="s">
        <v>132</v>
      </c>
      <c r="BM259" s="23" t="s">
        <v>471</v>
      </c>
    </row>
    <row r="260" spans="2:47" s="1" customFormat="1" ht="27">
      <c r="B260" s="40"/>
      <c r="D260" s="183" t="s">
        <v>141</v>
      </c>
      <c r="F260" s="184" t="s">
        <v>472</v>
      </c>
      <c r="I260" s="185"/>
      <c r="L260" s="40"/>
      <c r="M260" s="186"/>
      <c r="N260" s="41"/>
      <c r="O260" s="41"/>
      <c r="P260" s="41"/>
      <c r="Q260" s="41"/>
      <c r="R260" s="41"/>
      <c r="S260" s="41"/>
      <c r="T260" s="69"/>
      <c r="AT260" s="23" t="s">
        <v>141</v>
      </c>
      <c r="AU260" s="23" t="s">
        <v>85</v>
      </c>
    </row>
    <row r="261" spans="2:51" s="11" customFormat="1" ht="13.5">
      <c r="B261" s="187"/>
      <c r="D261" s="183" t="s">
        <v>147</v>
      </c>
      <c r="E261" s="188" t="s">
        <v>5</v>
      </c>
      <c r="F261" s="189" t="s">
        <v>473</v>
      </c>
      <c r="H261" s="190">
        <v>2306.527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85</v>
      </c>
      <c r="AV261" s="11" t="s">
        <v>85</v>
      </c>
      <c r="AW261" s="11" t="s">
        <v>40</v>
      </c>
      <c r="AX261" s="11" t="s">
        <v>76</v>
      </c>
      <c r="AY261" s="188" t="s">
        <v>133</v>
      </c>
    </row>
    <row r="262" spans="2:51" s="12" customFormat="1" ht="13.5">
      <c r="B262" s="195"/>
      <c r="D262" s="183" t="s">
        <v>147</v>
      </c>
      <c r="E262" s="196" t="s">
        <v>5</v>
      </c>
      <c r="F262" s="197" t="s">
        <v>149</v>
      </c>
      <c r="H262" s="198">
        <v>2306.527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147</v>
      </c>
      <c r="AU262" s="196" t="s">
        <v>85</v>
      </c>
      <c r="AV262" s="12" t="s">
        <v>132</v>
      </c>
      <c r="AW262" s="12" t="s">
        <v>40</v>
      </c>
      <c r="AX262" s="12" t="s">
        <v>25</v>
      </c>
      <c r="AY262" s="196" t="s">
        <v>133</v>
      </c>
    </row>
    <row r="263" spans="2:65" s="1" customFormat="1" ht="16.5" customHeight="1">
      <c r="B263" s="170"/>
      <c r="C263" s="171" t="s">
        <v>474</v>
      </c>
      <c r="D263" s="171" t="s">
        <v>134</v>
      </c>
      <c r="E263" s="172" t="s">
        <v>475</v>
      </c>
      <c r="F263" s="173" t="s">
        <v>476</v>
      </c>
      <c r="G263" s="174" t="s">
        <v>236</v>
      </c>
      <c r="H263" s="175">
        <v>116.4</v>
      </c>
      <c r="I263" s="176"/>
      <c r="J263" s="175">
        <f>ROUND(I263*H263,3)</f>
        <v>0</v>
      </c>
      <c r="K263" s="173" t="s">
        <v>138</v>
      </c>
      <c r="L263" s="40"/>
      <c r="M263" s="177" t="s">
        <v>5</v>
      </c>
      <c r="N263" s="178" t="s">
        <v>47</v>
      </c>
      <c r="O263" s="41"/>
      <c r="P263" s="179">
        <f>O263*H263</f>
        <v>0</v>
      </c>
      <c r="Q263" s="179">
        <v>0.29811</v>
      </c>
      <c r="R263" s="179">
        <f>Q263*H263</f>
        <v>34.700004</v>
      </c>
      <c r="S263" s="179">
        <v>0</v>
      </c>
      <c r="T263" s="180">
        <f>S263*H263</f>
        <v>0</v>
      </c>
      <c r="AR263" s="23" t="s">
        <v>132</v>
      </c>
      <c r="AT263" s="23" t="s">
        <v>134</v>
      </c>
      <c r="AU263" s="23" t="s">
        <v>85</v>
      </c>
      <c r="AY263" s="23" t="s">
        <v>133</v>
      </c>
      <c r="BE263" s="181">
        <f>IF(N263="základní",J263,0)</f>
        <v>0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23" t="s">
        <v>25</v>
      </c>
      <c r="BK263" s="182">
        <f>ROUND(I263*H263,3)</f>
        <v>0</v>
      </c>
      <c r="BL263" s="23" t="s">
        <v>132</v>
      </c>
      <c r="BM263" s="23" t="s">
        <v>477</v>
      </c>
    </row>
    <row r="264" spans="2:51" s="13" customFormat="1" ht="13.5">
      <c r="B264" s="208"/>
      <c r="D264" s="183" t="s">
        <v>147</v>
      </c>
      <c r="E264" s="209" t="s">
        <v>5</v>
      </c>
      <c r="F264" s="210" t="s">
        <v>478</v>
      </c>
      <c r="H264" s="209" t="s">
        <v>5</v>
      </c>
      <c r="I264" s="211"/>
      <c r="L264" s="208"/>
      <c r="M264" s="212"/>
      <c r="N264" s="213"/>
      <c r="O264" s="213"/>
      <c r="P264" s="213"/>
      <c r="Q264" s="213"/>
      <c r="R264" s="213"/>
      <c r="S264" s="213"/>
      <c r="T264" s="214"/>
      <c r="AT264" s="209" t="s">
        <v>147</v>
      </c>
      <c r="AU264" s="209" t="s">
        <v>85</v>
      </c>
      <c r="AV264" s="13" t="s">
        <v>25</v>
      </c>
      <c r="AW264" s="13" t="s">
        <v>40</v>
      </c>
      <c r="AX264" s="13" t="s">
        <v>76</v>
      </c>
      <c r="AY264" s="209" t="s">
        <v>133</v>
      </c>
    </row>
    <row r="265" spans="2:51" s="13" customFormat="1" ht="13.5">
      <c r="B265" s="208"/>
      <c r="D265" s="183" t="s">
        <v>147</v>
      </c>
      <c r="E265" s="209" t="s">
        <v>5</v>
      </c>
      <c r="F265" s="210" t="s">
        <v>479</v>
      </c>
      <c r="H265" s="209" t="s">
        <v>5</v>
      </c>
      <c r="I265" s="211"/>
      <c r="L265" s="208"/>
      <c r="M265" s="212"/>
      <c r="N265" s="213"/>
      <c r="O265" s="213"/>
      <c r="P265" s="213"/>
      <c r="Q265" s="213"/>
      <c r="R265" s="213"/>
      <c r="S265" s="213"/>
      <c r="T265" s="214"/>
      <c r="AT265" s="209" t="s">
        <v>147</v>
      </c>
      <c r="AU265" s="209" t="s">
        <v>85</v>
      </c>
      <c r="AV265" s="13" t="s">
        <v>25</v>
      </c>
      <c r="AW265" s="13" t="s">
        <v>40</v>
      </c>
      <c r="AX265" s="13" t="s">
        <v>76</v>
      </c>
      <c r="AY265" s="209" t="s">
        <v>133</v>
      </c>
    </row>
    <row r="266" spans="2:51" s="11" customFormat="1" ht="13.5">
      <c r="B266" s="187"/>
      <c r="D266" s="183" t="s">
        <v>147</v>
      </c>
      <c r="E266" s="188" t="s">
        <v>5</v>
      </c>
      <c r="F266" s="189" t="s">
        <v>480</v>
      </c>
      <c r="H266" s="190">
        <v>116.4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8" t="s">
        <v>147</v>
      </c>
      <c r="AU266" s="188" t="s">
        <v>85</v>
      </c>
      <c r="AV266" s="11" t="s">
        <v>85</v>
      </c>
      <c r="AW266" s="11" t="s">
        <v>40</v>
      </c>
      <c r="AX266" s="11" t="s">
        <v>76</v>
      </c>
      <c r="AY266" s="188" t="s">
        <v>133</v>
      </c>
    </row>
    <row r="267" spans="2:51" s="12" customFormat="1" ht="13.5">
      <c r="B267" s="195"/>
      <c r="D267" s="183" t="s">
        <v>147</v>
      </c>
      <c r="E267" s="196" t="s">
        <v>5</v>
      </c>
      <c r="F267" s="197" t="s">
        <v>149</v>
      </c>
      <c r="H267" s="198">
        <v>116.4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147</v>
      </c>
      <c r="AU267" s="196" t="s">
        <v>85</v>
      </c>
      <c r="AV267" s="12" t="s">
        <v>132</v>
      </c>
      <c r="AW267" s="12" t="s">
        <v>40</v>
      </c>
      <c r="AX267" s="12" t="s">
        <v>25</v>
      </c>
      <c r="AY267" s="196" t="s">
        <v>133</v>
      </c>
    </row>
    <row r="268" spans="2:65" s="1" customFormat="1" ht="16.5" customHeight="1">
      <c r="B268" s="170"/>
      <c r="C268" s="171" t="s">
        <v>481</v>
      </c>
      <c r="D268" s="171" t="s">
        <v>134</v>
      </c>
      <c r="E268" s="172" t="s">
        <v>482</v>
      </c>
      <c r="F268" s="173" t="s">
        <v>483</v>
      </c>
      <c r="G268" s="174" t="s">
        <v>236</v>
      </c>
      <c r="H268" s="175">
        <v>2080.4</v>
      </c>
      <c r="I268" s="176"/>
      <c r="J268" s="175">
        <f>ROUND(I268*H268,3)</f>
        <v>0</v>
      </c>
      <c r="K268" s="173" t="s">
        <v>138</v>
      </c>
      <c r="L268" s="40"/>
      <c r="M268" s="177" t="s">
        <v>5</v>
      </c>
      <c r="N268" s="178" t="s">
        <v>47</v>
      </c>
      <c r="O268" s="41"/>
      <c r="P268" s="179">
        <f>O268*H268</f>
        <v>0</v>
      </c>
      <c r="Q268" s="179">
        <v>0.4726</v>
      </c>
      <c r="R268" s="179">
        <f>Q268*H268</f>
        <v>983.1970400000001</v>
      </c>
      <c r="S268" s="179">
        <v>0</v>
      </c>
      <c r="T268" s="180">
        <f>S268*H268</f>
        <v>0</v>
      </c>
      <c r="AR268" s="23" t="s">
        <v>132</v>
      </c>
      <c r="AT268" s="23" t="s">
        <v>134</v>
      </c>
      <c r="AU268" s="23" t="s">
        <v>85</v>
      </c>
      <c r="AY268" s="23" t="s">
        <v>133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25</v>
      </c>
      <c r="BK268" s="182">
        <f>ROUND(I268*H268,3)</f>
        <v>0</v>
      </c>
      <c r="BL268" s="23" t="s">
        <v>132</v>
      </c>
      <c r="BM268" s="23" t="s">
        <v>484</v>
      </c>
    </row>
    <row r="269" spans="2:47" s="1" customFormat="1" ht="13.5">
      <c r="B269" s="40"/>
      <c r="D269" s="183" t="s">
        <v>141</v>
      </c>
      <c r="F269" s="184" t="s">
        <v>485</v>
      </c>
      <c r="I269" s="185"/>
      <c r="L269" s="40"/>
      <c r="M269" s="186"/>
      <c r="N269" s="41"/>
      <c r="O269" s="41"/>
      <c r="P269" s="41"/>
      <c r="Q269" s="41"/>
      <c r="R269" s="41"/>
      <c r="S269" s="41"/>
      <c r="T269" s="69"/>
      <c r="AT269" s="23" t="s">
        <v>141</v>
      </c>
      <c r="AU269" s="23" t="s">
        <v>85</v>
      </c>
    </row>
    <row r="270" spans="2:51" s="11" customFormat="1" ht="13.5">
      <c r="B270" s="187"/>
      <c r="D270" s="183" t="s">
        <v>147</v>
      </c>
      <c r="E270" s="188" t="s">
        <v>5</v>
      </c>
      <c r="F270" s="189" t="s">
        <v>486</v>
      </c>
      <c r="H270" s="190">
        <v>2080.4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4"/>
      <c r="AT270" s="188" t="s">
        <v>147</v>
      </c>
      <c r="AU270" s="188" t="s">
        <v>85</v>
      </c>
      <c r="AV270" s="11" t="s">
        <v>85</v>
      </c>
      <c r="AW270" s="11" t="s">
        <v>40</v>
      </c>
      <c r="AX270" s="11" t="s">
        <v>76</v>
      </c>
      <c r="AY270" s="188" t="s">
        <v>133</v>
      </c>
    </row>
    <row r="271" spans="2:51" s="12" customFormat="1" ht="13.5">
      <c r="B271" s="195"/>
      <c r="D271" s="183" t="s">
        <v>147</v>
      </c>
      <c r="E271" s="196" t="s">
        <v>5</v>
      </c>
      <c r="F271" s="197" t="s">
        <v>149</v>
      </c>
      <c r="H271" s="198">
        <v>2080.4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147</v>
      </c>
      <c r="AU271" s="196" t="s">
        <v>85</v>
      </c>
      <c r="AV271" s="12" t="s">
        <v>132</v>
      </c>
      <c r="AW271" s="12" t="s">
        <v>40</v>
      </c>
      <c r="AX271" s="12" t="s">
        <v>25</v>
      </c>
      <c r="AY271" s="196" t="s">
        <v>133</v>
      </c>
    </row>
    <row r="272" spans="2:65" s="1" customFormat="1" ht="25.5" customHeight="1">
      <c r="B272" s="170"/>
      <c r="C272" s="171" t="s">
        <v>487</v>
      </c>
      <c r="D272" s="171" t="s">
        <v>134</v>
      </c>
      <c r="E272" s="172" t="s">
        <v>488</v>
      </c>
      <c r="F272" s="173" t="s">
        <v>489</v>
      </c>
      <c r="G272" s="174" t="s">
        <v>236</v>
      </c>
      <c r="H272" s="175">
        <v>1793.371</v>
      </c>
      <c r="I272" s="176"/>
      <c r="J272" s="175">
        <f>ROUND(I272*H272,3)</f>
        <v>0</v>
      </c>
      <c r="K272" s="173" t="s">
        <v>138</v>
      </c>
      <c r="L272" s="40"/>
      <c r="M272" s="177" t="s">
        <v>5</v>
      </c>
      <c r="N272" s="178" t="s">
        <v>47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132</v>
      </c>
      <c r="AT272" s="23" t="s">
        <v>134</v>
      </c>
      <c r="AU272" s="23" t="s">
        <v>85</v>
      </c>
      <c r="AY272" s="23" t="s">
        <v>133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25</v>
      </c>
      <c r="BK272" s="182">
        <f>ROUND(I272*H272,3)</f>
        <v>0</v>
      </c>
      <c r="BL272" s="23" t="s">
        <v>132</v>
      </c>
      <c r="BM272" s="23" t="s">
        <v>490</v>
      </c>
    </row>
    <row r="273" spans="2:47" s="1" customFormat="1" ht="27">
      <c r="B273" s="40"/>
      <c r="D273" s="183" t="s">
        <v>141</v>
      </c>
      <c r="F273" s="184" t="s">
        <v>491</v>
      </c>
      <c r="I273" s="185"/>
      <c r="L273" s="40"/>
      <c r="M273" s="186"/>
      <c r="N273" s="41"/>
      <c r="O273" s="41"/>
      <c r="P273" s="41"/>
      <c r="Q273" s="41"/>
      <c r="R273" s="41"/>
      <c r="S273" s="41"/>
      <c r="T273" s="69"/>
      <c r="AT273" s="23" t="s">
        <v>141</v>
      </c>
      <c r="AU273" s="23" t="s">
        <v>85</v>
      </c>
    </row>
    <row r="274" spans="2:51" s="11" customFormat="1" ht="13.5">
      <c r="B274" s="187"/>
      <c r="D274" s="183" t="s">
        <v>147</v>
      </c>
      <c r="E274" s="188" t="s">
        <v>5</v>
      </c>
      <c r="F274" s="189" t="s">
        <v>492</v>
      </c>
      <c r="H274" s="190">
        <v>1793.371</v>
      </c>
      <c r="I274" s="191"/>
      <c r="L274" s="187"/>
      <c r="M274" s="192"/>
      <c r="N274" s="193"/>
      <c r="O274" s="193"/>
      <c r="P274" s="193"/>
      <c r="Q274" s="193"/>
      <c r="R274" s="193"/>
      <c r="S274" s="193"/>
      <c r="T274" s="194"/>
      <c r="AT274" s="188" t="s">
        <v>147</v>
      </c>
      <c r="AU274" s="188" t="s">
        <v>85</v>
      </c>
      <c r="AV274" s="11" t="s">
        <v>85</v>
      </c>
      <c r="AW274" s="11" t="s">
        <v>40</v>
      </c>
      <c r="AX274" s="11" t="s">
        <v>76</v>
      </c>
      <c r="AY274" s="188" t="s">
        <v>133</v>
      </c>
    </row>
    <row r="275" spans="2:51" s="12" customFormat="1" ht="13.5">
      <c r="B275" s="195"/>
      <c r="D275" s="183" t="s">
        <v>147</v>
      </c>
      <c r="E275" s="196" t="s">
        <v>5</v>
      </c>
      <c r="F275" s="197" t="s">
        <v>149</v>
      </c>
      <c r="H275" s="198">
        <v>1793.371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147</v>
      </c>
      <c r="AU275" s="196" t="s">
        <v>85</v>
      </c>
      <c r="AV275" s="12" t="s">
        <v>132</v>
      </c>
      <c r="AW275" s="12" t="s">
        <v>40</v>
      </c>
      <c r="AX275" s="12" t="s">
        <v>25</v>
      </c>
      <c r="AY275" s="196" t="s">
        <v>133</v>
      </c>
    </row>
    <row r="276" spans="2:65" s="1" customFormat="1" ht="25.5" customHeight="1">
      <c r="B276" s="170"/>
      <c r="C276" s="171" t="s">
        <v>493</v>
      </c>
      <c r="D276" s="171" t="s">
        <v>134</v>
      </c>
      <c r="E276" s="172" t="s">
        <v>494</v>
      </c>
      <c r="F276" s="173" t="s">
        <v>495</v>
      </c>
      <c r="G276" s="174" t="s">
        <v>236</v>
      </c>
      <c r="H276" s="175">
        <v>116.4</v>
      </c>
      <c r="I276" s="176"/>
      <c r="J276" s="175">
        <f>ROUND(I276*H276,3)</f>
        <v>0</v>
      </c>
      <c r="K276" s="173" t="s">
        <v>138</v>
      </c>
      <c r="L276" s="40"/>
      <c r="M276" s="177" t="s">
        <v>5</v>
      </c>
      <c r="N276" s="178" t="s">
        <v>47</v>
      </c>
      <c r="O276" s="41"/>
      <c r="P276" s="179">
        <f>O276*H276</f>
        <v>0</v>
      </c>
      <c r="Q276" s="179">
        <v>0.03694</v>
      </c>
      <c r="R276" s="179">
        <f>Q276*H276</f>
        <v>4.299816</v>
      </c>
      <c r="S276" s="179">
        <v>0</v>
      </c>
      <c r="T276" s="180">
        <f>S276*H276</f>
        <v>0</v>
      </c>
      <c r="AR276" s="23" t="s">
        <v>132</v>
      </c>
      <c r="AT276" s="23" t="s">
        <v>134</v>
      </c>
      <c r="AU276" s="23" t="s">
        <v>85</v>
      </c>
      <c r="AY276" s="23" t="s">
        <v>133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25</v>
      </c>
      <c r="BK276" s="182">
        <f>ROUND(I276*H276,3)</f>
        <v>0</v>
      </c>
      <c r="BL276" s="23" t="s">
        <v>132</v>
      </c>
      <c r="BM276" s="23" t="s">
        <v>496</v>
      </c>
    </row>
    <row r="277" spans="2:47" s="1" customFormat="1" ht="27">
      <c r="B277" s="40"/>
      <c r="D277" s="183" t="s">
        <v>141</v>
      </c>
      <c r="F277" s="184" t="s">
        <v>497</v>
      </c>
      <c r="I277" s="185"/>
      <c r="L277" s="40"/>
      <c r="M277" s="186"/>
      <c r="N277" s="41"/>
      <c r="O277" s="41"/>
      <c r="P277" s="41"/>
      <c r="Q277" s="41"/>
      <c r="R277" s="41"/>
      <c r="S277" s="41"/>
      <c r="T277" s="69"/>
      <c r="AT277" s="23" t="s">
        <v>141</v>
      </c>
      <c r="AU277" s="23" t="s">
        <v>85</v>
      </c>
    </row>
    <row r="278" spans="2:51" s="13" customFormat="1" ht="13.5">
      <c r="B278" s="208"/>
      <c r="D278" s="183" t="s">
        <v>147</v>
      </c>
      <c r="E278" s="209" t="s">
        <v>5</v>
      </c>
      <c r="F278" s="210" t="s">
        <v>466</v>
      </c>
      <c r="H278" s="209" t="s">
        <v>5</v>
      </c>
      <c r="I278" s="211"/>
      <c r="L278" s="208"/>
      <c r="M278" s="212"/>
      <c r="N278" s="213"/>
      <c r="O278" s="213"/>
      <c r="P278" s="213"/>
      <c r="Q278" s="213"/>
      <c r="R278" s="213"/>
      <c r="S278" s="213"/>
      <c r="T278" s="214"/>
      <c r="AT278" s="209" t="s">
        <v>147</v>
      </c>
      <c r="AU278" s="209" t="s">
        <v>85</v>
      </c>
      <c r="AV278" s="13" t="s">
        <v>25</v>
      </c>
      <c r="AW278" s="13" t="s">
        <v>40</v>
      </c>
      <c r="AX278" s="13" t="s">
        <v>76</v>
      </c>
      <c r="AY278" s="209" t="s">
        <v>133</v>
      </c>
    </row>
    <row r="279" spans="2:51" s="11" customFormat="1" ht="13.5">
      <c r="B279" s="187"/>
      <c r="D279" s="183" t="s">
        <v>147</v>
      </c>
      <c r="E279" s="188" t="s">
        <v>5</v>
      </c>
      <c r="F279" s="189" t="s">
        <v>480</v>
      </c>
      <c r="H279" s="190">
        <v>116.4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147</v>
      </c>
      <c r="AU279" s="188" t="s">
        <v>85</v>
      </c>
      <c r="AV279" s="11" t="s">
        <v>85</v>
      </c>
      <c r="AW279" s="11" t="s">
        <v>40</v>
      </c>
      <c r="AX279" s="11" t="s">
        <v>76</v>
      </c>
      <c r="AY279" s="188" t="s">
        <v>133</v>
      </c>
    </row>
    <row r="280" spans="2:51" s="12" customFormat="1" ht="13.5">
      <c r="B280" s="195"/>
      <c r="D280" s="183" t="s">
        <v>147</v>
      </c>
      <c r="E280" s="196" t="s">
        <v>5</v>
      </c>
      <c r="F280" s="197" t="s">
        <v>149</v>
      </c>
      <c r="H280" s="198">
        <v>116.4</v>
      </c>
      <c r="I280" s="199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6" t="s">
        <v>147</v>
      </c>
      <c r="AU280" s="196" t="s">
        <v>85</v>
      </c>
      <c r="AV280" s="12" t="s">
        <v>132</v>
      </c>
      <c r="AW280" s="12" t="s">
        <v>40</v>
      </c>
      <c r="AX280" s="12" t="s">
        <v>25</v>
      </c>
      <c r="AY280" s="196" t="s">
        <v>133</v>
      </c>
    </row>
    <row r="281" spans="2:65" s="1" customFormat="1" ht="16.5" customHeight="1">
      <c r="B281" s="170"/>
      <c r="C281" s="171" t="s">
        <v>498</v>
      </c>
      <c r="D281" s="171" t="s">
        <v>134</v>
      </c>
      <c r="E281" s="172" t="s">
        <v>499</v>
      </c>
      <c r="F281" s="173" t="s">
        <v>500</v>
      </c>
      <c r="G281" s="174" t="s">
        <v>236</v>
      </c>
      <c r="H281" s="175">
        <v>1793.371</v>
      </c>
      <c r="I281" s="176"/>
      <c r="J281" s="175">
        <f>ROUND(I281*H281,3)</f>
        <v>0</v>
      </c>
      <c r="K281" s="173" t="s">
        <v>138</v>
      </c>
      <c r="L281" s="40"/>
      <c r="M281" s="177" t="s">
        <v>5</v>
      </c>
      <c r="N281" s="178" t="s">
        <v>47</v>
      </c>
      <c r="O281" s="41"/>
      <c r="P281" s="179">
        <f>O281*H281</f>
        <v>0</v>
      </c>
      <c r="Q281" s="179">
        <v>0.00031</v>
      </c>
      <c r="R281" s="179">
        <f>Q281*H281</f>
        <v>0.5559450100000001</v>
      </c>
      <c r="S281" s="179">
        <v>0</v>
      </c>
      <c r="T281" s="180">
        <f>S281*H281</f>
        <v>0</v>
      </c>
      <c r="AR281" s="23" t="s">
        <v>132</v>
      </c>
      <c r="AT281" s="23" t="s">
        <v>134</v>
      </c>
      <c r="AU281" s="23" t="s">
        <v>85</v>
      </c>
      <c r="AY281" s="23" t="s">
        <v>133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25</v>
      </c>
      <c r="BK281" s="182">
        <f>ROUND(I281*H281,3)</f>
        <v>0</v>
      </c>
      <c r="BL281" s="23" t="s">
        <v>132</v>
      </c>
      <c r="BM281" s="23" t="s">
        <v>501</v>
      </c>
    </row>
    <row r="282" spans="2:47" s="1" customFormat="1" ht="13.5">
      <c r="B282" s="40"/>
      <c r="D282" s="183" t="s">
        <v>141</v>
      </c>
      <c r="F282" s="184" t="s">
        <v>502</v>
      </c>
      <c r="I282" s="185"/>
      <c r="L282" s="40"/>
      <c r="M282" s="186"/>
      <c r="N282" s="41"/>
      <c r="O282" s="41"/>
      <c r="P282" s="41"/>
      <c r="Q282" s="41"/>
      <c r="R282" s="41"/>
      <c r="S282" s="41"/>
      <c r="T282" s="69"/>
      <c r="AT282" s="23" t="s">
        <v>141</v>
      </c>
      <c r="AU282" s="23" t="s">
        <v>85</v>
      </c>
    </row>
    <row r="283" spans="2:51" s="11" customFormat="1" ht="13.5">
      <c r="B283" s="187"/>
      <c r="D283" s="183" t="s">
        <v>147</v>
      </c>
      <c r="E283" s="188" t="s">
        <v>5</v>
      </c>
      <c r="F283" s="189" t="s">
        <v>503</v>
      </c>
      <c r="H283" s="190">
        <v>1793.371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147</v>
      </c>
      <c r="AU283" s="188" t="s">
        <v>85</v>
      </c>
      <c r="AV283" s="11" t="s">
        <v>85</v>
      </c>
      <c r="AW283" s="11" t="s">
        <v>40</v>
      </c>
      <c r="AX283" s="11" t="s">
        <v>76</v>
      </c>
      <c r="AY283" s="188" t="s">
        <v>133</v>
      </c>
    </row>
    <row r="284" spans="2:51" s="12" customFormat="1" ht="13.5">
      <c r="B284" s="195"/>
      <c r="D284" s="183" t="s">
        <v>147</v>
      </c>
      <c r="E284" s="196" t="s">
        <v>5</v>
      </c>
      <c r="F284" s="197" t="s">
        <v>149</v>
      </c>
      <c r="H284" s="198">
        <v>1793.371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147</v>
      </c>
      <c r="AU284" s="196" t="s">
        <v>85</v>
      </c>
      <c r="AV284" s="12" t="s">
        <v>132</v>
      </c>
      <c r="AW284" s="12" t="s">
        <v>40</v>
      </c>
      <c r="AX284" s="12" t="s">
        <v>25</v>
      </c>
      <c r="AY284" s="196" t="s">
        <v>133</v>
      </c>
    </row>
    <row r="285" spans="2:65" s="1" customFormat="1" ht="25.5" customHeight="1">
      <c r="B285" s="170"/>
      <c r="C285" s="171" t="s">
        <v>504</v>
      </c>
      <c r="D285" s="171" t="s">
        <v>134</v>
      </c>
      <c r="E285" s="172" t="s">
        <v>505</v>
      </c>
      <c r="F285" s="173" t="s">
        <v>506</v>
      </c>
      <c r="G285" s="174" t="s">
        <v>236</v>
      </c>
      <c r="H285" s="175">
        <v>1666.1</v>
      </c>
      <c r="I285" s="176"/>
      <c r="J285" s="175">
        <f>ROUND(I285*H285,3)</f>
        <v>0</v>
      </c>
      <c r="K285" s="173" t="s">
        <v>138</v>
      </c>
      <c r="L285" s="40"/>
      <c r="M285" s="177" t="s">
        <v>5</v>
      </c>
      <c r="N285" s="178" t="s">
        <v>47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132</v>
      </c>
      <c r="AT285" s="23" t="s">
        <v>134</v>
      </c>
      <c r="AU285" s="23" t="s">
        <v>85</v>
      </c>
      <c r="AY285" s="23" t="s">
        <v>133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25</v>
      </c>
      <c r="BK285" s="182">
        <f>ROUND(I285*H285,3)</f>
        <v>0</v>
      </c>
      <c r="BL285" s="23" t="s">
        <v>132</v>
      </c>
      <c r="BM285" s="23" t="s">
        <v>507</v>
      </c>
    </row>
    <row r="286" spans="2:47" s="1" customFormat="1" ht="27">
      <c r="B286" s="40"/>
      <c r="D286" s="183" t="s">
        <v>141</v>
      </c>
      <c r="F286" s="184" t="s">
        <v>508</v>
      </c>
      <c r="I286" s="185"/>
      <c r="L286" s="40"/>
      <c r="M286" s="186"/>
      <c r="N286" s="41"/>
      <c r="O286" s="41"/>
      <c r="P286" s="41"/>
      <c r="Q286" s="41"/>
      <c r="R286" s="41"/>
      <c r="S286" s="41"/>
      <c r="T286" s="69"/>
      <c r="AT286" s="23" t="s">
        <v>141</v>
      </c>
      <c r="AU286" s="23" t="s">
        <v>85</v>
      </c>
    </row>
    <row r="287" spans="2:51" s="11" customFormat="1" ht="13.5">
      <c r="B287" s="187"/>
      <c r="D287" s="183" t="s">
        <v>147</v>
      </c>
      <c r="E287" s="188" t="s">
        <v>5</v>
      </c>
      <c r="F287" s="189" t="s">
        <v>509</v>
      </c>
      <c r="H287" s="190">
        <v>1666.1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4"/>
      <c r="AT287" s="188" t="s">
        <v>147</v>
      </c>
      <c r="AU287" s="188" t="s">
        <v>85</v>
      </c>
      <c r="AV287" s="11" t="s">
        <v>85</v>
      </c>
      <c r="AW287" s="11" t="s">
        <v>40</v>
      </c>
      <c r="AX287" s="11" t="s">
        <v>76</v>
      </c>
      <c r="AY287" s="188" t="s">
        <v>133</v>
      </c>
    </row>
    <row r="288" spans="2:51" s="12" customFormat="1" ht="13.5">
      <c r="B288" s="195"/>
      <c r="D288" s="183" t="s">
        <v>147</v>
      </c>
      <c r="E288" s="196" t="s">
        <v>5</v>
      </c>
      <c r="F288" s="197" t="s">
        <v>149</v>
      </c>
      <c r="H288" s="198">
        <v>1666.1</v>
      </c>
      <c r="I288" s="199"/>
      <c r="L288" s="195"/>
      <c r="M288" s="200"/>
      <c r="N288" s="201"/>
      <c r="O288" s="201"/>
      <c r="P288" s="201"/>
      <c r="Q288" s="201"/>
      <c r="R288" s="201"/>
      <c r="S288" s="201"/>
      <c r="T288" s="202"/>
      <c r="AT288" s="196" t="s">
        <v>147</v>
      </c>
      <c r="AU288" s="196" t="s">
        <v>85</v>
      </c>
      <c r="AV288" s="12" t="s">
        <v>132</v>
      </c>
      <c r="AW288" s="12" t="s">
        <v>40</v>
      </c>
      <c r="AX288" s="12" t="s">
        <v>25</v>
      </c>
      <c r="AY288" s="196" t="s">
        <v>133</v>
      </c>
    </row>
    <row r="289" spans="2:65" s="1" customFormat="1" ht="16.5" customHeight="1">
      <c r="B289" s="170"/>
      <c r="C289" s="171" t="s">
        <v>510</v>
      </c>
      <c r="D289" s="171" t="s">
        <v>134</v>
      </c>
      <c r="E289" s="172" t="s">
        <v>511</v>
      </c>
      <c r="F289" s="173" t="s">
        <v>512</v>
      </c>
      <c r="G289" s="174" t="s">
        <v>431</v>
      </c>
      <c r="H289" s="175">
        <v>21.4</v>
      </c>
      <c r="I289" s="176"/>
      <c r="J289" s="175">
        <f>ROUND(I289*H289,3)</f>
        <v>0</v>
      </c>
      <c r="K289" s="173" t="s">
        <v>138</v>
      </c>
      <c r="L289" s="40"/>
      <c r="M289" s="177" t="s">
        <v>5</v>
      </c>
      <c r="N289" s="178" t="s">
        <v>47</v>
      </c>
      <c r="O289" s="41"/>
      <c r="P289" s="179">
        <f>O289*H289</f>
        <v>0</v>
      </c>
      <c r="Q289" s="179">
        <v>0.10956</v>
      </c>
      <c r="R289" s="179">
        <f>Q289*H289</f>
        <v>2.344584</v>
      </c>
      <c r="S289" s="179">
        <v>0</v>
      </c>
      <c r="T289" s="180">
        <f>S289*H289</f>
        <v>0</v>
      </c>
      <c r="AR289" s="23" t="s">
        <v>132</v>
      </c>
      <c r="AT289" s="23" t="s">
        <v>134</v>
      </c>
      <c r="AU289" s="23" t="s">
        <v>85</v>
      </c>
      <c r="AY289" s="23" t="s">
        <v>133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25</v>
      </c>
      <c r="BK289" s="182">
        <f>ROUND(I289*H289,3)</f>
        <v>0</v>
      </c>
      <c r="BL289" s="23" t="s">
        <v>132</v>
      </c>
      <c r="BM289" s="23" t="s">
        <v>513</v>
      </c>
    </row>
    <row r="290" spans="2:47" s="1" customFormat="1" ht="13.5">
      <c r="B290" s="40"/>
      <c r="D290" s="183" t="s">
        <v>141</v>
      </c>
      <c r="F290" s="184" t="s">
        <v>514</v>
      </c>
      <c r="I290" s="185"/>
      <c r="L290" s="40"/>
      <c r="M290" s="186"/>
      <c r="N290" s="41"/>
      <c r="O290" s="41"/>
      <c r="P290" s="41"/>
      <c r="Q290" s="41"/>
      <c r="R290" s="41"/>
      <c r="S290" s="41"/>
      <c r="T290" s="69"/>
      <c r="AT290" s="23" t="s">
        <v>141</v>
      </c>
      <c r="AU290" s="23" t="s">
        <v>85</v>
      </c>
    </row>
    <row r="291" spans="2:51" s="11" customFormat="1" ht="13.5">
      <c r="B291" s="187"/>
      <c r="D291" s="183" t="s">
        <v>147</v>
      </c>
      <c r="E291" s="188" t="s">
        <v>5</v>
      </c>
      <c r="F291" s="189" t="s">
        <v>515</v>
      </c>
      <c r="H291" s="190">
        <v>21.4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147</v>
      </c>
      <c r="AU291" s="188" t="s">
        <v>85</v>
      </c>
      <c r="AV291" s="11" t="s">
        <v>85</v>
      </c>
      <c r="AW291" s="11" t="s">
        <v>40</v>
      </c>
      <c r="AX291" s="11" t="s">
        <v>76</v>
      </c>
      <c r="AY291" s="188" t="s">
        <v>133</v>
      </c>
    </row>
    <row r="292" spans="2:51" s="12" customFormat="1" ht="13.5">
      <c r="B292" s="195"/>
      <c r="D292" s="183" t="s">
        <v>147</v>
      </c>
      <c r="E292" s="196" t="s">
        <v>5</v>
      </c>
      <c r="F292" s="197" t="s">
        <v>149</v>
      </c>
      <c r="H292" s="198">
        <v>21.4</v>
      </c>
      <c r="I292" s="199"/>
      <c r="L292" s="195"/>
      <c r="M292" s="200"/>
      <c r="N292" s="201"/>
      <c r="O292" s="201"/>
      <c r="P292" s="201"/>
      <c r="Q292" s="201"/>
      <c r="R292" s="201"/>
      <c r="S292" s="201"/>
      <c r="T292" s="202"/>
      <c r="AT292" s="196" t="s">
        <v>147</v>
      </c>
      <c r="AU292" s="196" t="s">
        <v>85</v>
      </c>
      <c r="AV292" s="12" t="s">
        <v>132</v>
      </c>
      <c r="AW292" s="12" t="s">
        <v>40</v>
      </c>
      <c r="AX292" s="12" t="s">
        <v>25</v>
      </c>
      <c r="AY292" s="196" t="s">
        <v>133</v>
      </c>
    </row>
    <row r="293" spans="2:65" s="1" customFormat="1" ht="25.5" customHeight="1">
      <c r="B293" s="170"/>
      <c r="C293" s="171" t="s">
        <v>516</v>
      </c>
      <c r="D293" s="171" t="s">
        <v>134</v>
      </c>
      <c r="E293" s="172" t="s">
        <v>517</v>
      </c>
      <c r="F293" s="173" t="s">
        <v>518</v>
      </c>
      <c r="G293" s="174" t="s">
        <v>431</v>
      </c>
      <c r="H293" s="175">
        <v>1.6</v>
      </c>
      <c r="I293" s="176"/>
      <c r="J293" s="175">
        <f>ROUND(I293*H293,3)</f>
        <v>0</v>
      </c>
      <c r="K293" s="173" t="s">
        <v>138</v>
      </c>
      <c r="L293" s="40"/>
      <c r="M293" s="177" t="s">
        <v>5</v>
      </c>
      <c r="N293" s="178" t="s">
        <v>47</v>
      </c>
      <c r="O293" s="41"/>
      <c r="P293" s="179">
        <f>O293*H293</f>
        <v>0</v>
      </c>
      <c r="Q293" s="179">
        <v>0.21</v>
      </c>
      <c r="R293" s="179">
        <f>Q293*H293</f>
        <v>0.336</v>
      </c>
      <c r="S293" s="179">
        <v>0</v>
      </c>
      <c r="T293" s="180">
        <f>S293*H293</f>
        <v>0</v>
      </c>
      <c r="AR293" s="23" t="s">
        <v>132</v>
      </c>
      <c r="AT293" s="23" t="s">
        <v>134</v>
      </c>
      <c r="AU293" s="23" t="s">
        <v>85</v>
      </c>
      <c r="AY293" s="23" t="s">
        <v>133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25</v>
      </c>
      <c r="BK293" s="182">
        <f>ROUND(I293*H293,3)</f>
        <v>0</v>
      </c>
      <c r="BL293" s="23" t="s">
        <v>132</v>
      </c>
      <c r="BM293" s="23" t="s">
        <v>519</v>
      </c>
    </row>
    <row r="294" spans="2:47" s="1" customFormat="1" ht="27">
      <c r="B294" s="40"/>
      <c r="D294" s="183" t="s">
        <v>141</v>
      </c>
      <c r="F294" s="184" t="s">
        <v>520</v>
      </c>
      <c r="I294" s="185"/>
      <c r="L294" s="40"/>
      <c r="M294" s="186"/>
      <c r="N294" s="41"/>
      <c r="O294" s="41"/>
      <c r="P294" s="41"/>
      <c r="Q294" s="41"/>
      <c r="R294" s="41"/>
      <c r="S294" s="41"/>
      <c r="T294" s="69"/>
      <c r="AT294" s="23" t="s">
        <v>141</v>
      </c>
      <c r="AU294" s="23" t="s">
        <v>85</v>
      </c>
    </row>
    <row r="295" spans="2:51" s="11" customFormat="1" ht="13.5">
      <c r="B295" s="187"/>
      <c r="D295" s="183" t="s">
        <v>147</v>
      </c>
      <c r="E295" s="188" t="s">
        <v>5</v>
      </c>
      <c r="F295" s="189" t="s">
        <v>521</v>
      </c>
      <c r="H295" s="190">
        <v>1.6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8" t="s">
        <v>147</v>
      </c>
      <c r="AU295" s="188" t="s">
        <v>85</v>
      </c>
      <c r="AV295" s="11" t="s">
        <v>85</v>
      </c>
      <c r="AW295" s="11" t="s">
        <v>40</v>
      </c>
      <c r="AX295" s="11" t="s">
        <v>76</v>
      </c>
      <c r="AY295" s="188" t="s">
        <v>133</v>
      </c>
    </row>
    <row r="296" spans="2:51" s="12" customFormat="1" ht="13.5">
      <c r="B296" s="195"/>
      <c r="D296" s="183" t="s">
        <v>147</v>
      </c>
      <c r="E296" s="196" t="s">
        <v>5</v>
      </c>
      <c r="F296" s="197" t="s">
        <v>149</v>
      </c>
      <c r="H296" s="198">
        <v>1.6</v>
      </c>
      <c r="I296" s="199"/>
      <c r="L296" s="195"/>
      <c r="M296" s="200"/>
      <c r="N296" s="201"/>
      <c r="O296" s="201"/>
      <c r="P296" s="201"/>
      <c r="Q296" s="201"/>
      <c r="R296" s="201"/>
      <c r="S296" s="201"/>
      <c r="T296" s="202"/>
      <c r="AT296" s="196" t="s">
        <v>147</v>
      </c>
      <c r="AU296" s="196" t="s">
        <v>85</v>
      </c>
      <c r="AV296" s="12" t="s">
        <v>132</v>
      </c>
      <c r="AW296" s="12" t="s">
        <v>40</v>
      </c>
      <c r="AX296" s="12" t="s">
        <v>25</v>
      </c>
      <c r="AY296" s="196" t="s">
        <v>133</v>
      </c>
    </row>
    <row r="297" spans="2:63" s="10" customFormat="1" ht="29.85" customHeight="1">
      <c r="B297" s="159"/>
      <c r="D297" s="160" t="s">
        <v>75</v>
      </c>
      <c r="E297" s="203" t="s">
        <v>181</v>
      </c>
      <c r="F297" s="203" t="s">
        <v>522</v>
      </c>
      <c r="I297" s="162"/>
      <c r="J297" s="204">
        <f>BK297</f>
        <v>0</v>
      </c>
      <c r="L297" s="159"/>
      <c r="M297" s="164"/>
      <c r="N297" s="165"/>
      <c r="O297" s="165"/>
      <c r="P297" s="166">
        <f>SUM(P298:P305)</f>
        <v>0</v>
      </c>
      <c r="Q297" s="165"/>
      <c r="R297" s="166">
        <f>SUM(R298:R305)</f>
        <v>0</v>
      </c>
      <c r="S297" s="165"/>
      <c r="T297" s="167">
        <f>SUM(T298:T305)</f>
        <v>3.024</v>
      </c>
      <c r="AR297" s="160" t="s">
        <v>25</v>
      </c>
      <c r="AT297" s="168" t="s">
        <v>75</v>
      </c>
      <c r="AU297" s="168" t="s">
        <v>25</v>
      </c>
      <c r="AY297" s="160" t="s">
        <v>133</v>
      </c>
      <c r="BK297" s="169">
        <f>SUM(BK298:BK305)</f>
        <v>0</v>
      </c>
    </row>
    <row r="298" spans="2:65" s="1" customFormat="1" ht="25.5" customHeight="1">
      <c r="B298" s="170"/>
      <c r="C298" s="171" t="s">
        <v>523</v>
      </c>
      <c r="D298" s="171" t="s">
        <v>134</v>
      </c>
      <c r="E298" s="172" t="s">
        <v>524</v>
      </c>
      <c r="F298" s="173" t="s">
        <v>525</v>
      </c>
      <c r="G298" s="174" t="s">
        <v>247</v>
      </c>
      <c r="H298" s="175">
        <v>15</v>
      </c>
      <c r="I298" s="176"/>
      <c r="J298" s="175">
        <f>ROUND(I298*H298,3)</f>
        <v>0</v>
      </c>
      <c r="K298" s="173" t="s">
        <v>5</v>
      </c>
      <c r="L298" s="40"/>
      <c r="M298" s="177" t="s">
        <v>5</v>
      </c>
      <c r="N298" s="178" t="s">
        <v>47</v>
      </c>
      <c r="O298" s="41"/>
      <c r="P298" s="179">
        <f>O298*H298</f>
        <v>0</v>
      </c>
      <c r="Q298" s="179">
        <v>0</v>
      </c>
      <c r="R298" s="179">
        <f>Q298*H298</f>
        <v>0</v>
      </c>
      <c r="S298" s="179">
        <v>0</v>
      </c>
      <c r="T298" s="180">
        <f>S298*H298</f>
        <v>0</v>
      </c>
      <c r="AR298" s="23" t="s">
        <v>132</v>
      </c>
      <c r="AT298" s="23" t="s">
        <v>134</v>
      </c>
      <c r="AU298" s="23" t="s">
        <v>85</v>
      </c>
      <c r="AY298" s="23" t="s">
        <v>133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3" t="s">
        <v>25</v>
      </c>
      <c r="BK298" s="182">
        <f>ROUND(I298*H298,3)</f>
        <v>0</v>
      </c>
      <c r="BL298" s="23" t="s">
        <v>132</v>
      </c>
      <c r="BM298" s="23" t="s">
        <v>526</v>
      </c>
    </row>
    <row r="299" spans="2:47" s="1" customFormat="1" ht="13.5">
      <c r="B299" s="40"/>
      <c r="D299" s="183" t="s">
        <v>141</v>
      </c>
      <c r="F299" s="184" t="s">
        <v>525</v>
      </c>
      <c r="I299" s="185"/>
      <c r="L299" s="40"/>
      <c r="M299" s="186"/>
      <c r="N299" s="41"/>
      <c r="O299" s="41"/>
      <c r="P299" s="41"/>
      <c r="Q299" s="41"/>
      <c r="R299" s="41"/>
      <c r="S299" s="41"/>
      <c r="T299" s="69"/>
      <c r="AT299" s="23" t="s">
        <v>141</v>
      </c>
      <c r="AU299" s="23" t="s">
        <v>85</v>
      </c>
    </row>
    <row r="300" spans="2:51" s="11" customFormat="1" ht="13.5">
      <c r="B300" s="187"/>
      <c r="D300" s="183" t="s">
        <v>147</v>
      </c>
      <c r="E300" s="188" t="s">
        <v>5</v>
      </c>
      <c r="F300" s="189" t="s">
        <v>527</v>
      </c>
      <c r="H300" s="190">
        <v>15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8" t="s">
        <v>147</v>
      </c>
      <c r="AU300" s="188" t="s">
        <v>85</v>
      </c>
      <c r="AV300" s="11" t="s">
        <v>85</v>
      </c>
      <c r="AW300" s="11" t="s">
        <v>40</v>
      </c>
      <c r="AX300" s="11" t="s">
        <v>76</v>
      </c>
      <c r="AY300" s="188" t="s">
        <v>133</v>
      </c>
    </row>
    <row r="301" spans="2:51" s="12" customFormat="1" ht="13.5">
      <c r="B301" s="195"/>
      <c r="D301" s="183" t="s">
        <v>147</v>
      </c>
      <c r="E301" s="196" t="s">
        <v>5</v>
      </c>
      <c r="F301" s="197" t="s">
        <v>149</v>
      </c>
      <c r="H301" s="198">
        <v>15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147</v>
      </c>
      <c r="AU301" s="196" t="s">
        <v>85</v>
      </c>
      <c r="AV301" s="12" t="s">
        <v>132</v>
      </c>
      <c r="AW301" s="12" t="s">
        <v>40</v>
      </c>
      <c r="AX301" s="12" t="s">
        <v>25</v>
      </c>
      <c r="AY301" s="196" t="s">
        <v>133</v>
      </c>
    </row>
    <row r="302" spans="2:65" s="1" customFormat="1" ht="16.5" customHeight="1">
      <c r="B302" s="170"/>
      <c r="C302" s="171" t="s">
        <v>528</v>
      </c>
      <c r="D302" s="171" t="s">
        <v>134</v>
      </c>
      <c r="E302" s="172" t="s">
        <v>529</v>
      </c>
      <c r="F302" s="173" t="s">
        <v>530</v>
      </c>
      <c r="G302" s="174" t="s">
        <v>431</v>
      </c>
      <c r="H302" s="175">
        <v>12</v>
      </c>
      <c r="I302" s="176"/>
      <c r="J302" s="175">
        <f>ROUND(I302*H302,3)</f>
        <v>0</v>
      </c>
      <c r="K302" s="173" t="s">
        <v>138</v>
      </c>
      <c r="L302" s="40"/>
      <c r="M302" s="177" t="s">
        <v>5</v>
      </c>
      <c r="N302" s="178" t="s">
        <v>47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0.252</v>
      </c>
      <c r="T302" s="180">
        <f>S302*H302</f>
        <v>3.024</v>
      </c>
      <c r="AR302" s="23" t="s">
        <v>132</v>
      </c>
      <c r="AT302" s="23" t="s">
        <v>134</v>
      </c>
      <c r="AU302" s="23" t="s">
        <v>85</v>
      </c>
      <c r="AY302" s="23" t="s">
        <v>133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25</v>
      </c>
      <c r="BK302" s="182">
        <f>ROUND(I302*H302,3)</f>
        <v>0</v>
      </c>
      <c r="BL302" s="23" t="s">
        <v>132</v>
      </c>
      <c r="BM302" s="23" t="s">
        <v>531</v>
      </c>
    </row>
    <row r="303" spans="2:47" s="1" customFormat="1" ht="40.5">
      <c r="B303" s="40"/>
      <c r="D303" s="183" t="s">
        <v>141</v>
      </c>
      <c r="F303" s="184" t="s">
        <v>532</v>
      </c>
      <c r="I303" s="185"/>
      <c r="L303" s="40"/>
      <c r="M303" s="186"/>
      <c r="N303" s="41"/>
      <c r="O303" s="41"/>
      <c r="P303" s="41"/>
      <c r="Q303" s="41"/>
      <c r="R303" s="41"/>
      <c r="S303" s="41"/>
      <c r="T303" s="69"/>
      <c r="AT303" s="23" t="s">
        <v>141</v>
      </c>
      <c r="AU303" s="23" t="s">
        <v>85</v>
      </c>
    </row>
    <row r="304" spans="2:51" s="11" customFormat="1" ht="13.5">
      <c r="B304" s="187"/>
      <c r="D304" s="183" t="s">
        <v>147</v>
      </c>
      <c r="E304" s="188" t="s">
        <v>5</v>
      </c>
      <c r="F304" s="189" t="s">
        <v>533</v>
      </c>
      <c r="H304" s="190">
        <v>12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147</v>
      </c>
      <c r="AU304" s="188" t="s">
        <v>85</v>
      </c>
      <c r="AV304" s="11" t="s">
        <v>85</v>
      </c>
      <c r="AW304" s="11" t="s">
        <v>40</v>
      </c>
      <c r="AX304" s="11" t="s">
        <v>76</v>
      </c>
      <c r="AY304" s="188" t="s">
        <v>133</v>
      </c>
    </row>
    <row r="305" spans="2:51" s="12" customFormat="1" ht="13.5">
      <c r="B305" s="195"/>
      <c r="D305" s="183" t="s">
        <v>147</v>
      </c>
      <c r="E305" s="196" t="s">
        <v>5</v>
      </c>
      <c r="F305" s="197" t="s">
        <v>149</v>
      </c>
      <c r="H305" s="198">
        <v>12</v>
      </c>
      <c r="I305" s="199"/>
      <c r="L305" s="195"/>
      <c r="M305" s="200"/>
      <c r="N305" s="201"/>
      <c r="O305" s="201"/>
      <c r="P305" s="201"/>
      <c r="Q305" s="201"/>
      <c r="R305" s="201"/>
      <c r="S305" s="201"/>
      <c r="T305" s="202"/>
      <c r="AT305" s="196" t="s">
        <v>147</v>
      </c>
      <c r="AU305" s="196" t="s">
        <v>85</v>
      </c>
      <c r="AV305" s="12" t="s">
        <v>132</v>
      </c>
      <c r="AW305" s="12" t="s">
        <v>40</v>
      </c>
      <c r="AX305" s="12" t="s">
        <v>25</v>
      </c>
      <c r="AY305" s="196" t="s">
        <v>133</v>
      </c>
    </row>
    <row r="306" spans="2:63" s="10" customFormat="1" ht="29.85" customHeight="1">
      <c r="B306" s="159"/>
      <c r="D306" s="160" t="s">
        <v>75</v>
      </c>
      <c r="E306" s="203" t="s">
        <v>534</v>
      </c>
      <c r="F306" s="203" t="s">
        <v>535</v>
      </c>
      <c r="I306" s="162"/>
      <c r="J306" s="204">
        <f>BK306</f>
        <v>0</v>
      </c>
      <c r="L306" s="159"/>
      <c r="M306" s="164"/>
      <c r="N306" s="165"/>
      <c r="O306" s="165"/>
      <c r="P306" s="166">
        <f>SUM(P307:P308)</f>
        <v>0</v>
      </c>
      <c r="Q306" s="165"/>
      <c r="R306" s="166">
        <f>SUM(R307:R308)</f>
        <v>0</v>
      </c>
      <c r="S306" s="165"/>
      <c r="T306" s="167">
        <f>SUM(T307:T308)</f>
        <v>0</v>
      </c>
      <c r="AR306" s="160" t="s">
        <v>25</v>
      </c>
      <c r="AT306" s="168" t="s">
        <v>75</v>
      </c>
      <c r="AU306" s="168" t="s">
        <v>25</v>
      </c>
      <c r="AY306" s="160" t="s">
        <v>133</v>
      </c>
      <c r="BK306" s="169">
        <f>SUM(BK307:BK308)</f>
        <v>0</v>
      </c>
    </row>
    <row r="307" spans="2:65" s="1" customFormat="1" ht="16.5" customHeight="1">
      <c r="B307" s="170"/>
      <c r="C307" s="171" t="s">
        <v>536</v>
      </c>
      <c r="D307" s="171" t="s">
        <v>134</v>
      </c>
      <c r="E307" s="172" t="s">
        <v>537</v>
      </c>
      <c r="F307" s="173" t="s">
        <v>538</v>
      </c>
      <c r="G307" s="174" t="s">
        <v>338</v>
      </c>
      <c r="H307" s="175">
        <v>2335.393</v>
      </c>
      <c r="I307" s="176"/>
      <c r="J307" s="175">
        <f>ROUND(I307*H307,3)</f>
        <v>0</v>
      </c>
      <c r="K307" s="173" t="s">
        <v>138</v>
      </c>
      <c r="L307" s="40"/>
      <c r="M307" s="177" t="s">
        <v>5</v>
      </c>
      <c r="N307" s="178" t="s">
        <v>47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132</v>
      </c>
      <c r="AT307" s="23" t="s">
        <v>134</v>
      </c>
      <c r="AU307" s="23" t="s">
        <v>85</v>
      </c>
      <c r="AY307" s="23" t="s">
        <v>133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25</v>
      </c>
      <c r="BK307" s="182">
        <f>ROUND(I307*H307,3)</f>
        <v>0</v>
      </c>
      <c r="BL307" s="23" t="s">
        <v>132</v>
      </c>
      <c r="BM307" s="23" t="s">
        <v>539</v>
      </c>
    </row>
    <row r="308" spans="2:47" s="1" customFormat="1" ht="27">
      <c r="B308" s="40"/>
      <c r="D308" s="183" t="s">
        <v>141</v>
      </c>
      <c r="F308" s="184" t="s">
        <v>540</v>
      </c>
      <c r="I308" s="185"/>
      <c r="L308" s="40"/>
      <c r="M308" s="186"/>
      <c r="N308" s="41"/>
      <c r="O308" s="41"/>
      <c r="P308" s="41"/>
      <c r="Q308" s="41"/>
      <c r="R308" s="41"/>
      <c r="S308" s="41"/>
      <c r="T308" s="69"/>
      <c r="AT308" s="23" t="s">
        <v>141</v>
      </c>
      <c r="AU308" s="23" t="s">
        <v>85</v>
      </c>
    </row>
    <row r="309" spans="2:63" s="10" customFormat="1" ht="37.35" customHeight="1">
      <c r="B309" s="159"/>
      <c r="D309" s="160" t="s">
        <v>75</v>
      </c>
      <c r="E309" s="161" t="s">
        <v>264</v>
      </c>
      <c r="F309" s="161" t="s">
        <v>541</v>
      </c>
      <c r="I309" s="162"/>
      <c r="J309" s="163">
        <f>BK309</f>
        <v>0</v>
      </c>
      <c r="L309" s="159"/>
      <c r="M309" s="164"/>
      <c r="N309" s="165"/>
      <c r="O309" s="165"/>
      <c r="P309" s="166">
        <f>P310</f>
        <v>0</v>
      </c>
      <c r="Q309" s="165"/>
      <c r="R309" s="166">
        <f>R310</f>
        <v>0.098124</v>
      </c>
      <c r="S309" s="165"/>
      <c r="T309" s="167">
        <f>T310</f>
        <v>0</v>
      </c>
      <c r="AR309" s="160" t="s">
        <v>150</v>
      </c>
      <c r="AT309" s="168" t="s">
        <v>75</v>
      </c>
      <c r="AU309" s="168" t="s">
        <v>76</v>
      </c>
      <c r="AY309" s="160" t="s">
        <v>133</v>
      </c>
      <c r="BK309" s="169">
        <f>BK310</f>
        <v>0</v>
      </c>
    </row>
    <row r="310" spans="2:63" s="10" customFormat="1" ht="19.9" customHeight="1">
      <c r="B310" s="159"/>
      <c r="D310" s="160" t="s">
        <v>75</v>
      </c>
      <c r="E310" s="203" t="s">
        <v>542</v>
      </c>
      <c r="F310" s="203" t="s">
        <v>543</v>
      </c>
      <c r="I310" s="162"/>
      <c r="J310" s="204">
        <f>BK310</f>
        <v>0</v>
      </c>
      <c r="L310" s="159"/>
      <c r="M310" s="164"/>
      <c r="N310" s="165"/>
      <c r="O310" s="165"/>
      <c r="P310" s="166">
        <f>SUM(P311:P318)</f>
        <v>0</v>
      </c>
      <c r="Q310" s="165"/>
      <c r="R310" s="166">
        <f>SUM(R311:R318)</f>
        <v>0.098124</v>
      </c>
      <c r="S310" s="165"/>
      <c r="T310" s="167">
        <f>SUM(T311:T318)</f>
        <v>0</v>
      </c>
      <c r="AR310" s="160" t="s">
        <v>150</v>
      </c>
      <c r="AT310" s="168" t="s">
        <v>75</v>
      </c>
      <c r="AU310" s="168" t="s">
        <v>25</v>
      </c>
      <c r="AY310" s="160" t="s">
        <v>133</v>
      </c>
      <c r="BK310" s="169">
        <f>SUM(BK311:BK318)</f>
        <v>0</v>
      </c>
    </row>
    <row r="311" spans="2:65" s="1" customFormat="1" ht="16.5" customHeight="1">
      <c r="B311" s="170"/>
      <c r="C311" s="171" t="s">
        <v>544</v>
      </c>
      <c r="D311" s="171" t="s">
        <v>134</v>
      </c>
      <c r="E311" s="172" t="s">
        <v>545</v>
      </c>
      <c r="F311" s="173" t="s">
        <v>546</v>
      </c>
      <c r="G311" s="174" t="s">
        <v>431</v>
      </c>
      <c r="H311" s="175">
        <v>26</v>
      </c>
      <c r="I311" s="176"/>
      <c r="J311" s="175">
        <f>ROUND(I311*H311,3)</f>
        <v>0</v>
      </c>
      <c r="K311" s="173" t="s">
        <v>5</v>
      </c>
      <c r="L311" s="40"/>
      <c r="M311" s="177" t="s">
        <v>5</v>
      </c>
      <c r="N311" s="178" t="s">
        <v>47</v>
      </c>
      <c r="O311" s="41"/>
      <c r="P311" s="179">
        <f>O311*H311</f>
        <v>0</v>
      </c>
      <c r="Q311" s="179">
        <v>0</v>
      </c>
      <c r="R311" s="179">
        <f>Q311*H311</f>
        <v>0</v>
      </c>
      <c r="S311" s="179">
        <v>0</v>
      </c>
      <c r="T311" s="180">
        <f>S311*H311</f>
        <v>0</v>
      </c>
      <c r="AR311" s="23" t="s">
        <v>547</v>
      </c>
      <c r="AT311" s="23" t="s">
        <v>134</v>
      </c>
      <c r="AU311" s="23" t="s">
        <v>85</v>
      </c>
      <c r="AY311" s="23" t="s">
        <v>133</v>
      </c>
      <c r="BE311" s="181">
        <f>IF(N311="základní",J311,0)</f>
        <v>0</v>
      </c>
      <c r="BF311" s="181">
        <f>IF(N311="snížená",J311,0)</f>
        <v>0</v>
      </c>
      <c r="BG311" s="181">
        <f>IF(N311="zákl. přenesená",J311,0)</f>
        <v>0</v>
      </c>
      <c r="BH311" s="181">
        <f>IF(N311="sníž. přenesená",J311,0)</f>
        <v>0</v>
      </c>
      <c r="BI311" s="181">
        <f>IF(N311="nulová",J311,0)</f>
        <v>0</v>
      </c>
      <c r="BJ311" s="23" t="s">
        <v>25</v>
      </c>
      <c r="BK311" s="182">
        <f>ROUND(I311*H311,3)</f>
        <v>0</v>
      </c>
      <c r="BL311" s="23" t="s">
        <v>547</v>
      </c>
      <c r="BM311" s="23" t="s">
        <v>548</v>
      </c>
    </row>
    <row r="312" spans="2:47" s="1" customFormat="1" ht="27">
      <c r="B312" s="40"/>
      <c r="D312" s="183" t="s">
        <v>141</v>
      </c>
      <c r="F312" s="184" t="s">
        <v>549</v>
      </c>
      <c r="I312" s="185"/>
      <c r="L312" s="40"/>
      <c r="M312" s="186"/>
      <c r="N312" s="41"/>
      <c r="O312" s="41"/>
      <c r="P312" s="41"/>
      <c r="Q312" s="41"/>
      <c r="R312" s="41"/>
      <c r="S312" s="41"/>
      <c r="T312" s="69"/>
      <c r="AT312" s="23" t="s">
        <v>141</v>
      </c>
      <c r="AU312" s="23" t="s">
        <v>85</v>
      </c>
    </row>
    <row r="313" spans="2:51" s="11" customFormat="1" ht="13.5">
      <c r="B313" s="187"/>
      <c r="D313" s="183" t="s">
        <v>147</v>
      </c>
      <c r="E313" s="188" t="s">
        <v>5</v>
      </c>
      <c r="F313" s="189" t="s">
        <v>550</v>
      </c>
      <c r="H313" s="190">
        <v>26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147</v>
      </c>
      <c r="AU313" s="188" t="s">
        <v>85</v>
      </c>
      <c r="AV313" s="11" t="s">
        <v>85</v>
      </c>
      <c r="AW313" s="11" t="s">
        <v>40</v>
      </c>
      <c r="AX313" s="11" t="s">
        <v>76</v>
      </c>
      <c r="AY313" s="188" t="s">
        <v>133</v>
      </c>
    </row>
    <row r="314" spans="2:51" s="12" customFormat="1" ht="13.5">
      <c r="B314" s="195"/>
      <c r="D314" s="183" t="s">
        <v>147</v>
      </c>
      <c r="E314" s="196" t="s">
        <v>5</v>
      </c>
      <c r="F314" s="197" t="s">
        <v>149</v>
      </c>
      <c r="H314" s="198">
        <v>26</v>
      </c>
      <c r="I314" s="199"/>
      <c r="L314" s="195"/>
      <c r="M314" s="200"/>
      <c r="N314" s="201"/>
      <c r="O314" s="201"/>
      <c r="P314" s="201"/>
      <c r="Q314" s="201"/>
      <c r="R314" s="201"/>
      <c r="S314" s="201"/>
      <c r="T314" s="202"/>
      <c r="AT314" s="196" t="s">
        <v>147</v>
      </c>
      <c r="AU314" s="196" t="s">
        <v>85</v>
      </c>
      <c r="AV314" s="12" t="s">
        <v>132</v>
      </c>
      <c r="AW314" s="12" t="s">
        <v>40</v>
      </c>
      <c r="AX314" s="12" t="s">
        <v>25</v>
      </c>
      <c r="AY314" s="196" t="s">
        <v>133</v>
      </c>
    </row>
    <row r="315" spans="2:65" s="1" customFormat="1" ht="16.5" customHeight="1">
      <c r="B315" s="170"/>
      <c r="C315" s="215" t="s">
        <v>551</v>
      </c>
      <c r="D315" s="215" t="s">
        <v>264</v>
      </c>
      <c r="E315" s="216" t="s">
        <v>552</v>
      </c>
      <c r="F315" s="217" t="s">
        <v>553</v>
      </c>
      <c r="G315" s="218" t="s">
        <v>431</v>
      </c>
      <c r="H315" s="219">
        <v>26.52</v>
      </c>
      <c r="I315" s="220"/>
      <c r="J315" s="219">
        <f>ROUND(I315*H315,3)</f>
        <v>0</v>
      </c>
      <c r="K315" s="217" t="s">
        <v>138</v>
      </c>
      <c r="L315" s="221"/>
      <c r="M315" s="222" t="s">
        <v>5</v>
      </c>
      <c r="N315" s="223" t="s">
        <v>47</v>
      </c>
      <c r="O315" s="41"/>
      <c r="P315" s="179">
        <f>O315*H315</f>
        <v>0</v>
      </c>
      <c r="Q315" s="179">
        <v>0.0037</v>
      </c>
      <c r="R315" s="179">
        <f>Q315*H315</f>
        <v>0.098124</v>
      </c>
      <c r="S315" s="179">
        <v>0</v>
      </c>
      <c r="T315" s="180">
        <f>S315*H315</f>
        <v>0</v>
      </c>
      <c r="AR315" s="23" t="s">
        <v>554</v>
      </c>
      <c r="AT315" s="23" t="s">
        <v>264</v>
      </c>
      <c r="AU315" s="23" t="s">
        <v>85</v>
      </c>
      <c r="AY315" s="23" t="s">
        <v>133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25</v>
      </c>
      <c r="BK315" s="182">
        <f>ROUND(I315*H315,3)</f>
        <v>0</v>
      </c>
      <c r="BL315" s="23" t="s">
        <v>554</v>
      </c>
      <c r="BM315" s="23" t="s">
        <v>555</v>
      </c>
    </row>
    <row r="316" spans="2:47" s="1" customFormat="1" ht="13.5">
      <c r="B316" s="40"/>
      <c r="D316" s="183" t="s">
        <v>141</v>
      </c>
      <c r="F316" s="184" t="s">
        <v>553</v>
      </c>
      <c r="I316" s="185"/>
      <c r="L316" s="40"/>
      <c r="M316" s="186"/>
      <c r="N316" s="41"/>
      <c r="O316" s="41"/>
      <c r="P316" s="41"/>
      <c r="Q316" s="41"/>
      <c r="R316" s="41"/>
      <c r="S316" s="41"/>
      <c r="T316" s="69"/>
      <c r="AT316" s="23" t="s">
        <v>141</v>
      </c>
      <c r="AU316" s="23" t="s">
        <v>85</v>
      </c>
    </row>
    <row r="317" spans="2:51" s="11" customFormat="1" ht="13.5">
      <c r="B317" s="187"/>
      <c r="D317" s="183" t="s">
        <v>147</v>
      </c>
      <c r="E317" s="188" t="s">
        <v>5</v>
      </c>
      <c r="F317" s="189" t="s">
        <v>556</v>
      </c>
      <c r="H317" s="190">
        <v>26.52</v>
      </c>
      <c r="I317" s="191"/>
      <c r="L317" s="187"/>
      <c r="M317" s="192"/>
      <c r="N317" s="193"/>
      <c r="O317" s="193"/>
      <c r="P317" s="193"/>
      <c r="Q317" s="193"/>
      <c r="R317" s="193"/>
      <c r="S317" s="193"/>
      <c r="T317" s="194"/>
      <c r="AT317" s="188" t="s">
        <v>147</v>
      </c>
      <c r="AU317" s="188" t="s">
        <v>85</v>
      </c>
      <c r="AV317" s="11" t="s">
        <v>85</v>
      </c>
      <c r="AW317" s="11" t="s">
        <v>40</v>
      </c>
      <c r="AX317" s="11" t="s">
        <v>76</v>
      </c>
      <c r="AY317" s="188" t="s">
        <v>133</v>
      </c>
    </row>
    <row r="318" spans="2:51" s="12" customFormat="1" ht="13.5">
      <c r="B318" s="195"/>
      <c r="D318" s="183" t="s">
        <v>147</v>
      </c>
      <c r="E318" s="196" t="s">
        <v>5</v>
      </c>
      <c r="F318" s="197" t="s">
        <v>149</v>
      </c>
      <c r="H318" s="198">
        <v>26.52</v>
      </c>
      <c r="I318" s="199"/>
      <c r="L318" s="195"/>
      <c r="M318" s="205"/>
      <c r="N318" s="206"/>
      <c r="O318" s="206"/>
      <c r="P318" s="206"/>
      <c r="Q318" s="206"/>
      <c r="R318" s="206"/>
      <c r="S318" s="206"/>
      <c r="T318" s="207"/>
      <c r="AT318" s="196" t="s">
        <v>147</v>
      </c>
      <c r="AU318" s="196" t="s">
        <v>85</v>
      </c>
      <c r="AV318" s="12" t="s">
        <v>132</v>
      </c>
      <c r="AW318" s="12" t="s">
        <v>40</v>
      </c>
      <c r="AX318" s="12" t="s">
        <v>25</v>
      </c>
      <c r="AY318" s="196" t="s">
        <v>133</v>
      </c>
    </row>
    <row r="319" spans="2:12" s="1" customFormat="1" ht="6.95" customHeight="1">
      <c r="B319" s="55"/>
      <c r="C319" s="56"/>
      <c r="D319" s="56"/>
      <c r="E319" s="56"/>
      <c r="F319" s="56"/>
      <c r="G319" s="56"/>
      <c r="H319" s="56"/>
      <c r="I319" s="126"/>
      <c r="J319" s="56"/>
      <c r="K319" s="56"/>
      <c r="L319" s="40"/>
    </row>
  </sheetData>
  <autoFilter ref="C83:K318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showGridLines="0" workbookViewId="0" topLeftCell="A1">
      <pane ySplit="1" topLeftCell="A197" activePane="bottomLeft" state="frozen"/>
      <selection pane="bottomLeft" activeCell="K191" sqref="K1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50" t="s">
        <v>99</v>
      </c>
      <c r="H1" s="350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2" t="str">
        <f>'Rekapitulace stavby'!K6</f>
        <v>Rekonstrukce PC C7, příkopu OP3 a novostavba příkopů SP3, OP2 v k.ú.Kotopeky</v>
      </c>
      <c r="F7" s="343"/>
      <c r="G7" s="343"/>
      <c r="H7" s="343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4" t="s">
        <v>557</v>
      </c>
      <c r="F9" s="345"/>
      <c r="G9" s="345"/>
      <c r="H9" s="34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06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558</v>
      </c>
      <c r="G12" s="41"/>
      <c r="H12" s="41"/>
      <c r="I12" s="106" t="s">
        <v>28</v>
      </c>
      <c r="J12" s="107" t="str">
        <f>'Rekapitulace stavby'!AN8</f>
        <v>1. 1. 2018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06" t="s">
        <v>33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06" t="s">
        <v>35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06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06" t="s">
        <v>33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35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ROUND(SUM(BE81:BE219),2)</f>
        <v>0</v>
      </c>
      <c r="G30" s="41"/>
      <c r="H30" s="41"/>
      <c r="I30" s="118">
        <v>0.21</v>
      </c>
      <c r="J30" s="117">
        <f>ROUND(ROUND((SUM(BE81:BE219)),2)*I30,2)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ROUND(SUM(BF81:BF219),2)</f>
        <v>0</v>
      </c>
      <c r="G31" s="41"/>
      <c r="H31" s="41"/>
      <c r="I31" s="118">
        <v>0.15</v>
      </c>
      <c r="J31" s="117">
        <f>ROUND(ROUND((SUM(BF81:BF219)),2)*I31,2)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ROUND(SUM(BG81:BG219),2)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ROUND(SUM(BH81:BH219),2)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ROUND(SUM(BI81:BI219),2)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2" t="str">
        <f>E7</f>
        <v>Rekonstrukce PC C7, příkopu OP3 a novostavba příkopů SP3, OP2 v k.ú.Kotopeky</v>
      </c>
      <c r="F45" s="343"/>
      <c r="G45" s="343"/>
      <c r="H45" s="343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SO 301 - Novostavba příkopu OP2</v>
      </c>
      <c r="F47" s="345"/>
      <c r="G47" s="345"/>
      <c r="H47" s="34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příkop OP2 v k.ú.Kotopeky</v>
      </c>
      <c r="G49" s="41"/>
      <c r="H49" s="41"/>
      <c r="I49" s="106" t="s">
        <v>28</v>
      </c>
      <c r="J49" s="107" t="str">
        <f>IF(J12="","",J12)</f>
        <v>1. 1. 2018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ČR-SPÚ,Krajský pozemkový úřad pro Středočeský kraj</v>
      </c>
      <c r="G51" s="41"/>
      <c r="H51" s="41"/>
      <c r="I51" s="106" t="s">
        <v>38</v>
      </c>
      <c r="J51" s="312" t="str">
        <f>E21</f>
        <v>VDI projekt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05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224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8" customFormat="1" ht="19.9" customHeight="1">
      <c r="B58" s="141"/>
      <c r="C58" s="142"/>
      <c r="D58" s="143" t="s">
        <v>225</v>
      </c>
      <c r="E58" s="144"/>
      <c r="F58" s="144"/>
      <c r="G58" s="144"/>
      <c r="H58" s="144"/>
      <c r="I58" s="145"/>
      <c r="J58" s="146">
        <f>J83</f>
        <v>0</v>
      </c>
      <c r="K58" s="147"/>
    </row>
    <row r="59" spans="2:11" s="8" customFormat="1" ht="19.9" customHeight="1">
      <c r="B59" s="141"/>
      <c r="C59" s="142"/>
      <c r="D59" s="143" t="s">
        <v>559</v>
      </c>
      <c r="E59" s="144"/>
      <c r="F59" s="144"/>
      <c r="G59" s="144"/>
      <c r="H59" s="144"/>
      <c r="I59" s="145"/>
      <c r="J59" s="146">
        <f>J195</f>
        <v>0</v>
      </c>
      <c r="K59" s="147"/>
    </row>
    <row r="60" spans="2:11" s="8" customFormat="1" ht="19.9" customHeight="1">
      <c r="B60" s="141"/>
      <c r="C60" s="142"/>
      <c r="D60" s="143" t="s">
        <v>228</v>
      </c>
      <c r="E60" s="144"/>
      <c r="F60" s="144"/>
      <c r="G60" s="144"/>
      <c r="H60" s="144"/>
      <c r="I60" s="145"/>
      <c r="J60" s="146">
        <f>J212</f>
        <v>0</v>
      </c>
      <c r="K60" s="147"/>
    </row>
    <row r="61" spans="2:11" s="8" customFormat="1" ht="19.9" customHeight="1">
      <c r="B61" s="141"/>
      <c r="C61" s="142"/>
      <c r="D61" s="143" t="s">
        <v>560</v>
      </c>
      <c r="E61" s="144"/>
      <c r="F61" s="144"/>
      <c r="G61" s="144"/>
      <c r="H61" s="144"/>
      <c r="I61" s="145"/>
      <c r="J61" s="146">
        <f>J217</f>
        <v>0</v>
      </c>
      <c r="K61" s="1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5" customHeight="1">
      <c r="B68" s="40"/>
      <c r="C68" s="60" t="s">
        <v>116</v>
      </c>
      <c r="L68" s="40"/>
    </row>
    <row r="69" spans="2:12" s="1" customFormat="1" ht="6.95" customHeight="1">
      <c r="B69" s="40"/>
      <c r="L69" s="40"/>
    </row>
    <row r="70" spans="2:12" s="1" customFormat="1" ht="14.45" customHeight="1">
      <c r="B70" s="40"/>
      <c r="C70" s="62" t="s">
        <v>19</v>
      </c>
      <c r="L70" s="40"/>
    </row>
    <row r="71" spans="2:12" s="1" customFormat="1" ht="16.5" customHeight="1">
      <c r="B71" s="40"/>
      <c r="E71" s="347" t="str">
        <f>E7</f>
        <v>Rekonstrukce PC C7, příkopu OP3 a novostavba příkopů SP3, OP2 v k.ú.Kotopeky</v>
      </c>
      <c r="F71" s="348"/>
      <c r="G71" s="348"/>
      <c r="H71" s="348"/>
      <c r="L71" s="40"/>
    </row>
    <row r="72" spans="2:12" s="1" customFormat="1" ht="14.45" customHeight="1">
      <c r="B72" s="40"/>
      <c r="C72" s="62" t="s">
        <v>104</v>
      </c>
      <c r="L72" s="40"/>
    </row>
    <row r="73" spans="2:12" s="1" customFormat="1" ht="17.25" customHeight="1">
      <c r="B73" s="40"/>
      <c r="E73" s="323" t="str">
        <f>E9</f>
        <v>SO 301 - Novostavba příkopu OP2</v>
      </c>
      <c r="F73" s="349"/>
      <c r="G73" s="349"/>
      <c r="H73" s="349"/>
      <c r="L73" s="40"/>
    </row>
    <row r="74" spans="2:12" s="1" customFormat="1" ht="6.95" customHeight="1">
      <c r="B74" s="40"/>
      <c r="L74" s="40"/>
    </row>
    <row r="75" spans="2:12" s="1" customFormat="1" ht="18" customHeight="1">
      <c r="B75" s="40"/>
      <c r="C75" s="62" t="s">
        <v>26</v>
      </c>
      <c r="F75" s="148" t="str">
        <f>F12</f>
        <v>příkop OP2 v k.ú.Kotopeky</v>
      </c>
      <c r="I75" s="149" t="s">
        <v>28</v>
      </c>
      <c r="J75" s="66" t="str">
        <f>IF(J12="","",J12)</f>
        <v>1. 1. 2018</v>
      </c>
      <c r="L75" s="40"/>
    </row>
    <row r="76" spans="2:12" s="1" customFormat="1" ht="6.95" customHeight="1">
      <c r="B76" s="40"/>
      <c r="L76" s="40"/>
    </row>
    <row r="77" spans="2:12" s="1" customFormat="1" ht="13.5">
      <c r="B77" s="40"/>
      <c r="C77" s="62" t="s">
        <v>32</v>
      </c>
      <c r="F77" s="148" t="str">
        <f>E15</f>
        <v>ČR-SPÚ,Krajský pozemkový úřad pro Středočeský kraj</v>
      </c>
      <c r="I77" s="149" t="s">
        <v>38</v>
      </c>
      <c r="J77" s="148" t="str">
        <f>E21</f>
        <v>VDI projekt s.r.o.</v>
      </c>
      <c r="L77" s="40"/>
    </row>
    <row r="78" spans="2:12" s="1" customFormat="1" ht="14.45" customHeight="1">
      <c r="B78" s="40"/>
      <c r="C78" s="62" t="s">
        <v>36</v>
      </c>
      <c r="F78" s="148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117</v>
      </c>
      <c r="D80" s="152" t="s">
        <v>61</v>
      </c>
      <c r="E80" s="152" t="s">
        <v>57</v>
      </c>
      <c r="F80" s="152" t="s">
        <v>118</v>
      </c>
      <c r="G80" s="152" t="s">
        <v>119</v>
      </c>
      <c r="H80" s="152" t="s">
        <v>120</v>
      </c>
      <c r="I80" s="153" t="s">
        <v>121</v>
      </c>
      <c r="J80" s="152" t="s">
        <v>108</v>
      </c>
      <c r="K80" s="154" t="s">
        <v>122</v>
      </c>
      <c r="L80" s="150"/>
      <c r="M80" s="72" t="s">
        <v>123</v>
      </c>
      <c r="N80" s="73" t="s">
        <v>46</v>
      </c>
      <c r="O80" s="73" t="s">
        <v>124</v>
      </c>
      <c r="P80" s="73" t="s">
        <v>125</v>
      </c>
      <c r="Q80" s="73" t="s">
        <v>126</v>
      </c>
      <c r="R80" s="73" t="s">
        <v>127</v>
      </c>
      <c r="S80" s="73" t="s">
        <v>128</v>
      </c>
      <c r="T80" s="74" t="s">
        <v>129</v>
      </c>
    </row>
    <row r="81" spans="2:63" s="1" customFormat="1" ht="29.25" customHeight="1">
      <c r="B81" s="40"/>
      <c r="C81" s="76" t="s">
        <v>109</v>
      </c>
      <c r="J81" s="155">
        <f>BK81</f>
        <v>0</v>
      </c>
      <c r="L81" s="40"/>
      <c r="M81" s="75"/>
      <c r="N81" s="67"/>
      <c r="O81" s="67"/>
      <c r="P81" s="156">
        <f>P82</f>
        <v>0</v>
      </c>
      <c r="Q81" s="67"/>
      <c r="R81" s="156">
        <f>R82</f>
        <v>59.8270105</v>
      </c>
      <c r="S81" s="67"/>
      <c r="T81" s="157">
        <f>T82</f>
        <v>0</v>
      </c>
      <c r="AT81" s="23" t="s">
        <v>75</v>
      </c>
      <c r="AU81" s="23" t="s">
        <v>110</v>
      </c>
      <c r="BK81" s="158">
        <f>BK82</f>
        <v>0</v>
      </c>
    </row>
    <row r="82" spans="2:63" s="10" customFormat="1" ht="37.35" customHeight="1">
      <c r="B82" s="159"/>
      <c r="D82" s="160" t="s">
        <v>75</v>
      </c>
      <c r="E82" s="161" t="s">
        <v>232</v>
      </c>
      <c r="F82" s="161" t="s">
        <v>232</v>
      </c>
      <c r="I82" s="162"/>
      <c r="J82" s="163">
        <f>BK82</f>
        <v>0</v>
      </c>
      <c r="L82" s="159"/>
      <c r="M82" s="164"/>
      <c r="N82" s="165"/>
      <c r="O82" s="165"/>
      <c r="P82" s="166">
        <f>P83+P195+P212+P217</f>
        <v>0</v>
      </c>
      <c r="Q82" s="165"/>
      <c r="R82" s="166">
        <f>R83+R195+R212+R217</f>
        <v>59.8270105</v>
      </c>
      <c r="S82" s="165"/>
      <c r="T82" s="167">
        <f>T83+T195+T212+T217</f>
        <v>0</v>
      </c>
      <c r="AR82" s="160" t="s">
        <v>25</v>
      </c>
      <c r="AT82" s="168" t="s">
        <v>75</v>
      </c>
      <c r="AU82" s="168" t="s">
        <v>76</v>
      </c>
      <c r="AY82" s="160" t="s">
        <v>133</v>
      </c>
      <c r="BK82" s="169">
        <f>BK83+BK195+BK212+BK217</f>
        <v>0</v>
      </c>
    </row>
    <row r="83" spans="2:63" s="10" customFormat="1" ht="19.9" customHeight="1">
      <c r="B83" s="159"/>
      <c r="D83" s="160" t="s">
        <v>75</v>
      </c>
      <c r="E83" s="203" t="s">
        <v>25</v>
      </c>
      <c r="F83" s="203" t="s">
        <v>233</v>
      </c>
      <c r="I83" s="162"/>
      <c r="J83" s="204">
        <f>BK83</f>
        <v>0</v>
      </c>
      <c r="L83" s="159"/>
      <c r="M83" s="164"/>
      <c r="N83" s="165"/>
      <c r="O83" s="165"/>
      <c r="P83" s="166">
        <f>SUM(P84:P194)</f>
        <v>0</v>
      </c>
      <c r="Q83" s="165"/>
      <c r="R83" s="166">
        <f>SUM(R84:R194)</f>
        <v>0.023984000000000002</v>
      </c>
      <c r="S83" s="165"/>
      <c r="T83" s="167">
        <f>SUM(T84:T194)</f>
        <v>0</v>
      </c>
      <c r="AR83" s="160" t="s">
        <v>25</v>
      </c>
      <c r="AT83" s="168" t="s">
        <v>75</v>
      </c>
      <c r="AU83" s="168" t="s">
        <v>25</v>
      </c>
      <c r="AY83" s="160" t="s">
        <v>133</v>
      </c>
      <c r="BK83" s="169">
        <f>SUM(BK84:BK194)</f>
        <v>0</v>
      </c>
    </row>
    <row r="84" spans="2:65" s="1" customFormat="1" ht="25.5" customHeight="1">
      <c r="B84" s="170"/>
      <c r="C84" s="171" t="s">
        <v>25</v>
      </c>
      <c r="D84" s="171" t="s">
        <v>134</v>
      </c>
      <c r="E84" s="172" t="s">
        <v>234</v>
      </c>
      <c r="F84" s="173" t="s">
        <v>235</v>
      </c>
      <c r="G84" s="174" t="s">
        <v>236</v>
      </c>
      <c r="H84" s="175">
        <v>105</v>
      </c>
      <c r="I84" s="176"/>
      <c r="J84" s="175">
        <f>ROUND(I84*H84,3)</f>
        <v>0</v>
      </c>
      <c r="K84" s="173" t="s">
        <v>138</v>
      </c>
      <c r="L84" s="40"/>
      <c r="M84" s="177" t="s">
        <v>5</v>
      </c>
      <c r="N84" s="178" t="s">
        <v>47</v>
      </c>
      <c r="O84" s="41"/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AR84" s="23" t="s">
        <v>132</v>
      </c>
      <c r="AT84" s="23" t="s">
        <v>134</v>
      </c>
      <c r="AU84" s="23" t="s">
        <v>85</v>
      </c>
      <c r="AY84" s="23" t="s">
        <v>133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23" t="s">
        <v>25</v>
      </c>
      <c r="BK84" s="182">
        <f>ROUND(I84*H84,3)</f>
        <v>0</v>
      </c>
      <c r="BL84" s="23" t="s">
        <v>132</v>
      </c>
      <c r="BM84" s="23" t="s">
        <v>561</v>
      </c>
    </row>
    <row r="85" spans="2:47" s="1" customFormat="1" ht="27">
      <c r="B85" s="40"/>
      <c r="D85" s="183" t="s">
        <v>141</v>
      </c>
      <c r="F85" s="184" t="s">
        <v>238</v>
      </c>
      <c r="I85" s="185"/>
      <c r="L85" s="40"/>
      <c r="M85" s="186"/>
      <c r="N85" s="41"/>
      <c r="O85" s="41"/>
      <c r="P85" s="41"/>
      <c r="Q85" s="41"/>
      <c r="R85" s="41"/>
      <c r="S85" s="41"/>
      <c r="T85" s="69"/>
      <c r="AT85" s="23" t="s">
        <v>141</v>
      </c>
      <c r="AU85" s="23" t="s">
        <v>85</v>
      </c>
    </row>
    <row r="86" spans="2:51" s="11" customFormat="1" ht="13.5">
      <c r="B86" s="187"/>
      <c r="D86" s="183" t="s">
        <v>147</v>
      </c>
      <c r="E86" s="188" t="s">
        <v>5</v>
      </c>
      <c r="F86" s="189" t="s">
        <v>562</v>
      </c>
      <c r="H86" s="190">
        <v>105</v>
      </c>
      <c r="I86" s="191"/>
      <c r="L86" s="187"/>
      <c r="M86" s="192"/>
      <c r="N86" s="193"/>
      <c r="O86" s="193"/>
      <c r="P86" s="193"/>
      <c r="Q86" s="193"/>
      <c r="R86" s="193"/>
      <c r="S86" s="193"/>
      <c r="T86" s="194"/>
      <c r="AT86" s="188" t="s">
        <v>147</v>
      </c>
      <c r="AU86" s="188" t="s">
        <v>85</v>
      </c>
      <c r="AV86" s="11" t="s">
        <v>85</v>
      </c>
      <c r="AW86" s="11" t="s">
        <v>40</v>
      </c>
      <c r="AX86" s="11" t="s">
        <v>76</v>
      </c>
      <c r="AY86" s="188" t="s">
        <v>133</v>
      </c>
    </row>
    <row r="87" spans="2:51" s="12" customFormat="1" ht="13.5">
      <c r="B87" s="195"/>
      <c r="D87" s="183" t="s">
        <v>147</v>
      </c>
      <c r="E87" s="196" t="s">
        <v>5</v>
      </c>
      <c r="F87" s="197" t="s">
        <v>149</v>
      </c>
      <c r="H87" s="198">
        <v>105</v>
      </c>
      <c r="I87" s="199"/>
      <c r="L87" s="195"/>
      <c r="M87" s="200"/>
      <c r="N87" s="201"/>
      <c r="O87" s="201"/>
      <c r="P87" s="201"/>
      <c r="Q87" s="201"/>
      <c r="R87" s="201"/>
      <c r="S87" s="201"/>
      <c r="T87" s="202"/>
      <c r="AT87" s="196" t="s">
        <v>147</v>
      </c>
      <c r="AU87" s="196" t="s">
        <v>85</v>
      </c>
      <c r="AV87" s="12" t="s">
        <v>132</v>
      </c>
      <c r="AW87" s="12" t="s">
        <v>40</v>
      </c>
      <c r="AX87" s="12" t="s">
        <v>25</v>
      </c>
      <c r="AY87" s="196" t="s">
        <v>133</v>
      </c>
    </row>
    <row r="88" spans="2:65" s="1" customFormat="1" ht="25.5" customHeight="1">
      <c r="B88" s="170"/>
      <c r="C88" s="171" t="s">
        <v>85</v>
      </c>
      <c r="D88" s="171" t="s">
        <v>134</v>
      </c>
      <c r="E88" s="172" t="s">
        <v>240</v>
      </c>
      <c r="F88" s="173" t="s">
        <v>241</v>
      </c>
      <c r="G88" s="174" t="s">
        <v>236</v>
      </c>
      <c r="H88" s="175">
        <v>1736.1</v>
      </c>
      <c r="I88" s="176"/>
      <c r="J88" s="175">
        <f>ROUND(I88*H88,3)</f>
        <v>0</v>
      </c>
      <c r="K88" s="173" t="s">
        <v>138</v>
      </c>
      <c r="L88" s="40"/>
      <c r="M88" s="177" t="s">
        <v>5</v>
      </c>
      <c r="N88" s="178" t="s">
        <v>47</v>
      </c>
      <c r="O88" s="41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23" t="s">
        <v>132</v>
      </c>
      <c r="AT88" s="23" t="s">
        <v>134</v>
      </c>
      <c r="AU88" s="23" t="s">
        <v>85</v>
      </c>
      <c r="AY88" s="23" t="s">
        <v>133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3" t="s">
        <v>25</v>
      </c>
      <c r="BK88" s="182">
        <f>ROUND(I88*H88,3)</f>
        <v>0</v>
      </c>
      <c r="BL88" s="23" t="s">
        <v>132</v>
      </c>
      <c r="BM88" s="23" t="s">
        <v>563</v>
      </c>
    </row>
    <row r="89" spans="2:47" s="1" customFormat="1" ht="13.5">
      <c r="B89" s="40"/>
      <c r="D89" s="183" t="s">
        <v>141</v>
      </c>
      <c r="F89" s="184" t="s">
        <v>243</v>
      </c>
      <c r="I89" s="185"/>
      <c r="L89" s="40"/>
      <c r="M89" s="186"/>
      <c r="N89" s="41"/>
      <c r="O89" s="41"/>
      <c r="P89" s="41"/>
      <c r="Q89" s="41"/>
      <c r="R89" s="41"/>
      <c r="S89" s="41"/>
      <c r="T89" s="69"/>
      <c r="AT89" s="23" t="s">
        <v>141</v>
      </c>
      <c r="AU89" s="23" t="s">
        <v>85</v>
      </c>
    </row>
    <row r="90" spans="2:51" s="11" customFormat="1" ht="13.5">
      <c r="B90" s="187"/>
      <c r="D90" s="183" t="s">
        <v>147</v>
      </c>
      <c r="E90" s="188" t="s">
        <v>5</v>
      </c>
      <c r="F90" s="189" t="s">
        <v>564</v>
      </c>
      <c r="H90" s="190">
        <v>1736.1</v>
      </c>
      <c r="I90" s="191"/>
      <c r="L90" s="187"/>
      <c r="M90" s="192"/>
      <c r="N90" s="193"/>
      <c r="O90" s="193"/>
      <c r="P90" s="193"/>
      <c r="Q90" s="193"/>
      <c r="R90" s="193"/>
      <c r="S90" s="193"/>
      <c r="T90" s="194"/>
      <c r="AT90" s="188" t="s">
        <v>147</v>
      </c>
      <c r="AU90" s="188" t="s">
        <v>85</v>
      </c>
      <c r="AV90" s="11" t="s">
        <v>85</v>
      </c>
      <c r="AW90" s="11" t="s">
        <v>40</v>
      </c>
      <c r="AX90" s="11" t="s">
        <v>76</v>
      </c>
      <c r="AY90" s="188" t="s">
        <v>133</v>
      </c>
    </row>
    <row r="91" spans="2:51" s="12" customFormat="1" ht="13.5">
      <c r="B91" s="195"/>
      <c r="D91" s="183" t="s">
        <v>147</v>
      </c>
      <c r="E91" s="196" t="s">
        <v>5</v>
      </c>
      <c r="F91" s="197" t="s">
        <v>149</v>
      </c>
      <c r="H91" s="198">
        <v>1736.1</v>
      </c>
      <c r="I91" s="199"/>
      <c r="L91" s="195"/>
      <c r="M91" s="200"/>
      <c r="N91" s="201"/>
      <c r="O91" s="201"/>
      <c r="P91" s="201"/>
      <c r="Q91" s="201"/>
      <c r="R91" s="201"/>
      <c r="S91" s="201"/>
      <c r="T91" s="202"/>
      <c r="AT91" s="196" t="s">
        <v>147</v>
      </c>
      <c r="AU91" s="196" t="s">
        <v>85</v>
      </c>
      <c r="AV91" s="12" t="s">
        <v>132</v>
      </c>
      <c r="AW91" s="12" t="s">
        <v>40</v>
      </c>
      <c r="AX91" s="12" t="s">
        <v>25</v>
      </c>
      <c r="AY91" s="196" t="s">
        <v>133</v>
      </c>
    </row>
    <row r="92" spans="2:65" s="1" customFormat="1" ht="16.5" customHeight="1">
      <c r="B92" s="170"/>
      <c r="C92" s="171" t="s">
        <v>150</v>
      </c>
      <c r="D92" s="171" t="s">
        <v>134</v>
      </c>
      <c r="E92" s="172" t="s">
        <v>565</v>
      </c>
      <c r="F92" s="173" t="s">
        <v>566</v>
      </c>
      <c r="G92" s="174" t="s">
        <v>247</v>
      </c>
      <c r="H92" s="175">
        <v>1</v>
      </c>
      <c r="I92" s="176"/>
      <c r="J92" s="175">
        <f>ROUND(I92*H92,3)</f>
        <v>0</v>
      </c>
      <c r="K92" s="173" t="s">
        <v>138</v>
      </c>
      <c r="L92" s="40"/>
      <c r="M92" s="177" t="s">
        <v>5</v>
      </c>
      <c r="N92" s="178" t="s">
        <v>47</v>
      </c>
      <c r="O92" s="41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23" t="s">
        <v>132</v>
      </c>
      <c r="AT92" s="23" t="s">
        <v>134</v>
      </c>
      <c r="AU92" s="23" t="s">
        <v>85</v>
      </c>
      <c r="AY92" s="23" t="s">
        <v>133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3" t="s">
        <v>25</v>
      </c>
      <c r="BK92" s="182">
        <f>ROUND(I92*H92,3)</f>
        <v>0</v>
      </c>
      <c r="BL92" s="23" t="s">
        <v>132</v>
      </c>
      <c r="BM92" s="23" t="s">
        <v>567</v>
      </c>
    </row>
    <row r="93" spans="2:47" s="1" customFormat="1" ht="27">
      <c r="B93" s="40"/>
      <c r="D93" s="183" t="s">
        <v>141</v>
      </c>
      <c r="F93" s="184" t="s">
        <v>568</v>
      </c>
      <c r="I93" s="185"/>
      <c r="L93" s="40"/>
      <c r="M93" s="186"/>
      <c r="N93" s="41"/>
      <c r="O93" s="41"/>
      <c r="P93" s="41"/>
      <c r="Q93" s="41"/>
      <c r="R93" s="41"/>
      <c r="S93" s="41"/>
      <c r="T93" s="69"/>
      <c r="AT93" s="23" t="s">
        <v>141</v>
      </c>
      <c r="AU93" s="23" t="s">
        <v>85</v>
      </c>
    </row>
    <row r="94" spans="2:51" s="11" customFormat="1" ht="13.5">
      <c r="B94" s="187"/>
      <c r="D94" s="183" t="s">
        <v>147</v>
      </c>
      <c r="E94" s="188" t="s">
        <v>5</v>
      </c>
      <c r="F94" s="189" t="s">
        <v>569</v>
      </c>
      <c r="H94" s="190">
        <v>1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88" t="s">
        <v>147</v>
      </c>
      <c r="AU94" s="188" t="s">
        <v>85</v>
      </c>
      <c r="AV94" s="11" t="s">
        <v>85</v>
      </c>
      <c r="AW94" s="11" t="s">
        <v>40</v>
      </c>
      <c r="AX94" s="11" t="s">
        <v>76</v>
      </c>
      <c r="AY94" s="188" t="s">
        <v>133</v>
      </c>
    </row>
    <row r="95" spans="2:51" s="12" customFormat="1" ht="13.5">
      <c r="B95" s="195"/>
      <c r="D95" s="183" t="s">
        <v>147</v>
      </c>
      <c r="E95" s="196" t="s">
        <v>5</v>
      </c>
      <c r="F95" s="197" t="s">
        <v>149</v>
      </c>
      <c r="H95" s="198">
        <v>1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147</v>
      </c>
      <c r="AU95" s="196" t="s">
        <v>85</v>
      </c>
      <c r="AV95" s="12" t="s">
        <v>132</v>
      </c>
      <c r="AW95" s="12" t="s">
        <v>40</v>
      </c>
      <c r="AX95" s="12" t="s">
        <v>25</v>
      </c>
      <c r="AY95" s="196" t="s">
        <v>133</v>
      </c>
    </row>
    <row r="96" spans="2:65" s="1" customFormat="1" ht="16.5" customHeight="1">
      <c r="B96" s="170"/>
      <c r="C96" s="171" t="s">
        <v>132</v>
      </c>
      <c r="D96" s="171" t="s">
        <v>134</v>
      </c>
      <c r="E96" s="172" t="s">
        <v>270</v>
      </c>
      <c r="F96" s="173" t="s">
        <v>271</v>
      </c>
      <c r="G96" s="174" t="s">
        <v>260</v>
      </c>
      <c r="H96" s="175">
        <v>494.995</v>
      </c>
      <c r="I96" s="176"/>
      <c r="J96" s="175">
        <f>ROUND(I96*H96,3)</f>
        <v>0</v>
      </c>
      <c r="K96" s="173" t="s">
        <v>138</v>
      </c>
      <c r="L96" s="40"/>
      <c r="M96" s="177" t="s">
        <v>5</v>
      </c>
      <c r="N96" s="178" t="s">
        <v>47</v>
      </c>
      <c r="O96" s="41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23" t="s">
        <v>132</v>
      </c>
      <c r="AT96" s="23" t="s">
        <v>134</v>
      </c>
      <c r="AU96" s="23" t="s">
        <v>85</v>
      </c>
      <c r="AY96" s="23" t="s">
        <v>133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3" t="s">
        <v>25</v>
      </c>
      <c r="BK96" s="182">
        <f>ROUND(I96*H96,3)</f>
        <v>0</v>
      </c>
      <c r="BL96" s="23" t="s">
        <v>132</v>
      </c>
      <c r="BM96" s="23" t="s">
        <v>570</v>
      </c>
    </row>
    <row r="97" spans="2:47" s="1" customFormat="1" ht="27">
      <c r="B97" s="40"/>
      <c r="D97" s="183" t="s">
        <v>141</v>
      </c>
      <c r="F97" s="184" t="s">
        <v>273</v>
      </c>
      <c r="I97" s="185"/>
      <c r="L97" s="40"/>
      <c r="M97" s="186"/>
      <c r="N97" s="41"/>
      <c r="O97" s="41"/>
      <c r="P97" s="41"/>
      <c r="Q97" s="41"/>
      <c r="R97" s="41"/>
      <c r="S97" s="41"/>
      <c r="T97" s="69"/>
      <c r="AT97" s="23" t="s">
        <v>141</v>
      </c>
      <c r="AU97" s="23" t="s">
        <v>85</v>
      </c>
    </row>
    <row r="98" spans="2:51" s="11" customFormat="1" ht="13.5">
      <c r="B98" s="187"/>
      <c r="D98" s="183" t="s">
        <v>147</v>
      </c>
      <c r="E98" s="188" t="s">
        <v>5</v>
      </c>
      <c r="F98" s="189" t="s">
        <v>571</v>
      </c>
      <c r="H98" s="190">
        <v>494.995</v>
      </c>
      <c r="I98" s="191"/>
      <c r="L98" s="187"/>
      <c r="M98" s="192"/>
      <c r="N98" s="193"/>
      <c r="O98" s="193"/>
      <c r="P98" s="193"/>
      <c r="Q98" s="193"/>
      <c r="R98" s="193"/>
      <c r="S98" s="193"/>
      <c r="T98" s="194"/>
      <c r="AT98" s="188" t="s">
        <v>147</v>
      </c>
      <c r="AU98" s="188" t="s">
        <v>85</v>
      </c>
      <c r="AV98" s="11" t="s">
        <v>85</v>
      </c>
      <c r="AW98" s="11" t="s">
        <v>40</v>
      </c>
      <c r="AX98" s="11" t="s">
        <v>76</v>
      </c>
      <c r="AY98" s="188" t="s">
        <v>133</v>
      </c>
    </row>
    <row r="99" spans="2:51" s="12" customFormat="1" ht="13.5">
      <c r="B99" s="195"/>
      <c r="D99" s="183" t="s">
        <v>147</v>
      </c>
      <c r="E99" s="196" t="s">
        <v>5</v>
      </c>
      <c r="F99" s="197" t="s">
        <v>149</v>
      </c>
      <c r="H99" s="198">
        <v>494.995</v>
      </c>
      <c r="I99" s="199"/>
      <c r="L99" s="195"/>
      <c r="M99" s="200"/>
      <c r="N99" s="201"/>
      <c r="O99" s="201"/>
      <c r="P99" s="201"/>
      <c r="Q99" s="201"/>
      <c r="R99" s="201"/>
      <c r="S99" s="201"/>
      <c r="T99" s="202"/>
      <c r="AT99" s="196" t="s">
        <v>147</v>
      </c>
      <c r="AU99" s="196" t="s">
        <v>85</v>
      </c>
      <c r="AV99" s="12" t="s">
        <v>132</v>
      </c>
      <c r="AW99" s="12" t="s">
        <v>40</v>
      </c>
      <c r="AX99" s="12" t="s">
        <v>25</v>
      </c>
      <c r="AY99" s="196" t="s">
        <v>133</v>
      </c>
    </row>
    <row r="100" spans="2:65" s="1" customFormat="1" ht="25.5" customHeight="1">
      <c r="B100" s="170"/>
      <c r="C100" s="171" t="s">
        <v>159</v>
      </c>
      <c r="D100" s="171" t="s">
        <v>134</v>
      </c>
      <c r="E100" s="172" t="s">
        <v>572</v>
      </c>
      <c r="F100" s="173" t="s">
        <v>573</v>
      </c>
      <c r="G100" s="174" t="s">
        <v>260</v>
      </c>
      <c r="H100" s="175">
        <v>466.146</v>
      </c>
      <c r="I100" s="176"/>
      <c r="J100" s="175">
        <f>ROUND(I100*H100,3)</f>
        <v>0</v>
      </c>
      <c r="K100" s="173" t="s">
        <v>138</v>
      </c>
      <c r="L100" s="40"/>
      <c r="M100" s="177" t="s">
        <v>5</v>
      </c>
      <c r="N100" s="178" t="s">
        <v>47</v>
      </c>
      <c r="O100" s="41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AR100" s="23" t="s">
        <v>132</v>
      </c>
      <c r="AT100" s="23" t="s">
        <v>134</v>
      </c>
      <c r="AU100" s="23" t="s">
        <v>85</v>
      </c>
      <c r="AY100" s="23" t="s">
        <v>133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3" t="s">
        <v>25</v>
      </c>
      <c r="BK100" s="182">
        <f>ROUND(I100*H100,3)</f>
        <v>0</v>
      </c>
      <c r="BL100" s="23" t="s">
        <v>132</v>
      </c>
      <c r="BM100" s="23" t="s">
        <v>574</v>
      </c>
    </row>
    <row r="101" spans="2:47" s="1" customFormat="1" ht="27">
      <c r="B101" s="40"/>
      <c r="D101" s="183" t="s">
        <v>141</v>
      </c>
      <c r="F101" s="184" t="s">
        <v>575</v>
      </c>
      <c r="I101" s="185"/>
      <c r="L101" s="40"/>
      <c r="M101" s="186"/>
      <c r="N101" s="41"/>
      <c r="O101" s="41"/>
      <c r="P101" s="41"/>
      <c r="Q101" s="41"/>
      <c r="R101" s="41"/>
      <c r="S101" s="41"/>
      <c r="T101" s="69"/>
      <c r="AT101" s="23" t="s">
        <v>141</v>
      </c>
      <c r="AU101" s="23" t="s">
        <v>85</v>
      </c>
    </row>
    <row r="102" spans="2:51" s="11" customFormat="1" ht="13.5">
      <c r="B102" s="187"/>
      <c r="D102" s="183" t="s">
        <v>147</v>
      </c>
      <c r="E102" s="188" t="s">
        <v>5</v>
      </c>
      <c r="F102" s="189" t="s">
        <v>576</v>
      </c>
      <c r="H102" s="190">
        <v>466.146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147</v>
      </c>
      <c r="AU102" s="188" t="s">
        <v>85</v>
      </c>
      <c r="AV102" s="11" t="s">
        <v>85</v>
      </c>
      <c r="AW102" s="11" t="s">
        <v>40</v>
      </c>
      <c r="AX102" s="11" t="s">
        <v>76</v>
      </c>
      <c r="AY102" s="188" t="s">
        <v>133</v>
      </c>
    </row>
    <row r="103" spans="2:51" s="12" customFormat="1" ht="13.5">
      <c r="B103" s="195"/>
      <c r="D103" s="183" t="s">
        <v>147</v>
      </c>
      <c r="E103" s="196" t="s">
        <v>5</v>
      </c>
      <c r="F103" s="197" t="s">
        <v>149</v>
      </c>
      <c r="H103" s="198">
        <v>466.146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196" t="s">
        <v>147</v>
      </c>
      <c r="AU103" s="196" t="s">
        <v>85</v>
      </c>
      <c r="AV103" s="12" t="s">
        <v>132</v>
      </c>
      <c r="AW103" s="12" t="s">
        <v>40</v>
      </c>
      <c r="AX103" s="12" t="s">
        <v>25</v>
      </c>
      <c r="AY103" s="196" t="s">
        <v>133</v>
      </c>
    </row>
    <row r="104" spans="2:65" s="1" customFormat="1" ht="25.5" customHeight="1">
      <c r="B104" s="170"/>
      <c r="C104" s="171" t="s">
        <v>166</v>
      </c>
      <c r="D104" s="171" t="s">
        <v>134</v>
      </c>
      <c r="E104" s="172" t="s">
        <v>281</v>
      </c>
      <c r="F104" s="173" t="s">
        <v>282</v>
      </c>
      <c r="G104" s="174" t="s">
        <v>260</v>
      </c>
      <c r="H104" s="175">
        <v>466.146</v>
      </c>
      <c r="I104" s="176"/>
      <c r="J104" s="175">
        <f>ROUND(I104*H104,3)</f>
        <v>0</v>
      </c>
      <c r="K104" s="173" t="s">
        <v>138</v>
      </c>
      <c r="L104" s="40"/>
      <c r="M104" s="177" t="s">
        <v>5</v>
      </c>
      <c r="N104" s="178" t="s">
        <v>47</v>
      </c>
      <c r="O104" s="41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AR104" s="23" t="s">
        <v>132</v>
      </c>
      <c r="AT104" s="23" t="s">
        <v>134</v>
      </c>
      <c r="AU104" s="23" t="s">
        <v>85</v>
      </c>
      <c r="AY104" s="23" t="s">
        <v>133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3" t="s">
        <v>25</v>
      </c>
      <c r="BK104" s="182">
        <f>ROUND(I104*H104,3)</f>
        <v>0</v>
      </c>
      <c r="BL104" s="23" t="s">
        <v>132</v>
      </c>
      <c r="BM104" s="23" t="s">
        <v>577</v>
      </c>
    </row>
    <row r="105" spans="2:47" s="1" customFormat="1" ht="40.5">
      <c r="B105" s="40"/>
      <c r="D105" s="183" t="s">
        <v>141</v>
      </c>
      <c r="F105" s="184" t="s">
        <v>284</v>
      </c>
      <c r="I105" s="185"/>
      <c r="L105" s="40"/>
      <c r="M105" s="186"/>
      <c r="N105" s="41"/>
      <c r="O105" s="41"/>
      <c r="P105" s="41"/>
      <c r="Q105" s="41"/>
      <c r="R105" s="41"/>
      <c r="S105" s="41"/>
      <c r="T105" s="69"/>
      <c r="AT105" s="23" t="s">
        <v>141</v>
      </c>
      <c r="AU105" s="23" t="s">
        <v>85</v>
      </c>
    </row>
    <row r="106" spans="2:51" s="11" customFormat="1" ht="13.5">
      <c r="B106" s="187"/>
      <c r="D106" s="183" t="s">
        <v>147</v>
      </c>
      <c r="E106" s="188" t="s">
        <v>5</v>
      </c>
      <c r="F106" s="189" t="s">
        <v>578</v>
      </c>
      <c r="H106" s="190">
        <v>466.146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147</v>
      </c>
      <c r="AU106" s="188" t="s">
        <v>85</v>
      </c>
      <c r="AV106" s="11" t="s">
        <v>85</v>
      </c>
      <c r="AW106" s="11" t="s">
        <v>40</v>
      </c>
      <c r="AX106" s="11" t="s">
        <v>76</v>
      </c>
      <c r="AY106" s="188" t="s">
        <v>133</v>
      </c>
    </row>
    <row r="107" spans="2:51" s="12" customFormat="1" ht="13.5">
      <c r="B107" s="195"/>
      <c r="D107" s="183" t="s">
        <v>147</v>
      </c>
      <c r="E107" s="196" t="s">
        <v>5</v>
      </c>
      <c r="F107" s="197" t="s">
        <v>149</v>
      </c>
      <c r="H107" s="198">
        <v>466.146</v>
      </c>
      <c r="I107" s="199"/>
      <c r="L107" s="195"/>
      <c r="M107" s="200"/>
      <c r="N107" s="201"/>
      <c r="O107" s="201"/>
      <c r="P107" s="201"/>
      <c r="Q107" s="201"/>
      <c r="R107" s="201"/>
      <c r="S107" s="201"/>
      <c r="T107" s="202"/>
      <c r="AT107" s="196" t="s">
        <v>147</v>
      </c>
      <c r="AU107" s="196" t="s">
        <v>85</v>
      </c>
      <c r="AV107" s="12" t="s">
        <v>132</v>
      </c>
      <c r="AW107" s="12" t="s">
        <v>40</v>
      </c>
      <c r="AX107" s="12" t="s">
        <v>25</v>
      </c>
      <c r="AY107" s="196" t="s">
        <v>133</v>
      </c>
    </row>
    <row r="108" spans="2:65" s="1" customFormat="1" ht="25.5" customHeight="1">
      <c r="B108" s="170"/>
      <c r="C108" s="171" t="s">
        <v>171</v>
      </c>
      <c r="D108" s="171" t="s">
        <v>134</v>
      </c>
      <c r="E108" s="172" t="s">
        <v>579</v>
      </c>
      <c r="F108" s="173" t="s">
        <v>580</v>
      </c>
      <c r="G108" s="174" t="s">
        <v>247</v>
      </c>
      <c r="H108" s="175">
        <v>1</v>
      </c>
      <c r="I108" s="176"/>
      <c r="J108" s="175">
        <f>ROUND(I108*H108,3)</f>
        <v>0</v>
      </c>
      <c r="K108" s="173" t="s">
        <v>138</v>
      </c>
      <c r="L108" s="40"/>
      <c r="M108" s="177" t="s">
        <v>5</v>
      </c>
      <c r="N108" s="178" t="s">
        <v>47</v>
      </c>
      <c r="O108" s="41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23" t="s">
        <v>132</v>
      </c>
      <c r="AT108" s="23" t="s">
        <v>134</v>
      </c>
      <c r="AU108" s="23" t="s">
        <v>85</v>
      </c>
      <c r="AY108" s="23" t="s">
        <v>133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25</v>
      </c>
      <c r="BK108" s="182">
        <f>ROUND(I108*H108,3)</f>
        <v>0</v>
      </c>
      <c r="BL108" s="23" t="s">
        <v>132</v>
      </c>
      <c r="BM108" s="23" t="s">
        <v>581</v>
      </c>
    </row>
    <row r="109" spans="2:47" s="1" customFormat="1" ht="27">
      <c r="B109" s="40"/>
      <c r="D109" s="183" t="s">
        <v>141</v>
      </c>
      <c r="F109" s="184" t="s">
        <v>582</v>
      </c>
      <c r="I109" s="185"/>
      <c r="L109" s="40"/>
      <c r="M109" s="186"/>
      <c r="N109" s="41"/>
      <c r="O109" s="41"/>
      <c r="P109" s="41"/>
      <c r="Q109" s="41"/>
      <c r="R109" s="41"/>
      <c r="S109" s="41"/>
      <c r="T109" s="69"/>
      <c r="AT109" s="23" t="s">
        <v>141</v>
      </c>
      <c r="AU109" s="23" t="s">
        <v>85</v>
      </c>
    </row>
    <row r="110" spans="2:51" s="11" customFormat="1" ht="13.5">
      <c r="B110" s="187"/>
      <c r="D110" s="183" t="s">
        <v>147</v>
      </c>
      <c r="E110" s="188" t="s">
        <v>5</v>
      </c>
      <c r="F110" s="189" t="s">
        <v>25</v>
      </c>
      <c r="H110" s="190">
        <v>1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147</v>
      </c>
      <c r="AU110" s="188" t="s">
        <v>85</v>
      </c>
      <c r="AV110" s="11" t="s">
        <v>85</v>
      </c>
      <c r="AW110" s="11" t="s">
        <v>40</v>
      </c>
      <c r="AX110" s="11" t="s">
        <v>76</v>
      </c>
      <c r="AY110" s="188" t="s">
        <v>133</v>
      </c>
    </row>
    <row r="111" spans="2:51" s="12" customFormat="1" ht="13.5">
      <c r="B111" s="195"/>
      <c r="D111" s="183" t="s">
        <v>147</v>
      </c>
      <c r="E111" s="196" t="s">
        <v>5</v>
      </c>
      <c r="F111" s="197" t="s">
        <v>149</v>
      </c>
      <c r="H111" s="198">
        <v>1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147</v>
      </c>
      <c r="AU111" s="196" t="s">
        <v>85</v>
      </c>
      <c r="AV111" s="12" t="s">
        <v>132</v>
      </c>
      <c r="AW111" s="12" t="s">
        <v>40</v>
      </c>
      <c r="AX111" s="12" t="s">
        <v>25</v>
      </c>
      <c r="AY111" s="196" t="s">
        <v>133</v>
      </c>
    </row>
    <row r="112" spans="2:65" s="1" customFormat="1" ht="25.5" customHeight="1">
      <c r="B112" s="170"/>
      <c r="C112" s="171" t="s">
        <v>176</v>
      </c>
      <c r="D112" s="171" t="s">
        <v>134</v>
      </c>
      <c r="E112" s="172" t="s">
        <v>583</v>
      </c>
      <c r="F112" s="173" t="s">
        <v>584</v>
      </c>
      <c r="G112" s="174" t="s">
        <v>247</v>
      </c>
      <c r="H112" s="175">
        <v>1</v>
      </c>
      <c r="I112" s="176"/>
      <c r="J112" s="175">
        <f>ROUND(I112*H112,3)</f>
        <v>0</v>
      </c>
      <c r="K112" s="173" t="s">
        <v>138</v>
      </c>
      <c r="L112" s="40"/>
      <c r="M112" s="177" t="s">
        <v>5</v>
      </c>
      <c r="N112" s="178" t="s">
        <v>47</v>
      </c>
      <c r="O112" s="41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23" t="s">
        <v>132</v>
      </c>
      <c r="AT112" s="23" t="s">
        <v>134</v>
      </c>
      <c r="AU112" s="23" t="s">
        <v>85</v>
      </c>
      <c r="AY112" s="23" t="s">
        <v>133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3" t="s">
        <v>25</v>
      </c>
      <c r="BK112" s="182">
        <f>ROUND(I112*H112,3)</f>
        <v>0</v>
      </c>
      <c r="BL112" s="23" t="s">
        <v>132</v>
      </c>
      <c r="BM112" s="23" t="s">
        <v>585</v>
      </c>
    </row>
    <row r="113" spans="2:47" s="1" customFormat="1" ht="27">
      <c r="B113" s="40"/>
      <c r="D113" s="183" t="s">
        <v>141</v>
      </c>
      <c r="F113" s="184" t="s">
        <v>586</v>
      </c>
      <c r="I113" s="185"/>
      <c r="L113" s="40"/>
      <c r="M113" s="186"/>
      <c r="N113" s="41"/>
      <c r="O113" s="41"/>
      <c r="P113" s="41"/>
      <c r="Q113" s="41"/>
      <c r="R113" s="41"/>
      <c r="S113" s="41"/>
      <c r="T113" s="69"/>
      <c r="AT113" s="23" t="s">
        <v>141</v>
      </c>
      <c r="AU113" s="23" t="s">
        <v>85</v>
      </c>
    </row>
    <row r="114" spans="2:51" s="11" customFormat="1" ht="13.5">
      <c r="B114" s="187"/>
      <c r="D114" s="183" t="s">
        <v>147</v>
      </c>
      <c r="E114" s="188" t="s">
        <v>5</v>
      </c>
      <c r="F114" s="189" t="s">
        <v>25</v>
      </c>
      <c r="H114" s="190">
        <v>1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147</v>
      </c>
      <c r="AU114" s="188" t="s">
        <v>85</v>
      </c>
      <c r="AV114" s="11" t="s">
        <v>85</v>
      </c>
      <c r="AW114" s="11" t="s">
        <v>40</v>
      </c>
      <c r="AX114" s="11" t="s">
        <v>76</v>
      </c>
      <c r="AY114" s="188" t="s">
        <v>133</v>
      </c>
    </row>
    <row r="115" spans="2:51" s="12" customFormat="1" ht="13.5">
      <c r="B115" s="195"/>
      <c r="D115" s="183" t="s">
        <v>147</v>
      </c>
      <c r="E115" s="196" t="s">
        <v>5</v>
      </c>
      <c r="F115" s="197" t="s">
        <v>149</v>
      </c>
      <c r="H115" s="198">
        <v>1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147</v>
      </c>
      <c r="AU115" s="196" t="s">
        <v>85</v>
      </c>
      <c r="AV115" s="12" t="s">
        <v>132</v>
      </c>
      <c r="AW115" s="12" t="s">
        <v>40</v>
      </c>
      <c r="AX115" s="12" t="s">
        <v>25</v>
      </c>
      <c r="AY115" s="196" t="s">
        <v>133</v>
      </c>
    </row>
    <row r="116" spans="2:65" s="1" customFormat="1" ht="16.5" customHeight="1">
      <c r="B116" s="170"/>
      <c r="C116" s="171" t="s">
        <v>181</v>
      </c>
      <c r="D116" s="171" t="s">
        <v>134</v>
      </c>
      <c r="E116" s="172" t="s">
        <v>587</v>
      </c>
      <c r="F116" s="173" t="s">
        <v>588</v>
      </c>
      <c r="G116" s="174" t="s">
        <v>247</v>
      </c>
      <c r="H116" s="175">
        <v>1</v>
      </c>
      <c r="I116" s="176"/>
      <c r="J116" s="175">
        <f>ROUND(I116*H116,3)</f>
        <v>0</v>
      </c>
      <c r="K116" s="173" t="s">
        <v>138</v>
      </c>
      <c r="L116" s="40"/>
      <c r="M116" s="177" t="s">
        <v>5</v>
      </c>
      <c r="N116" s="178" t="s">
        <v>47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132</v>
      </c>
      <c r="AT116" s="23" t="s">
        <v>134</v>
      </c>
      <c r="AU116" s="23" t="s">
        <v>85</v>
      </c>
      <c r="AY116" s="23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25</v>
      </c>
      <c r="BK116" s="182">
        <f>ROUND(I116*H116,3)</f>
        <v>0</v>
      </c>
      <c r="BL116" s="23" t="s">
        <v>132</v>
      </c>
      <c r="BM116" s="23" t="s">
        <v>589</v>
      </c>
    </row>
    <row r="117" spans="2:47" s="1" customFormat="1" ht="27">
      <c r="B117" s="40"/>
      <c r="D117" s="183" t="s">
        <v>141</v>
      </c>
      <c r="F117" s="184" t="s">
        <v>590</v>
      </c>
      <c r="I117" s="185"/>
      <c r="L117" s="40"/>
      <c r="M117" s="186"/>
      <c r="N117" s="41"/>
      <c r="O117" s="41"/>
      <c r="P117" s="41"/>
      <c r="Q117" s="41"/>
      <c r="R117" s="41"/>
      <c r="S117" s="41"/>
      <c r="T117" s="69"/>
      <c r="AT117" s="23" t="s">
        <v>141</v>
      </c>
      <c r="AU117" s="23" t="s">
        <v>85</v>
      </c>
    </row>
    <row r="118" spans="2:51" s="11" customFormat="1" ht="13.5">
      <c r="B118" s="187"/>
      <c r="D118" s="183" t="s">
        <v>147</v>
      </c>
      <c r="E118" s="188" t="s">
        <v>5</v>
      </c>
      <c r="F118" s="189" t="s">
        <v>25</v>
      </c>
      <c r="H118" s="190">
        <v>1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85</v>
      </c>
      <c r="AV118" s="11" t="s">
        <v>85</v>
      </c>
      <c r="AW118" s="11" t="s">
        <v>40</v>
      </c>
      <c r="AX118" s="11" t="s">
        <v>76</v>
      </c>
      <c r="AY118" s="188" t="s">
        <v>133</v>
      </c>
    </row>
    <row r="119" spans="2:51" s="12" customFormat="1" ht="13.5">
      <c r="B119" s="195"/>
      <c r="D119" s="183" t="s">
        <v>147</v>
      </c>
      <c r="E119" s="196" t="s">
        <v>5</v>
      </c>
      <c r="F119" s="197" t="s">
        <v>149</v>
      </c>
      <c r="H119" s="198">
        <v>1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147</v>
      </c>
      <c r="AU119" s="196" t="s">
        <v>85</v>
      </c>
      <c r="AV119" s="12" t="s">
        <v>132</v>
      </c>
      <c r="AW119" s="12" t="s">
        <v>40</v>
      </c>
      <c r="AX119" s="12" t="s">
        <v>25</v>
      </c>
      <c r="AY119" s="196" t="s">
        <v>133</v>
      </c>
    </row>
    <row r="120" spans="2:65" s="1" customFormat="1" ht="25.5" customHeight="1">
      <c r="B120" s="170"/>
      <c r="C120" s="171" t="s">
        <v>30</v>
      </c>
      <c r="D120" s="171" t="s">
        <v>134</v>
      </c>
      <c r="E120" s="172" t="s">
        <v>298</v>
      </c>
      <c r="F120" s="173" t="s">
        <v>299</v>
      </c>
      <c r="G120" s="174" t="s">
        <v>236</v>
      </c>
      <c r="H120" s="175">
        <v>105</v>
      </c>
      <c r="I120" s="176"/>
      <c r="J120" s="175">
        <f>ROUND(I120*H120,3)</f>
        <v>0</v>
      </c>
      <c r="K120" s="173" t="s">
        <v>138</v>
      </c>
      <c r="L120" s="40"/>
      <c r="M120" s="177" t="s">
        <v>5</v>
      </c>
      <c r="N120" s="178" t="s">
        <v>47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132</v>
      </c>
      <c r="AT120" s="23" t="s">
        <v>134</v>
      </c>
      <c r="AU120" s="23" t="s">
        <v>85</v>
      </c>
      <c r="AY120" s="23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25</v>
      </c>
      <c r="BK120" s="182">
        <f>ROUND(I120*H120,3)</f>
        <v>0</v>
      </c>
      <c r="BL120" s="23" t="s">
        <v>132</v>
      </c>
      <c r="BM120" s="23" t="s">
        <v>591</v>
      </c>
    </row>
    <row r="121" spans="2:47" s="1" customFormat="1" ht="13.5">
      <c r="B121" s="40"/>
      <c r="D121" s="183" t="s">
        <v>141</v>
      </c>
      <c r="F121" s="184" t="s">
        <v>301</v>
      </c>
      <c r="I121" s="185"/>
      <c r="L121" s="40"/>
      <c r="M121" s="186"/>
      <c r="N121" s="41"/>
      <c r="O121" s="41"/>
      <c r="P121" s="41"/>
      <c r="Q121" s="41"/>
      <c r="R121" s="41"/>
      <c r="S121" s="41"/>
      <c r="T121" s="69"/>
      <c r="AT121" s="23" t="s">
        <v>141</v>
      </c>
      <c r="AU121" s="23" t="s">
        <v>85</v>
      </c>
    </row>
    <row r="122" spans="2:51" s="11" customFormat="1" ht="13.5">
      <c r="B122" s="187"/>
      <c r="D122" s="183" t="s">
        <v>147</v>
      </c>
      <c r="E122" s="188" t="s">
        <v>5</v>
      </c>
      <c r="F122" s="189" t="s">
        <v>592</v>
      </c>
      <c r="H122" s="190">
        <v>105</v>
      </c>
      <c r="I122" s="191"/>
      <c r="L122" s="187"/>
      <c r="M122" s="192"/>
      <c r="N122" s="193"/>
      <c r="O122" s="193"/>
      <c r="P122" s="193"/>
      <c r="Q122" s="193"/>
      <c r="R122" s="193"/>
      <c r="S122" s="193"/>
      <c r="T122" s="194"/>
      <c r="AT122" s="188" t="s">
        <v>147</v>
      </c>
      <c r="AU122" s="188" t="s">
        <v>85</v>
      </c>
      <c r="AV122" s="11" t="s">
        <v>85</v>
      </c>
      <c r="AW122" s="11" t="s">
        <v>40</v>
      </c>
      <c r="AX122" s="11" t="s">
        <v>76</v>
      </c>
      <c r="AY122" s="188" t="s">
        <v>133</v>
      </c>
    </row>
    <row r="123" spans="2:51" s="12" customFormat="1" ht="13.5">
      <c r="B123" s="195"/>
      <c r="D123" s="183" t="s">
        <v>147</v>
      </c>
      <c r="E123" s="196" t="s">
        <v>5</v>
      </c>
      <c r="F123" s="197" t="s">
        <v>149</v>
      </c>
      <c r="H123" s="198">
        <v>105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147</v>
      </c>
      <c r="AU123" s="196" t="s">
        <v>85</v>
      </c>
      <c r="AV123" s="12" t="s">
        <v>132</v>
      </c>
      <c r="AW123" s="12" t="s">
        <v>40</v>
      </c>
      <c r="AX123" s="12" t="s">
        <v>25</v>
      </c>
      <c r="AY123" s="196" t="s">
        <v>133</v>
      </c>
    </row>
    <row r="124" spans="2:65" s="1" customFormat="1" ht="16.5" customHeight="1">
      <c r="B124" s="170"/>
      <c r="C124" s="171" t="s">
        <v>192</v>
      </c>
      <c r="D124" s="171" t="s">
        <v>134</v>
      </c>
      <c r="E124" s="172" t="s">
        <v>303</v>
      </c>
      <c r="F124" s="173" t="s">
        <v>304</v>
      </c>
      <c r="G124" s="174" t="s">
        <v>260</v>
      </c>
      <c r="H124" s="175">
        <v>476.636</v>
      </c>
      <c r="I124" s="176"/>
      <c r="J124" s="175">
        <f>ROUND(I124*H124,3)</f>
        <v>0</v>
      </c>
      <c r="K124" s="173" t="s">
        <v>138</v>
      </c>
      <c r="L124" s="40"/>
      <c r="M124" s="177" t="s">
        <v>5</v>
      </c>
      <c r="N124" s="178" t="s">
        <v>47</v>
      </c>
      <c r="O124" s="41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23" t="s">
        <v>132</v>
      </c>
      <c r="AT124" s="23" t="s">
        <v>134</v>
      </c>
      <c r="AU124" s="23" t="s">
        <v>85</v>
      </c>
      <c r="AY124" s="23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25</v>
      </c>
      <c r="BK124" s="182">
        <f>ROUND(I124*H124,3)</f>
        <v>0</v>
      </c>
      <c r="BL124" s="23" t="s">
        <v>132</v>
      </c>
      <c r="BM124" s="23" t="s">
        <v>593</v>
      </c>
    </row>
    <row r="125" spans="2:47" s="1" customFormat="1" ht="40.5">
      <c r="B125" s="40"/>
      <c r="D125" s="183" t="s">
        <v>141</v>
      </c>
      <c r="F125" s="184" t="s">
        <v>306</v>
      </c>
      <c r="I125" s="185"/>
      <c r="L125" s="40"/>
      <c r="M125" s="186"/>
      <c r="N125" s="41"/>
      <c r="O125" s="41"/>
      <c r="P125" s="41"/>
      <c r="Q125" s="41"/>
      <c r="R125" s="41"/>
      <c r="S125" s="41"/>
      <c r="T125" s="69"/>
      <c r="AT125" s="23" t="s">
        <v>141</v>
      </c>
      <c r="AU125" s="23" t="s">
        <v>85</v>
      </c>
    </row>
    <row r="126" spans="2:51" s="13" customFormat="1" ht="13.5">
      <c r="B126" s="208"/>
      <c r="D126" s="183" t="s">
        <v>147</v>
      </c>
      <c r="E126" s="209" t="s">
        <v>5</v>
      </c>
      <c r="F126" s="210" t="s">
        <v>307</v>
      </c>
      <c r="H126" s="209" t="s">
        <v>5</v>
      </c>
      <c r="I126" s="211"/>
      <c r="L126" s="208"/>
      <c r="M126" s="212"/>
      <c r="N126" s="213"/>
      <c r="O126" s="213"/>
      <c r="P126" s="213"/>
      <c r="Q126" s="213"/>
      <c r="R126" s="213"/>
      <c r="S126" s="213"/>
      <c r="T126" s="214"/>
      <c r="AT126" s="209" t="s">
        <v>147</v>
      </c>
      <c r="AU126" s="209" t="s">
        <v>85</v>
      </c>
      <c r="AV126" s="13" t="s">
        <v>25</v>
      </c>
      <c r="AW126" s="13" t="s">
        <v>40</v>
      </c>
      <c r="AX126" s="13" t="s">
        <v>76</v>
      </c>
      <c r="AY126" s="209" t="s">
        <v>133</v>
      </c>
    </row>
    <row r="127" spans="2:51" s="13" customFormat="1" ht="13.5">
      <c r="B127" s="208"/>
      <c r="D127" s="183" t="s">
        <v>147</v>
      </c>
      <c r="E127" s="209" t="s">
        <v>5</v>
      </c>
      <c r="F127" s="210" t="s">
        <v>308</v>
      </c>
      <c r="H127" s="209" t="s">
        <v>5</v>
      </c>
      <c r="I127" s="211"/>
      <c r="L127" s="208"/>
      <c r="M127" s="212"/>
      <c r="N127" s="213"/>
      <c r="O127" s="213"/>
      <c r="P127" s="213"/>
      <c r="Q127" s="213"/>
      <c r="R127" s="213"/>
      <c r="S127" s="213"/>
      <c r="T127" s="214"/>
      <c r="AT127" s="209" t="s">
        <v>147</v>
      </c>
      <c r="AU127" s="209" t="s">
        <v>85</v>
      </c>
      <c r="AV127" s="13" t="s">
        <v>25</v>
      </c>
      <c r="AW127" s="13" t="s">
        <v>40</v>
      </c>
      <c r="AX127" s="13" t="s">
        <v>76</v>
      </c>
      <c r="AY127" s="209" t="s">
        <v>133</v>
      </c>
    </row>
    <row r="128" spans="2:51" s="11" customFormat="1" ht="13.5">
      <c r="B128" s="187"/>
      <c r="D128" s="183" t="s">
        <v>147</v>
      </c>
      <c r="E128" s="188" t="s">
        <v>5</v>
      </c>
      <c r="F128" s="189" t="s">
        <v>594</v>
      </c>
      <c r="H128" s="190">
        <v>5.964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147</v>
      </c>
      <c r="AU128" s="188" t="s">
        <v>85</v>
      </c>
      <c r="AV128" s="11" t="s">
        <v>85</v>
      </c>
      <c r="AW128" s="11" t="s">
        <v>40</v>
      </c>
      <c r="AX128" s="11" t="s">
        <v>76</v>
      </c>
      <c r="AY128" s="188" t="s">
        <v>133</v>
      </c>
    </row>
    <row r="129" spans="2:51" s="11" customFormat="1" ht="13.5">
      <c r="B129" s="187"/>
      <c r="D129" s="183" t="s">
        <v>147</v>
      </c>
      <c r="E129" s="188" t="s">
        <v>5</v>
      </c>
      <c r="F129" s="189" t="s">
        <v>595</v>
      </c>
      <c r="H129" s="190">
        <v>470.672</v>
      </c>
      <c r="I129" s="191"/>
      <c r="L129" s="187"/>
      <c r="M129" s="192"/>
      <c r="N129" s="193"/>
      <c r="O129" s="193"/>
      <c r="P129" s="193"/>
      <c r="Q129" s="193"/>
      <c r="R129" s="193"/>
      <c r="S129" s="193"/>
      <c r="T129" s="194"/>
      <c r="AT129" s="188" t="s">
        <v>147</v>
      </c>
      <c r="AU129" s="188" t="s">
        <v>85</v>
      </c>
      <c r="AV129" s="11" t="s">
        <v>85</v>
      </c>
      <c r="AW129" s="11" t="s">
        <v>40</v>
      </c>
      <c r="AX129" s="11" t="s">
        <v>76</v>
      </c>
      <c r="AY129" s="188" t="s">
        <v>133</v>
      </c>
    </row>
    <row r="130" spans="2:51" s="12" customFormat="1" ht="13.5">
      <c r="B130" s="195"/>
      <c r="D130" s="183" t="s">
        <v>147</v>
      </c>
      <c r="E130" s="196" t="s">
        <v>5</v>
      </c>
      <c r="F130" s="197" t="s">
        <v>149</v>
      </c>
      <c r="H130" s="198">
        <v>476.636</v>
      </c>
      <c r="I130" s="199"/>
      <c r="L130" s="195"/>
      <c r="M130" s="200"/>
      <c r="N130" s="201"/>
      <c r="O130" s="201"/>
      <c r="P130" s="201"/>
      <c r="Q130" s="201"/>
      <c r="R130" s="201"/>
      <c r="S130" s="201"/>
      <c r="T130" s="202"/>
      <c r="AT130" s="196" t="s">
        <v>147</v>
      </c>
      <c r="AU130" s="196" t="s">
        <v>85</v>
      </c>
      <c r="AV130" s="12" t="s">
        <v>132</v>
      </c>
      <c r="AW130" s="12" t="s">
        <v>40</v>
      </c>
      <c r="AX130" s="12" t="s">
        <v>25</v>
      </c>
      <c r="AY130" s="196" t="s">
        <v>133</v>
      </c>
    </row>
    <row r="131" spans="2:65" s="1" customFormat="1" ht="16.5" customHeight="1">
      <c r="B131" s="170"/>
      <c r="C131" s="171" t="s">
        <v>197</v>
      </c>
      <c r="D131" s="171" t="s">
        <v>134</v>
      </c>
      <c r="E131" s="172" t="s">
        <v>311</v>
      </c>
      <c r="F131" s="173" t="s">
        <v>312</v>
      </c>
      <c r="G131" s="174" t="s">
        <v>260</v>
      </c>
      <c r="H131" s="175">
        <v>891.933</v>
      </c>
      <c r="I131" s="176"/>
      <c r="J131" s="175">
        <f>ROUND(I131*H131,3)</f>
        <v>0</v>
      </c>
      <c r="K131" s="173" t="s">
        <v>138</v>
      </c>
      <c r="L131" s="40"/>
      <c r="M131" s="177" t="s">
        <v>5</v>
      </c>
      <c r="N131" s="178" t="s">
        <v>47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132</v>
      </c>
      <c r="AT131" s="23" t="s">
        <v>134</v>
      </c>
      <c r="AU131" s="23" t="s">
        <v>85</v>
      </c>
      <c r="AY131" s="23" t="s">
        <v>133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25</v>
      </c>
      <c r="BK131" s="182">
        <f>ROUND(I131*H131,3)</f>
        <v>0</v>
      </c>
      <c r="BL131" s="23" t="s">
        <v>132</v>
      </c>
      <c r="BM131" s="23" t="s">
        <v>596</v>
      </c>
    </row>
    <row r="132" spans="2:51" s="11" customFormat="1" ht="13.5">
      <c r="B132" s="187"/>
      <c r="D132" s="183" t="s">
        <v>147</v>
      </c>
      <c r="E132" s="188" t="s">
        <v>5</v>
      </c>
      <c r="F132" s="189" t="s">
        <v>597</v>
      </c>
      <c r="H132" s="190">
        <v>891.933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85</v>
      </c>
      <c r="AV132" s="11" t="s">
        <v>85</v>
      </c>
      <c r="AW132" s="11" t="s">
        <v>40</v>
      </c>
      <c r="AX132" s="11" t="s">
        <v>76</v>
      </c>
      <c r="AY132" s="188" t="s">
        <v>133</v>
      </c>
    </row>
    <row r="133" spans="2:51" s="12" customFormat="1" ht="13.5">
      <c r="B133" s="195"/>
      <c r="D133" s="183" t="s">
        <v>147</v>
      </c>
      <c r="E133" s="196" t="s">
        <v>5</v>
      </c>
      <c r="F133" s="197" t="s">
        <v>149</v>
      </c>
      <c r="H133" s="198">
        <v>891.933</v>
      </c>
      <c r="I133" s="199"/>
      <c r="L133" s="195"/>
      <c r="M133" s="200"/>
      <c r="N133" s="201"/>
      <c r="O133" s="201"/>
      <c r="P133" s="201"/>
      <c r="Q133" s="201"/>
      <c r="R133" s="201"/>
      <c r="S133" s="201"/>
      <c r="T133" s="202"/>
      <c r="AT133" s="196" t="s">
        <v>147</v>
      </c>
      <c r="AU133" s="196" t="s">
        <v>85</v>
      </c>
      <c r="AV133" s="12" t="s">
        <v>132</v>
      </c>
      <c r="AW133" s="12" t="s">
        <v>40</v>
      </c>
      <c r="AX133" s="12" t="s">
        <v>25</v>
      </c>
      <c r="AY133" s="196" t="s">
        <v>133</v>
      </c>
    </row>
    <row r="134" spans="2:65" s="1" customFormat="1" ht="25.5" customHeight="1">
      <c r="B134" s="170"/>
      <c r="C134" s="171" t="s">
        <v>202</v>
      </c>
      <c r="D134" s="171" t="s">
        <v>134</v>
      </c>
      <c r="E134" s="172" t="s">
        <v>317</v>
      </c>
      <c r="F134" s="173" t="s">
        <v>318</v>
      </c>
      <c r="G134" s="174" t="s">
        <v>260</v>
      </c>
      <c r="H134" s="175">
        <v>4459.665</v>
      </c>
      <c r="I134" s="176"/>
      <c r="J134" s="175">
        <f>ROUND(I134*H134,3)</f>
        <v>0</v>
      </c>
      <c r="K134" s="173" t="s">
        <v>138</v>
      </c>
      <c r="L134" s="40"/>
      <c r="M134" s="177" t="s">
        <v>5</v>
      </c>
      <c r="N134" s="178" t="s">
        <v>47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AR134" s="23" t="s">
        <v>132</v>
      </c>
      <c r="AT134" s="23" t="s">
        <v>134</v>
      </c>
      <c r="AU134" s="23" t="s">
        <v>85</v>
      </c>
      <c r="AY134" s="23" t="s">
        <v>133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25</v>
      </c>
      <c r="BK134" s="182">
        <f>ROUND(I134*H134,3)</f>
        <v>0</v>
      </c>
      <c r="BL134" s="23" t="s">
        <v>132</v>
      </c>
      <c r="BM134" s="23" t="s">
        <v>598</v>
      </c>
    </row>
    <row r="135" spans="2:51" s="11" customFormat="1" ht="13.5">
      <c r="B135" s="187"/>
      <c r="D135" s="183" t="s">
        <v>147</v>
      </c>
      <c r="E135" s="188" t="s">
        <v>5</v>
      </c>
      <c r="F135" s="189" t="s">
        <v>599</v>
      </c>
      <c r="H135" s="190">
        <v>4459.665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147</v>
      </c>
      <c r="AU135" s="188" t="s">
        <v>85</v>
      </c>
      <c r="AV135" s="11" t="s">
        <v>85</v>
      </c>
      <c r="AW135" s="11" t="s">
        <v>40</v>
      </c>
      <c r="AX135" s="11" t="s">
        <v>76</v>
      </c>
      <c r="AY135" s="188" t="s">
        <v>133</v>
      </c>
    </row>
    <row r="136" spans="2:51" s="12" customFormat="1" ht="13.5">
      <c r="B136" s="195"/>
      <c r="D136" s="183" t="s">
        <v>147</v>
      </c>
      <c r="E136" s="196" t="s">
        <v>5</v>
      </c>
      <c r="F136" s="197" t="s">
        <v>149</v>
      </c>
      <c r="H136" s="198">
        <v>4459.665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147</v>
      </c>
      <c r="AU136" s="196" t="s">
        <v>85</v>
      </c>
      <c r="AV136" s="12" t="s">
        <v>132</v>
      </c>
      <c r="AW136" s="12" t="s">
        <v>40</v>
      </c>
      <c r="AX136" s="12" t="s">
        <v>25</v>
      </c>
      <c r="AY136" s="196" t="s">
        <v>133</v>
      </c>
    </row>
    <row r="137" spans="2:65" s="1" customFormat="1" ht="16.5" customHeight="1">
      <c r="B137" s="170"/>
      <c r="C137" s="171" t="s">
        <v>207</v>
      </c>
      <c r="D137" s="171" t="s">
        <v>134</v>
      </c>
      <c r="E137" s="172" t="s">
        <v>323</v>
      </c>
      <c r="F137" s="173" t="s">
        <v>324</v>
      </c>
      <c r="G137" s="174" t="s">
        <v>260</v>
      </c>
      <c r="H137" s="175">
        <v>242.818</v>
      </c>
      <c r="I137" s="176"/>
      <c r="J137" s="175">
        <f>ROUND(I137*H137,3)</f>
        <v>0</v>
      </c>
      <c r="K137" s="173" t="s">
        <v>138</v>
      </c>
      <c r="L137" s="40"/>
      <c r="M137" s="177" t="s">
        <v>5</v>
      </c>
      <c r="N137" s="178" t="s">
        <v>47</v>
      </c>
      <c r="O137" s="41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AR137" s="23" t="s">
        <v>132</v>
      </c>
      <c r="AT137" s="23" t="s">
        <v>134</v>
      </c>
      <c r="AU137" s="23" t="s">
        <v>85</v>
      </c>
      <c r="AY137" s="23" t="s">
        <v>133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3" t="s">
        <v>25</v>
      </c>
      <c r="BK137" s="182">
        <f>ROUND(I137*H137,3)</f>
        <v>0</v>
      </c>
      <c r="BL137" s="23" t="s">
        <v>132</v>
      </c>
      <c r="BM137" s="23" t="s">
        <v>600</v>
      </c>
    </row>
    <row r="138" spans="2:47" s="1" customFormat="1" ht="27">
      <c r="B138" s="40"/>
      <c r="D138" s="183" t="s">
        <v>141</v>
      </c>
      <c r="F138" s="184" t="s">
        <v>326</v>
      </c>
      <c r="I138" s="185"/>
      <c r="L138" s="40"/>
      <c r="M138" s="186"/>
      <c r="N138" s="41"/>
      <c r="O138" s="41"/>
      <c r="P138" s="41"/>
      <c r="Q138" s="41"/>
      <c r="R138" s="41"/>
      <c r="S138" s="41"/>
      <c r="T138" s="69"/>
      <c r="AT138" s="23" t="s">
        <v>141</v>
      </c>
      <c r="AU138" s="23" t="s">
        <v>85</v>
      </c>
    </row>
    <row r="139" spans="2:51" s="13" customFormat="1" ht="13.5">
      <c r="B139" s="208"/>
      <c r="D139" s="183" t="s">
        <v>147</v>
      </c>
      <c r="E139" s="209" t="s">
        <v>5</v>
      </c>
      <c r="F139" s="210" t="s">
        <v>307</v>
      </c>
      <c r="H139" s="209" t="s">
        <v>5</v>
      </c>
      <c r="I139" s="211"/>
      <c r="L139" s="208"/>
      <c r="M139" s="212"/>
      <c r="N139" s="213"/>
      <c r="O139" s="213"/>
      <c r="P139" s="213"/>
      <c r="Q139" s="213"/>
      <c r="R139" s="213"/>
      <c r="S139" s="213"/>
      <c r="T139" s="214"/>
      <c r="AT139" s="209" t="s">
        <v>147</v>
      </c>
      <c r="AU139" s="209" t="s">
        <v>85</v>
      </c>
      <c r="AV139" s="13" t="s">
        <v>25</v>
      </c>
      <c r="AW139" s="13" t="s">
        <v>40</v>
      </c>
      <c r="AX139" s="13" t="s">
        <v>76</v>
      </c>
      <c r="AY139" s="209" t="s">
        <v>133</v>
      </c>
    </row>
    <row r="140" spans="2:51" s="13" customFormat="1" ht="13.5">
      <c r="B140" s="208"/>
      <c r="D140" s="183" t="s">
        <v>147</v>
      </c>
      <c r="E140" s="209" t="s">
        <v>5</v>
      </c>
      <c r="F140" s="210" t="s">
        <v>308</v>
      </c>
      <c r="H140" s="209" t="s">
        <v>5</v>
      </c>
      <c r="I140" s="211"/>
      <c r="L140" s="208"/>
      <c r="M140" s="212"/>
      <c r="N140" s="213"/>
      <c r="O140" s="213"/>
      <c r="P140" s="213"/>
      <c r="Q140" s="213"/>
      <c r="R140" s="213"/>
      <c r="S140" s="213"/>
      <c r="T140" s="214"/>
      <c r="AT140" s="209" t="s">
        <v>147</v>
      </c>
      <c r="AU140" s="209" t="s">
        <v>85</v>
      </c>
      <c r="AV140" s="13" t="s">
        <v>25</v>
      </c>
      <c r="AW140" s="13" t="s">
        <v>40</v>
      </c>
      <c r="AX140" s="13" t="s">
        <v>76</v>
      </c>
      <c r="AY140" s="209" t="s">
        <v>133</v>
      </c>
    </row>
    <row r="141" spans="2:51" s="11" customFormat="1" ht="13.5">
      <c r="B141" s="187"/>
      <c r="D141" s="183" t="s">
        <v>147</v>
      </c>
      <c r="E141" s="188" t="s">
        <v>5</v>
      </c>
      <c r="F141" s="189" t="s">
        <v>601</v>
      </c>
      <c r="H141" s="190">
        <v>2.982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147</v>
      </c>
      <c r="AU141" s="188" t="s">
        <v>85</v>
      </c>
      <c r="AV141" s="11" t="s">
        <v>85</v>
      </c>
      <c r="AW141" s="11" t="s">
        <v>40</v>
      </c>
      <c r="AX141" s="11" t="s">
        <v>76</v>
      </c>
      <c r="AY141" s="188" t="s">
        <v>133</v>
      </c>
    </row>
    <row r="142" spans="2:51" s="11" customFormat="1" ht="13.5">
      <c r="B142" s="187"/>
      <c r="D142" s="183" t="s">
        <v>147</v>
      </c>
      <c r="E142" s="188" t="s">
        <v>5</v>
      </c>
      <c r="F142" s="189" t="s">
        <v>602</v>
      </c>
      <c r="H142" s="190">
        <v>239.836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147</v>
      </c>
      <c r="AU142" s="188" t="s">
        <v>85</v>
      </c>
      <c r="AV142" s="11" t="s">
        <v>85</v>
      </c>
      <c r="AW142" s="11" t="s">
        <v>40</v>
      </c>
      <c r="AX142" s="11" t="s">
        <v>76</v>
      </c>
      <c r="AY142" s="188" t="s">
        <v>133</v>
      </c>
    </row>
    <row r="143" spans="2:51" s="12" customFormat="1" ht="13.5">
      <c r="B143" s="195"/>
      <c r="D143" s="183" t="s">
        <v>147</v>
      </c>
      <c r="E143" s="196" t="s">
        <v>5</v>
      </c>
      <c r="F143" s="197" t="s">
        <v>149</v>
      </c>
      <c r="H143" s="198">
        <v>242.818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147</v>
      </c>
      <c r="AU143" s="196" t="s">
        <v>85</v>
      </c>
      <c r="AV143" s="12" t="s">
        <v>132</v>
      </c>
      <c r="AW143" s="12" t="s">
        <v>40</v>
      </c>
      <c r="AX143" s="12" t="s">
        <v>25</v>
      </c>
      <c r="AY143" s="196" t="s">
        <v>133</v>
      </c>
    </row>
    <row r="144" spans="2:65" s="1" customFormat="1" ht="16.5" customHeight="1">
      <c r="B144" s="170"/>
      <c r="C144" s="171" t="s">
        <v>11</v>
      </c>
      <c r="D144" s="171" t="s">
        <v>134</v>
      </c>
      <c r="E144" s="172" t="s">
        <v>342</v>
      </c>
      <c r="F144" s="173" t="s">
        <v>343</v>
      </c>
      <c r="G144" s="174" t="s">
        <v>260</v>
      </c>
      <c r="H144" s="175">
        <v>2.982</v>
      </c>
      <c r="I144" s="176"/>
      <c r="J144" s="175">
        <f>ROUND(I144*H144,3)</f>
        <v>0</v>
      </c>
      <c r="K144" s="173" t="s">
        <v>138</v>
      </c>
      <c r="L144" s="40"/>
      <c r="M144" s="177" t="s">
        <v>5</v>
      </c>
      <c r="N144" s="178" t="s">
        <v>47</v>
      </c>
      <c r="O144" s="41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23" t="s">
        <v>132</v>
      </c>
      <c r="AT144" s="23" t="s">
        <v>134</v>
      </c>
      <c r="AU144" s="23" t="s">
        <v>85</v>
      </c>
      <c r="AY144" s="23" t="s">
        <v>133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3" t="s">
        <v>25</v>
      </c>
      <c r="BK144" s="182">
        <f>ROUND(I144*H144,3)</f>
        <v>0</v>
      </c>
      <c r="BL144" s="23" t="s">
        <v>132</v>
      </c>
      <c r="BM144" s="23" t="s">
        <v>603</v>
      </c>
    </row>
    <row r="145" spans="2:47" s="1" customFormat="1" ht="40.5">
      <c r="B145" s="40"/>
      <c r="D145" s="183" t="s">
        <v>141</v>
      </c>
      <c r="F145" s="184" t="s">
        <v>345</v>
      </c>
      <c r="I145" s="185"/>
      <c r="L145" s="40"/>
      <c r="M145" s="186"/>
      <c r="N145" s="41"/>
      <c r="O145" s="41"/>
      <c r="P145" s="41"/>
      <c r="Q145" s="41"/>
      <c r="R145" s="41"/>
      <c r="S145" s="41"/>
      <c r="T145" s="69"/>
      <c r="AT145" s="23" t="s">
        <v>141</v>
      </c>
      <c r="AU145" s="23" t="s">
        <v>85</v>
      </c>
    </row>
    <row r="146" spans="2:51" s="11" customFormat="1" ht="13.5">
      <c r="B146" s="187"/>
      <c r="D146" s="183" t="s">
        <v>147</v>
      </c>
      <c r="E146" s="188" t="s">
        <v>5</v>
      </c>
      <c r="F146" s="189" t="s">
        <v>604</v>
      </c>
      <c r="H146" s="190">
        <v>2.982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147</v>
      </c>
      <c r="AU146" s="188" t="s">
        <v>85</v>
      </c>
      <c r="AV146" s="11" t="s">
        <v>85</v>
      </c>
      <c r="AW146" s="11" t="s">
        <v>40</v>
      </c>
      <c r="AX146" s="11" t="s">
        <v>76</v>
      </c>
      <c r="AY146" s="188" t="s">
        <v>133</v>
      </c>
    </row>
    <row r="147" spans="2:51" s="12" customFormat="1" ht="13.5">
      <c r="B147" s="195"/>
      <c r="D147" s="183" t="s">
        <v>147</v>
      </c>
      <c r="E147" s="196" t="s">
        <v>5</v>
      </c>
      <c r="F147" s="197" t="s">
        <v>149</v>
      </c>
      <c r="H147" s="198">
        <v>2.982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147</v>
      </c>
      <c r="AU147" s="196" t="s">
        <v>85</v>
      </c>
      <c r="AV147" s="12" t="s">
        <v>132</v>
      </c>
      <c r="AW147" s="12" t="s">
        <v>40</v>
      </c>
      <c r="AX147" s="12" t="s">
        <v>25</v>
      </c>
      <c r="AY147" s="196" t="s">
        <v>133</v>
      </c>
    </row>
    <row r="148" spans="2:65" s="1" customFormat="1" ht="16.5" customHeight="1">
      <c r="B148" s="170"/>
      <c r="C148" s="171" t="s">
        <v>316</v>
      </c>
      <c r="D148" s="171" t="s">
        <v>134</v>
      </c>
      <c r="E148" s="172" t="s">
        <v>347</v>
      </c>
      <c r="F148" s="173" t="s">
        <v>348</v>
      </c>
      <c r="G148" s="174" t="s">
        <v>260</v>
      </c>
      <c r="H148" s="175">
        <v>891.933</v>
      </c>
      <c r="I148" s="176"/>
      <c r="J148" s="175">
        <f>ROUND(I148*H148,3)</f>
        <v>0</v>
      </c>
      <c r="K148" s="173" t="s">
        <v>138</v>
      </c>
      <c r="L148" s="40"/>
      <c r="M148" s="177" t="s">
        <v>5</v>
      </c>
      <c r="N148" s="178" t="s">
        <v>47</v>
      </c>
      <c r="O148" s="41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AR148" s="23" t="s">
        <v>132</v>
      </c>
      <c r="AT148" s="23" t="s">
        <v>134</v>
      </c>
      <c r="AU148" s="23" t="s">
        <v>85</v>
      </c>
      <c r="AY148" s="23" t="s">
        <v>133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3" t="s">
        <v>25</v>
      </c>
      <c r="BK148" s="182">
        <f>ROUND(I148*H148,3)</f>
        <v>0</v>
      </c>
      <c r="BL148" s="23" t="s">
        <v>132</v>
      </c>
      <c r="BM148" s="23" t="s">
        <v>605</v>
      </c>
    </row>
    <row r="149" spans="2:51" s="11" customFormat="1" ht="13.5">
      <c r="B149" s="187"/>
      <c r="D149" s="183" t="s">
        <v>147</v>
      </c>
      <c r="E149" s="188" t="s">
        <v>5</v>
      </c>
      <c r="F149" s="189" t="s">
        <v>606</v>
      </c>
      <c r="H149" s="190">
        <v>891.933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147</v>
      </c>
      <c r="AU149" s="188" t="s">
        <v>85</v>
      </c>
      <c r="AV149" s="11" t="s">
        <v>85</v>
      </c>
      <c r="AW149" s="11" t="s">
        <v>40</v>
      </c>
      <c r="AX149" s="11" t="s">
        <v>76</v>
      </c>
      <c r="AY149" s="188" t="s">
        <v>133</v>
      </c>
    </row>
    <row r="150" spans="2:51" s="12" customFormat="1" ht="13.5">
      <c r="B150" s="195"/>
      <c r="D150" s="183" t="s">
        <v>147</v>
      </c>
      <c r="E150" s="196" t="s">
        <v>5</v>
      </c>
      <c r="F150" s="197" t="s">
        <v>149</v>
      </c>
      <c r="H150" s="198">
        <v>891.933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147</v>
      </c>
      <c r="AU150" s="196" t="s">
        <v>85</v>
      </c>
      <c r="AV150" s="12" t="s">
        <v>132</v>
      </c>
      <c r="AW150" s="12" t="s">
        <v>40</v>
      </c>
      <c r="AX150" s="12" t="s">
        <v>25</v>
      </c>
      <c r="AY150" s="196" t="s">
        <v>133</v>
      </c>
    </row>
    <row r="151" spans="2:65" s="1" customFormat="1" ht="16.5" customHeight="1">
      <c r="B151" s="170"/>
      <c r="C151" s="171" t="s">
        <v>322</v>
      </c>
      <c r="D151" s="171" t="s">
        <v>134</v>
      </c>
      <c r="E151" s="172" t="s">
        <v>352</v>
      </c>
      <c r="F151" s="173" t="s">
        <v>607</v>
      </c>
      <c r="G151" s="174" t="s">
        <v>338</v>
      </c>
      <c r="H151" s="175">
        <v>1605.479</v>
      </c>
      <c r="I151" s="176"/>
      <c r="J151" s="175">
        <f>ROUND(I151*H151,3)</f>
        <v>0</v>
      </c>
      <c r="K151" s="173" t="s">
        <v>138</v>
      </c>
      <c r="L151" s="40"/>
      <c r="M151" s="177" t="s">
        <v>5</v>
      </c>
      <c r="N151" s="178" t="s">
        <v>47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132</v>
      </c>
      <c r="AT151" s="23" t="s">
        <v>134</v>
      </c>
      <c r="AU151" s="23" t="s">
        <v>85</v>
      </c>
      <c r="AY151" s="23" t="s">
        <v>133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25</v>
      </c>
      <c r="BK151" s="182">
        <f>ROUND(I151*H151,3)</f>
        <v>0</v>
      </c>
      <c r="BL151" s="23" t="s">
        <v>132</v>
      </c>
      <c r="BM151" s="23" t="s">
        <v>608</v>
      </c>
    </row>
    <row r="152" spans="2:47" s="1" customFormat="1" ht="27">
      <c r="B152" s="40"/>
      <c r="D152" s="183" t="s">
        <v>141</v>
      </c>
      <c r="F152" s="184" t="s">
        <v>609</v>
      </c>
      <c r="I152" s="185"/>
      <c r="L152" s="40"/>
      <c r="M152" s="186"/>
      <c r="N152" s="41"/>
      <c r="O152" s="41"/>
      <c r="P152" s="41"/>
      <c r="Q152" s="41"/>
      <c r="R152" s="41"/>
      <c r="S152" s="41"/>
      <c r="T152" s="69"/>
      <c r="AT152" s="23" t="s">
        <v>141</v>
      </c>
      <c r="AU152" s="23" t="s">
        <v>85</v>
      </c>
    </row>
    <row r="153" spans="2:51" s="11" customFormat="1" ht="13.5">
      <c r="B153" s="187"/>
      <c r="D153" s="183" t="s">
        <v>147</v>
      </c>
      <c r="E153" s="188" t="s">
        <v>5</v>
      </c>
      <c r="F153" s="189" t="s">
        <v>610</v>
      </c>
      <c r="H153" s="190">
        <v>1605.479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8" t="s">
        <v>147</v>
      </c>
      <c r="AU153" s="188" t="s">
        <v>85</v>
      </c>
      <c r="AV153" s="11" t="s">
        <v>85</v>
      </c>
      <c r="AW153" s="11" t="s">
        <v>40</v>
      </c>
      <c r="AX153" s="11" t="s">
        <v>76</v>
      </c>
      <c r="AY153" s="188" t="s">
        <v>133</v>
      </c>
    </row>
    <row r="154" spans="2:51" s="12" customFormat="1" ht="13.5">
      <c r="B154" s="195"/>
      <c r="D154" s="183" t="s">
        <v>147</v>
      </c>
      <c r="E154" s="196" t="s">
        <v>5</v>
      </c>
      <c r="F154" s="197" t="s">
        <v>149</v>
      </c>
      <c r="H154" s="198">
        <v>1605.479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147</v>
      </c>
      <c r="AU154" s="196" t="s">
        <v>85</v>
      </c>
      <c r="AV154" s="12" t="s">
        <v>132</v>
      </c>
      <c r="AW154" s="12" t="s">
        <v>40</v>
      </c>
      <c r="AX154" s="12" t="s">
        <v>25</v>
      </c>
      <c r="AY154" s="196" t="s">
        <v>133</v>
      </c>
    </row>
    <row r="155" spans="2:65" s="1" customFormat="1" ht="16.5" customHeight="1">
      <c r="B155" s="170"/>
      <c r="C155" s="171" t="s">
        <v>329</v>
      </c>
      <c r="D155" s="171" t="s">
        <v>134</v>
      </c>
      <c r="E155" s="172" t="s">
        <v>611</v>
      </c>
      <c r="F155" s="173" t="s">
        <v>612</v>
      </c>
      <c r="G155" s="174" t="s">
        <v>236</v>
      </c>
      <c r="H155" s="175">
        <v>1598.907</v>
      </c>
      <c r="I155" s="176"/>
      <c r="J155" s="175">
        <f>ROUND(I155*H155,3)</f>
        <v>0</v>
      </c>
      <c r="K155" s="173" t="s">
        <v>138</v>
      </c>
      <c r="L155" s="40"/>
      <c r="M155" s="177" t="s">
        <v>5</v>
      </c>
      <c r="N155" s="178" t="s">
        <v>47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132</v>
      </c>
      <c r="AT155" s="23" t="s">
        <v>134</v>
      </c>
      <c r="AU155" s="23" t="s">
        <v>85</v>
      </c>
      <c r="AY155" s="23" t="s">
        <v>133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25</v>
      </c>
      <c r="BK155" s="182">
        <f>ROUND(I155*H155,3)</f>
        <v>0</v>
      </c>
      <c r="BL155" s="23" t="s">
        <v>132</v>
      </c>
      <c r="BM155" s="23" t="s">
        <v>613</v>
      </c>
    </row>
    <row r="156" spans="2:47" s="1" customFormat="1" ht="27">
      <c r="B156" s="40"/>
      <c r="D156" s="183" t="s">
        <v>141</v>
      </c>
      <c r="F156" s="184" t="s">
        <v>614</v>
      </c>
      <c r="I156" s="185"/>
      <c r="L156" s="40"/>
      <c r="M156" s="186"/>
      <c r="N156" s="41"/>
      <c r="O156" s="41"/>
      <c r="P156" s="41"/>
      <c r="Q156" s="41"/>
      <c r="R156" s="41"/>
      <c r="S156" s="41"/>
      <c r="T156" s="69"/>
      <c r="AT156" s="23" t="s">
        <v>141</v>
      </c>
      <c r="AU156" s="23" t="s">
        <v>85</v>
      </c>
    </row>
    <row r="157" spans="2:51" s="11" customFormat="1" ht="13.5">
      <c r="B157" s="187"/>
      <c r="D157" s="183" t="s">
        <v>147</v>
      </c>
      <c r="E157" s="188" t="s">
        <v>5</v>
      </c>
      <c r="F157" s="189" t="s">
        <v>615</v>
      </c>
      <c r="H157" s="190">
        <v>1598.907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147</v>
      </c>
      <c r="AU157" s="188" t="s">
        <v>85</v>
      </c>
      <c r="AV157" s="11" t="s">
        <v>85</v>
      </c>
      <c r="AW157" s="11" t="s">
        <v>40</v>
      </c>
      <c r="AX157" s="11" t="s">
        <v>76</v>
      </c>
      <c r="AY157" s="188" t="s">
        <v>133</v>
      </c>
    </row>
    <row r="158" spans="2:51" s="12" customFormat="1" ht="13.5">
      <c r="B158" s="195"/>
      <c r="D158" s="183" t="s">
        <v>147</v>
      </c>
      <c r="E158" s="196" t="s">
        <v>5</v>
      </c>
      <c r="F158" s="197" t="s">
        <v>149</v>
      </c>
      <c r="H158" s="198">
        <v>1598.907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147</v>
      </c>
      <c r="AU158" s="196" t="s">
        <v>85</v>
      </c>
      <c r="AV158" s="12" t="s">
        <v>132</v>
      </c>
      <c r="AW158" s="12" t="s">
        <v>40</v>
      </c>
      <c r="AX158" s="12" t="s">
        <v>25</v>
      </c>
      <c r="AY158" s="196" t="s">
        <v>133</v>
      </c>
    </row>
    <row r="159" spans="2:65" s="1" customFormat="1" ht="16.5" customHeight="1">
      <c r="B159" s="170"/>
      <c r="C159" s="215" t="s">
        <v>335</v>
      </c>
      <c r="D159" s="215" t="s">
        <v>264</v>
      </c>
      <c r="E159" s="216" t="s">
        <v>377</v>
      </c>
      <c r="F159" s="217" t="s">
        <v>378</v>
      </c>
      <c r="G159" s="218" t="s">
        <v>379</v>
      </c>
      <c r="H159" s="219">
        <v>23.984</v>
      </c>
      <c r="I159" s="220"/>
      <c r="J159" s="219">
        <f>ROUND(I159*H159,3)</f>
        <v>0</v>
      </c>
      <c r="K159" s="217" t="s">
        <v>5</v>
      </c>
      <c r="L159" s="221"/>
      <c r="M159" s="222" t="s">
        <v>5</v>
      </c>
      <c r="N159" s="223" t="s">
        <v>47</v>
      </c>
      <c r="O159" s="41"/>
      <c r="P159" s="179">
        <f>O159*H159</f>
        <v>0</v>
      </c>
      <c r="Q159" s="179">
        <v>0.001</v>
      </c>
      <c r="R159" s="179">
        <f>Q159*H159</f>
        <v>0.023984000000000002</v>
      </c>
      <c r="S159" s="179">
        <v>0</v>
      </c>
      <c r="T159" s="180">
        <f>S159*H159</f>
        <v>0</v>
      </c>
      <c r="AR159" s="23" t="s">
        <v>176</v>
      </c>
      <c r="AT159" s="23" t="s">
        <v>264</v>
      </c>
      <c r="AU159" s="23" t="s">
        <v>85</v>
      </c>
      <c r="AY159" s="23" t="s">
        <v>133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25</v>
      </c>
      <c r="BK159" s="182">
        <f>ROUND(I159*H159,3)</f>
        <v>0</v>
      </c>
      <c r="BL159" s="23" t="s">
        <v>132</v>
      </c>
      <c r="BM159" s="23" t="s">
        <v>616</v>
      </c>
    </row>
    <row r="160" spans="2:47" s="1" customFormat="1" ht="13.5">
      <c r="B160" s="40"/>
      <c r="D160" s="183" t="s">
        <v>141</v>
      </c>
      <c r="F160" s="184" t="s">
        <v>381</v>
      </c>
      <c r="I160" s="185"/>
      <c r="L160" s="40"/>
      <c r="M160" s="186"/>
      <c r="N160" s="41"/>
      <c r="O160" s="41"/>
      <c r="P160" s="41"/>
      <c r="Q160" s="41"/>
      <c r="R160" s="41"/>
      <c r="S160" s="41"/>
      <c r="T160" s="69"/>
      <c r="AT160" s="23" t="s">
        <v>141</v>
      </c>
      <c r="AU160" s="23" t="s">
        <v>85</v>
      </c>
    </row>
    <row r="161" spans="2:51" s="11" customFormat="1" ht="13.5">
      <c r="B161" s="187"/>
      <c r="D161" s="183" t="s">
        <v>147</v>
      </c>
      <c r="E161" s="188" t="s">
        <v>5</v>
      </c>
      <c r="F161" s="189" t="s">
        <v>617</v>
      </c>
      <c r="H161" s="190">
        <v>23.984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147</v>
      </c>
      <c r="AU161" s="188" t="s">
        <v>85</v>
      </c>
      <c r="AV161" s="11" t="s">
        <v>85</v>
      </c>
      <c r="AW161" s="11" t="s">
        <v>40</v>
      </c>
      <c r="AX161" s="11" t="s">
        <v>76</v>
      </c>
      <c r="AY161" s="188" t="s">
        <v>133</v>
      </c>
    </row>
    <row r="162" spans="2:51" s="12" customFormat="1" ht="13.5">
      <c r="B162" s="195"/>
      <c r="D162" s="183" t="s">
        <v>147</v>
      </c>
      <c r="E162" s="196" t="s">
        <v>5</v>
      </c>
      <c r="F162" s="197" t="s">
        <v>149</v>
      </c>
      <c r="H162" s="198">
        <v>23.984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147</v>
      </c>
      <c r="AU162" s="196" t="s">
        <v>85</v>
      </c>
      <c r="AV162" s="12" t="s">
        <v>132</v>
      </c>
      <c r="AW162" s="12" t="s">
        <v>40</v>
      </c>
      <c r="AX162" s="12" t="s">
        <v>25</v>
      </c>
      <c r="AY162" s="196" t="s">
        <v>133</v>
      </c>
    </row>
    <row r="163" spans="2:65" s="1" customFormat="1" ht="16.5" customHeight="1">
      <c r="B163" s="170"/>
      <c r="C163" s="171" t="s">
        <v>341</v>
      </c>
      <c r="D163" s="171" t="s">
        <v>134</v>
      </c>
      <c r="E163" s="172" t="s">
        <v>618</v>
      </c>
      <c r="F163" s="173" t="s">
        <v>619</v>
      </c>
      <c r="G163" s="174" t="s">
        <v>236</v>
      </c>
      <c r="H163" s="175">
        <v>1598.907</v>
      </c>
      <c r="I163" s="176"/>
      <c r="J163" s="175">
        <f>ROUND(I163*H163,3)</f>
        <v>0</v>
      </c>
      <c r="K163" s="173" t="s">
        <v>138</v>
      </c>
      <c r="L163" s="40"/>
      <c r="M163" s="177" t="s">
        <v>5</v>
      </c>
      <c r="N163" s="178" t="s">
        <v>47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132</v>
      </c>
      <c r="AT163" s="23" t="s">
        <v>134</v>
      </c>
      <c r="AU163" s="23" t="s">
        <v>85</v>
      </c>
      <c r="AY163" s="23" t="s">
        <v>133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25</v>
      </c>
      <c r="BK163" s="182">
        <f>ROUND(I163*H163,3)</f>
        <v>0</v>
      </c>
      <c r="BL163" s="23" t="s">
        <v>132</v>
      </c>
      <c r="BM163" s="23" t="s">
        <v>620</v>
      </c>
    </row>
    <row r="164" spans="2:47" s="1" customFormat="1" ht="27">
      <c r="B164" s="40"/>
      <c r="D164" s="183" t="s">
        <v>141</v>
      </c>
      <c r="F164" s="184" t="s">
        <v>621</v>
      </c>
      <c r="I164" s="185"/>
      <c r="L164" s="40"/>
      <c r="M164" s="186"/>
      <c r="N164" s="41"/>
      <c r="O164" s="41"/>
      <c r="P164" s="41"/>
      <c r="Q164" s="41"/>
      <c r="R164" s="41"/>
      <c r="S164" s="41"/>
      <c r="T164" s="69"/>
      <c r="AT164" s="23" t="s">
        <v>141</v>
      </c>
      <c r="AU164" s="23" t="s">
        <v>85</v>
      </c>
    </row>
    <row r="165" spans="2:51" s="11" customFormat="1" ht="13.5">
      <c r="B165" s="187"/>
      <c r="D165" s="183" t="s">
        <v>147</v>
      </c>
      <c r="E165" s="188" t="s">
        <v>5</v>
      </c>
      <c r="F165" s="189" t="s">
        <v>622</v>
      </c>
      <c r="H165" s="190">
        <v>1598.907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147</v>
      </c>
      <c r="AU165" s="188" t="s">
        <v>85</v>
      </c>
      <c r="AV165" s="11" t="s">
        <v>85</v>
      </c>
      <c r="AW165" s="11" t="s">
        <v>40</v>
      </c>
      <c r="AX165" s="11" t="s">
        <v>76</v>
      </c>
      <c r="AY165" s="188" t="s">
        <v>133</v>
      </c>
    </row>
    <row r="166" spans="2:51" s="12" customFormat="1" ht="13.5">
      <c r="B166" s="195"/>
      <c r="D166" s="183" t="s">
        <v>147</v>
      </c>
      <c r="E166" s="196" t="s">
        <v>5</v>
      </c>
      <c r="F166" s="197" t="s">
        <v>149</v>
      </c>
      <c r="H166" s="198">
        <v>1598.907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147</v>
      </c>
      <c r="AU166" s="196" t="s">
        <v>85</v>
      </c>
      <c r="AV166" s="12" t="s">
        <v>132</v>
      </c>
      <c r="AW166" s="12" t="s">
        <v>40</v>
      </c>
      <c r="AX166" s="12" t="s">
        <v>25</v>
      </c>
      <c r="AY166" s="196" t="s">
        <v>133</v>
      </c>
    </row>
    <row r="167" spans="2:65" s="1" customFormat="1" ht="25.5" customHeight="1">
      <c r="B167" s="170"/>
      <c r="C167" s="171" t="s">
        <v>10</v>
      </c>
      <c r="D167" s="171" t="s">
        <v>134</v>
      </c>
      <c r="E167" s="172" t="s">
        <v>623</v>
      </c>
      <c r="F167" s="173" t="s">
        <v>624</v>
      </c>
      <c r="G167" s="174" t="s">
        <v>236</v>
      </c>
      <c r="H167" s="175">
        <v>1598.907</v>
      </c>
      <c r="I167" s="176"/>
      <c r="J167" s="175">
        <f>ROUND(I167*H167,3)</f>
        <v>0</v>
      </c>
      <c r="K167" s="173" t="s">
        <v>138</v>
      </c>
      <c r="L167" s="40"/>
      <c r="M167" s="177" t="s">
        <v>5</v>
      </c>
      <c r="N167" s="178" t="s">
        <v>47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132</v>
      </c>
      <c r="AT167" s="23" t="s">
        <v>134</v>
      </c>
      <c r="AU167" s="23" t="s">
        <v>85</v>
      </c>
      <c r="AY167" s="23" t="s">
        <v>133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25</v>
      </c>
      <c r="BK167" s="182">
        <f>ROUND(I167*H167,3)</f>
        <v>0</v>
      </c>
      <c r="BL167" s="23" t="s">
        <v>132</v>
      </c>
      <c r="BM167" s="23" t="s">
        <v>625</v>
      </c>
    </row>
    <row r="168" spans="2:47" s="1" customFormat="1" ht="27">
      <c r="B168" s="40"/>
      <c r="D168" s="183" t="s">
        <v>141</v>
      </c>
      <c r="F168" s="184" t="s">
        <v>626</v>
      </c>
      <c r="I168" s="185"/>
      <c r="L168" s="40"/>
      <c r="M168" s="186"/>
      <c r="N168" s="41"/>
      <c r="O168" s="41"/>
      <c r="P168" s="41"/>
      <c r="Q168" s="41"/>
      <c r="R168" s="41"/>
      <c r="S168" s="41"/>
      <c r="T168" s="69"/>
      <c r="AT168" s="23" t="s">
        <v>141</v>
      </c>
      <c r="AU168" s="23" t="s">
        <v>85</v>
      </c>
    </row>
    <row r="169" spans="2:51" s="11" customFormat="1" ht="13.5">
      <c r="B169" s="187"/>
      <c r="D169" s="183" t="s">
        <v>147</v>
      </c>
      <c r="E169" s="188" t="s">
        <v>5</v>
      </c>
      <c r="F169" s="189" t="s">
        <v>627</v>
      </c>
      <c r="H169" s="190">
        <v>1598.907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147</v>
      </c>
      <c r="AU169" s="188" t="s">
        <v>85</v>
      </c>
      <c r="AV169" s="11" t="s">
        <v>85</v>
      </c>
      <c r="AW169" s="11" t="s">
        <v>40</v>
      </c>
      <c r="AX169" s="11" t="s">
        <v>76</v>
      </c>
      <c r="AY169" s="188" t="s">
        <v>133</v>
      </c>
    </row>
    <row r="170" spans="2:51" s="12" customFormat="1" ht="13.5">
      <c r="B170" s="195"/>
      <c r="D170" s="183" t="s">
        <v>147</v>
      </c>
      <c r="E170" s="196" t="s">
        <v>5</v>
      </c>
      <c r="F170" s="197" t="s">
        <v>149</v>
      </c>
      <c r="H170" s="198">
        <v>1598.907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147</v>
      </c>
      <c r="AU170" s="196" t="s">
        <v>85</v>
      </c>
      <c r="AV170" s="12" t="s">
        <v>132</v>
      </c>
      <c r="AW170" s="12" t="s">
        <v>40</v>
      </c>
      <c r="AX170" s="12" t="s">
        <v>25</v>
      </c>
      <c r="AY170" s="196" t="s">
        <v>133</v>
      </c>
    </row>
    <row r="171" spans="2:65" s="1" customFormat="1" ht="16.5" customHeight="1">
      <c r="B171" s="170"/>
      <c r="C171" s="171" t="s">
        <v>351</v>
      </c>
      <c r="D171" s="171" t="s">
        <v>134</v>
      </c>
      <c r="E171" s="172" t="s">
        <v>628</v>
      </c>
      <c r="F171" s="173" t="s">
        <v>629</v>
      </c>
      <c r="G171" s="174" t="s">
        <v>236</v>
      </c>
      <c r="H171" s="175">
        <v>1598.907</v>
      </c>
      <c r="I171" s="176"/>
      <c r="J171" s="175">
        <f>ROUND(I171*H171,3)</f>
        <v>0</v>
      </c>
      <c r="K171" s="173" t="s">
        <v>138</v>
      </c>
      <c r="L171" s="40"/>
      <c r="M171" s="177" t="s">
        <v>5</v>
      </c>
      <c r="N171" s="178" t="s">
        <v>47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132</v>
      </c>
      <c r="AT171" s="23" t="s">
        <v>134</v>
      </c>
      <c r="AU171" s="23" t="s">
        <v>85</v>
      </c>
      <c r="AY171" s="23" t="s">
        <v>133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25</v>
      </c>
      <c r="BK171" s="182">
        <f>ROUND(I171*H171,3)</f>
        <v>0</v>
      </c>
      <c r="BL171" s="23" t="s">
        <v>132</v>
      </c>
      <c r="BM171" s="23" t="s">
        <v>630</v>
      </c>
    </row>
    <row r="172" spans="2:47" s="1" customFormat="1" ht="13.5">
      <c r="B172" s="40"/>
      <c r="D172" s="183" t="s">
        <v>141</v>
      </c>
      <c r="F172" s="184" t="s">
        <v>631</v>
      </c>
      <c r="I172" s="185"/>
      <c r="L172" s="40"/>
      <c r="M172" s="186"/>
      <c r="N172" s="41"/>
      <c r="O172" s="41"/>
      <c r="P172" s="41"/>
      <c r="Q172" s="41"/>
      <c r="R172" s="41"/>
      <c r="S172" s="41"/>
      <c r="T172" s="69"/>
      <c r="AT172" s="23" t="s">
        <v>141</v>
      </c>
      <c r="AU172" s="23" t="s">
        <v>85</v>
      </c>
    </row>
    <row r="173" spans="2:51" s="11" customFormat="1" ht="13.5">
      <c r="B173" s="187"/>
      <c r="D173" s="183" t="s">
        <v>147</v>
      </c>
      <c r="E173" s="188" t="s">
        <v>5</v>
      </c>
      <c r="F173" s="189" t="s">
        <v>632</v>
      </c>
      <c r="H173" s="190">
        <v>1598.907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147</v>
      </c>
      <c r="AU173" s="188" t="s">
        <v>85</v>
      </c>
      <c r="AV173" s="11" t="s">
        <v>85</v>
      </c>
      <c r="AW173" s="11" t="s">
        <v>40</v>
      </c>
      <c r="AX173" s="11" t="s">
        <v>76</v>
      </c>
      <c r="AY173" s="188" t="s">
        <v>133</v>
      </c>
    </row>
    <row r="174" spans="2:51" s="12" customFormat="1" ht="13.5">
      <c r="B174" s="195"/>
      <c r="D174" s="183" t="s">
        <v>147</v>
      </c>
      <c r="E174" s="196" t="s">
        <v>5</v>
      </c>
      <c r="F174" s="197" t="s">
        <v>149</v>
      </c>
      <c r="H174" s="198">
        <v>1598.907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147</v>
      </c>
      <c r="AU174" s="196" t="s">
        <v>85</v>
      </c>
      <c r="AV174" s="12" t="s">
        <v>132</v>
      </c>
      <c r="AW174" s="12" t="s">
        <v>40</v>
      </c>
      <c r="AX174" s="12" t="s">
        <v>25</v>
      </c>
      <c r="AY174" s="196" t="s">
        <v>133</v>
      </c>
    </row>
    <row r="175" spans="2:65" s="1" customFormat="1" ht="25.5" customHeight="1">
      <c r="B175" s="170"/>
      <c r="C175" s="171" t="s">
        <v>357</v>
      </c>
      <c r="D175" s="171" t="s">
        <v>134</v>
      </c>
      <c r="E175" s="172" t="s">
        <v>633</v>
      </c>
      <c r="F175" s="173" t="s">
        <v>634</v>
      </c>
      <c r="G175" s="174" t="s">
        <v>236</v>
      </c>
      <c r="H175" s="175">
        <v>1598.907</v>
      </c>
      <c r="I175" s="176"/>
      <c r="J175" s="175">
        <f>ROUND(I175*H175,3)</f>
        <v>0</v>
      </c>
      <c r="K175" s="173" t="s">
        <v>138</v>
      </c>
      <c r="L175" s="40"/>
      <c r="M175" s="177" t="s">
        <v>5</v>
      </c>
      <c r="N175" s="178" t="s">
        <v>47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3" t="s">
        <v>132</v>
      </c>
      <c r="AT175" s="23" t="s">
        <v>134</v>
      </c>
      <c r="AU175" s="23" t="s">
        <v>85</v>
      </c>
      <c r="AY175" s="23" t="s">
        <v>133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25</v>
      </c>
      <c r="BK175" s="182">
        <f>ROUND(I175*H175,3)</f>
        <v>0</v>
      </c>
      <c r="BL175" s="23" t="s">
        <v>132</v>
      </c>
      <c r="BM175" s="23" t="s">
        <v>635</v>
      </c>
    </row>
    <row r="176" spans="2:47" s="1" customFormat="1" ht="13.5">
      <c r="B176" s="40"/>
      <c r="D176" s="183" t="s">
        <v>141</v>
      </c>
      <c r="F176" s="184" t="s">
        <v>636</v>
      </c>
      <c r="I176" s="185"/>
      <c r="L176" s="40"/>
      <c r="M176" s="186"/>
      <c r="N176" s="41"/>
      <c r="O176" s="41"/>
      <c r="P176" s="41"/>
      <c r="Q176" s="41"/>
      <c r="R176" s="41"/>
      <c r="S176" s="41"/>
      <c r="T176" s="69"/>
      <c r="AT176" s="23" t="s">
        <v>141</v>
      </c>
      <c r="AU176" s="23" t="s">
        <v>85</v>
      </c>
    </row>
    <row r="177" spans="2:51" s="11" customFormat="1" ht="13.5">
      <c r="B177" s="187"/>
      <c r="D177" s="183" t="s">
        <v>147</v>
      </c>
      <c r="E177" s="188" t="s">
        <v>5</v>
      </c>
      <c r="F177" s="189" t="s">
        <v>632</v>
      </c>
      <c r="H177" s="190">
        <v>1598.907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147</v>
      </c>
      <c r="AU177" s="188" t="s">
        <v>85</v>
      </c>
      <c r="AV177" s="11" t="s">
        <v>85</v>
      </c>
      <c r="AW177" s="11" t="s">
        <v>40</v>
      </c>
      <c r="AX177" s="11" t="s">
        <v>76</v>
      </c>
      <c r="AY177" s="188" t="s">
        <v>133</v>
      </c>
    </row>
    <row r="178" spans="2:51" s="12" customFormat="1" ht="13.5">
      <c r="B178" s="195"/>
      <c r="D178" s="183" t="s">
        <v>147</v>
      </c>
      <c r="E178" s="196" t="s">
        <v>5</v>
      </c>
      <c r="F178" s="197" t="s">
        <v>149</v>
      </c>
      <c r="H178" s="198">
        <v>1598.907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147</v>
      </c>
      <c r="AU178" s="196" t="s">
        <v>85</v>
      </c>
      <c r="AV178" s="12" t="s">
        <v>132</v>
      </c>
      <c r="AW178" s="12" t="s">
        <v>40</v>
      </c>
      <c r="AX178" s="12" t="s">
        <v>25</v>
      </c>
      <c r="AY178" s="196" t="s">
        <v>133</v>
      </c>
    </row>
    <row r="179" spans="2:65" s="1" customFormat="1" ht="25.5" customHeight="1">
      <c r="B179" s="170"/>
      <c r="C179" s="171" t="s">
        <v>364</v>
      </c>
      <c r="D179" s="171" t="s">
        <v>134</v>
      </c>
      <c r="E179" s="172" t="s">
        <v>405</v>
      </c>
      <c r="F179" s="173" t="s">
        <v>406</v>
      </c>
      <c r="G179" s="174" t="s">
        <v>236</v>
      </c>
      <c r="H179" s="175">
        <v>1598.907</v>
      </c>
      <c r="I179" s="176"/>
      <c r="J179" s="175">
        <f>ROUND(I179*H179,3)</f>
        <v>0</v>
      </c>
      <c r="K179" s="173" t="s">
        <v>138</v>
      </c>
      <c r="L179" s="40"/>
      <c r="M179" s="177" t="s">
        <v>5</v>
      </c>
      <c r="N179" s="178" t="s">
        <v>47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132</v>
      </c>
      <c r="AT179" s="23" t="s">
        <v>134</v>
      </c>
      <c r="AU179" s="23" t="s">
        <v>85</v>
      </c>
      <c r="AY179" s="23" t="s">
        <v>133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25</v>
      </c>
      <c r="BK179" s="182">
        <f>ROUND(I179*H179,3)</f>
        <v>0</v>
      </c>
      <c r="BL179" s="23" t="s">
        <v>132</v>
      </c>
      <c r="BM179" s="23" t="s">
        <v>637</v>
      </c>
    </row>
    <row r="180" spans="2:47" s="1" customFormat="1" ht="27">
      <c r="B180" s="40"/>
      <c r="D180" s="183" t="s">
        <v>141</v>
      </c>
      <c r="F180" s="184" t="s">
        <v>406</v>
      </c>
      <c r="I180" s="185"/>
      <c r="L180" s="40"/>
      <c r="M180" s="186"/>
      <c r="N180" s="41"/>
      <c r="O180" s="41"/>
      <c r="P180" s="41"/>
      <c r="Q180" s="41"/>
      <c r="R180" s="41"/>
      <c r="S180" s="41"/>
      <c r="T180" s="69"/>
      <c r="AT180" s="23" t="s">
        <v>141</v>
      </c>
      <c r="AU180" s="23" t="s">
        <v>85</v>
      </c>
    </row>
    <row r="181" spans="2:51" s="11" customFormat="1" ht="13.5">
      <c r="B181" s="187"/>
      <c r="D181" s="183" t="s">
        <v>147</v>
      </c>
      <c r="E181" s="188" t="s">
        <v>5</v>
      </c>
      <c r="F181" s="189" t="s">
        <v>638</v>
      </c>
      <c r="H181" s="190">
        <v>1598.907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8" t="s">
        <v>147</v>
      </c>
      <c r="AU181" s="188" t="s">
        <v>85</v>
      </c>
      <c r="AV181" s="11" t="s">
        <v>85</v>
      </c>
      <c r="AW181" s="11" t="s">
        <v>40</v>
      </c>
      <c r="AX181" s="11" t="s">
        <v>76</v>
      </c>
      <c r="AY181" s="188" t="s">
        <v>133</v>
      </c>
    </row>
    <row r="182" spans="2:51" s="12" customFormat="1" ht="13.5">
      <c r="B182" s="195"/>
      <c r="D182" s="183" t="s">
        <v>147</v>
      </c>
      <c r="E182" s="196" t="s">
        <v>5</v>
      </c>
      <c r="F182" s="197" t="s">
        <v>149</v>
      </c>
      <c r="H182" s="198">
        <v>1598.907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147</v>
      </c>
      <c r="AU182" s="196" t="s">
        <v>85</v>
      </c>
      <c r="AV182" s="12" t="s">
        <v>132</v>
      </c>
      <c r="AW182" s="12" t="s">
        <v>40</v>
      </c>
      <c r="AX182" s="12" t="s">
        <v>25</v>
      </c>
      <c r="AY182" s="196" t="s">
        <v>133</v>
      </c>
    </row>
    <row r="183" spans="2:65" s="1" customFormat="1" ht="16.5" customHeight="1">
      <c r="B183" s="170"/>
      <c r="C183" s="171" t="s">
        <v>370</v>
      </c>
      <c r="D183" s="171" t="s">
        <v>134</v>
      </c>
      <c r="E183" s="172" t="s">
        <v>410</v>
      </c>
      <c r="F183" s="173" t="s">
        <v>411</v>
      </c>
      <c r="G183" s="174" t="s">
        <v>260</v>
      </c>
      <c r="H183" s="175">
        <v>63.956</v>
      </c>
      <c r="I183" s="176"/>
      <c r="J183" s="175">
        <f>ROUND(I183*H183,3)</f>
        <v>0</v>
      </c>
      <c r="K183" s="173" t="s">
        <v>138</v>
      </c>
      <c r="L183" s="40"/>
      <c r="M183" s="177" t="s">
        <v>5</v>
      </c>
      <c r="N183" s="178" t="s">
        <v>47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132</v>
      </c>
      <c r="AT183" s="23" t="s">
        <v>134</v>
      </c>
      <c r="AU183" s="23" t="s">
        <v>85</v>
      </c>
      <c r="AY183" s="23" t="s">
        <v>133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25</v>
      </c>
      <c r="BK183" s="182">
        <f>ROUND(I183*H183,3)</f>
        <v>0</v>
      </c>
      <c r="BL183" s="23" t="s">
        <v>132</v>
      </c>
      <c r="BM183" s="23" t="s">
        <v>639</v>
      </c>
    </row>
    <row r="184" spans="2:47" s="1" customFormat="1" ht="13.5">
      <c r="B184" s="40"/>
      <c r="D184" s="183" t="s">
        <v>141</v>
      </c>
      <c r="F184" s="184" t="s">
        <v>413</v>
      </c>
      <c r="I184" s="185"/>
      <c r="L184" s="40"/>
      <c r="M184" s="186"/>
      <c r="N184" s="41"/>
      <c r="O184" s="41"/>
      <c r="P184" s="41"/>
      <c r="Q184" s="41"/>
      <c r="R184" s="41"/>
      <c r="S184" s="41"/>
      <c r="T184" s="69"/>
      <c r="AT184" s="23" t="s">
        <v>141</v>
      </c>
      <c r="AU184" s="23" t="s">
        <v>85</v>
      </c>
    </row>
    <row r="185" spans="2:51" s="11" customFormat="1" ht="13.5">
      <c r="B185" s="187"/>
      <c r="D185" s="183" t="s">
        <v>147</v>
      </c>
      <c r="E185" s="188" t="s">
        <v>5</v>
      </c>
      <c r="F185" s="189" t="s">
        <v>640</v>
      </c>
      <c r="H185" s="190">
        <v>63.956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147</v>
      </c>
      <c r="AU185" s="188" t="s">
        <v>85</v>
      </c>
      <c r="AV185" s="11" t="s">
        <v>85</v>
      </c>
      <c r="AW185" s="11" t="s">
        <v>40</v>
      </c>
      <c r="AX185" s="11" t="s">
        <v>76</v>
      </c>
      <c r="AY185" s="188" t="s">
        <v>133</v>
      </c>
    </row>
    <row r="186" spans="2:51" s="12" customFormat="1" ht="13.5">
      <c r="B186" s="195"/>
      <c r="D186" s="183" t="s">
        <v>147</v>
      </c>
      <c r="E186" s="196" t="s">
        <v>5</v>
      </c>
      <c r="F186" s="197" t="s">
        <v>149</v>
      </c>
      <c r="H186" s="198">
        <v>63.956</v>
      </c>
      <c r="I186" s="199"/>
      <c r="L186" s="195"/>
      <c r="M186" s="200"/>
      <c r="N186" s="201"/>
      <c r="O186" s="201"/>
      <c r="P186" s="201"/>
      <c r="Q186" s="201"/>
      <c r="R186" s="201"/>
      <c r="S186" s="201"/>
      <c r="T186" s="202"/>
      <c r="AT186" s="196" t="s">
        <v>147</v>
      </c>
      <c r="AU186" s="196" t="s">
        <v>85</v>
      </c>
      <c r="AV186" s="12" t="s">
        <v>132</v>
      </c>
      <c r="AW186" s="12" t="s">
        <v>40</v>
      </c>
      <c r="AX186" s="12" t="s">
        <v>25</v>
      </c>
      <c r="AY186" s="196" t="s">
        <v>133</v>
      </c>
    </row>
    <row r="187" spans="2:65" s="1" customFormat="1" ht="16.5" customHeight="1">
      <c r="B187" s="170"/>
      <c r="C187" s="171" t="s">
        <v>376</v>
      </c>
      <c r="D187" s="171" t="s">
        <v>134</v>
      </c>
      <c r="E187" s="172" t="s">
        <v>416</v>
      </c>
      <c r="F187" s="173" t="s">
        <v>417</v>
      </c>
      <c r="G187" s="174" t="s">
        <v>260</v>
      </c>
      <c r="H187" s="175">
        <v>63.956</v>
      </c>
      <c r="I187" s="176"/>
      <c r="J187" s="175">
        <f>ROUND(I187*H187,3)</f>
        <v>0</v>
      </c>
      <c r="K187" s="173" t="s">
        <v>138</v>
      </c>
      <c r="L187" s="40"/>
      <c r="M187" s="177" t="s">
        <v>5</v>
      </c>
      <c r="N187" s="178" t="s">
        <v>47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132</v>
      </c>
      <c r="AT187" s="23" t="s">
        <v>134</v>
      </c>
      <c r="AU187" s="23" t="s">
        <v>85</v>
      </c>
      <c r="AY187" s="23" t="s">
        <v>133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25</v>
      </c>
      <c r="BK187" s="182">
        <f>ROUND(I187*H187,3)</f>
        <v>0</v>
      </c>
      <c r="BL187" s="23" t="s">
        <v>132</v>
      </c>
      <c r="BM187" s="23" t="s">
        <v>641</v>
      </c>
    </row>
    <row r="188" spans="2:47" s="1" customFormat="1" ht="13.5">
      <c r="B188" s="40"/>
      <c r="D188" s="183" t="s">
        <v>141</v>
      </c>
      <c r="F188" s="184" t="s">
        <v>417</v>
      </c>
      <c r="I188" s="185"/>
      <c r="L188" s="40"/>
      <c r="M188" s="186"/>
      <c r="N188" s="41"/>
      <c r="O188" s="41"/>
      <c r="P188" s="41"/>
      <c r="Q188" s="41"/>
      <c r="R188" s="41"/>
      <c r="S188" s="41"/>
      <c r="T188" s="69"/>
      <c r="AT188" s="23" t="s">
        <v>141</v>
      </c>
      <c r="AU188" s="23" t="s">
        <v>85</v>
      </c>
    </row>
    <row r="189" spans="2:51" s="11" customFormat="1" ht="13.5">
      <c r="B189" s="187"/>
      <c r="D189" s="183" t="s">
        <v>147</v>
      </c>
      <c r="E189" s="188" t="s">
        <v>5</v>
      </c>
      <c r="F189" s="189" t="s">
        <v>642</v>
      </c>
      <c r="H189" s="190">
        <v>63.956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147</v>
      </c>
      <c r="AU189" s="188" t="s">
        <v>85</v>
      </c>
      <c r="AV189" s="11" t="s">
        <v>85</v>
      </c>
      <c r="AW189" s="11" t="s">
        <v>40</v>
      </c>
      <c r="AX189" s="11" t="s">
        <v>76</v>
      </c>
      <c r="AY189" s="188" t="s">
        <v>133</v>
      </c>
    </row>
    <row r="190" spans="2:51" s="12" customFormat="1" ht="13.5">
      <c r="B190" s="195"/>
      <c r="D190" s="183" t="s">
        <v>147</v>
      </c>
      <c r="E190" s="196" t="s">
        <v>5</v>
      </c>
      <c r="F190" s="197" t="s">
        <v>149</v>
      </c>
      <c r="H190" s="198">
        <v>63.956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147</v>
      </c>
      <c r="AU190" s="196" t="s">
        <v>85</v>
      </c>
      <c r="AV190" s="12" t="s">
        <v>132</v>
      </c>
      <c r="AW190" s="12" t="s">
        <v>40</v>
      </c>
      <c r="AX190" s="12" t="s">
        <v>25</v>
      </c>
      <c r="AY190" s="196" t="s">
        <v>133</v>
      </c>
    </row>
    <row r="191" spans="2:65" s="1" customFormat="1" ht="16.5" customHeight="1">
      <c r="B191" s="170"/>
      <c r="C191" s="171" t="s">
        <v>383</v>
      </c>
      <c r="D191" s="171" t="s">
        <v>134</v>
      </c>
      <c r="E191" s="172" t="s">
        <v>421</v>
      </c>
      <c r="F191" s="173" t="s">
        <v>422</v>
      </c>
      <c r="G191" s="174" t="s">
        <v>260</v>
      </c>
      <c r="H191" s="175">
        <v>255.824</v>
      </c>
      <c r="I191" s="176"/>
      <c r="J191" s="175">
        <f>ROUND(I191*H191,3)</f>
        <v>0</v>
      </c>
      <c r="K191" s="173" t="s">
        <v>138</v>
      </c>
      <c r="L191" s="40"/>
      <c r="M191" s="177" t="s">
        <v>5</v>
      </c>
      <c r="N191" s="178" t="s">
        <v>47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132</v>
      </c>
      <c r="AT191" s="23" t="s">
        <v>134</v>
      </c>
      <c r="AU191" s="23" t="s">
        <v>85</v>
      </c>
      <c r="AY191" s="23" t="s">
        <v>133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25</v>
      </c>
      <c r="BK191" s="182">
        <f>ROUND(I191*H191,3)</f>
        <v>0</v>
      </c>
      <c r="BL191" s="23" t="s">
        <v>132</v>
      </c>
      <c r="BM191" s="23" t="s">
        <v>643</v>
      </c>
    </row>
    <row r="192" spans="2:47" s="1" customFormat="1" ht="13.5">
      <c r="B192" s="40"/>
      <c r="D192" s="183" t="s">
        <v>141</v>
      </c>
      <c r="F192" s="184" t="s">
        <v>425</v>
      </c>
      <c r="I192" s="185"/>
      <c r="L192" s="40"/>
      <c r="M192" s="186"/>
      <c r="N192" s="41"/>
      <c r="O192" s="41"/>
      <c r="P192" s="41"/>
      <c r="Q192" s="41"/>
      <c r="R192" s="41"/>
      <c r="S192" s="41"/>
      <c r="T192" s="69"/>
      <c r="AT192" s="23" t="s">
        <v>141</v>
      </c>
      <c r="AU192" s="23" t="s">
        <v>85</v>
      </c>
    </row>
    <row r="193" spans="2:51" s="11" customFormat="1" ht="13.5">
      <c r="B193" s="187"/>
      <c r="D193" s="183" t="s">
        <v>147</v>
      </c>
      <c r="E193" s="188" t="s">
        <v>5</v>
      </c>
      <c r="F193" s="189" t="s">
        <v>644</v>
      </c>
      <c r="H193" s="190">
        <v>255.824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147</v>
      </c>
      <c r="AU193" s="188" t="s">
        <v>85</v>
      </c>
      <c r="AV193" s="11" t="s">
        <v>85</v>
      </c>
      <c r="AW193" s="11" t="s">
        <v>40</v>
      </c>
      <c r="AX193" s="11" t="s">
        <v>76</v>
      </c>
      <c r="AY193" s="188" t="s">
        <v>133</v>
      </c>
    </row>
    <row r="194" spans="2:51" s="12" customFormat="1" ht="13.5">
      <c r="B194" s="195"/>
      <c r="D194" s="183" t="s">
        <v>147</v>
      </c>
      <c r="E194" s="196" t="s">
        <v>5</v>
      </c>
      <c r="F194" s="197" t="s">
        <v>149</v>
      </c>
      <c r="H194" s="198">
        <v>255.824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147</v>
      </c>
      <c r="AU194" s="196" t="s">
        <v>85</v>
      </c>
      <c r="AV194" s="12" t="s">
        <v>132</v>
      </c>
      <c r="AW194" s="12" t="s">
        <v>40</v>
      </c>
      <c r="AX194" s="12" t="s">
        <v>25</v>
      </c>
      <c r="AY194" s="196" t="s">
        <v>133</v>
      </c>
    </row>
    <row r="195" spans="2:63" s="10" customFormat="1" ht="29.85" customHeight="1">
      <c r="B195" s="159"/>
      <c r="D195" s="160" t="s">
        <v>75</v>
      </c>
      <c r="E195" s="203" t="s">
        <v>132</v>
      </c>
      <c r="F195" s="203" t="s">
        <v>645</v>
      </c>
      <c r="I195" s="162"/>
      <c r="J195" s="204">
        <f>BK195</f>
        <v>0</v>
      </c>
      <c r="L195" s="159"/>
      <c r="M195" s="164"/>
      <c r="N195" s="165"/>
      <c r="O195" s="165"/>
      <c r="P195" s="166">
        <f>SUM(P196:P211)</f>
        <v>0</v>
      </c>
      <c r="Q195" s="165"/>
      <c r="R195" s="166">
        <f>SUM(R196:R211)</f>
        <v>59.8030265</v>
      </c>
      <c r="S195" s="165"/>
      <c r="T195" s="167">
        <f>SUM(T196:T211)</f>
        <v>0</v>
      </c>
      <c r="AR195" s="160" t="s">
        <v>25</v>
      </c>
      <c r="AT195" s="168" t="s">
        <v>75</v>
      </c>
      <c r="AU195" s="168" t="s">
        <v>25</v>
      </c>
      <c r="AY195" s="160" t="s">
        <v>133</v>
      </c>
      <c r="BK195" s="169">
        <f>SUM(BK196:BK211)</f>
        <v>0</v>
      </c>
    </row>
    <row r="196" spans="2:65" s="1" customFormat="1" ht="16.5" customHeight="1">
      <c r="B196" s="170"/>
      <c r="C196" s="171" t="s">
        <v>388</v>
      </c>
      <c r="D196" s="171" t="s">
        <v>134</v>
      </c>
      <c r="E196" s="172" t="s">
        <v>646</v>
      </c>
      <c r="F196" s="173" t="s">
        <v>647</v>
      </c>
      <c r="G196" s="174" t="s">
        <v>260</v>
      </c>
      <c r="H196" s="175">
        <v>17.115</v>
      </c>
      <c r="I196" s="176"/>
      <c r="J196" s="175">
        <f>ROUND(I196*H196,3)</f>
        <v>0</v>
      </c>
      <c r="K196" s="173" t="s">
        <v>138</v>
      </c>
      <c r="L196" s="40"/>
      <c r="M196" s="177" t="s">
        <v>5</v>
      </c>
      <c r="N196" s="178" t="s">
        <v>47</v>
      </c>
      <c r="O196" s="41"/>
      <c r="P196" s="179">
        <f>O196*H196</f>
        <v>0</v>
      </c>
      <c r="Q196" s="179">
        <v>2.4143</v>
      </c>
      <c r="R196" s="179">
        <f>Q196*H196</f>
        <v>41.320744499999996</v>
      </c>
      <c r="S196" s="179">
        <v>0</v>
      </c>
      <c r="T196" s="180">
        <f>S196*H196</f>
        <v>0</v>
      </c>
      <c r="AR196" s="23" t="s">
        <v>132</v>
      </c>
      <c r="AT196" s="23" t="s">
        <v>134</v>
      </c>
      <c r="AU196" s="23" t="s">
        <v>85</v>
      </c>
      <c r="AY196" s="23" t="s">
        <v>133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25</v>
      </c>
      <c r="BK196" s="182">
        <f>ROUND(I196*H196,3)</f>
        <v>0</v>
      </c>
      <c r="BL196" s="23" t="s">
        <v>132</v>
      </c>
      <c r="BM196" s="23" t="s">
        <v>648</v>
      </c>
    </row>
    <row r="197" spans="2:47" s="1" customFormat="1" ht="27">
      <c r="B197" s="40"/>
      <c r="D197" s="183" t="s">
        <v>141</v>
      </c>
      <c r="F197" s="184" t="s">
        <v>649</v>
      </c>
      <c r="I197" s="185"/>
      <c r="L197" s="40"/>
      <c r="M197" s="186"/>
      <c r="N197" s="41"/>
      <c r="O197" s="41"/>
      <c r="P197" s="41"/>
      <c r="Q197" s="41"/>
      <c r="R197" s="41"/>
      <c r="S197" s="41"/>
      <c r="T197" s="69"/>
      <c r="AT197" s="23" t="s">
        <v>141</v>
      </c>
      <c r="AU197" s="23" t="s">
        <v>85</v>
      </c>
    </row>
    <row r="198" spans="2:51" s="11" customFormat="1" ht="13.5">
      <c r="B198" s="187"/>
      <c r="D198" s="183" t="s">
        <v>147</v>
      </c>
      <c r="E198" s="188" t="s">
        <v>5</v>
      </c>
      <c r="F198" s="189" t="s">
        <v>650</v>
      </c>
      <c r="H198" s="190">
        <v>17.115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85</v>
      </c>
      <c r="AV198" s="11" t="s">
        <v>85</v>
      </c>
      <c r="AW198" s="11" t="s">
        <v>40</v>
      </c>
      <c r="AX198" s="11" t="s">
        <v>76</v>
      </c>
      <c r="AY198" s="188" t="s">
        <v>133</v>
      </c>
    </row>
    <row r="199" spans="2:51" s="12" customFormat="1" ht="13.5">
      <c r="B199" s="195"/>
      <c r="D199" s="183" t="s">
        <v>147</v>
      </c>
      <c r="E199" s="196" t="s">
        <v>5</v>
      </c>
      <c r="F199" s="197" t="s">
        <v>149</v>
      </c>
      <c r="H199" s="198">
        <v>17.115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147</v>
      </c>
      <c r="AU199" s="196" t="s">
        <v>85</v>
      </c>
      <c r="AV199" s="12" t="s">
        <v>132</v>
      </c>
      <c r="AW199" s="12" t="s">
        <v>40</v>
      </c>
      <c r="AX199" s="12" t="s">
        <v>25</v>
      </c>
      <c r="AY199" s="196" t="s">
        <v>133</v>
      </c>
    </row>
    <row r="200" spans="2:65" s="1" customFormat="1" ht="16.5" customHeight="1">
      <c r="B200" s="170"/>
      <c r="C200" s="171" t="s">
        <v>393</v>
      </c>
      <c r="D200" s="171" t="s">
        <v>134</v>
      </c>
      <c r="E200" s="172" t="s">
        <v>651</v>
      </c>
      <c r="F200" s="173" t="s">
        <v>652</v>
      </c>
      <c r="G200" s="174" t="s">
        <v>236</v>
      </c>
      <c r="H200" s="175">
        <v>48.9</v>
      </c>
      <c r="I200" s="176"/>
      <c r="J200" s="175">
        <f>ROUND(I200*H200,3)</f>
        <v>0</v>
      </c>
      <c r="K200" s="173" t="s">
        <v>138</v>
      </c>
      <c r="L200" s="40"/>
      <c r="M200" s="177" t="s">
        <v>5</v>
      </c>
      <c r="N200" s="178" t="s">
        <v>47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132</v>
      </c>
      <c r="AT200" s="23" t="s">
        <v>134</v>
      </c>
      <c r="AU200" s="23" t="s">
        <v>85</v>
      </c>
      <c r="AY200" s="23" t="s">
        <v>133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25</v>
      </c>
      <c r="BK200" s="182">
        <f>ROUND(I200*H200,3)</f>
        <v>0</v>
      </c>
      <c r="BL200" s="23" t="s">
        <v>132</v>
      </c>
      <c r="BM200" s="23" t="s">
        <v>653</v>
      </c>
    </row>
    <row r="201" spans="2:47" s="1" customFormat="1" ht="13.5">
      <c r="B201" s="40"/>
      <c r="D201" s="183" t="s">
        <v>141</v>
      </c>
      <c r="F201" s="184" t="s">
        <v>654</v>
      </c>
      <c r="I201" s="185"/>
      <c r="L201" s="40"/>
      <c r="M201" s="186"/>
      <c r="N201" s="41"/>
      <c r="O201" s="41"/>
      <c r="P201" s="41"/>
      <c r="Q201" s="41"/>
      <c r="R201" s="41"/>
      <c r="S201" s="41"/>
      <c r="T201" s="69"/>
      <c r="AT201" s="23" t="s">
        <v>141</v>
      </c>
      <c r="AU201" s="23" t="s">
        <v>85</v>
      </c>
    </row>
    <row r="202" spans="2:51" s="11" customFormat="1" ht="13.5">
      <c r="B202" s="187"/>
      <c r="D202" s="183" t="s">
        <v>147</v>
      </c>
      <c r="E202" s="188" t="s">
        <v>5</v>
      </c>
      <c r="F202" s="189" t="s">
        <v>655</v>
      </c>
      <c r="H202" s="190">
        <v>48.9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147</v>
      </c>
      <c r="AU202" s="188" t="s">
        <v>85</v>
      </c>
      <c r="AV202" s="11" t="s">
        <v>85</v>
      </c>
      <c r="AW202" s="11" t="s">
        <v>40</v>
      </c>
      <c r="AX202" s="11" t="s">
        <v>76</v>
      </c>
      <c r="AY202" s="188" t="s">
        <v>133</v>
      </c>
    </row>
    <row r="203" spans="2:51" s="12" customFormat="1" ht="13.5">
      <c r="B203" s="195"/>
      <c r="D203" s="183" t="s">
        <v>147</v>
      </c>
      <c r="E203" s="196" t="s">
        <v>5</v>
      </c>
      <c r="F203" s="197" t="s">
        <v>149</v>
      </c>
      <c r="H203" s="198">
        <v>48.9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147</v>
      </c>
      <c r="AU203" s="196" t="s">
        <v>85</v>
      </c>
      <c r="AV203" s="12" t="s">
        <v>132</v>
      </c>
      <c r="AW203" s="12" t="s">
        <v>40</v>
      </c>
      <c r="AX203" s="12" t="s">
        <v>25</v>
      </c>
      <c r="AY203" s="196" t="s">
        <v>133</v>
      </c>
    </row>
    <row r="204" spans="2:65" s="1" customFormat="1" ht="25.5" customHeight="1">
      <c r="B204" s="170"/>
      <c r="C204" s="171" t="s">
        <v>398</v>
      </c>
      <c r="D204" s="171" t="s">
        <v>134</v>
      </c>
      <c r="E204" s="172" t="s">
        <v>656</v>
      </c>
      <c r="F204" s="173" t="s">
        <v>657</v>
      </c>
      <c r="G204" s="174" t="s">
        <v>236</v>
      </c>
      <c r="H204" s="175">
        <v>117.4</v>
      </c>
      <c r="I204" s="176"/>
      <c r="J204" s="175">
        <f>ROUND(I204*H204,3)</f>
        <v>0</v>
      </c>
      <c r="K204" s="173" t="s">
        <v>138</v>
      </c>
      <c r="L204" s="40"/>
      <c r="M204" s="177" t="s">
        <v>5</v>
      </c>
      <c r="N204" s="178" t="s">
        <v>47</v>
      </c>
      <c r="O204" s="41"/>
      <c r="P204" s="179">
        <f>O204*H204</f>
        <v>0</v>
      </c>
      <c r="Q204" s="179">
        <v>0.01603</v>
      </c>
      <c r="R204" s="179">
        <f>Q204*H204</f>
        <v>1.881922</v>
      </c>
      <c r="S204" s="179">
        <v>0</v>
      </c>
      <c r="T204" s="180">
        <f>S204*H204</f>
        <v>0</v>
      </c>
      <c r="AR204" s="23" t="s">
        <v>132</v>
      </c>
      <c r="AT204" s="23" t="s">
        <v>134</v>
      </c>
      <c r="AU204" s="23" t="s">
        <v>85</v>
      </c>
      <c r="AY204" s="23" t="s">
        <v>133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25</v>
      </c>
      <c r="BK204" s="182">
        <f>ROUND(I204*H204,3)</f>
        <v>0</v>
      </c>
      <c r="BL204" s="23" t="s">
        <v>132</v>
      </c>
      <c r="BM204" s="23" t="s">
        <v>658</v>
      </c>
    </row>
    <row r="205" spans="2:47" s="1" customFormat="1" ht="27">
      <c r="B205" s="40"/>
      <c r="D205" s="183" t="s">
        <v>141</v>
      </c>
      <c r="F205" s="184" t="s">
        <v>659</v>
      </c>
      <c r="I205" s="185"/>
      <c r="L205" s="40"/>
      <c r="M205" s="186"/>
      <c r="N205" s="41"/>
      <c r="O205" s="41"/>
      <c r="P205" s="41"/>
      <c r="Q205" s="41"/>
      <c r="R205" s="41"/>
      <c r="S205" s="41"/>
      <c r="T205" s="69"/>
      <c r="AT205" s="23" t="s">
        <v>141</v>
      </c>
      <c r="AU205" s="23" t="s">
        <v>85</v>
      </c>
    </row>
    <row r="206" spans="2:51" s="11" customFormat="1" ht="13.5">
      <c r="B206" s="187"/>
      <c r="D206" s="183" t="s">
        <v>147</v>
      </c>
      <c r="E206" s="188" t="s">
        <v>5</v>
      </c>
      <c r="F206" s="189" t="s">
        <v>660</v>
      </c>
      <c r="H206" s="190">
        <v>117.4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147</v>
      </c>
      <c r="AU206" s="188" t="s">
        <v>85</v>
      </c>
      <c r="AV206" s="11" t="s">
        <v>85</v>
      </c>
      <c r="AW206" s="11" t="s">
        <v>40</v>
      </c>
      <c r="AX206" s="11" t="s">
        <v>76</v>
      </c>
      <c r="AY206" s="188" t="s">
        <v>133</v>
      </c>
    </row>
    <row r="207" spans="2:51" s="12" customFormat="1" ht="13.5">
      <c r="B207" s="195"/>
      <c r="D207" s="183" t="s">
        <v>147</v>
      </c>
      <c r="E207" s="196" t="s">
        <v>5</v>
      </c>
      <c r="F207" s="197" t="s">
        <v>149</v>
      </c>
      <c r="H207" s="198">
        <v>117.4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147</v>
      </c>
      <c r="AU207" s="196" t="s">
        <v>85</v>
      </c>
      <c r="AV207" s="12" t="s">
        <v>132</v>
      </c>
      <c r="AW207" s="12" t="s">
        <v>40</v>
      </c>
      <c r="AX207" s="12" t="s">
        <v>25</v>
      </c>
      <c r="AY207" s="196" t="s">
        <v>133</v>
      </c>
    </row>
    <row r="208" spans="2:65" s="1" customFormat="1" ht="16.5" customHeight="1">
      <c r="B208" s="170"/>
      <c r="C208" s="215" t="s">
        <v>404</v>
      </c>
      <c r="D208" s="215" t="s">
        <v>264</v>
      </c>
      <c r="E208" s="216" t="s">
        <v>661</v>
      </c>
      <c r="F208" s="217" t="s">
        <v>662</v>
      </c>
      <c r="G208" s="218" t="s">
        <v>236</v>
      </c>
      <c r="H208" s="219">
        <v>118.574</v>
      </c>
      <c r="I208" s="220"/>
      <c r="J208" s="219">
        <f>ROUND(I208*H208,3)</f>
        <v>0</v>
      </c>
      <c r="K208" s="217" t="s">
        <v>138</v>
      </c>
      <c r="L208" s="221"/>
      <c r="M208" s="222" t="s">
        <v>5</v>
      </c>
      <c r="N208" s="223" t="s">
        <v>47</v>
      </c>
      <c r="O208" s="41"/>
      <c r="P208" s="179">
        <f>O208*H208</f>
        <v>0</v>
      </c>
      <c r="Q208" s="179">
        <v>0.14</v>
      </c>
      <c r="R208" s="179">
        <f>Q208*H208</f>
        <v>16.600360000000002</v>
      </c>
      <c r="S208" s="179">
        <v>0</v>
      </c>
      <c r="T208" s="180">
        <f>S208*H208</f>
        <v>0</v>
      </c>
      <c r="AR208" s="23" t="s">
        <v>176</v>
      </c>
      <c r="AT208" s="23" t="s">
        <v>264</v>
      </c>
      <c r="AU208" s="23" t="s">
        <v>85</v>
      </c>
      <c r="AY208" s="23" t="s">
        <v>133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25</v>
      </c>
      <c r="BK208" s="182">
        <f>ROUND(I208*H208,3)</f>
        <v>0</v>
      </c>
      <c r="BL208" s="23" t="s">
        <v>132</v>
      </c>
      <c r="BM208" s="23" t="s">
        <v>663</v>
      </c>
    </row>
    <row r="209" spans="2:47" s="1" customFormat="1" ht="13.5">
      <c r="B209" s="40"/>
      <c r="D209" s="183" t="s">
        <v>141</v>
      </c>
      <c r="F209" s="184" t="s">
        <v>662</v>
      </c>
      <c r="I209" s="185"/>
      <c r="L209" s="40"/>
      <c r="M209" s="186"/>
      <c r="N209" s="41"/>
      <c r="O209" s="41"/>
      <c r="P209" s="41"/>
      <c r="Q209" s="41"/>
      <c r="R209" s="41"/>
      <c r="S209" s="41"/>
      <c r="T209" s="69"/>
      <c r="AT209" s="23" t="s">
        <v>141</v>
      </c>
      <c r="AU209" s="23" t="s">
        <v>85</v>
      </c>
    </row>
    <row r="210" spans="2:51" s="11" customFormat="1" ht="13.5">
      <c r="B210" s="187"/>
      <c r="D210" s="183" t="s">
        <v>147</v>
      </c>
      <c r="E210" s="188" t="s">
        <v>5</v>
      </c>
      <c r="F210" s="189" t="s">
        <v>664</v>
      </c>
      <c r="H210" s="190">
        <v>118.574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147</v>
      </c>
      <c r="AU210" s="188" t="s">
        <v>85</v>
      </c>
      <c r="AV210" s="11" t="s">
        <v>85</v>
      </c>
      <c r="AW210" s="11" t="s">
        <v>40</v>
      </c>
      <c r="AX210" s="11" t="s">
        <v>76</v>
      </c>
      <c r="AY210" s="188" t="s">
        <v>133</v>
      </c>
    </row>
    <row r="211" spans="2:51" s="12" customFormat="1" ht="13.5">
      <c r="B211" s="195"/>
      <c r="D211" s="183" t="s">
        <v>147</v>
      </c>
      <c r="E211" s="196" t="s">
        <v>5</v>
      </c>
      <c r="F211" s="197" t="s">
        <v>149</v>
      </c>
      <c r="H211" s="198">
        <v>118.574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147</v>
      </c>
      <c r="AU211" s="196" t="s">
        <v>85</v>
      </c>
      <c r="AV211" s="12" t="s">
        <v>132</v>
      </c>
      <c r="AW211" s="12" t="s">
        <v>40</v>
      </c>
      <c r="AX211" s="12" t="s">
        <v>25</v>
      </c>
      <c r="AY211" s="196" t="s">
        <v>133</v>
      </c>
    </row>
    <row r="212" spans="2:63" s="10" customFormat="1" ht="29.85" customHeight="1">
      <c r="B212" s="159"/>
      <c r="D212" s="160" t="s">
        <v>75</v>
      </c>
      <c r="E212" s="203" t="s">
        <v>181</v>
      </c>
      <c r="F212" s="203" t="s">
        <v>522</v>
      </c>
      <c r="I212" s="162"/>
      <c r="J212" s="204">
        <f>BK212</f>
        <v>0</v>
      </c>
      <c r="L212" s="159"/>
      <c r="M212" s="164"/>
      <c r="N212" s="165"/>
      <c r="O212" s="165"/>
      <c r="P212" s="166">
        <f>SUM(P213:P216)</f>
        <v>0</v>
      </c>
      <c r="Q212" s="165"/>
      <c r="R212" s="166">
        <f>SUM(R213:R216)</f>
        <v>0</v>
      </c>
      <c r="S212" s="165"/>
      <c r="T212" s="167">
        <f>SUM(T213:T216)</f>
        <v>0</v>
      </c>
      <c r="AR212" s="160" t="s">
        <v>25</v>
      </c>
      <c r="AT212" s="168" t="s">
        <v>75</v>
      </c>
      <c r="AU212" s="168" t="s">
        <v>25</v>
      </c>
      <c r="AY212" s="160" t="s">
        <v>133</v>
      </c>
      <c r="BK212" s="169">
        <f>SUM(BK213:BK216)</f>
        <v>0</v>
      </c>
    </row>
    <row r="213" spans="2:65" s="1" customFormat="1" ht="25.5" customHeight="1">
      <c r="B213" s="170"/>
      <c r="C213" s="171" t="s">
        <v>409</v>
      </c>
      <c r="D213" s="171" t="s">
        <v>134</v>
      </c>
      <c r="E213" s="172" t="s">
        <v>665</v>
      </c>
      <c r="F213" s="173" t="s">
        <v>666</v>
      </c>
      <c r="G213" s="174" t="s">
        <v>431</v>
      </c>
      <c r="H213" s="175">
        <v>90</v>
      </c>
      <c r="I213" s="176"/>
      <c r="J213" s="175">
        <f>ROUND(I213*H213,3)</f>
        <v>0</v>
      </c>
      <c r="K213" s="173" t="s">
        <v>5</v>
      </c>
      <c r="L213" s="40"/>
      <c r="M213" s="177" t="s">
        <v>5</v>
      </c>
      <c r="N213" s="178" t="s">
        <v>47</v>
      </c>
      <c r="O213" s="41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AR213" s="23" t="s">
        <v>132</v>
      </c>
      <c r="AT213" s="23" t="s">
        <v>134</v>
      </c>
      <c r="AU213" s="23" t="s">
        <v>85</v>
      </c>
      <c r="AY213" s="23" t="s">
        <v>133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25</v>
      </c>
      <c r="BK213" s="182">
        <f>ROUND(I213*H213,3)</f>
        <v>0</v>
      </c>
      <c r="BL213" s="23" t="s">
        <v>132</v>
      </c>
      <c r="BM213" s="23" t="s">
        <v>667</v>
      </c>
    </row>
    <row r="214" spans="2:47" s="1" customFormat="1" ht="13.5">
      <c r="B214" s="40"/>
      <c r="D214" s="183" t="s">
        <v>141</v>
      </c>
      <c r="F214" s="184" t="s">
        <v>668</v>
      </c>
      <c r="I214" s="185"/>
      <c r="L214" s="40"/>
      <c r="M214" s="186"/>
      <c r="N214" s="41"/>
      <c r="O214" s="41"/>
      <c r="P214" s="41"/>
      <c r="Q214" s="41"/>
      <c r="R214" s="41"/>
      <c r="S214" s="41"/>
      <c r="T214" s="69"/>
      <c r="AT214" s="23" t="s">
        <v>141</v>
      </c>
      <c r="AU214" s="23" t="s">
        <v>85</v>
      </c>
    </row>
    <row r="215" spans="2:51" s="11" customFormat="1" ht="13.5">
      <c r="B215" s="187"/>
      <c r="D215" s="183" t="s">
        <v>147</v>
      </c>
      <c r="E215" s="188" t="s">
        <v>5</v>
      </c>
      <c r="F215" s="189" t="s">
        <v>669</v>
      </c>
      <c r="H215" s="190">
        <v>90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85</v>
      </c>
      <c r="AV215" s="11" t="s">
        <v>85</v>
      </c>
      <c r="AW215" s="11" t="s">
        <v>40</v>
      </c>
      <c r="AX215" s="11" t="s">
        <v>76</v>
      </c>
      <c r="AY215" s="188" t="s">
        <v>133</v>
      </c>
    </row>
    <row r="216" spans="2:51" s="12" customFormat="1" ht="13.5">
      <c r="B216" s="195"/>
      <c r="D216" s="183" t="s">
        <v>147</v>
      </c>
      <c r="E216" s="196" t="s">
        <v>5</v>
      </c>
      <c r="F216" s="197" t="s">
        <v>149</v>
      </c>
      <c r="H216" s="198">
        <v>90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147</v>
      </c>
      <c r="AU216" s="196" t="s">
        <v>85</v>
      </c>
      <c r="AV216" s="12" t="s">
        <v>132</v>
      </c>
      <c r="AW216" s="12" t="s">
        <v>40</v>
      </c>
      <c r="AX216" s="12" t="s">
        <v>25</v>
      </c>
      <c r="AY216" s="196" t="s">
        <v>133</v>
      </c>
    </row>
    <row r="217" spans="2:63" s="10" customFormat="1" ht="29.85" customHeight="1">
      <c r="B217" s="159"/>
      <c r="D217" s="160" t="s">
        <v>75</v>
      </c>
      <c r="E217" s="203" t="s">
        <v>670</v>
      </c>
      <c r="F217" s="203" t="s">
        <v>535</v>
      </c>
      <c r="I217" s="162"/>
      <c r="J217" s="204">
        <f>BK217</f>
        <v>0</v>
      </c>
      <c r="L217" s="159"/>
      <c r="M217" s="164"/>
      <c r="N217" s="165"/>
      <c r="O217" s="165"/>
      <c r="P217" s="166">
        <f>SUM(P218:P219)</f>
        <v>0</v>
      </c>
      <c r="Q217" s="165"/>
      <c r="R217" s="166">
        <f>SUM(R218:R219)</f>
        <v>0</v>
      </c>
      <c r="S217" s="165"/>
      <c r="T217" s="167">
        <f>SUM(T218:T219)</f>
        <v>0</v>
      </c>
      <c r="AR217" s="160" t="s">
        <v>25</v>
      </c>
      <c r="AT217" s="168" t="s">
        <v>75</v>
      </c>
      <c r="AU217" s="168" t="s">
        <v>25</v>
      </c>
      <c r="AY217" s="160" t="s">
        <v>133</v>
      </c>
      <c r="BK217" s="169">
        <f>SUM(BK218:BK219)</f>
        <v>0</v>
      </c>
    </row>
    <row r="218" spans="2:65" s="1" customFormat="1" ht="16.5" customHeight="1">
      <c r="B218" s="170"/>
      <c r="C218" s="171" t="s">
        <v>415</v>
      </c>
      <c r="D218" s="171" t="s">
        <v>134</v>
      </c>
      <c r="E218" s="172" t="s">
        <v>671</v>
      </c>
      <c r="F218" s="173" t="s">
        <v>672</v>
      </c>
      <c r="G218" s="174" t="s">
        <v>338</v>
      </c>
      <c r="H218" s="175">
        <v>59.827</v>
      </c>
      <c r="I218" s="176"/>
      <c r="J218" s="175">
        <f>ROUND(I218*H218,3)</f>
        <v>0</v>
      </c>
      <c r="K218" s="173" t="s">
        <v>138</v>
      </c>
      <c r="L218" s="40"/>
      <c r="M218" s="177" t="s">
        <v>5</v>
      </c>
      <c r="N218" s="178" t="s">
        <v>47</v>
      </c>
      <c r="O218" s="41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AR218" s="23" t="s">
        <v>132</v>
      </c>
      <c r="AT218" s="23" t="s">
        <v>134</v>
      </c>
      <c r="AU218" s="23" t="s">
        <v>85</v>
      </c>
      <c r="AY218" s="23" t="s">
        <v>133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25</v>
      </c>
      <c r="BK218" s="182">
        <f>ROUND(I218*H218,3)</f>
        <v>0</v>
      </c>
      <c r="BL218" s="23" t="s">
        <v>132</v>
      </c>
      <c r="BM218" s="23" t="s">
        <v>673</v>
      </c>
    </row>
    <row r="219" spans="2:47" s="1" customFormat="1" ht="27">
      <c r="B219" s="40"/>
      <c r="D219" s="183" t="s">
        <v>141</v>
      </c>
      <c r="F219" s="184" t="s">
        <v>674</v>
      </c>
      <c r="I219" s="185"/>
      <c r="L219" s="40"/>
      <c r="M219" s="224"/>
      <c r="N219" s="225"/>
      <c r="O219" s="225"/>
      <c r="P219" s="225"/>
      <c r="Q219" s="225"/>
      <c r="R219" s="225"/>
      <c r="S219" s="225"/>
      <c r="T219" s="226"/>
      <c r="AT219" s="23" t="s">
        <v>141</v>
      </c>
      <c r="AU219" s="23" t="s">
        <v>85</v>
      </c>
    </row>
    <row r="220" spans="2:12" s="1" customFormat="1" ht="6.95" customHeight="1">
      <c r="B220" s="55"/>
      <c r="C220" s="56"/>
      <c r="D220" s="56"/>
      <c r="E220" s="56"/>
      <c r="F220" s="56"/>
      <c r="G220" s="56"/>
      <c r="H220" s="56"/>
      <c r="I220" s="126"/>
      <c r="J220" s="56"/>
      <c r="K220" s="56"/>
      <c r="L220" s="40"/>
    </row>
  </sheetData>
  <autoFilter ref="C80:K219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2"/>
  <sheetViews>
    <sheetView showGridLines="0" tabSelected="1" workbookViewId="0" topLeftCell="A1">
      <pane ySplit="1" topLeftCell="A365" activePane="bottomLeft" state="frozen"/>
      <selection pane="bottomLeft" activeCell="K273" sqref="K2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50" t="s">
        <v>99</v>
      </c>
      <c r="H1" s="350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2" t="str">
        <f>'Rekapitulace stavby'!K6</f>
        <v>Rekonstrukce PC C7, příkopu OP3 a novostavba příkopů SP3, OP2 v k.ú.Kotopeky</v>
      </c>
      <c r="F7" s="343"/>
      <c r="G7" s="343"/>
      <c r="H7" s="343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4" t="s">
        <v>675</v>
      </c>
      <c r="F9" s="345"/>
      <c r="G9" s="345"/>
      <c r="H9" s="34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06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676</v>
      </c>
      <c r="G12" s="41"/>
      <c r="H12" s="41"/>
      <c r="I12" s="106" t="s">
        <v>28</v>
      </c>
      <c r="J12" s="107" t="str">
        <f>'Rekapitulace stavby'!AN8</f>
        <v>1. 1. 2018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06" t="s">
        <v>33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06" t="s">
        <v>35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06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06" t="s">
        <v>33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35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ROUND(SUM(BE85:BE401),2)</f>
        <v>0</v>
      </c>
      <c r="G30" s="41"/>
      <c r="H30" s="41"/>
      <c r="I30" s="118">
        <v>0.21</v>
      </c>
      <c r="J30" s="117">
        <f>ROUND(ROUND((SUM(BE85:BE401)),2)*I30,2)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ROUND(SUM(BF85:BF401),2)</f>
        <v>0</v>
      </c>
      <c r="G31" s="41"/>
      <c r="H31" s="41"/>
      <c r="I31" s="118">
        <v>0.15</v>
      </c>
      <c r="J31" s="117">
        <f>ROUND(ROUND((SUM(BF85:BF401)),2)*I31,2)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ROUND(SUM(BG85:BG401),2)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ROUND(SUM(BH85:BH401),2)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ROUND(SUM(BI85:BI401),2)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2" t="str">
        <f>E7</f>
        <v>Rekonstrukce PC C7, příkopu OP3 a novostavba příkopů SP3, OP2 v k.ú.Kotopeky</v>
      </c>
      <c r="F45" s="343"/>
      <c r="G45" s="343"/>
      <c r="H45" s="343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SO 302 - Novostavba příkopu OP3</v>
      </c>
      <c r="F47" s="345"/>
      <c r="G47" s="345"/>
      <c r="H47" s="34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příkop OP3 v k.ú.Kotopeky</v>
      </c>
      <c r="G49" s="41"/>
      <c r="H49" s="41"/>
      <c r="I49" s="106" t="s">
        <v>28</v>
      </c>
      <c r="J49" s="107" t="str">
        <f>IF(J12="","",J12)</f>
        <v>1. 1. 2018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ČR-SPÚ,Krajský pozemkový úřad pro Středočeský kraj</v>
      </c>
      <c r="G51" s="41"/>
      <c r="H51" s="41"/>
      <c r="I51" s="106" t="s">
        <v>38</v>
      </c>
      <c r="J51" s="312" t="str">
        <f>E21</f>
        <v>VDI projekt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05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224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225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9.9" customHeight="1">
      <c r="B59" s="141"/>
      <c r="C59" s="142"/>
      <c r="D59" s="143" t="s">
        <v>226</v>
      </c>
      <c r="E59" s="144"/>
      <c r="F59" s="144"/>
      <c r="G59" s="144"/>
      <c r="H59" s="144"/>
      <c r="I59" s="145"/>
      <c r="J59" s="146">
        <f>J277</f>
        <v>0</v>
      </c>
      <c r="K59" s="147"/>
    </row>
    <row r="60" spans="2:11" s="8" customFormat="1" ht="19.9" customHeight="1">
      <c r="B60" s="141"/>
      <c r="C60" s="142"/>
      <c r="D60" s="143" t="s">
        <v>677</v>
      </c>
      <c r="E60" s="144"/>
      <c r="F60" s="144"/>
      <c r="G60" s="144"/>
      <c r="H60" s="144"/>
      <c r="I60" s="145"/>
      <c r="J60" s="146">
        <f>J282</f>
        <v>0</v>
      </c>
      <c r="K60" s="147"/>
    </row>
    <row r="61" spans="2:11" s="8" customFormat="1" ht="19.9" customHeight="1">
      <c r="B61" s="141"/>
      <c r="C61" s="142"/>
      <c r="D61" s="143" t="s">
        <v>559</v>
      </c>
      <c r="E61" s="144"/>
      <c r="F61" s="144"/>
      <c r="G61" s="144"/>
      <c r="H61" s="144"/>
      <c r="I61" s="145"/>
      <c r="J61" s="146">
        <f>J315</f>
        <v>0</v>
      </c>
      <c r="K61" s="147"/>
    </row>
    <row r="62" spans="2:11" s="8" customFormat="1" ht="19.9" customHeight="1">
      <c r="B62" s="141"/>
      <c r="C62" s="142"/>
      <c r="D62" s="143" t="s">
        <v>678</v>
      </c>
      <c r="E62" s="144"/>
      <c r="F62" s="144"/>
      <c r="G62" s="144"/>
      <c r="H62" s="144"/>
      <c r="I62" s="145"/>
      <c r="J62" s="146">
        <f>J346</f>
        <v>0</v>
      </c>
      <c r="K62" s="147"/>
    </row>
    <row r="63" spans="2:11" s="8" customFormat="1" ht="19.9" customHeight="1">
      <c r="B63" s="141"/>
      <c r="C63" s="142"/>
      <c r="D63" s="143" t="s">
        <v>228</v>
      </c>
      <c r="E63" s="144"/>
      <c r="F63" s="144"/>
      <c r="G63" s="144"/>
      <c r="H63" s="144"/>
      <c r="I63" s="145"/>
      <c r="J63" s="146">
        <f>J355</f>
        <v>0</v>
      </c>
      <c r="K63" s="147"/>
    </row>
    <row r="64" spans="2:11" s="8" customFormat="1" ht="19.9" customHeight="1">
      <c r="B64" s="141"/>
      <c r="C64" s="142"/>
      <c r="D64" s="143" t="s">
        <v>679</v>
      </c>
      <c r="E64" s="144"/>
      <c r="F64" s="144"/>
      <c r="G64" s="144"/>
      <c r="H64" s="144"/>
      <c r="I64" s="145"/>
      <c r="J64" s="146">
        <f>J386</f>
        <v>0</v>
      </c>
      <c r="K64" s="147"/>
    </row>
    <row r="65" spans="2:11" s="8" customFormat="1" ht="19.9" customHeight="1">
      <c r="B65" s="141"/>
      <c r="C65" s="142"/>
      <c r="D65" s="143" t="s">
        <v>560</v>
      </c>
      <c r="E65" s="144"/>
      <c r="F65" s="144"/>
      <c r="G65" s="144"/>
      <c r="H65" s="144"/>
      <c r="I65" s="145"/>
      <c r="J65" s="146">
        <f>J399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116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47" t="str">
        <f>E7</f>
        <v>Rekonstrukce PC C7, příkopu OP3 a novostavba příkopů SP3, OP2 v k.ú.Kotopeky</v>
      </c>
      <c r="F75" s="348"/>
      <c r="G75" s="348"/>
      <c r="H75" s="348"/>
      <c r="L75" s="40"/>
    </row>
    <row r="76" spans="2:12" s="1" customFormat="1" ht="14.45" customHeight="1">
      <c r="B76" s="40"/>
      <c r="C76" s="62" t="s">
        <v>104</v>
      </c>
      <c r="L76" s="40"/>
    </row>
    <row r="77" spans="2:12" s="1" customFormat="1" ht="17.25" customHeight="1">
      <c r="B77" s="40"/>
      <c r="E77" s="323" t="str">
        <f>E9</f>
        <v>SO 302 - Novostavba příkopu OP3</v>
      </c>
      <c r="F77" s="349"/>
      <c r="G77" s="349"/>
      <c r="H77" s="349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48" t="str">
        <f>F12</f>
        <v>příkop OP3 v k.ú.Kotopeky</v>
      </c>
      <c r="I79" s="149" t="s">
        <v>28</v>
      </c>
      <c r="J79" s="66" t="str">
        <f>IF(J12="","",J12)</f>
        <v>1. 1. 2018</v>
      </c>
      <c r="L79" s="40"/>
    </row>
    <row r="80" spans="2:12" s="1" customFormat="1" ht="6.95" customHeight="1">
      <c r="B80" s="40"/>
      <c r="L80" s="40"/>
    </row>
    <row r="81" spans="2:12" s="1" customFormat="1" ht="13.5">
      <c r="B81" s="40"/>
      <c r="C81" s="62" t="s">
        <v>32</v>
      </c>
      <c r="F81" s="148" t="str">
        <f>E15</f>
        <v>ČR-SPÚ,Krajský pozemkový úřad pro Středočeský kraj</v>
      </c>
      <c r="I81" s="149" t="s">
        <v>38</v>
      </c>
      <c r="J81" s="148" t="str">
        <f>E21</f>
        <v>VDI projekt s.r.o.</v>
      </c>
      <c r="L81" s="40"/>
    </row>
    <row r="82" spans="2:12" s="1" customFormat="1" ht="14.45" customHeight="1">
      <c r="B82" s="40"/>
      <c r="C82" s="62" t="s">
        <v>36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117</v>
      </c>
      <c r="D84" s="152" t="s">
        <v>61</v>
      </c>
      <c r="E84" s="152" t="s">
        <v>57</v>
      </c>
      <c r="F84" s="152" t="s">
        <v>118</v>
      </c>
      <c r="G84" s="152" t="s">
        <v>119</v>
      </c>
      <c r="H84" s="152" t="s">
        <v>120</v>
      </c>
      <c r="I84" s="153" t="s">
        <v>121</v>
      </c>
      <c r="J84" s="152" t="s">
        <v>108</v>
      </c>
      <c r="K84" s="154" t="s">
        <v>122</v>
      </c>
      <c r="L84" s="150"/>
      <c r="M84" s="72" t="s">
        <v>123</v>
      </c>
      <c r="N84" s="73" t="s">
        <v>46</v>
      </c>
      <c r="O84" s="73" t="s">
        <v>124</v>
      </c>
      <c r="P84" s="73" t="s">
        <v>125</v>
      </c>
      <c r="Q84" s="73" t="s">
        <v>126</v>
      </c>
      <c r="R84" s="73" t="s">
        <v>127</v>
      </c>
      <c r="S84" s="73" t="s">
        <v>128</v>
      </c>
      <c r="T84" s="74" t="s">
        <v>129</v>
      </c>
    </row>
    <row r="85" spans="2:63" s="1" customFormat="1" ht="29.25" customHeight="1">
      <c r="B85" s="40"/>
      <c r="C85" s="76" t="s">
        <v>109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231.23916338</v>
      </c>
      <c r="S85" s="67"/>
      <c r="T85" s="157">
        <f>T86</f>
        <v>0</v>
      </c>
      <c r="AT85" s="23" t="s">
        <v>75</v>
      </c>
      <c r="AU85" s="23" t="s">
        <v>110</v>
      </c>
      <c r="BK85" s="158">
        <f>BK86</f>
        <v>0</v>
      </c>
    </row>
    <row r="86" spans="2:63" s="10" customFormat="1" ht="37.35" customHeight="1">
      <c r="B86" s="159"/>
      <c r="D86" s="160" t="s">
        <v>75</v>
      </c>
      <c r="E86" s="161" t="s">
        <v>232</v>
      </c>
      <c r="F86" s="161" t="s">
        <v>232</v>
      </c>
      <c r="I86" s="162"/>
      <c r="J86" s="163">
        <f>BK86</f>
        <v>0</v>
      </c>
      <c r="L86" s="159"/>
      <c r="M86" s="164"/>
      <c r="N86" s="165"/>
      <c r="O86" s="165"/>
      <c r="P86" s="166">
        <f>P87+P277+P282+P315+P346+P355+P386+P399</f>
        <v>0</v>
      </c>
      <c r="Q86" s="165"/>
      <c r="R86" s="166">
        <f>R87+R277+R282+R315+R346+R355+R386+R399</f>
        <v>231.23916338</v>
      </c>
      <c r="S86" s="165"/>
      <c r="T86" s="167">
        <f>T87+T277+T282+T315+T346+T355+T386+T399</f>
        <v>0</v>
      </c>
      <c r="AR86" s="160" t="s">
        <v>25</v>
      </c>
      <c r="AT86" s="168" t="s">
        <v>75</v>
      </c>
      <c r="AU86" s="168" t="s">
        <v>76</v>
      </c>
      <c r="AY86" s="160" t="s">
        <v>133</v>
      </c>
      <c r="BK86" s="169">
        <f>BK87+BK277+BK282+BK315+BK346+BK355+BK386+BK399</f>
        <v>0</v>
      </c>
    </row>
    <row r="87" spans="2:63" s="10" customFormat="1" ht="19.9" customHeight="1">
      <c r="B87" s="159"/>
      <c r="D87" s="160" t="s">
        <v>75</v>
      </c>
      <c r="E87" s="203" t="s">
        <v>25</v>
      </c>
      <c r="F87" s="203" t="s">
        <v>233</v>
      </c>
      <c r="I87" s="162"/>
      <c r="J87" s="204">
        <f>BK87</f>
        <v>0</v>
      </c>
      <c r="L87" s="159"/>
      <c r="M87" s="164"/>
      <c r="N87" s="165"/>
      <c r="O87" s="165"/>
      <c r="P87" s="166">
        <f>SUM(P88:P276)</f>
        <v>0</v>
      </c>
      <c r="Q87" s="165"/>
      <c r="R87" s="166">
        <f>SUM(R88:R276)</f>
        <v>30.419256999999998</v>
      </c>
      <c r="S87" s="165"/>
      <c r="T87" s="167">
        <f>SUM(T88:T276)</f>
        <v>0</v>
      </c>
      <c r="AR87" s="160" t="s">
        <v>25</v>
      </c>
      <c r="AT87" s="168" t="s">
        <v>75</v>
      </c>
      <c r="AU87" s="168" t="s">
        <v>25</v>
      </c>
      <c r="AY87" s="160" t="s">
        <v>133</v>
      </c>
      <c r="BK87" s="169">
        <f>SUM(BK88:BK276)</f>
        <v>0</v>
      </c>
    </row>
    <row r="88" spans="2:65" s="1" customFormat="1" ht="25.5" customHeight="1">
      <c r="B88" s="170"/>
      <c r="C88" s="171" t="s">
        <v>25</v>
      </c>
      <c r="D88" s="171" t="s">
        <v>134</v>
      </c>
      <c r="E88" s="172" t="s">
        <v>234</v>
      </c>
      <c r="F88" s="173" t="s">
        <v>235</v>
      </c>
      <c r="G88" s="174" t="s">
        <v>236</v>
      </c>
      <c r="H88" s="175">
        <v>600</v>
      </c>
      <c r="I88" s="176"/>
      <c r="J88" s="175">
        <f>ROUND(I88*H88,3)</f>
        <v>0</v>
      </c>
      <c r="K88" s="173" t="s">
        <v>138</v>
      </c>
      <c r="L88" s="40"/>
      <c r="M88" s="177" t="s">
        <v>5</v>
      </c>
      <c r="N88" s="178" t="s">
        <v>47</v>
      </c>
      <c r="O88" s="41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23" t="s">
        <v>132</v>
      </c>
      <c r="AT88" s="23" t="s">
        <v>134</v>
      </c>
      <c r="AU88" s="23" t="s">
        <v>85</v>
      </c>
      <c r="AY88" s="23" t="s">
        <v>133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3" t="s">
        <v>25</v>
      </c>
      <c r="BK88" s="182">
        <f>ROUND(I88*H88,3)</f>
        <v>0</v>
      </c>
      <c r="BL88" s="23" t="s">
        <v>132</v>
      </c>
      <c r="BM88" s="23" t="s">
        <v>561</v>
      </c>
    </row>
    <row r="89" spans="2:47" s="1" customFormat="1" ht="27">
      <c r="B89" s="40"/>
      <c r="D89" s="183" t="s">
        <v>141</v>
      </c>
      <c r="F89" s="184" t="s">
        <v>238</v>
      </c>
      <c r="I89" s="185"/>
      <c r="L89" s="40"/>
      <c r="M89" s="186"/>
      <c r="N89" s="41"/>
      <c r="O89" s="41"/>
      <c r="P89" s="41"/>
      <c r="Q89" s="41"/>
      <c r="R89" s="41"/>
      <c r="S89" s="41"/>
      <c r="T89" s="69"/>
      <c r="AT89" s="23" t="s">
        <v>141</v>
      </c>
      <c r="AU89" s="23" t="s">
        <v>85</v>
      </c>
    </row>
    <row r="90" spans="2:51" s="11" customFormat="1" ht="13.5">
      <c r="B90" s="187"/>
      <c r="D90" s="183" t="s">
        <v>147</v>
      </c>
      <c r="E90" s="188" t="s">
        <v>5</v>
      </c>
      <c r="F90" s="189" t="s">
        <v>680</v>
      </c>
      <c r="H90" s="190">
        <v>600</v>
      </c>
      <c r="I90" s="191"/>
      <c r="L90" s="187"/>
      <c r="M90" s="192"/>
      <c r="N90" s="193"/>
      <c r="O90" s="193"/>
      <c r="P90" s="193"/>
      <c r="Q90" s="193"/>
      <c r="R90" s="193"/>
      <c r="S90" s="193"/>
      <c r="T90" s="194"/>
      <c r="AT90" s="188" t="s">
        <v>147</v>
      </c>
      <c r="AU90" s="188" t="s">
        <v>85</v>
      </c>
      <c r="AV90" s="11" t="s">
        <v>85</v>
      </c>
      <c r="AW90" s="11" t="s">
        <v>40</v>
      </c>
      <c r="AX90" s="11" t="s">
        <v>76</v>
      </c>
      <c r="AY90" s="188" t="s">
        <v>133</v>
      </c>
    </row>
    <row r="91" spans="2:51" s="12" customFormat="1" ht="13.5">
      <c r="B91" s="195"/>
      <c r="D91" s="183" t="s">
        <v>147</v>
      </c>
      <c r="E91" s="196" t="s">
        <v>5</v>
      </c>
      <c r="F91" s="197" t="s">
        <v>149</v>
      </c>
      <c r="H91" s="198">
        <v>600</v>
      </c>
      <c r="I91" s="199"/>
      <c r="L91" s="195"/>
      <c r="M91" s="200"/>
      <c r="N91" s="201"/>
      <c r="O91" s="201"/>
      <c r="P91" s="201"/>
      <c r="Q91" s="201"/>
      <c r="R91" s="201"/>
      <c r="S91" s="201"/>
      <c r="T91" s="202"/>
      <c r="AT91" s="196" t="s">
        <v>147</v>
      </c>
      <c r="AU91" s="196" t="s">
        <v>85</v>
      </c>
      <c r="AV91" s="12" t="s">
        <v>132</v>
      </c>
      <c r="AW91" s="12" t="s">
        <v>40</v>
      </c>
      <c r="AX91" s="12" t="s">
        <v>25</v>
      </c>
      <c r="AY91" s="196" t="s">
        <v>133</v>
      </c>
    </row>
    <row r="92" spans="2:65" s="1" customFormat="1" ht="25.5" customHeight="1">
      <c r="B92" s="170"/>
      <c r="C92" s="171" t="s">
        <v>85</v>
      </c>
      <c r="D92" s="171" t="s">
        <v>134</v>
      </c>
      <c r="E92" s="172" t="s">
        <v>240</v>
      </c>
      <c r="F92" s="173" t="s">
        <v>241</v>
      </c>
      <c r="G92" s="174" t="s">
        <v>236</v>
      </c>
      <c r="H92" s="175">
        <v>1408.4</v>
      </c>
      <c r="I92" s="176"/>
      <c r="J92" s="175">
        <f>ROUND(I92*H92,3)</f>
        <v>0</v>
      </c>
      <c r="K92" s="173" t="s">
        <v>138</v>
      </c>
      <c r="L92" s="40"/>
      <c r="M92" s="177" t="s">
        <v>5</v>
      </c>
      <c r="N92" s="178" t="s">
        <v>47</v>
      </c>
      <c r="O92" s="41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23" t="s">
        <v>132</v>
      </c>
      <c r="AT92" s="23" t="s">
        <v>134</v>
      </c>
      <c r="AU92" s="23" t="s">
        <v>85</v>
      </c>
      <c r="AY92" s="23" t="s">
        <v>133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3" t="s">
        <v>25</v>
      </c>
      <c r="BK92" s="182">
        <f>ROUND(I92*H92,3)</f>
        <v>0</v>
      </c>
      <c r="BL92" s="23" t="s">
        <v>132</v>
      </c>
      <c r="BM92" s="23" t="s">
        <v>563</v>
      </c>
    </row>
    <row r="93" spans="2:47" s="1" customFormat="1" ht="13.5">
      <c r="B93" s="40"/>
      <c r="D93" s="183" t="s">
        <v>141</v>
      </c>
      <c r="F93" s="184" t="s">
        <v>243</v>
      </c>
      <c r="I93" s="185"/>
      <c r="L93" s="40"/>
      <c r="M93" s="186"/>
      <c r="N93" s="41"/>
      <c r="O93" s="41"/>
      <c r="P93" s="41"/>
      <c r="Q93" s="41"/>
      <c r="R93" s="41"/>
      <c r="S93" s="41"/>
      <c r="T93" s="69"/>
      <c r="AT93" s="23" t="s">
        <v>141</v>
      </c>
      <c r="AU93" s="23" t="s">
        <v>85</v>
      </c>
    </row>
    <row r="94" spans="2:51" s="11" customFormat="1" ht="13.5">
      <c r="B94" s="187"/>
      <c r="D94" s="183" t="s">
        <v>147</v>
      </c>
      <c r="E94" s="188" t="s">
        <v>5</v>
      </c>
      <c r="F94" s="189" t="s">
        <v>681</v>
      </c>
      <c r="H94" s="190">
        <v>1408.4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88" t="s">
        <v>147</v>
      </c>
      <c r="AU94" s="188" t="s">
        <v>85</v>
      </c>
      <c r="AV94" s="11" t="s">
        <v>85</v>
      </c>
      <c r="AW94" s="11" t="s">
        <v>40</v>
      </c>
      <c r="AX94" s="11" t="s">
        <v>76</v>
      </c>
      <c r="AY94" s="188" t="s">
        <v>133</v>
      </c>
    </row>
    <row r="95" spans="2:51" s="12" customFormat="1" ht="13.5">
      <c r="B95" s="195"/>
      <c r="D95" s="183" t="s">
        <v>147</v>
      </c>
      <c r="E95" s="196" t="s">
        <v>5</v>
      </c>
      <c r="F95" s="197" t="s">
        <v>149</v>
      </c>
      <c r="H95" s="198">
        <v>1408.4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147</v>
      </c>
      <c r="AU95" s="196" t="s">
        <v>85</v>
      </c>
      <c r="AV95" s="12" t="s">
        <v>132</v>
      </c>
      <c r="AW95" s="12" t="s">
        <v>40</v>
      </c>
      <c r="AX95" s="12" t="s">
        <v>25</v>
      </c>
      <c r="AY95" s="196" t="s">
        <v>133</v>
      </c>
    </row>
    <row r="96" spans="2:65" s="1" customFormat="1" ht="16.5" customHeight="1">
      <c r="B96" s="170"/>
      <c r="C96" s="171" t="s">
        <v>150</v>
      </c>
      <c r="D96" s="171" t="s">
        <v>134</v>
      </c>
      <c r="E96" s="172" t="s">
        <v>245</v>
      </c>
      <c r="F96" s="173" t="s">
        <v>246</v>
      </c>
      <c r="G96" s="174" t="s">
        <v>247</v>
      </c>
      <c r="H96" s="175">
        <v>1</v>
      </c>
      <c r="I96" s="176"/>
      <c r="J96" s="175">
        <f>ROUND(I96*H96,3)</f>
        <v>0</v>
      </c>
      <c r="K96" s="173" t="s">
        <v>138</v>
      </c>
      <c r="L96" s="40"/>
      <c r="M96" s="177" t="s">
        <v>5</v>
      </c>
      <c r="N96" s="178" t="s">
        <v>47</v>
      </c>
      <c r="O96" s="41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23" t="s">
        <v>132</v>
      </c>
      <c r="AT96" s="23" t="s">
        <v>134</v>
      </c>
      <c r="AU96" s="23" t="s">
        <v>85</v>
      </c>
      <c r="AY96" s="23" t="s">
        <v>133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3" t="s">
        <v>25</v>
      </c>
      <c r="BK96" s="182">
        <f>ROUND(I96*H96,3)</f>
        <v>0</v>
      </c>
      <c r="BL96" s="23" t="s">
        <v>132</v>
      </c>
      <c r="BM96" s="23" t="s">
        <v>682</v>
      </c>
    </row>
    <row r="97" spans="2:47" s="1" customFormat="1" ht="13.5">
      <c r="B97" s="40"/>
      <c r="D97" s="183" t="s">
        <v>141</v>
      </c>
      <c r="F97" s="184" t="s">
        <v>249</v>
      </c>
      <c r="I97" s="185"/>
      <c r="L97" s="40"/>
      <c r="M97" s="186"/>
      <c r="N97" s="41"/>
      <c r="O97" s="41"/>
      <c r="P97" s="41"/>
      <c r="Q97" s="41"/>
      <c r="R97" s="41"/>
      <c r="S97" s="41"/>
      <c r="T97" s="69"/>
      <c r="AT97" s="23" t="s">
        <v>141</v>
      </c>
      <c r="AU97" s="23" t="s">
        <v>85</v>
      </c>
    </row>
    <row r="98" spans="2:51" s="13" customFormat="1" ht="13.5">
      <c r="B98" s="208"/>
      <c r="D98" s="183" t="s">
        <v>147</v>
      </c>
      <c r="E98" s="209" t="s">
        <v>5</v>
      </c>
      <c r="F98" s="210" t="s">
        <v>683</v>
      </c>
      <c r="H98" s="209" t="s">
        <v>5</v>
      </c>
      <c r="I98" s="211"/>
      <c r="L98" s="208"/>
      <c r="M98" s="212"/>
      <c r="N98" s="213"/>
      <c r="O98" s="213"/>
      <c r="P98" s="213"/>
      <c r="Q98" s="213"/>
      <c r="R98" s="213"/>
      <c r="S98" s="213"/>
      <c r="T98" s="214"/>
      <c r="AT98" s="209" t="s">
        <v>147</v>
      </c>
      <c r="AU98" s="209" t="s">
        <v>85</v>
      </c>
      <c r="AV98" s="13" t="s">
        <v>25</v>
      </c>
      <c r="AW98" s="13" t="s">
        <v>40</v>
      </c>
      <c r="AX98" s="13" t="s">
        <v>76</v>
      </c>
      <c r="AY98" s="209" t="s">
        <v>133</v>
      </c>
    </row>
    <row r="99" spans="2:51" s="11" customFormat="1" ht="13.5">
      <c r="B99" s="187"/>
      <c r="D99" s="183" t="s">
        <v>147</v>
      </c>
      <c r="E99" s="188" t="s">
        <v>5</v>
      </c>
      <c r="F99" s="189" t="s">
        <v>684</v>
      </c>
      <c r="H99" s="190">
        <v>1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147</v>
      </c>
      <c r="AU99" s="188" t="s">
        <v>85</v>
      </c>
      <c r="AV99" s="11" t="s">
        <v>85</v>
      </c>
      <c r="AW99" s="11" t="s">
        <v>40</v>
      </c>
      <c r="AX99" s="11" t="s">
        <v>76</v>
      </c>
      <c r="AY99" s="188" t="s">
        <v>133</v>
      </c>
    </row>
    <row r="100" spans="2:51" s="12" customFormat="1" ht="13.5">
      <c r="B100" s="195"/>
      <c r="D100" s="183" t="s">
        <v>147</v>
      </c>
      <c r="E100" s="196" t="s">
        <v>5</v>
      </c>
      <c r="F100" s="197" t="s">
        <v>149</v>
      </c>
      <c r="H100" s="198">
        <v>1</v>
      </c>
      <c r="I100" s="199"/>
      <c r="L100" s="195"/>
      <c r="M100" s="200"/>
      <c r="N100" s="201"/>
      <c r="O100" s="201"/>
      <c r="P100" s="201"/>
      <c r="Q100" s="201"/>
      <c r="R100" s="201"/>
      <c r="S100" s="201"/>
      <c r="T100" s="202"/>
      <c r="AT100" s="196" t="s">
        <v>147</v>
      </c>
      <c r="AU100" s="196" t="s">
        <v>85</v>
      </c>
      <c r="AV100" s="12" t="s">
        <v>132</v>
      </c>
      <c r="AW100" s="12" t="s">
        <v>40</v>
      </c>
      <c r="AX100" s="12" t="s">
        <v>25</v>
      </c>
      <c r="AY100" s="196" t="s">
        <v>133</v>
      </c>
    </row>
    <row r="101" spans="2:65" s="1" customFormat="1" ht="16.5" customHeight="1">
      <c r="B101" s="170"/>
      <c r="C101" s="171" t="s">
        <v>132</v>
      </c>
      <c r="D101" s="171" t="s">
        <v>134</v>
      </c>
      <c r="E101" s="172" t="s">
        <v>685</v>
      </c>
      <c r="F101" s="173" t="s">
        <v>686</v>
      </c>
      <c r="G101" s="174" t="s">
        <v>247</v>
      </c>
      <c r="H101" s="175">
        <v>6</v>
      </c>
      <c r="I101" s="176"/>
      <c r="J101" s="175">
        <f>ROUND(I101*H101,3)</f>
        <v>0</v>
      </c>
      <c r="K101" s="173" t="s">
        <v>138</v>
      </c>
      <c r="L101" s="40"/>
      <c r="M101" s="177" t="s">
        <v>5</v>
      </c>
      <c r="N101" s="178" t="s">
        <v>47</v>
      </c>
      <c r="O101" s="41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AR101" s="23" t="s">
        <v>132</v>
      </c>
      <c r="AT101" s="23" t="s">
        <v>134</v>
      </c>
      <c r="AU101" s="23" t="s">
        <v>85</v>
      </c>
      <c r="AY101" s="23" t="s">
        <v>133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3" t="s">
        <v>25</v>
      </c>
      <c r="BK101" s="182">
        <f>ROUND(I101*H101,3)</f>
        <v>0</v>
      </c>
      <c r="BL101" s="23" t="s">
        <v>132</v>
      </c>
      <c r="BM101" s="23" t="s">
        <v>687</v>
      </c>
    </row>
    <row r="102" spans="2:47" s="1" customFormat="1" ht="27">
      <c r="B102" s="40"/>
      <c r="D102" s="183" t="s">
        <v>141</v>
      </c>
      <c r="F102" s="184" t="s">
        <v>688</v>
      </c>
      <c r="I102" s="185"/>
      <c r="L102" s="40"/>
      <c r="M102" s="186"/>
      <c r="N102" s="41"/>
      <c r="O102" s="41"/>
      <c r="P102" s="41"/>
      <c r="Q102" s="41"/>
      <c r="R102" s="41"/>
      <c r="S102" s="41"/>
      <c r="T102" s="69"/>
      <c r="AT102" s="23" t="s">
        <v>141</v>
      </c>
      <c r="AU102" s="23" t="s">
        <v>85</v>
      </c>
    </row>
    <row r="103" spans="2:51" s="11" customFormat="1" ht="13.5">
      <c r="B103" s="187"/>
      <c r="D103" s="183" t="s">
        <v>147</v>
      </c>
      <c r="E103" s="188" t="s">
        <v>5</v>
      </c>
      <c r="F103" s="189" t="s">
        <v>689</v>
      </c>
      <c r="H103" s="190">
        <v>5</v>
      </c>
      <c r="I103" s="191"/>
      <c r="L103" s="187"/>
      <c r="M103" s="192"/>
      <c r="N103" s="193"/>
      <c r="O103" s="193"/>
      <c r="P103" s="193"/>
      <c r="Q103" s="193"/>
      <c r="R103" s="193"/>
      <c r="S103" s="193"/>
      <c r="T103" s="194"/>
      <c r="AT103" s="188" t="s">
        <v>147</v>
      </c>
      <c r="AU103" s="188" t="s">
        <v>85</v>
      </c>
      <c r="AV103" s="11" t="s">
        <v>85</v>
      </c>
      <c r="AW103" s="11" t="s">
        <v>40</v>
      </c>
      <c r="AX103" s="11" t="s">
        <v>76</v>
      </c>
      <c r="AY103" s="188" t="s">
        <v>133</v>
      </c>
    </row>
    <row r="104" spans="2:51" s="11" customFormat="1" ht="13.5">
      <c r="B104" s="187"/>
      <c r="D104" s="183" t="s">
        <v>147</v>
      </c>
      <c r="E104" s="188" t="s">
        <v>5</v>
      </c>
      <c r="F104" s="189" t="s">
        <v>690</v>
      </c>
      <c r="H104" s="190">
        <v>1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147</v>
      </c>
      <c r="AU104" s="188" t="s">
        <v>85</v>
      </c>
      <c r="AV104" s="11" t="s">
        <v>85</v>
      </c>
      <c r="AW104" s="11" t="s">
        <v>40</v>
      </c>
      <c r="AX104" s="11" t="s">
        <v>76</v>
      </c>
      <c r="AY104" s="188" t="s">
        <v>133</v>
      </c>
    </row>
    <row r="105" spans="2:51" s="12" customFormat="1" ht="13.5">
      <c r="B105" s="195"/>
      <c r="D105" s="183" t="s">
        <v>147</v>
      </c>
      <c r="E105" s="196" t="s">
        <v>5</v>
      </c>
      <c r="F105" s="197" t="s">
        <v>149</v>
      </c>
      <c r="H105" s="198">
        <v>6</v>
      </c>
      <c r="I105" s="199"/>
      <c r="L105" s="195"/>
      <c r="M105" s="200"/>
      <c r="N105" s="201"/>
      <c r="O105" s="201"/>
      <c r="P105" s="201"/>
      <c r="Q105" s="201"/>
      <c r="R105" s="201"/>
      <c r="S105" s="201"/>
      <c r="T105" s="202"/>
      <c r="AT105" s="196" t="s">
        <v>147</v>
      </c>
      <c r="AU105" s="196" t="s">
        <v>85</v>
      </c>
      <c r="AV105" s="12" t="s">
        <v>132</v>
      </c>
      <c r="AW105" s="12" t="s">
        <v>40</v>
      </c>
      <c r="AX105" s="12" t="s">
        <v>25</v>
      </c>
      <c r="AY105" s="196" t="s">
        <v>133</v>
      </c>
    </row>
    <row r="106" spans="2:65" s="1" customFormat="1" ht="16.5" customHeight="1">
      <c r="B106" s="170"/>
      <c r="C106" s="171" t="s">
        <v>159</v>
      </c>
      <c r="D106" s="171" t="s">
        <v>134</v>
      </c>
      <c r="E106" s="172" t="s">
        <v>565</v>
      </c>
      <c r="F106" s="173" t="s">
        <v>566</v>
      </c>
      <c r="G106" s="174" t="s">
        <v>247</v>
      </c>
      <c r="H106" s="175">
        <v>10</v>
      </c>
      <c r="I106" s="176"/>
      <c r="J106" s="175">
        <f>ROUND(I106*H106,3)</f>
        <v>0</v>
      </c>
      <c r="K106" s="173" t="s">
        <v>138</v>
      </c>
      <c r="L106" s="40"/>
      <c r="M106" s="177" t="s">
        <v>5</v>
      </c>
      <c r="N106" s="178" t="s">
        <v>47</v>
      </c>
      <c r="O106" s="41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23" t="s">
        <v>132</v>
      </c>
      <c r="AT106" s="23" t="s">
        <v>134</v>
      </c>
      <c r="AU106" s="23" t="s">
        <v>85</v>
      </c>
      <c r="AY106" s="23" t="s">
        <v>133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3" t="s">
        <v>25</v>
      </c>
      <c r="BK106" s="182">
        <f>ROUND(I106*H106,3)</f>
        <v>0</v>
      </c>
      <c r="BL106" s="23" t="s">
        <v>132</v>
      </c>
      <c r="BM106" s="23" t="s">
        <v>567</v>
      </c>
    </row>
    <row r="107" spans="2:47" s="1" customFormat="1" ht="27">
      <c r="B107" s="40"/>
      <c r="D107" s="183" t="s">
        <v>141</v>
      </c>
      <c r="F107" s="184" t="s">
        <v>568</v>
      </c>
      <c r="I107" s="185"/>
      <c r="L107" s="40"/>
      <c r="M107" s="186"/>
      <c r="N107" s="41"/>
      <c r="O107" s="41"/>
      <c r="P107" s="41"/>
      <c r="Q107" s="41"/>
      <c r="R107" s="41"/>
      <c r="S107" s="41"/>
      <c r="T107" s="69"/>
      <c r="AT107" s="23" t="s">
        <v>141</v>
      </c>
      <c r="AU107" s="23" t="s">
        <v>85</v>
      </c>
    </row>
    <row r="108" spans="2:51" s="11" customFormat="1" ht="13.5">
      <c r="B108" s="187"/>
      <c r="D108" s="183" t="s">
        <v>147</v>
      </c>
      <c r="E108" s="188" t="s">
        <v>5</v>
      </c>
      <c r="F108" s="189" t="s">
        <v>691</v>
      </c>
      <c r="H108" s="190">
        <v>8</v>
      </c>
      <c r="I108" s="191"/>
      <c r="L108" s="187"/>
      <c r="M108" s="192"/>
      <c r="N108" s="193"/>
      <c r="O108" s="193"/>
      <c r="P108" s="193"/>
      <c r="Q108" s="193"/>
      <c r="R108" s="193"/>
      <c r="S108" s="193"/>
      <c r="T108" s="194"/>
      <c r="AT108" s="188" t="s">
        <v>147</v>
      </c>
      <c r="AU108" s="188" t="s">
        <v>85</v>
      </c>
      <c r="AV108" s="11" t="s">
        <v>85</v>
      </c>
      <c r="AW108" s="11" t="s">
        <v>40</v>
      </c>
      <c r="AX108" s="11" t="s">
        <v>76</v>
      </c>
      <c r="AY108" s="188" t="s">
        <v>133</v>
      </c>
    </row>
    <row r="109" spans="2:51" s="11" customFormat="1" ht="13.5">
      <c r="B109" s="187"/>
      <c r="D109" s="183" t="s">
        <v>147</v>
      </c>
      <c r="E109" s="188" t="s">
        <v>5</v>
      </c>
      <c r="F109" s="189" t="s">
        <v>692</v>
      </c>
      <c r="H109" s="190">
        <v>2</v>
      </c>
      <c r="I109" s="191"/>
      <c r="L109" s="187"/>
      <c r="M109" s="192"/>
      <c r="N109" s="193"/>
      <c r="O109" s="193"/>
      <c r="P109" s="193"/>
      <c r="Q109" s="193"/>
      <c r="R109" s="193"/>
      <c r="S109" s="193"/>
      <c r="T109" s="194"/>
      <c r="AT109" s="188" t="s">
        <v>147</v>
      </c>
      <c r="AU109" s="188" t="s">
        <v>85</v>
      </c>
      <c r="AV109" s="11" t="s">
        <v>85</v>
      </c>
      <c r="AW109" s="11" t="s">
        <v>40</v>
      </c>
      <c r="AX109" s="11" t="s">
        <v>76</v>
      </c>
      <c r="AY109" s="188" t="s">
        <v>133</v>
      </c>
    </row>
    <row r="110" spans="2:51" s="12" customFormat="1" ht="13.5">
      <c r="B110" s="195"/>
      <c r="D110" s="183" t="s">
        <v>147</v>
      </c>
      <c r="E110" s="196" t="s">
        <v>5</v>
      </c>
      <c r="F110" s="197" t="s">
        <v>149</v>
      </c>
      <c r="H110" s="198">
        <v>10</v>
      </c>
      <c r="I110" s="199"/>
      <c r="L110" s="195"/>
      <c r="M110" s="200"/>
      <c r="N110" s="201"/>
      <c r="O110" s="201"/>
      <c r="P110" s="201"/>
      <c r="Q110" s="201"/>
      <c r="R110" s="201"/>
      <c r="S110" s="201"/>
      <c r="T110" s="202"/>
      <c r="AT110" s="196" t="s">
        <v>147</v>
      </c>
      <c r="AU110" s="196" t="s">
        <v>85</v>
      </c>
      <c r="AV110" s="12" t="s">
        <v>132</v>
      </c>
      <c r="AW110" s="12" t="s">
        <v>40</v>
      </c>
      <c r="AX110" s="12" t="s">
        <v>25</v>
      </c>
      <c r="AY110" s="196" t="s">
        <v>133</v>
      </c>
    </row>
    <row r="111" spans="2:65" s="1" customFormat="1" ht="16.5" customHeight="1">
      <c r="B111" s="170"/>
      <c r="C111" s="171" t="s">
        <v>166</v>
      </c>
      <c r="D111" s="171" t="s">
        <v>134</v>
      </c>
      <c r="E111" s="172" t="s">
        <v>693</v>
      </c>
      <c r="F111" s="173" t="s">
        <v>694</v>
      </c>
      <c r="G111" s="174" t="s">
        <v>247</v>
      </c>
      <c r="H111" s="175">
        <v>5</v>
      </c>
      <c r="I111" s="176"/>
      <c r="J111" s="175">
        <f>ROUND(I111*H111,3)</f>
        <v>0</v>
      </c>
      <c r="K111" s="173" t="s">
        <v>138</v>
      </c>
      <c r="L111" s="40"/>
      <c r="M111" s="177" t="s">
        <v>5</v>
      </c>
      <c r="N111" s="178" t="s">
        <v>47</v>
      </c>
      <c r="O111" s="41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23" t="s">
        <v>132</v>
      </c>
      <c r="AT111" s="23" t="s">
        <v>134</v>
      </c>
      <c r="AU111" s="23" t="s">
        <v>85</v>
      </c>
      <c r="AY111" s="23" t="s">
        <v>133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3" t="s">
        <v>25</v>
      </c>
      <c r="BK111" s="182">
        <f>ROUND(I111*H111,3)</f>
        <v>0</v>
      </c>
      <c r="BL111" s="23" t="s">
        <v>132</v>
      </c>
      <c r="BM111" s="23" t="s">
        <v>695</v>
      </c>
    </row>
    <row r="112" spans="2:47" s="1" customFormat="1" ht="27">
      <c r="B112" s="40"/>
      <c r="D112" s="183" t="s">
        <v>141</v>
      </c>
      <c r="F112" s="184" t="s">
        <v>696</v>
      </c>
      <c r="I112" s="185"/>
      <c r="L112" s="40"/>
      <c r="M112" s="186"/>
      <c r="N112" s="41"/>
      <c r="O112" s="41"/>
      <c r="P112" s="41"/>
      <c r="Q112" s="41"/>
      <c r="R112" s="41"/>
      <c r="S112" s="41"/>
      <c r="T112" s="69"/>
      <c r="AT112" s="23" t="s">
        <v>141</v>
      </c>
      <c r="AU112" s="23" t="s">
        <v>85</v>
      </c>
    </row>
    <row r="113" spans="2:51" s="11" customFormat="1" ht="13.5">
      <c r="B113" s="187"/>
      <c r="D113" s="183" t="s">
        <v>147</v>
      </c>
      <c r="E113" s="188" t="s">
        <v>5</v>
      </c>
      <c r="F113" s="189" t="s">
        <v>697</v>
      </c>
      <c r="H113" s="190">
        <v>3</v>
      </c>
      <c r="I113" s="191"/>
      <c r="L113" s="187"/>
      <c r="M113" s="192"/>
      <c r="N113" s="193"/>
      <c r="O113" s="193"/>
      <c r="P113" s="193"/>
      <c r="Q113" s="193"/>
      <c r="R113" s="193"/>
      <c r="S113" s="193"/>
      <c r="T113" s="194"/>
      <c r="AT113" s="188" t="s">
        <v>147</v>
      </c>
      <c r="AU113" s="188" t="s">
        <v>85</v>
      </c>
      <c r="AV113" s="11" t="s">
        <v>85</v>
      </c>
      <c r="AW113" s="11" t="s">
        <v>40</v>
      </c>
      <c r="AX113" s="11" t="s">
        <v>76</v>
      </c>
      <c r="AY113" s="188" t="s">
        <v>133</v>
      </c>
    </row>
    <row r="114" spans="2:51" s="11" customFormat="1" ht="13.5">
      <c r="B114" s="187"/>
      <c r="D114" s="183" t="s">
        <v>147</v>
      </c>
      <c r="E114" s="188" t="s">
        <v>5</v>
      </c>
      <c r="F114" s="189" t="s">
        <v>698</v>
      </c>
      <c r="H114" s="190">
        <v>2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147</v>
      </c>
      <c r="AU114" s="188" t="s">
        <v>85</v>
      </c>
      <c r="AV114" s="11" t="s">
        <v>85</v>
      </c>
      <c r="AW114" s="11" t="s">
        <v>40</v>
      </c>
      <c r="AX114" s="11" t="s">
        <v>76</v>
      </c>
      <c r="AY114" s="188" t="s">
        <v>133</v>
      </c>
    </row>
    <row r="115" spans="2:51" s="12" customFormat="1" ht="13.5">
      <c r="B115" s="195"/>
      <c r="D115" s="183" t="s">
        <v>147</v>
      </c>
      <c r="E115" s="196" t="s">
        <v>5</v>
      </c>
      <c r="F115" s="197" t="s">
        <v>149</v>
      </c>
      <c r="H115" s="198">
        <v>5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147</v>
      </c>
      <c r="AU115" s="196" t="s">
        <v>85</v>
      </c>
      <c r="AV115" s="12" t="s">
        <v>132</v>
      </c>
      <c r="AW115" s="12" t="s">
        <v>40</v>
      </c>
      <c r="AX115" s="12" t="s">
        <v>25</v>
      </c>
      <c r="AY115" s="196" t="s">
        <v>133</v>
      </c>
    </row>
    <row r="116" spans="2:65" s="1" customFormat="1" ht="25.5" customHeight="1">
      <c r="B116" s="170"/>
      <c r="C116" s="171" t="s">
        <v>171</v>
      </c>
      <c r="D116" s="171" t="s">
        <v>134</v>
      </c>
      <c r="E116" s="172" t="s">
        <v>699</v>
      </c>
      <c r="F116" s="173" t="s">
        <v>700</v>
      </c>
      <c r="G116" s="174" t="s">
        <v>260</v>
      </c>
      <c r="H116" s="175">
        <v>5</v>
      </c>
      <c r="I116" s="176"/>
      <c r="J116" s="175">
        <f>ROUND(I116*H116,3)</f>
        <v>0</v>
      </c>
      <c r="K116" s="173" t="s">
        <v>138</v>
      </c>
      <c r="L116" s="40"/>
      <c r="M116" s="177" t="s">
        <v>5</v>
      </c>
      <c r="N116" s="178" t="s">
        <v>47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132</v>
      </c>
      <c r="AT116" s="23" t="s">
        <v>134</v>
      </c>
      <c r="AU116" s="23" t="s">
        <v>85</v>
      </c>
      <c r="AY116" s="23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25</v>
      </c>
      <c r="BK116" s="182">
        <f>ROUND(I116*H116,3)</f>
        <v>0</v>
      </c>
      <c r="BL116" s="23" t="s">
        <v>132</v>
      </c>
      <c r="BM116" s="23" t="s">
        <v>701</v>
      </c>
    </row>
    <row r="117" spans="2:47" s="1" customFormat="1" ht="40.5">
      <c r="B117" s="40"/>
      <c r="D117" s="183" t="s">
        <v>141</v>
      </c>
      <c r="F117" s="184" t="s">
        <v>702</v>
      </c>
      <c r="I117" s="185"/>
      <c r="L117" s="40"/>
      <c r="M117" s="186"/>
      <c r="N117" s="41"/>
      <c r="O117" s="41"/>
      <c r="P117" s="41"/>
      <c r="Q117" s="41"/>
      <c r="R117" s="41"/>
      <c r="S117" s="41"/>
      <c r="T117" s="69"/>
      <c r="AT117" s="23" t="s">
        <v>141</v>
      </c>
      <c r="AU117" s="23" t="s">
        <v>85</v>
      </c>
    </row>
    <row r="118" spans="2:51" s="11" customFormat="1" ht="13.5">
      <c r="B118" s="187"/>
      <c r="D118" s="183" t="s">
        <v>147</v>
      </c>
      <c r="E118" s="188" t="s">
        <v>5</v>
      </c>
      <c r="F118" s="189" t="s">
        <v>703</v>
      </c>
      <c r="H118" s="190">
        <v>5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85</v>
      </c>
      <c r="AV118" s="11" t="s">
        <v>85</v>
      </c>
      <c r="AW118" s="11" t="s">
        <v>40</v>
      </c>
      <c r="AX118" s="11" t="s">
        <v>76</v>
      </c>
      <c r="AY118" s="188" t="s">
        <v>133</v>
      </c>
    </row>
    <row r="119" spans="2:51" s="12" customFormat="1" ht="13.5">
      <c r="B119" s="195"/>
      <c r="D119" s="183" t="s">
        <v>147</v>
      </c>
      <c r="E119" s="196" t="s">
        <v>5</v>
      </c>
      <c r="F119" s="197" t="s">
        <v>149</v>
      </c>
      <c r="H119" s="198">
        <v>5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147</v>
      </c>
      <c r="AU119" s="196" t="s">
        <v>85</v>
      </c>
      <c r="AV119" s="12" t="s">
        <v>132</v>
      </c>
      <c r="AW119" s="12" t="s">
        <v>40</v>
      </c>
      <c r="AX119" s="12" t="s">
        <v>25</v>
      </c>
      <c r="AY119" s="196" t="s">
        <v>133</v>
      </c>
    </row>
    <row r="120" spans="2:65" s="1" customFormat="1" ht="16.5" customHeight="1">
      <c r="B120" s="170"/>
      <c r="C120" s="171" t="s">
        <v>176</v>
      </c>
      <c r="D120" s="171" t="s">
        <v>134</v>
      </c>
      <c r="E120" s="172" t="s">
        <v>270</v>
      </c>
      <c r="F120" s="173" t="s">
        <v>271</v>
      </c>
      <c r="G120" s="174" t="s">
        <v>260</v>
      </c>
      <c r="H120" s="175">
        <v>340.328</v>
      </c>
      <c r="I120" s="176"/>
      <c r="J120" s="175">
        <f>ROUND(I120*H120,3)</f>
        <v>0</v>
      </c>
      <c r="K120" s="173" t="s">
        <v>138</v>
      </c>
      <c r="L120" s="40"/>
      <c r="M120" s="177" t="s">
        <v>5</v>
      </c>
      <c r="N120" s="178" t="s">
        <v>47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132</v>
      </c>
      <c r="AT120" s="23" t="s">
        <v>134</v>
      </c>
      <c r="AU120" s="23" t="s">
        <v>85</v>
      </c>
      <c r="AY120" s="23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25</v>
      </c>
      <c r="BK120" s="182">
        <f>ROUND(I120*H120,3)</f>
        <v>0</v>
      </c>
      <c r="BL120" s="23" t="s">
        <v>132</v>
      </c>
      <c r="BM120" s="23" t="s">
        <v>570</v>
      </c>
    </row>
    <row r="121" spans="2:47" s="1" customFormat="1" ht="27">
      <c r="B121" s="40"/>
      <c r="D121" s="183" t="s">
        <v>141</v>
      </c>
      <c r="F121" s="184" t="s">
        <v>273</v>
      </c>
      <c r="I121" s="185"/>
      <c r="L121" s="40"/>
      <c r="M121" s="186"/>
      <c r="N121" s="41"/>
      <c r="O121" s="41"/>
      <c r="P121" s="41"/>
      <c r="Q121" s="41"/>
      <c r="R121" s="41"/>
      <c r="S121" s="41"/>
      <c r="T121" s="69"/>
      <c r="AT121" s="23" t="s">
        <v>141</v>
      </c>
      <c r="AU121" s="23" t="s">
        <v>85</v>
      </c>
    </row>
    <row r="122" spans="2:51" s="11" customFormat="1" ht="13.5">
      <c r="B122" s="187"/>
      <c r="D122" s="183" t="s">
        <v>147</v>
      </c>
      <c r="E122" s="188" t="s">
        <v>5</v>
      </c>
      <c r="F122" s="189" t="s">
        <v>704</v>
      </c>
      <c r="H122" s="190">
        <v>340.328</v>
      </c>
      <c r="I122" s="191"/>
      <c r="L122" s="187"/>
      <c r="M122" s="192"/>
      <c r="N122" s="193"/>
      <c r="O122" s="193"/>
      <c r="P122" s="193"/>
      <c r="Q122" s="193"/>
      <c r="R122" s="193"/>
      <c r="S122" s="193"/>
      <c r="T122" s="194"/>
      <c r="AT122" s="188" t="s">
        <v>147</v>
      </c>
      <c r="AU122" s="188" t="s">
        <v>85</v>
      </c>
      <c r="AV122" s="11" t="s">
        <v>85</v>
      </c>
      <c r="AW122" s="11" t="s">
        <v>40</v>
      </c>
      <c r="AX122" s="11" t="s">
        <v>76</v>
      </c>
      <c r="AY122" s="188" t="s">
        <v>133</v>
      </c>
    </row>
    <row r="123" spans="2:51" s="12" customFormat="1" ht="13.5">
      <c r="B123" s="195"/>
      <c r="D123" s="183" t="s">
        <v>147</v>
      </c>
      <c r="E123" s="196" t="s">
        <v>5</v>
      </c>
      <c r="F123" s="197" t="s">
        <v>149</v>
      </c>
      <c r="H123" s="198">
        <v>340.328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147</v>
      </c>
      <c r="AU123" s="196" t="s">
        <v>85</v>
      </c>
      <c r="AV123" s="12" t="s">
        <v>132</v>
      </c>
      <c r="AW123" s="12" t="s">
        <v>40</v>
      </c>
      <c r="AX123" s="12" t="s">
        <v>25</v>
      </c>
      <c r="AY123" s="196" t="s">
        <v>133</v>
      </c>
    </row>
    <row r="124" spans="2:65" s="1" customFormat="1" ht="25.5" customHeight="1">
      <c r="B124" s="170"/>
      <c r="C124" s="171" t="s">
        <v>181</v>
      </c>
      <c r="D124" s="171" t="s">
        <v>134</v>
      </c>
      <c r="E124" s="172" t="s">
        <v>572</v>
      </c>
      <c r="F124" s="173" t="s">
        <v>573</v>
      </c>
      <c r="G124" s="174" t="s">
        <v>260</v>
      </c>
      <c r="H124" s="175">
        <v>347.423</v>
      </c>
      <c r="I124" s="176"/>
      <c r="J124" s="175">
        <f>ROUND(I124*H124,3)</f>
        <v>0</v>
      </c>
      <c r="K124" s="173" t="s">
        <v>138</v>
      </c>
      <c r="L124" s="40"/>
      <c r="M124" s="177" t="s">
        <v>5</v>
      </c>
      <c r="N124" s="178" t="s">
        <v>47</v>
      </c>
      <c r="O124" s="41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23" t="s">
        <v>132</v>
      </c>
      <c r="AT124" s="23" t="s">
        <v>134</v>
      </c>
      <c r="AU124" s="23" t="s">
        <v>85</v>
      </c>
      <c r="AY124" s="23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25</v>
      </c>
      <c r="BK124" s="182">
        <f>ROUND(I124*H124,3)</f>
        <v>0</v>
      </c>
      <c r="BL124" s="23" t="s">
        <v>132</v>
      </c>
      <c r="BM124" s="23" t="s">
        <v>574</v>
      </c>
    </row>
    <row r="125" spans="2:47" s="1" customFormat="1" ht="27">
      <c r="B125" s="40"/>
      <c r="D125" s="183" t="s">
        <v>141</v>
      </c>
      <c r="F125" s="184" t="s">
        <v>575</v>
      </c>
      <c r="I125" s="185"/>
      <c r="L125" s="40"/>
      <c r="M125" s="186"/>
      <c r="N125" s="41"/>
      <c r="O125" s="41"/>
      <c r="P125" s="41"/>
      <c r="Q125" s="41"/>
      <c r="R125" s="41"/>
      <c r="S125" s="41"/>
      <c r="T125" s="69"/>
      <c r="AT125" s="23" t="s">
        <v>141</v>
      </c>
      <c r="AU125" s="23" t="s">
        <v>85</v>
      </c>
    </row>
    <row r="126" spans="2:51" s="11" customFormat="1" ht="13.5">
      <c r="B126" s="187"/>
      <c r="D126" s="183" t="s">
        <v>147</v>
      </c>
      <c r="E126" s="188" t="s">
        <v>5</v>
      </c>
      <c r="F126" s="189" t="s">
        <v>705</v>
      </c>
      <c r="H126" s="190">
        <v>347.423</v>
      </c>
      <c r="I126" s="191"/>
      <c r="L126" s="187"/>
      <c r="M126" s="192"/>
      <c r="N126" s="193"/>
      <c r="O126" s="193"/>
      <c r="P126" s="193"/>
      <c r="Q126" s="193"/>
      <c r="R126" s="193"/>
      <c r="S126" s="193"/>
      <c r="T126" s="194"/>
      <c r="AT126" s="188" t="s">
        <v>147</v>
      </c>
      <c r="AU126" s="188" t="s">
        <v>85</v>
      </c>
      <c r="AV126" s="11" t="s">
        <v>85</v>
      </c>
      <c r="AW126" s="11" t="s">
        <v>40</v>
      </c>
      <c r="AX126" s="11" t="s">
        <v>76</v>
      </c>
      <c r="AY126" s="188" t="s">
        <v>133</v>
      </c>
    </row>
    <row r="127" spans="2:51" s="12" customFormat="1" ht="13.5">
      <c r="B127" s="195"/>
      <c r="D127" s="183" t="s">
        <v>147</v>
      </c>
      <c r="E127" s="196" t="s">
        <v>5</v>
      </c>
      <c r="F127" s="197" t="s">
        <v>149</v>
      </c>
      <c r="H127" s="198">
        <v>347.423</v>
      </c>
      <c r="I127" s="199"/>
      <c r="L127" s="195"/>
      <c r="M127" s="200"/>
      <c r="N127" s="201"/>
      <c r="O127" s="201"/>
      <c r="P127" s="201"/>
      <c r="Q127" s="201"/>
      <c r="R127" s="201"/>
      <c r="S127" s="201"/>
      <c r="T127" s="202"/>
      <c r="AT127" s="196" t="s">
        <v>147</v>
      </c>
      <c r="AU127" s="196" t="s">
        <v>85</v>
      </c>
      <c r="AV127" s="12" t="s">
        <v>132</v>
      </c>
      <c r="AW127" s="12" t="s">
        <v>40</v>
      </c>
      <c r="AX127" s="12" t="s">
        <v>25</v>
      </c>
      <c r="AY127" s="196" t="s">
        <v>133</v>
      </c>
    </row>
    <row r="128" spans="2:65" s="1" customFormat="1" ht="25.5" customHeight="1">
      <c r="B128" s="170"/>
      <c r="C128" s="171" t="s">
        <v>30</v>
      </c>
      <c r="D128" s="171" t="s">
        <v>134</v>
      </c>
      <c r="E128" s="172" t="s">
        <v>281</v>
      </c>
      <c r="F128" s="173" t="s">
        <v>282</v>
      </c>
      <c r="G128" s="174" t="s">
        <v>260</v>
      </c>
      <c r="H128" s="175">
        <v>347.423</v>
      </c>
      <c r="I128" s="176"/>
      <c r="J128" s="175">
        <f>ROUND(I128*H128,3)</f>
        <v>0</v>
      </c>
      <c r="K128" s="173" t="s">
        <v>138</v>
      </c>
      <c r="L128" s="40"/>
      <c r="M128" s="177" t="s">
        <v>5</v>
      </c>
      <c r="N128" s="178" t="s">
        <v>47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132</v>
      </c>
      <c r="AT128" s="23" t="s">
        <v>134</v>
      </c>
      <c r="AU128" s="23" t="s">
        <v>85</v>
      </c>
      <c r="AY128" s="23" t="s">
        <v>133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25</v>
      </c>
      <c r="BK128" s="182">
        <f>ROUND(I128*H128,3)</f>
        <v>0</v>
      </c>
      <c r="BL128" s="23" t="s">
        <v>132</v>
      </c>
      <c r="BM128" s="23" t="s">
        <v>577</v>
      </c>
    </row>
    <row r="129" spans="2:47" s="1" customFormat="1" ht="40.5">
      <c r="B129" s="40"/>
      <c r="D129" s="183" t="s">
        <v>141</v>
      </c>
      <c r="F129" s="184" t="s">
        <v>284</v>
      </c>
      <c r="I129" s="185"/>
      <c r="L129" s="40"/>
      <c r="M129" s="186"/>
      <c r="N129" s="41"/>
      <c r="O129" s="41"/>
      <c r="P129" s="41"/>
      <c r="Q129" s="41"/>
      <c r="R129" s="41"/>
      <c r="S129" s="41"/>
      <c r="T129" s="69"/>
      <c r="AT129" s="23" t="s">
        <v>141</v>
      </c>
      <c r="AU129" s="23" t="s">
        <v>85</v>
      </c>
    </row>
    <row r="130" spans="2:51" s="11" customFormat="1" ht="13.5">
      <c r="B130" s="187"/>
      <c r="D130" s="183" t="s">
        <v>147</v>
      </c>
      <c r="E130" s="188" t="s">
        <v>5</v>
      </c>
      <c r="F130" s="189" t="s">
        <v>706</v>
      </c>
      <c r="H130" s="190">
        <v>347.423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4"/>
      <c r="AT130" s="188" t="s">
        <v>147</v>
      </c>
      <c r="AU130" s="188" t="s">
        <v>85</v>
      </c>
      <c r="AV130" s="11" t="s">
        <v>85</v>
      </c>
      <c r="AW130" s="11" t="s">
        <v>40</v>
      </c>
      <c r="AX130" s="11" t="s">
        <v>76</v>
      </c>
      <c r="AY130" s="188" t="s">
        <v>133</v>
      </c>
    </row>
    <row r="131" spans="2:51" s="12" customFormat="1" ht="13.5">
      <c r="B131" s="195"/>
      <c r="D131" s="183" t="s">
        <v>147</v>
      </c>
      <c r="E131" s="196" t="s">
        <v>5</v>
      </c>
      <c r="F131" s="197" t="s">
        <v>149</v>
      </c>
      <c r="H131" s="198">
        <v>347.423</v>
      </c>
      <c r="I131" s="199"/>
      <c r="L131" s="195"/>
      <c r="M131" s="200"/>
      <c r="N131" s="201"/>
      <c r="O131" s="201"/>
      <c r="P131" s="201"/>
      <c r="Q131" s="201"/>
      <c r="R131" s="201"/>
      <c r="S131" s="201"/>
      <c r="T131" s="202"/>
      <c r="AT131" s="196" t="s">
        <v>147</v>
      </c>
      <c r="AU131" s="196" t="s">
        <v>85</v>
      </c>
      <c r="AV131" s="12" t="s">
        <v>132</v>
      </c>
      <c r="AW131" s="12" t="s">
        <v>40</v>
      </c>
      <c r="AX131" s="12" t="s">
        <v>25</v>
      </c>
      <c r="AY131" s="196" t="s">
        <v>133</v>
      </c>
    </row>
    <row r="132" spans="2:65" s="1" customFormat="1" ht="16.5" customHeight="1">
      <c r="B132" s="170"/>
      <c r="C132" s="171" t="s">
        <v>192</v>
      </c>
      <c r="D132" s="171" t="s">
        <v>134</v>
      </c>
      <c r="E132" s="172" t="s">
        <v>707</v>
      </c>
      <c r="F132" s="173" t="s">
        <v>708</v>
      </c>
      <c r="G132" s="174" t="s">
        <v>260</v>
      </c>
      <c r="H132" s="175">
        <v>51.107</v>
      </c>
      <c r="I132" s="176"/>
      <c r="J132" s="175">
        <f>ROUND(I132*H132,3)</f>
        <v>0</v>
      </c>
      <c r="K132" s="173" t="s">
        <v>138</v>
      </c>
      <c r="L132" s="40"/>
      <c r="M132" s="177" t="s">
        <v>5</v>
      </c>
      <c r="N132" s="178" t="s">
        <v>47</v>
      </c>
      <c r="O132" s="41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AR132" s="23" t="s">
        <v>132</v>
      </c>
      <c r="AT132" s="23" t="s">
        <v>134</v>
      </c>
      <c r="AU132" s="23" t="s">
        <v>85</v>
      </c>
      <c r="AY132" s="23" t="s">
        <v>133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25</v>
      </c>
      <c r="BK132" s="182">
        <f>ROUND(I132*H132,3)</f>
        <v>0</v>
      </c>
      <c r="BL132" s="23" t="s">
        <v>132</v>
      </c>
      <c r="BM132" s="23" t="s">
        <v>709</v>
      </c>
    </row>
    <row r="133" spans="2:47" s="1" customFormat="1" ht="27">
      <c r="B133" s="40"/>
      <c r="D133" s="183" t="s">
        <v>141</v>
      </c>
      <c r="F133" s="184" t="s">
        <v>710</v>
      </c>
      <c r="I133" s="185"/>
      <c r="L133" s="40"/>
      <c r="M133" s="186"/>
      <c r="N133" s="41"/>
      <c r="O133" s="41"/>
      <c r="P133" s="41"/>
      <c r="Q133" s="41"/>
      <c r="R133" s="41"/>
      <c r="S133" s="41"/>
      <c r="T133" s="69"/>
      <c r="AT133" s="23" t="s">
        <v>141</v>
      </c>
      <c r="AU133" s="23" t="s">
        <v>85</v>
      </c>
    </row>
    <row r="134" spans="2:51" s="13" customFormat="1" ht="13.5">
      <c r="B134" s="208"/>
      <c r="D134" s="183" t="s">
        <v>147</v>
      </c>
      <c r="E134" s="209" t="s">
        <v>5</v>
      </c>
      <c r="F134" s="210" t="s">
        <v>711</v>
      </c>
      <c r="H134" s="209" t="s">
        <v>5</v>
      </c>
      <c r="I134" s="211"/>
      <c r="L134" s="208"/>
      <c r="M134" s="212"/>
      <c r="N134" s="213"/>
      <c r="O134" s="213"/>
      <c r="P134" s="213"/>
      <c r="Q134" s="213"/>
      <c r="R134" s="213"/>
      <c r="S134" s="213"/>
      <c r="T134" s="214"/>
      <c r="AT134" s="209" t="s">
        <v>147</v>
      </c>
      <c r="AU134" s="209" t="s">
        <v>85</v>
      </c>
      <c r="AV134" s="13" t="s">
        <v>25</v>
      </c>
      <c r="AW134" s="13" t="s">
        <v>40</v>
      </c>
      <c r="AX134" s="13" t="s">
        <v>76</v>
      </c>
      <c r="AY134" s="209" t="s">
        <v>133</v>
      </c>
    </row>
    <row r="135" spans="2:51" s="11" customFormat="1" ht="13.5">
      <c r="B135" s="187"/>
      <c r="D135" s="183" t="s">
        <v>147</v>
      </c>
      <c r="E135" s="188" t="s">
        <v>5</v>
      </c>
      <c r="F135" s="189" t="s">
        <v>712</v>
      </c>
      <c r="H135" s="190">
        <v>23.987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147</v>
      </c>
      <c r="AU135" s="188" t="s">
        <v>85</v>
      </c>
      <c r="AV135" s="11" t="s">
        <v>85</v>
      </c>
      <c r="AW135" s="11" t="s">
        <v>40</v>
      </c>
      <c r="AX135" s="11" t="s">
        <v>76</v>
      </c>
      <c r="AY135" s="188" t="s">
        <v>133</v>
      </c>
    </row>
    <row r="136" spans="2:51" s="11" customFormat="1" ht="13.5">
      <c r="B136" s="187"/>
      <c r="D136" s="183" t="s">
        <v>147</v>
      </c>
      <c r="E136" s="188" t="s">
        <v>5</v>
      </c>
      <c r="F136" s="189" t="s">
        <v>713</v>
      </c>
      <c r="H136" s="190">
        <v>22.8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147</v>
      </c>
      <c r="AU136" s="188" t="s">
        <v>85</v>
      </c>
      <c r="AV136" s="11" t="s">
        <v>85</v>
      </c>
      <c r="AW136" s="11" t="s">
        <v>40</v>
      </c>
      <c r="AX136" s="11" t="s">
        <v>76</v>
      </c>
      <c r="AY136" s="188" t="s">
        <v>133</v>
      </c>
    </row>
    <row r="137" spans="2:51" s="11" customFormat="1" ht="13.5">
      <c r="B137" s="187"/>
      <c r="D137" s="183" t="s">
        <v>147</v>
      </c>
      <c r="E137" s="188" t="s">
        <v>5</v>
      </c>
      <c r="F137" s="189" t="s">
        <v>714</v>
      </c>
      <c r="H137" s="190">
        <v>4.32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8" t="s">
        <v>147</v>
      </c>
      <c r="AU137" s="188" t="s">
        <v>85</v>
      </c>
      <c r="AV137" s="11" t="s">
        <v>85</v>
      </c>
      <c r="AW137" s="11" t="s">
        <v>40</v>
      </c>
      <c r="AX137" s="11" t="s">
        <v>76</v>
      </c>
      <c r="AY137" s="188" t="s">
        <v>133</v>
      </c>
    </row>
    <row r="138" spans="2:51" s="12" customFormat="1" ht="13.5">
      <c r="B138" s="195"/>
      <c r="D138" s="183" t="s">
        <v>147</v>
      </c>
      <c r="E138" s="196" t="s">
        <v>5</v>
      </c>
      <c r="F138" s="197" t="s">
        <v>149</v>
      </c>
      <c r="H138" s="198">
        <v>51.107</v>
      </c>
      <c r="I138" s="199"/>
      <c r="L138" s="195"/>
      <c r="M138" s="200"/>
      <c r="N138" s="201"/>
      <c r="O138" s="201"/>
      <c r="P138" s="201"/>
      <c r="Q138" s="201"/>
      <c r="R138" s="201"/>
      <c r="S138" s="201"/>
      <c r="T138" s="202"/>
      <c r="AT138" s="196" t="s">
        <v>147</v>
      </c>
      <c r="AU138" s="196" t="s">
        <v>85</v>
      </c>
      <c r="AV138" s="12" t="s">
        <v>132</v>
      </c>
      <c r="AW138" s="12" t="s">
        <v>40</v>
      </c>
      <c r="AX138" s="12" t="s">
        <v>25</v>
      </c>
      <c r="AY138" s="196" t="s">
        <v>133</v>
      </c>
    </row>
    <row r="139" spans="2:65" s="1" customFormat="1" ht="16.5" customHeight="1">
      <c r="B139" s="170"/>
      <c r="C139" s="171" t="s">
        <v>197</v>
      </c>
      <c r="D139" s="171" t="s">
        <v>134</v>
      </c>
      <c r="E139" s="172" t="s">
        <v>715</v>
      </c>
      <c r="F139" s="173" t="s">
        <v>716</v>
      </c>
      <c r="G139" s="174" t="s">
        <v>260</v>
      </c>
      <c r="H139" s="175">
        <v>51.107</v>
      </c>
      <c r="I139" s="176"/>
      <c r="J139" s="175">
        <f>ROUND(I139*H139,3)</f>
        <v>0</v>
      </c>
      <c r="K139" s="173" t="s">
        <v>138</v>
      </c>
      <c r="L139" s="40"/>
      <c r="M139" s="177" t="s">
        <v>5</v>
      </c>
      <c r="N139" s="178" t="s">
        <v>47</v>
      </c>
      <c r="O139" s="41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23" t="s">
        <v>132</v>
      </c>
      <c r="AT139" s="23" t="s">
        <v>134</v>
      </c>
      <c r="AU139" s="23" t="s">
        <v>85</v>
      </c>
      <c r="AY139" s="23" t="s">
        <v>133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25</v>
      </c>
      <c r="BK139" s="182">
        <f>ROUND(I139*H139,3)</f>
        <v>0</v>
      </c>
      <c r="BL139" s="23" t="s">
        <v>132</v>
      </c>
      <c r="BM139" s="23" t="s">
        <v>717</v>
      </c>
    </row>
    <row r="140" spans="2:47" s="1" customFormat="1" ht="27">
      <c r="B140" s="40"/>
      <c r="D140" s="183" t="s">
        <v>141</v>
      </c>
      <c r="F140" s="184" t="s">
        <v>718</v>
      </c>
      <c r="I140" s="185"/>
      <c r="L140" s="40"/>
      <c r="M140" s="186"/>
      <c r="N140" s="41"/>
      <c r="O140" s="41"/>
      <c r="P140" s="41"/>
      <c r="Q140" s="41"/>
      <c r="R140" s="41"/>
      <c r="S140" s="41"/>
      <c r="T140" s="69"/>
      <c r="AT140" s="23" t="s">
        <v>141</v>
      </c>
      <c r="AU140" s="23" t="s">
        <v>85</v>
      </c>
    </row>
    <row r="141" spans="2:51" s="11" customFormat="1" ht="13.5">
      <c r="B141" s="187"/>
      <c r="D141" s="183" t="s">
        <v>147</v>
      </c>
      <c r="E141" s="188" t="s">
        <v>5</v>
      </c>
      <c r="F141" s="189" t="s">
        <v>719</v>
      </c>
      <c r="H141" s="190">
        <v>51.107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147</v>
      </c>
      <c r="AU141" s="188" t="s">
        <v>85</v>
      </c>
      <c r="AV141" s="11" t="s">
        <v>85</v>
      </c>
      <c r="AW141" s="11" t="s">
        <v>40</v>
      </c>
      <c r="AX141" s="11" t="s">
        <v>76</v>
      </c>
      <c r="AY141" s="188" t="s">
        <v>133</v>
      </c>
    </row>
    <row r="142" spans="2:51" s="12" customFormat="1" ht="13.5">
      <c r="B142" s="195"/>
      <c r="D142" s="183" t="s">
        <v>147</v>
      </c>
      <c r="E142" s="196" t="s">
        <v>5</v>
      </c>
      <c r="F142" s="197" t="s">
        <v>149</v>
      </c>
      <c r="H142" s="198">
        <v>51.107</v>
      </c>
      <c r="I142" s="199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6" t="s">
        <v>147</v>
      </c>
      <c r="AU142" s="196" t="s">
        <v>85</v>
      </c>
      <c r="AV142" s="12" t="s">
        <v>132</v>
      </c>
      <c r="AW142" s="12" t="s">
        <v>40</v>
      </c>
      <c r="AX142" s="12" t="s">
        <v>25</v>
      </c>
      <c r="AY142" s="196" t="s">
        <v>133</v>
      </c>
    </row>
    <row r="143" spans="2:65" s="1" customFormat="1" ht="16.5" customHeight="1">
      <c r="B143" s="170"/>
      <c r="C143" s="171" t="s">
        <v>202</v>
      </c>
      <c r="D143" s="171" t="s">
        <v>134</v>
      </c>
      <c r="E143" s="172" t="s">
        <v>720</v>
      </c>
      <c r="F143" s="173" t="s">
        <v>721</v>
      </c>
      <c r="G143" s="174" t="s">
        <v>260</v>
      </c>
      <c r="H143" s="175">
        <v>51.107</v>
      </c>
      <c r="I143" s="176"/>
      <c r="J143" s="175">
        <f>ROUND(I143*H143,3)</f>
        <v>0</v>
      </c>
      <c r="K143" s="173" t="s">
        <v>138</v>
      </c>
      <c r="L143" s="40"/>
      <c r="M143" s="177" t="s">
        <v>5</v>
      </c>
      <c r="N143" s="178" t="s">
        <v>47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AR143" s="23" t="s">
        <v>132</v>
      </c>
      <c r="AT143" s="23" t="s">
        <v>134</v>
      </c>
      <c r="AU143" s="23" t="s">
        <v>85</v>
      </c>
      <c r="AY143" s="23" t="s">
        <v>133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25</v>
      </c>
      <c r="BK143" s="182">
        <f>ROUND(I143*H143,3)</f>
        <v>0</v>
      </c>
      <c r="BL143" s="23" t="s">
        <v>132</v>
      </c>
      <c r="BM143" s="23" t="s">
        <v>722</v>
      </c>
    </row>
    <row r="144" spans="2:51" s="11" customFormat="1" ht="13.5">
      <c r="B144" s="187"/>
      <c r="D144" s="183" t="s">
        <v>147</v>
      </c>
      <c r="E144" s="188" t="s">
        <v>5</v>
      </c>
      <c r="F144" s="189" t="s">
        <v>723</v>
      </c>
      <c r="H144" s="190">
        <v>51.107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147</v>
      </c>
      <c r="AU144" s="188" t="s">
        <v>85</v>
      </c>
      <c r="AV144" s="11" t="s">
        <v>85</v>
      </c>
      <c r="AW144" s="11" t="s">
        <v>40</v>
      </c>
      <c r="AX144" s="11" t="s">
        <v>76</v>
      </c>
      <c r="AY144" s="188" t="s">
        <v>133</v>
      </c>
    </row>
    <row r="145" spans="2:51" s="12" customFormat="1" ht="13.5">
      <c r="B145" s="195"/>
      <c r="D145" s="183" t="s">
        <v>147</v>
      </c>
      <c r="E145" s="196" t="s">
        <v>5</v>
      </c>
      <c r="F145" s="197" t="s">
        <v>149</v>
      </c>
      <c r="H145" s="198">
        <v>51.107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147</v>
      </c>
      <c r="AU145" s="196" t="s">
        <v>85</v>
      </c>
      <c r="AV145" s="12" t="s">
        <v>132</v>
      </c>
      <c r="AW145" s="12" t="s">
        <v>40</v>
      </c>
      <c r="AX145" s="12" t="s">
        <v>25</v>
      </c>
      <c r="AY145" s="196" t="s">
        <v>133</v>
      </c>
    </row>
    <row r="146" spans="2:65" s="1" customFormat="1" ht="25.5" customHeight="1">
      <c r="B146" s="170"/>
      <c r="C146" s="171" t="s">
        <v>207</v>
      </c>
      <c r="D146" s="171" t="s">
        <v>134</v>
      </c>
      <c r="E146" s="172" t="s">
        <v>286</v>
      </c>
      <c r="F146" s="173" t="s">
        <v>287</v>
      </c>
      <c r="G146" s="174" t="s">
        <v>247</v>
      </c>
      <c r="H146" s="175">
        <v>1</v>
      </c>
      <c r="I146" s="176"/>
      <c r="J146" s="175">
        <f>ROUND(I146*H146,3)</f>
        <v>0</v>
      </c>
      <c r="K146" s="173" t="s">
        <v>138</v>
      </c>
      <c r="L146" s="40"/>
      <c r="M146" s="177" t="s">
        <v>5</v>
      </c>
      <c r="N146" s="178" t="s">
        <v>47</v>
      </c>
      <c r="O146" s="41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AR146" s="23" t="s">
        <v>132</v>
      </c>
      <c r="AT146" s="23" t="s">
        <v>134</v>
      </c>
      <c r="AU146" s="23" t="s">
        <v>85</v>
      </c>
      <c r="AY146" s="23" t="s">
        <v>133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3" t="s">
        <v>25</v>
      </c>
      <c r="BK146" s="182">
        <f>ROUND(I146*H146,3)</f>
        <v>0</v>
      </c>
      <c r="BL146" s="23" t="s">
        <v>132</v>
      </c>
      <c r="BM146" s="23" t="s">
        <v>724</v>
      </c>
    </row>
    <row r="147" spans="2:47" s="1" customFormat="1" ht="27">
      <c r="B147" s="40"/>
      <c r="D147" s="183" t="s">
        <v>141</v>
      </c>
      <c r="F147" s="184" t="s">
        <v>289</v>
      </c>
      <c r="I147" s="185"/>
      <c r="L147" s="40"/>
      <c r="M147" s="186"/>
      <c r="N147" s="41"/>
      <c r="O147" s="41"/>
      <c r="P147" s="41"/>
      <c r="Q147" s="41"/>
      <c r="R147" s="41"/>
      <c r="S147" s="41"/>
      <c r="T147" s="69"/>
      <c r="AT147" s="23" t="s">
        <v>141</v>
      </c>
      <c r="AU147" s="23" t="s">
        <v>85</v>
      </c>
    </row>
    <row r="148" spans="2:51" s="11" customFormat="1" ht="13.5">
      <c r="B148" s="187"/>
      <c r="D148" s="183" t="s">
        <v>147</v>
      </c>
      <c r="E148" s="188" t="s">
        <v>5</v>
      </c>
      <c r="F148" s="189" t="s">
        <v>25</v>
      </c>
      <c r="H148" s="190">
        <v>1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147</v>
      </c>
      <c r="AU148" s="188" t="s">
        <v>85</v>
      </c>
      <c r="AV148" s="11" t="s">
        <v>85</v>
      </c>
      <c r="AW148" s="11" t="s">
        <v>40</v>
      </c>
      <c r="AX148" s="11" t="s">
        <v>76</v>
      </c>
      <c r="AY148" s="188" t="s">
        <v>133</v>
      </c>
    </row>
    <row r="149" spans="2:51" s="12" customFormat="1" ht="13.5">
      <c r="B149" s="195"/>
      <c r="D149" s="183" t="s">
        <v>147</v>
      </c>
      <c r="E149" s="196" t="s">
        <v>5</v>
      </c>
      <c r="F149" s="197" t="s">
        <v>149</v>
      </c>
      <c r="H149" s="198">
        <v>1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147</v>
      </c>
      <c r="AU149" s="196" t="s">
        <v>85</v>
      </c>
      <c r="AV149" s="12" t="s">
        <v>132</v>
      </c>
      <c r="AW149" s="12" t="s">
        <v>40</v>
      </c>
      <c r="AX149" s="12" t="s">
        <v>25</v>
      </c>
      <c r="AY149" s="196" t="s">
        <v>133</v>
      </c>
    </row>
    <row r="150" spans="2:65" s="1" customFormat="1" ht="25.5" customHeight="1">
      <c r="B150" s="170"/>
      <c r="C150" s="171" t="s">
        <v>11</v>
      </c>
      <c r="D150" s="171" t="s">
        <v>134</v>
      </c>
      <c r="E150" s="172" t="s">
        <v>725</v>
      </c>
      <c r="F150" s="173" t="s">
        <v>726</v>
      </c>
      <c r="G150" s="174" t="s">
        <v>247</v>
      </c>
      <c r="H150" s="175">
        <v>6</v>
      </c>
      <c r="I150" s="176"/>
      <c r="J150" s="175">
        <f>ROUND(I150*H150,3)</f>
        <v>0</v>
      </c>
      <c r="K150" s="173" t="s">
        <v>138</v>
      </c>
      <c r="L150" s="40"/>
      <c r="M150" s="177" t="s">
        <v>5</v>
      </c>
      <c r="N150" s="178" t="s">
        <v>47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132</v>
      </c>
      <c r="AT150" s="23" t="s">
        <v>134</v>
      </c>
      <c r="AU150" s="23" t="s">
        <v>85</v>
      </c>
      <c r="AY150" s="23" t="s">
        <v>133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25</v>
      </c>
      <c r="BK150" s="182">
        <f>ROUND(I150*H150,3)</f>
        <v>0</v>
      </c>
      <c r="BL150" s="23" t="s">
        <v>132</v>
      </c>
      <c r="BM150" s="23" t="s">
        <v>727</v>
      </c>
    </row>
    <row r="151" spans="2:47" s="1" customFormat="1" ht="27">
      <c r="B151" s="40"/>
      <c r="D151" s="183" t="s">
        <v>141</v>
      </c>
      <c r="F151" s="184" t="s">
        <v>728</v>
      </c>
      <c r="I151" s="185"/>
      <c r="L151" s="40"/>
      <c r="M151" s="186"/>
      <c r="N151" s="41"/>
      <c r="O151" s="41"/>
      <c r="P151" s="41"/>
      <c r="Q151" s="41"/>
      <c r="R151" s="41"/>
      <c r="S151" s="41"/>
      <c r="T151" s="69"/>
      <c r="AT151" s="23" t="s">
        <v>141</v>
      </c>
      <c r="AU151" s="23" t="s">
        <v>85</v>
      </c>
    </row>
    <row r="152" spans="2:51" s="11" customFormat="1" ht="13.5">
      <c r="B152" s="187"/>
      <c r="D152" s="183" t="s">
        <v>147</v>
      </c>
      <c r="E152" s="188" t="s">
        <v>5</v>
      </c>
      <c r="F152" s="189" t="s">
        <v>166</v>
      </c>
      <c r="H152" s="190">
        <v>6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147</v>
      </c>
      <c r="AU152" s="188" t="s">
        <v>85</v>
      </c>
      <c r="AV152" s="11" t="s">
        <v>85</v>
      </c>
      <c r="AW152" s="11" t="s">
        <v>40</v>
      </c>
      <c r="AX152" s="11" t="s">
        <v>76</v>
      </c>
      <c r="AY152" s="188" t="s">
        <v>133</v>
      </c>
    </row>
    <row r="153" spans="2:51" s="12" customFormat="1" ht="13.5">
      <c r="B153" s="195"/>
      <c r="D153" s="183" t="s">
        <v>147</v>
      </c>
      <c r="E153" s="196" t="s">
        <v>5</v>
      </c>
      <c r="F153" s="197" t="s">
        <v>149</v>
      </c>
      <c r="H153" s="198">
        <v>6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147</v>
      </c>
      <c r="AU153" s="196" t="s">
        <v>85</v>
      </c>
      <c r="AV153" s="12" t="s">
        <v>132</v>
      </c>
      <c r="AW153" s="12" t="s">
        <v>40</v>
      </c>
      <c r="AX153" s="12" t="s">
        <v>25</v>
      </c>
      <c r="AY153" s="196" t="s">
        <v>133</v>
      </c>
    </row>
    <row r="154" spans="2:65" s="1" customFormat="1" ht="25.5" customHeight="1">
      <c r="B154" s="170"/>
      <c r="C154" s="171" t="s">
        <v>316</v>
      </c>
      <c r="D154" s="171" t="s">
        <v>134</v>
      </c>
      <c r="E154" s="172" t="s">
        <v>579</v>
      </c>
      <c r="F154" s="173" t="s">
        <v>580</v>
      </c>
      <c r="G154" s="174" t="s">
        <v>247</v>
      </c>
      <c r="H154" s="175">
        <v>10</v>
      </c>
      <c r="I154" s="176"/>
      <c r="J154" s="175">
        <f>ROUND(I154*H154,3)</f>
        <v>0</v>
      </c>
      <c r="K154" s="173" t="s">
        <v>138</v>
      </c>
      <c r="L154" s="40"/>
      <c r="M154" s="177" t="s">
        <v>5</v>
      </c>
      <c r="N154" s="178" t="s">
        <v>47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132</v>
      </c>
      <c r="AT154" s="23" t="s">
        <v>134</v>
      </c>
      <c r="AU154" s="23" t="s">
        <v>85</v>
      </c>
      <c r="AY154" s="23" t="s">
        <v>133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25</v>
      </c>
      <c r="BK154" s="182">
        <f>ROUND(I154*H154,3)</f>
        <v>0</v>
      </c>
      <c r="BL154" s="23" t="s">
        <v>132</v>
      </c>
      <c r="BM154" s="23" t="s">
        <v>581</v>
      </c>
    </row>
    <row r="155" spans="2:47" s="1" customFormat="1" ht="27">
      <c r="B155" s="40"/>
      <c r="D155" s="183" t="s">
        <v>141</v>
      </c>
      <c r="F155" s="184" t="s">
        <v>582</v>
      </c>
      <c r="I155" s="185"/>
      <c r="L155" s="40"/>
      <c r="M155" s="186"/>
      <c r="N155" s="41"/>
      <c r="O155" s="41"/>
      <c r="P155" s="41"/>
      <c r="Q155" s="41"/>
      <c r="R155" s="41"/>
      <c r="S155" s="41"/>
      <c r="T155" s="69"/>
      <c r="AT155" s="23" t="s">
        <v>141</v>
      </c>
      <c r="AU155" s="23" t="s">
        <v>85</v>
      </c>
    </row>
    <row r="156" spans="2:51" s="11" customFormat="1" ht="13.5">
      <c r="B156" s="187"/>
      <c r="D156" s="183" t="s">
        <v>147</v>
      </c>
      <c r="E156" s="188" t="s">
        <v>5</v>
      </c>
      <c r="F156" s="189" t="s">
        <v>30</v>
      </c>
      <c r="H156" s="190">
        <v>10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147</v>
      </c>
      <c r="AU156" s="188" t="s">
        <v>85</v>
      </c>
      <c r="AV156" s="11" t="s">
        <v>85</v>
      </c>
      <c r="AW156" s="11" t="s">
        <v>40</v>
      </c>
      <c r="AX156" s="11" t="s">
        <v>76</v>
      </c>
      <c r="AY156" s="188" t="s">
        <v>133</v>
      </c>
    </row>
    <row r="157" spans="2:51" s="12" customFormat="1" ht="13.5">
      <c r="B157" s="195"/>
      <c r="D157" s="183" t="s">
        <v>147</v>
      </c>
      <c r="E157" s="196" t="s">
        <v>5</v>
      </c>
      <c r="F157" s="197" t="s">
        <v>149</v>
      </c>
      <c r="H157" s="198">
        <v>10</v>
      </c>
      <c r="I157" s="199"/>
      <c r="L157" s="195"/>
      <c r="M157" s="200"/>
      <c r="N157" s="201"/>
      <c r="O157" s="201"/>
      <c r="P157" s="201"/>
      <c r="Q157" s="201"/>
      <c r="R157" s="201"/>
      <c r="S157" s="201"/>
      <c r="T157" s="202"/>
      <c r="AT157" s="196" t="s">
        <v>147</v>
      </c>
      <c r="AU157" s="196" t="s">
        <v>85</v>
      </c>
      <c r="AV157" s="12" t="s">
        <v>132</v>
      </c>
      <c r="AW157" s="12" t="s">
        <v>40</v>
      </c>
      <c r="AX157" s="12" t="s">
        <v>25</v>
      </c>
      <c r="AY157" s="196" t="s">
        <v>133</v>
      </c>
    </row>
    <row r="158" spans="2:65" s="1" customFormat="1" ht="25.5" customHeight="1">
      <c r="B158" s="170"/>
      <c r="C158" s="171" t="s">
        <v>322</v>
      </c>
      <c r="D158" s="171" t="s">
        <v>134</v>
      </c>
      <c r="E158" s="172" t="s">
        <v>729</v>
      </c>
      <c r="F158" s="173" t="s">
        <v>730</v>
      </c>
      <c r="G158" s="174" t="s">
        <v>247</v>
      </c>
      <c r="H158" s="175">
        <v>5</v>
      </c>
      <c r="I158" s="176"/>
      <c r="J158" s="175">
        <f>ROUND(I158*H158,3)</f>
        <v>0</v>
      </c>
      <c r="K158" s="173" t="s">
        <v>138</v>
      </c>
      <c r="L158" s="40"/>
      <c r="M158" s="177" t="s">
        <v>5</v>
      </c>
      <c r="N158" s="178" t="s">
        <v>47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132</v>
      </c>
      <c r="AT158" s="23" t="s">
        <v>134</v>
      </c>
      <c r="AU158" s="23" t="s">
        <v>85</v>
      </c>
      <c r="AY158" s="23" t="s">
        <v>133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25</v>
      </c>
      <c r="BK158" s="182">
        <f>ROUND(I158*H158,3)</f>
        <v>0</v>
      </c>
      <c r="BL158" s="23" t="s">
        <v>132</v>
      </c>
      <c r="BM158" s="23" t="s">
        <v>731</v>
      </c>
    </row>
    <row r="159" spans="2:47" s="1" customFormat="1" ht="27">
      <c r="B159" s="40"/>
      <c r="D159" s="183" t="s">
        <v>141</v>
      </c>
      <c r="F159" s="184" t="s">
        <v>732</v>
      </c>
      <c r="I159" s="185"/>
      <c r="L159" s="40"/>
      <c r="M159" s="186"/>
      <c r="N159" s="41"/>
      <c r="O159" s="41"/>
      <c r="P159" s="41"/>
      <c r="Q159" s="41"/>
      <c r="R159" s="41"/>
      <c r="S159" s="41"/>
      <c r="T159" s="69"/>
      <c r="AT159" s="23" t="s">
        <v>141</v>
      </c>
      <c r="AU159" s="23" t="s">
        <v>85</v>
      </c>
    </row>
    <row r="160" spans="2:51" s="11" customFormat="1" ht="13.5">
      <c r="B160" s="187"/>
      <c r="D160" s="183" t="s">
        <v>147</v>
      </c>
      <c r="E160" s="188" t="s">
        <v>5</v>
      </c>
      <c r="F160" s="189" t="s">
        <v>159</v>
      </c>
      <c r="H160" s="190">
        <v>5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147</v>
      </c>
      <c r="AU160" s="188" t="s">
        <v>85</v>
      </c>
      <c r="AV160" s="11" t="s">
        <v>85</v>
      </c>
      <c r="AW160" s="11" t="s">
        <v>40</v>
      </c>
      <c r="AX160" s="11" t="s">
        <v>76</v>
      </c>
      <c r="AY160" s="188" t="s">
        <v>133</v>
      </c>
    </row>
    <row r="161" spans="2:51" s="12" customFormat="1" ht="13.5">
      <c r="B161" s="195"/>
      <c r="D161" s="183" t="s">
        <v>147</v>
      </c>
      <c r="E161" s="196" t="s">
        <v>5</v>
      </c>
      <c r="F161" s="197" t="s">
        <v>149</v>
      </c>
      <c r="H161" s="198">
        <v>5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147</v>
      </c>
      <c r="AU161" s="196" t="s">
        <v>85</v>
      </c>
      <c r="AV161" s="12" t="s">
        <v>132</v>
      </c>
      <c r="AW161" s="12" t="s">
        <v>40</v>
      </c>
      <c r="AX161" s="12" t="s">
        <v>25</v>
      </c>
      <c r="AY161" s="196" t="s">
        <v>133</v>
      </c>
    </row>
    <row r="162" spans="2:65" s="1" customFormat="1" ht="25.5" customHeight="1">
      <c r="B162" s="170"/>
      <c r="C162" s="171" t="s">
        <v>329</v>
      </c>
      <c r="D162" s="171" t="s">
        <v>134</v>
      </c>
      <c r="E162" s="172" t="s">
        <v>290</v>
      </c>
      <c r="F162" s="173" t="s">
        <v>291</v>
      </c>
      <c r="G162" s="174" t="s">
        <v>247</v>
      </c>
      <c r="H162" s="175">
        <v>1</v>
      </c>
      <c r="I162" s="176"/>
      <c r="J162" s="175">
        <f>ROUND(I162*H162,3)</f>
        <v>0</v>
      </c>
      <c r="K162" s="173" t="s">
        <v>138</v>
      </c>
      <c r="L162" s="40"/>
      <c r="M162" s="177" t="s">
        <v>5</v>
      </c>
      <c r="N162" s="178" t="s">
        <v>47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132</v>
      </c>
      <c r="AT162" s="23" t="s">
        <v>134</v>
      </c>
      <c r="AU162" s="23" t="s">
        <v>85</v>
      </c>
      <c r="AY162" s="23" t="s">
        <v>133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25</v>
      </c>
      <c r="BK162" s="182">
        <f>ROUND(I162*H162,3)</f>
        <v>0</v>
      </c>
      <c r="BL162" s="23" t="s">
        <v>132</v>
      </c>
      <c r="BM162" s="23" t="s">
        <v>733</v>
      </c>
    </row>
    <row r="163" spans="2:47" s="1" customFormat="1" ht="27">
      <c r="B163" s="40"/>
      <c r="D163" s="183" t="s">
        <v>141</v>
      </c>
      <c r="F163" s="184" t="s">
        <v>293</v>
      </c>
      <c r="I163" s="185"/>
      <c r="L163" s="40"/>
      <c r="M163" s="186"/>
      <c r="N163" s="41"/>
      <c r="O163" s="41"/>
      <c r="P163" s="41"/>
      <c r="Q163" s="41"/>
      <c r="R163" s="41"/>
      <c r="S163" s="41"/>
      <c r="T163" s="69"/>
      <c r="AT163" s="23" t="s">
        <v>141</v>
      </c>
      <c r="AU163" s="23" t="s">
        <v>85</v>
      </c>
    </row>
    <row r="164" spans="2:51" s="11" customFormat="1" ht="13.5">
      <c r="B164" s="187"/>
      <c r="D164" s="183" t="s">
        <v>147</v>
      </c>
      <c r="E164" s="188" t="s">
        <v>5</v>
      </c>
      <c r="F164" s="189" t="s">
        <v>25</v>
      </c>
      <c r="H164" s="190">
        <v>1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8" t="s">
        <v>147</v>
      </c>
      <c r="AU164" s="188" t="s">
        <v>85</v>
      </c>
      <c r="AV164" s="11" t="s">
        <v>85</v>
      </c>
      <c r="AW164" s="11" t="s">
        <v>40</v>
      </c>
      <c r="AX164" s="11" t="s">
        <v>76</v>
      </c>
      <c r="AY164" s="188" t="s">
        <v>133</v>
      </c>
    </row>
    <row r="165" spans="2:51" s="12" customFormat="1" ht="13.5">
      <c r="B165" s="195"/>
      <c r="D165" s="183" t="s">
        <v>147</v>
      </c>
      <c r="E165" s="196" t="s">
        <v>5</v>
      </c>
      <c r="F165" s="197" t="s">
        <v>149</v>
      </c>
      <c r="H165" s="198">
        <v>1</v>
      </c>
      <c r="I165" s="199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6" t="s">
        <v>147</v>
      </c>
      <c r="AU165" s="196" t="s">
        <v>85</v>
      </c>
      <c r="AV165" s="12" t="s">
        <v>132</v>
      </c>
      <c r="AW165" s="12" t="s">
        <v>40</v>
      </c>
      <c r="AX165" s="12" t="s">
        <v>25</v>
      </c>
      <c r="AY165" s="196" t="s">
        <v>133</v>
      </c>
    </row>
    <row r="166" spans="2:65" s="1" customFormat="1" ht="25.5" customHeight="1">
      <c r="B166" s="170"/>
      <c r="C166" s="171" t="s">
        <v>335</v>
      </c>
      <c r="D166" s="171" t="s">
        <v>134</v>
      </c>
      <c r="E166" s="172" t="s">
        <v>734</v>
      </c>
      <c r="F166" s="173" t="s">
        <v>735</v>
      </c>
      <c r="G166" s="174" t="s">
        <v>247</v>
      </c>
      <c r="H166" s="175">
        <v>6</v>
      </c>
      <c r="I166" s="176"/>
      <c r="J166" s="175">
        <f>ROUND(I166*H166,3)</f>
        <v>0</v>
      </c>
      <c r="K166" s="173" t="s">
        <v>138</v>
      </c>
      <c r="L166" s="40"/>
      <c r="M166" s="177" t="s">
        <v>5</v>
      </c>
      <c r="N166" s="178" t="s">
        <v>47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23" t="s">
        <v>132</v>
      </c>
      <c r="AT166" s="23" t="s">
        <v>134</v>
      </c>
      <c r="AU166" s="23" t="s">
        <v>85</v>
      </c>
      <c r="AY166" s="23" t="s">
        <v>133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3" t="s">
        <v>25</v>
      </c>
      <c r="BK166" s="182">
        <f>ROUND(I166*H166,3)</f>
        <v>0</v>
      </c>
      <c r="BL166" s="23" t="s">
        <v>132</v>
      </c>
      <c r="BM166" s="23" t="s">
        <v>736</v>
      </c>
    </row>
    <row r="167" spans="2:47" s="1" customFormat="1" ht="27">
      <c r="B167" s="40"/>
      <c r="D167" s="183" t="s">
        <v>141</v>
      </c>
      <c r="F167" s="184" t="s">
        <v>737</v>
      </c>
      <c r="I167" s="185"/>
      <c r="L167" s="40"/>
      <c r="M167" s="186"/>
      <c r="N167" s="41"/>
      <c r="O167" s="41"/>
      <c r="P167" s="41"/>
      <c r="Q167" s="41"/>
      <c r="R167" s="41"/>
      <c r="S167" s="41"/>
      <c r="T167" s="69"/>
      <c r="AT167" s="23" t="s">
        <v>141</v>
      </c>
      <c r="AU167" s="23" t="s">
        <v>85</v>
      </c>
    </row>
    <row r="168" spans="2:51" s="11" customFormat="1" ht="13.5">
      <c r="B168" s="187"/>
      <c r="D168" s="183" t="s">
        <v>147</v>
      </c>
      <c r="E168" s="188" t="s">
        <v>5</v>
      </c>
      <c r="F168" s="189" t="s">
        <v>166</v>
      </c>
      <c r="H168" s="190">
        <v>6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147</v>
      </c>
      <c r="AU168" s="188" t="s">
        <v>85</v>
      </c>
      <c r="AV168" s="11" t="s">
        <v>85</v>
      </c>
      <c r="AW168" s="11" t="s">
        <v>40</v>
      </c>
      <c r="AX168" s="11" t="s">
        <v>76</v>
      </c>
      <c r="AY168" s="188" t="s">
        <v>133</v>
      </c>
    </row>
    <row r="169" spans="2:51" s="12" customFormat="1" ht="13.5">
      <c r="B169" s="195"/>
      <c r="D169" s="183" t="s">
        <v>147</v>
      </c>
      <c r="E169" s="196" t="s">
        <v>5</v>
      </c>
      <c r="F169" s="197" t="s">
        <v>149</v>
      </c>
      <c r="H169" s="198">
        <v>6</v>
      </c>
      <c r="I169" s="199"/>
      <c r="L169" s="195"/>
      <c r="M169" s="200"/>
      <c r="N169" s="201"/>
      <c r="O169" s="201"/>
      <c r="P169" s="201"/>
      <c r="Q169" s="201"/>
      <c r="R169" s="201"/>
      <c r="S169" s="201"/>
      <c r="T169" s="202"/>
      <c r="AT169" s="196" t="s">
        <v>147</v>
      </c>
      <c r="AU169" s="196" t="s">
        <v>85</v>
      </c>
      <c r="AV169" s="12" t="s">
        <v>132</v>
      </c>
      <c r="AW169" s="12" t="s">
        <v>40</v>
      </c>
      <c r="AX169" s="12" t="s">
        <v>25</v>
      </c>
      <c r="AY169" s="196" t="s">
        <v>133</v>
      </c>
    </row>
    <row r="170" spans="2:65" s="1" customFormat="1" ht="25.5" customHeight="1">
      <c r="B170" s="170"/>
      <c r="C170" s="171" t="s">
        <v>341</v>
      </c>
      <c r="D170" s="171" t="s">
        <v>134</v>
      </c>
      <c r="E170" s="172" t="s">
        <v>583</v>
      </c>
      <c r="F170" s="173" t="s">
        <v>584</v>
      </c>
      <c r="G170" s="174" t="s">
        <v>247</v>
      </c>
      <c r="H170" s="175">
        <v>10</v>
      </c>
      <c r="I170" s="176"/>
      <c r="J170" s="175">
        <f>ROUND(I170*H170,3)</f>
        <v>0</v>
      </c>
      <c r="K170" s="173" t="s">
        <v>138</v>
      </c>
      <c r="L170" s="40"/>
      <c r="M170" s="177" t="s">
        <v>5</v>
      </c>
      <c r="N170" s="178" t="s">
        <v>47</v>
      </c>
      <c r="O170" s="41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AR170" s="23" t="s">
        <v>132</v>
      </c>
      <c r="AT170" s="23" t="s">
        <v>134</v>
      </c>
      <c r="AU170" s="23" t="s">
        <v>85</v>
      </c>
      <c r="AY170" s="23" t="s">
        <v>133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3" t="s">
        <v>25</v>
      </c>
      <c r="BK170" s="182">
        <f>ROUND(I170*H170,3)</f>
        <v>0</v>
      </c>
      <c r="BL170" s="23" t="s">
        <v>132</v>
      </c>
      <c r="BM170" s="23" t="s">
        <v>585</v>
      </c>
    </row>
    <row r="171" spans="2:47" s="1" customFormat="1" ht="27">
      <c r="B171" s="40"/>
      <c r="D171" s="183" t="s">
        <v>141</v>
      </c>
      <c r="F171" s="184" t="s">
        <v>586</v>
      </c>
      <c r="I171" s="185"/>
      <c r="L171" s="40"/>
      <c r="M171" s="186"/>
      <c r="N171" s="41"/>
      <c r="O171" s="41"/>
      <c r="P171" s="41"/>
      <c r="Q171" s="41"/>
      <c r="R171" s="41"/>
      <c r="S171" s="41"/>
      <c r="T171" s="69"/>
      <c r="AT171" s="23" t="s">
        <v>141</v>
      </c>
      <c r="AU171" s="23" t="s">
        <v>85</v>
      </c>
    </row>
    <row r="172" spans="2:51" s="11" customFormat="1" ht="13.5">
      <c r="B172" s="187"/>
      <c r="D172" s="183" t="s">
        <v>147</v>
      </c>
      <c r="E172" s="188" t="s">
        <v>5</v>
      </c>
      <c r="F172" s="189" t="s">
        <v>30</v>
      </c>
      <c r="H172" s="190">
        <v>10</v>
      </c>
      <c r="I172" s="191"/>
      <c r="L172" s="187"/>
      <c r="M172" s="192"/>
      <c r="N172" s="193"/>
      <c r="O172" s="193"/>
      <c r="P172" s="193"/>
      <c r="Q172" s="193"/>
      <c r="R172" s="193"/>
      <c r="S172" s="193"/>
      <c r="T172" s="194"/>
      <c r="AT172" s="188" t="s">
        <v>147</v>
      </c>
      <c r="AU172" s="188" t="s">
        <v>85</v>
      </c>
      <c r="AV172" s="11" t="s">
        <v>85</v>
      </c>
      <c r="AW172" s="11" t="s">
        <v>40</v>
      </c>
      <c r="AX172" s="11" t="s">
        <v>76</v>
      </c>
      <c r="AY172" s="188" t="s">
        <v>133</v>
      </c>
    </row>
    <row r="173" spans="2:51" s="12" customFormat="1" ht="13.5">
      <c r="B173" s="195"/>
      <c r="D173" s="183" t="s">
        <v>147</v>
      </c>
      <c r="E173" s="196" t="s">
        <v>5</v>
      </c>
      <c r="F173" s="197" t="s">
        <v>149</v>
      </c>
      <c r="H173" s="198">
        <v>10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147</v>
      </c>
      <c r="AU173" s="196" t="s">
        <v>85</v>
      </c>
      <c r="AV173" s="12" t="s">
        <v>132</v>
      </c>
      <c r="AW173" s="12" t="s">
        <v>40</v>
      </c>
      <c r="AX173" s="12" t="s">
        <v>25</v>
      </c>
      <c r="AY173" s="196" t="s">
        <v>133</v>
      </c>
    </row>
    <row r="174" spans="2:65" s="1" customFormat="1" ht="25.5" customHeight="1">
      <c r="B174" s="170"/>
      <c r="C174" s="171" t="s">
        <v>10</v>
      </c>
      <c r="D174" s="171" t="s">
        <v>134</v>
      </c>
      <c r="E174" s="172" t="s">
        <v>738</v>
      </c>
      <c r="F174" s="173" t="s">
        <v>739</v>
      </c>
      <c r="G174" s="174" t="s">
        <v>247</v>
      </c>
      <c r="H174" s="175">
        <v>5</v>
      </c>
      <c r="I174" s="176"/>
      <c r="J174" s="175">
        <f>ROUND(I174*H174,3)</f>
        <v>0</v>
      </c>
      <c r="K174" s="173" t="s">
        <v>138</v>
      </c>
      <c r="L174" s="40"/>
      <c r="M174" s="177" t="s">
        <v>5</v>
      </c>
      <c r="N174" s="178" t="s">
        <v>47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23" t="s">
        <v>132</v>
      </c>
      <c r="AT174" s="23" t="s">
        <v>134</v>
      </c>
      <c r="AU174" s="23" t="s">
        <v>85</v>
      </c>
      <c r="AY174" s="23" t="s">
        <v>133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25</v>
      </c>
      <c r="BK174" s="182">
        <f>ROUND(I174*H174,3)</f>
        <v>0</v>
      </c>
      <c r="BL174" s="23" t="s">
        <v>132</v>
      </c>
      <c r="BM174" s="23" t="s">
        <v>740</v>
      </c>
    </row>
    <row r="175" spans="2:47" s="1" customFormat="1" ht="27">
      <c r="B175" s="40"/>
      <c r="D175" s="183" t="s">
        <v>141</v>
      </c>
      <c r="F175" s="184" t="s">
        <v>741</v>
      </c>
      <c r="I175" s="185"/>
      <c r="L175" s="40"/>
      <c r="M175" s="186"/>
      <c r="N175" s="41"/>
      <c r="O175" s="41"/>
      <c r="P175" s="41"/>
      <c r="Q175" s="41"/>
      <c r="R175" s="41"/>
      <c r="S175" s="41"/>
      <c r="T175" s="69"/>
      <c r="AT175" s="23" t="s">
        <v>141</v>
      </c>
      <c r="AU175" s="23" t="s">
        <v>85</v>
      </c>
    </row>
    <row r="176" spans="2:51" s="11" customFormat="1" ht="13.5">
      <c r="B176" s="187"/>
      <c r="D176" s="183" t="s">
        <v>147</v>
      </c>
      <c r="E176" s="188" t="s">
        <v>5</v>
      </c>
      <c r="F176" s="189" t="s">
        <v>159</v>
      </c>
      <c r="H176" s="190">
        <v>5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8" t="s">
        <v>147</v>
      </c>
      <c r="AU176" s="188" t="s">
        <v>85</v>
      </c>
      <c r="AV176" s="11" t="s">
        <v>85</v>
      </c>
      <c r="AW176" s="11" t="s">
        <v>40</v>
      </c>
      <c r="AX176" s="11" t="s">
        <v>76</v>
      </c>
      <c r="AY176" s="188" t="s">
        <v>133</v>
      </c>
    </row>
    <row r="177" spans="2:51" s="12" customFormat="1" ht="13.5">
      <c r="B177" s="195"/>
      <c r="D177" s="183" t="s">
        <v>147</v>
      </c>
      <c r="E177" s="196" t="s">
        <v>5</v>
      </c>
      <c r="F177" s="197" t="s">
        <v>149</v>
      </c>
      <c r="H177" s="198">
        <v>5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147</v>
      </c>
      <c r="AU177" s="196" t="s">
        <v>85</v>
      </c>
      <c r="AV177" s="12" t="s">
        <v>132</v>
      </c>
      <c r="AW177" s="12" t="s">
        <v>40</v>
      </c>
      <c r="AX177" s="12" t="s">
        <v>25</v>
      </c>
      <c r="AY177" s="196" t="s">
        <v>133</v>
      </c>
    </row>
    <row r="178" spans="2:65" s="1" customFormat="1" ht="16.5" customHeight="1">
      <c r="B178" s="170"/>
      <c r="C178" s="171" t="s">
        <v>351</v>
      </c>
      <c r="D178" s="171" t="s">
        <v>134</v>
      </c>
      <c r="E178" s="172" t="s">
        <v>294</v>
      </c>
      <c r="F178" s="173" t="s">
        <v>295</v>
      </c>
      <c r="G178" s="174" t="s">
        <v>247</v>
      </c>
      <c r="H178" s="175">
        <v>1</v>
      </c>
      <c r="I178" s="176"/>
      <c r="J178" s="175">
        <f>ROUND(I178*H178,3)</f>
        <v>0</v>
      </c>
      <c r="K178" s="173" t="s">
        <v>138</v>
      </c>
      <c r="L178" s="40"/>
      <c r="M178" s="177" t="s">
        <v>5</v>
      </c>
      <c r="N178" s="178" t="s">
        <v>47</v>
      </c>
      <c r="O178" s="41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23" t="s">
        <v>132</v>
      </c>
      <c r="AT178" s="23" t="s">
        <v>134</v>
      </c>
      <c r="AU178" s="23" t="s">
        <v>85</v>
      </c>
      <c r="AY178" s="23" t="s">
        <v>133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25</v>
      </c>
      <c r="BK178" s="182">
        <f>ROUND(I178*H178,3)</f>
        <v>0</v>
      </c>
      <c r="BL178" s="23" t="s">
        <v>132</v>
      </c>
      <c r="BM178" s="23" t="s">
        <v>742</v>
      </c>
    </row>
    <row r="179" spans="2:47" s="1" customFormat="1" ht="27">
      <c r="B179" s="40"/>
      <c r="D179" s="183" t="s">
        <v>141</v>
      </c>
      <c r="F179" s="184" t="s">
        <v>297</v>
      </c>
      <c r="I179" s="185"/>
      <c r="L179" s="40"/>
      <c r="M179" s="186"/>
      <c r="N179" s="41"/>
      <c r="O179" s="41"/>
      <c r="P179" s="41"/>
      <c r="Q179" s="41"/>
      <c r="R179" s="41"/>
      <c r="S179" s="41"/>
      <c r="T179" s="69"/>
      <c r="AT179" s="23" t="s">
        <v>141</v>
      </c>
      <c r="AU179" s="23" t="s">
        <v>85</v>
      </c>
    </row>
    <row r="180" spans="2:51" s="11" customFormat="1" ht="13.5">
      <c r="B180" s="187"/>
      <c r="D180" s="183" t="s">
        <v>147</v>
      </c>
      <c r="E180" s="188" t="s">
        <v>5</v>
      </c>
      <c r="F180" s="189" t="s">
        <v>25</v>
      </c>
      <c r="H180" s="190">
        <v>1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147</v>
      </c>
      <c r="AU180" s="188" t="s">
        <v>85</v>
      </c>
      <c r="AV180" s="11" t="s">
        <v>85</v>
      </c>
      <c r="AW180" s="11" t="s">
        <v>40</v>
      </c>
      <c r="AX180" s="11" t="s">
        <v>76</v>
      </c>
      <c r="AY180" s="188" t="s">
        <v>133</v>
      </c>
    </row>
    <row r="181" spans="2:51" s="12" customFormat="1" ht="13.5">
      <c r="B181" s="195"/>
      <c r="D181" s="183" t="s">
        <v>147</v>
      </c>
      <c r="E181" s="196" t="s">
        <v>5</v>
      </c>
      <c r="F181" s="197" t="s">
        <v>149</v>
      </c>
      <c r="H181" s="198">
        <v>1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147</v>
      </c>
      <c r="AU181" s="196" t="s">
        <v>85</v>
      </c>
      <c r="AV181" s="12" t="s">
        <v>132</v>
      </c>
      <c r="AW181" s="12" t="s">
        <v>40</v>
      </c>
      <c r="AX181" s="12" t="s">
        <v>25</v>
      </c>
      <c r="AY181" s="196" t="s">
        <v>133</v>
      </c>
    </row>
    <row r="182" spans="2:65" s="1" customFormat="1" ht="16.5" customHeight="1">
      <c r="B182" s="170"/>
      <c r="C182" s="171" t="s">
        <v>357</v>
      </c>
      <c r="D182" s="171" t="s">
        <v>134</v>
      </c>
      <c r="E182" s="172" t="s">
        <v>743</v>
      </c>
      <c r="F182" s="173" t="s">
        <v>744</v>
      </c>
      <c r="G182" s="174" t="s">
        <v>247</v>
      </c>
      <c r="H182" s="175">
        <v>6</v>
      </c>
      <c r="I182" s="176"/>
      <c r="J182" s="175">
        <f>ROUND(I182*H182,3)</f>
        <v>0</v>
      </c>
      <c r="K182" s="173" t="s">
        <v>138</v>
      </c>
      <c r="L182" s="40"/>
      <c r="M182" s="177" t="s">
        <v>5</v>
      </c>
      <c r="N182" s="178" t="s">
        <v>47</v>
      </c>
      <c r="O182" s="41"/>
      <c r="P182" s="179">
        <f>O182*H182</f>
        <v>0</v>
      </c>
      <c r="Q182" s="179">
        <v>0</v>
      </c>
      <c r="R182" s="179">
        <f>Q182*H182</f>
        <v>0</v>
      </c>
      <c r="S182" s="179">
        <v>0</v>
      </c>
      <c r="T182" s="180">
        <f>S182*H182</f>
        <v>0</v>
      </c>
      <c r="AR182" s="23" t="s">
        <v>132</v>
      </c>
      <c r="AT182" s="23" t="s">
        <v>134</v>
      </c>
      <c r="AU182" s="23" t="s">
        <v>85</v>
      </c>
      <c r="AY182" s="23" t="s">
        <v>133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23" t="s">
        <v>25</v>
      </c>
      <c r="BK182" s="182">
        <f>ROUND(I182*H182,3)</f>
        <v>0</v>
      </c>
      <c r="BL182" s="23" t="s">
        <v>132</v>
      </c>
      <c r="BM182" s="23" t="s">
        <v>745</v>
      </c>
    </row>
    <row r="183" spans="2:47" s="1" customFormat="1" ht="27">
      <c r="B183" s="40"/>
      <c r="D183" s="183" t="s">
        <v>141</v>
      </c>
      <c r="F183" s="184" t="s">
        <v>746</v>
      </c>
      <c r="I183" s="185"/>
      <c r="L183" s="40"/>
      <c r="M183" s="186"/>
      <c r="N183" s="41"/>
      <c r="O183" s="41"/>
      <c r="P183" s="41"/>
      <c r="Q183" s="41"/>
      <c r="R183" s="41"/>
      <c r="S183" s="41"/>
      <c r="T183" s="69"/>
      <c r="AT183" s="23" t="s">
        <v>141</v>
      </c>
      <c r="AU183" s="23" t="s">
        <v>85</v>
      </c>
    </row>
    <row r="184" spans="2:51" s="11" customFormat="1" ht="13.5">
      <c r="B184" s="187"/>
      <c r="D184" s="183" t="s">
        <v>147</v>
      </c>
      <c r="E184" s="188" t="s">
        <v>5</v>
      </c>
      <c r="F184" s="189" t="s">
        <v>166</v>
      </c>
      <c r="H184" s="190">
        <v>6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147</v>
      </c>
      <c r="AU184" s="188" t="s">
        <v>85</v>
      </c>
      <c r="AV184" s="11" t="s">
        <v>85</v>
      </c>
      <c r="AW184" s="11" t="s">
        <v>40</v>
      </c>
      <c r="AX184" s="11" t="s">
        <v>76</v>
      </c>
      <c r="AY184" s="188" t="s">
        <v>133</v>
      </c>
    </row>
    <row r="185" spans="2:51" s="12" customFormat="1" ht="13.5">
      <c r="B185" s="195"/>
      <c r="D185" s="183" t="s">
        <v>147</v>
      </c>
      <c r="E185" s="196" t="s">
        <v>5</v>
      </c>
      <c r="F185" s="197" t="s">
        <v>149</v>
      </c>
      <c r="H185" s="198">
        <v>6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147</v>
      </c>
      <c r="AU185" s="196" t="s">
        <v>85</v>
      </c>
      <c r="AV185" s="12" t="s">
        <v>132</v>
      </c>
      <c r="AW185" s="12" t="s">
        <v>40</v>
      </c>
      <c r="AX185" s="12" t="s">
        <v>25</v>
      </c>
      <c r="AY185" s="196" t="s">
        <v>133</v>
      </c>
    </row>
    <row r="186" spans="2:65" s="1" customFormat="1" ht="16.5" customHeight="1">
      <c r="B186" s="170"/>
      <c r="C186" s="171" t="s">
        <v>364</v>
      </c>
      <c r="D186" s="171" t="s">
        <v>134</v>
      </c>
      <c r="E186" s="172" t="s">
        <v>587</v>
      </c>
      <c r="F186" s="173" t="s">
        <v>588</v>
      </c>
      <c r="G186" s="174" t="s">
        <v>247</v>
      </c>
      <c r="H186" s="175">
        <v>10</v>
      </c>
      <c r="I186" s="176"/>
      <c r="J186" s="175">
        <f>ROUND(I186*H186,3)</f>
        <v>0</v>
      </c>
      <c r="K186" s="173" t="s">
        <v>138</v>
      </c>
      <c r="L186" s="40"/>
      <c r="M186" s="177" t="s">
        <v>5</v>
      </c>
      <c r="N186" s="178" t="s">
        <v>47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132</v>
      </c>
      <c r="AT186" s="23" t="s">
        <v>134</v>
      </c>
      <c r="AU186" s="23" t="s">
        <v>85</v>
      </c>
      <c r="AY186" s="23" t="s">
        <v>133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25</v>
      </c>
      <c r="BK186" s="182">
        <f>ROUND(I186*H186,3)</f>
        <v>0</v>
      </c>
      <c r="BL186" s="23" t="s">
        <v>132</v>
      </c>
      <c r="BM186" s="23" t="s">
        <v>589</v>
      </c>
    </row>
    <row r="187" spans="2:47" s="1" customFormat="1" ht="27">
      <c r="B187" s="40"/>
      <c r="D187" s="183" t="s">
        <v>141</v>
      </c>
      <c r="F187" s="184" t="s">
        <v>590</v>
      </c>
      <c r="I187" s="185"/>
      <c r="L187" s="40"/>
      <c r="M187" s="186"/>
      <c r="N187" s="41"/>
      <c r="O187" s="41"/>
      <c r="P187" s="41"/>
      <c r="Q187" s="41"/>
      <c r="R187" s="41"/>
      <c r="S187" s="41"/>
      <c r="T187" s="69"/>
      <c r="AT187" s="23" t="s">
        <v>141</v>
      </c>
      <c r="AU187" s="23" t="s">
        <v>85</v>
      </c>
    </row>
    <row r="188" spans="2:51" s="11" customFormat="1" ht="13.5">
      <c r="B188" s="187"/>
      <c r="D188" s="183" t="s">
        <v>147</v>
      </c>
      <c r="E188" s="188" t="s">
        <v>5</v>
      </c>
      <c r="F188" s="189" t="s">
        <v>30</v>
      </c>
      <c r="H188" s="190">
        <v>10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8" t="s">
        <v>147</v>
      </c>
      <c r="AU188" s="188" t="s">
        <v>85</v>
      </c>
      <c r="AV188" s="11" t="s">
        <v>85</v>
      </c>
      <c r="AW188" s="11" t="s">
        <v>40</v>
      </c>
      <c r="AX188" s="11" t="s">
        <v>76</v>
      </c>
      <c r="AY188" s="188" t="s">
        <v>133</v>
      </c>
    </row>
    <row r="189" spans="2:51" s="12" customFormat="1" ht="13.5">
      <c r="B189" s="195"/>
      <c r="D189" s="183" t="s">
        <v>147</v>
      </c>
      <c r="E189" s="196" t="s">
        <v>5</v>
      </c>
      <c r="F189" s="197" t="s">
        <v>149</v>
      </c>
      <c r="H189" s="198">
        <v>10</v>
      </c>
      <c r="I189" s="199"/>
      <c r="L189" s="195"/>
      <c r="M189" s="200"/>
      <c r="N189" s="201"/>
      <c r="O189" s="201"/>
      <c r="P189" s="201"/>
      <c r="Q189" s="201"/>
      <c r="R189" s="201"/>
      <c r="S189" s="201"/>
      <c r="T189" s="202"/>
      <c r="AT189" s="196" t="s">
        <v>147</v>
      </c>
      <c r="AU189" s="196" t="s">
        <v>85</v>
      </c>
      <c r="AV189" s="12" t="s">
        <v>132</v>
      </c>
      <c r="AW189" s="12" t="s">
        <v>40</v>
      </c>
      <c r="AX189" s="12" t="s">
        <v>25</v>
      </c>
      <c r="AY189" s="196" t="s">
        <v>133</v>
      </c>
    </row>
    <row r="190" spans="2:65" s="1" customFormat="1" ht="16.5" customHeight="1">
      <c r="B190" s="170"/>
      <c r="C190" s="171" t="s">
        <v>370</v>
      </c>
      <c r="D190" s="171" t="s">
        <v>134</v>
      </c>
      <c r="E190" s="172" t="s">
        <v>747</v>
      </c>
      <c r="F190" s="173" t="s">
        <v>748</v>
      </c>
      <c r="G190" s="174" t="s">
        <v>247</v>
      </c>
      <c r="H190" s="175">
        <v>5</v>
      </c>
      <c r="I190" s="176"/>
      <c r="J190" s="175">
        <f>ROUND(I190*H190,3)</f>
        <v>0</v>
      </c>
      <c r="K190" s="173" t="s">
        <v>138</v>
      </c>
      <c r="L190" s="40"/>
      <c r="M190" s="177" t="s">
        <v>5</v>
      </c>
      <c r="N190" s="178" t="s">
        <v>47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132</v>
      </c>
      <c r="AT190" s="23" t="s">
        <v>134</v>
      </c>
      <c r="AU190" s="23" t="s">
        <v>85</v>
      </c>
      <c r="AY190" s="23" t="s">
        <v>133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25</v>
      </c>
      <c r="BK190" s="182">
        <f>ROUND(I190*H190,3)</f>
        <v>0</v>
      </c>
      <c r="BL190" s="23" t="s">
        <v>132</v>
      </c>
      <c r="BM190" s="23" t="s">
        <v>749</v>
      </c>
    </row>
    <row r="191" spans="2:47" s="1" customFormat="1" ht="27">
      <c r="B191" s="40"/>
      <c r="D191" s="183" t="s">
        <v>141</v>
      </c>
      <c r="F191" s="184" t="s">
        <v>750</v>
      </c>
      <c r="I191" s="185"/>
      <c r="L191" s="40"/>
      <c r="M191" s="186"/>
      <c r="N191" s="41"/>
      <c r="O191" s="41"/>
      <c r="P191" s="41"/>
      <c r="Q191" s="41"/>
      <c r="R191" s="41"/>
      <c r="S191" s="41"/>
      <c r="T191" s="69"/>
      <c r="AT191" s="23" t="s">
        <v>141</v>
      </c>
      <c r="AU191" s="23" t="s">
        <v>85</v>
      </c>
    </row>
    <row r="192" spans="2:51" s="11" customFormat="1" ht="13.5">
      <c r="B192" s="187"/>
      <c r="D192" s="183" t="s">
        <v>147</v>
      </c>
      <c r="E192" s="188" t="s">
        <v>5</v>
      </c>
      <c r="F192" s="189" t="s">
        <v>159</v>
      </c>
      <c r="H192" s="190">
        <v>5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147</v>
      </c>
      <c r="AU192" s="188" t="s">
        <v>85</v>
      </c>
      <c r="AV192" s="11" t="s">
        <v>85</v>
      </c>
      <c r="AW192" s="11" t="s">
        <v>40</v>
      </c>
      <c r="AX192" s="11" t="s">
        <v>76</v>
      </c>
      <c r="AY192" s="188" t="s">
        <v>133</v>
      </c>
    </row>
    <row r="193" spans="2:51" s="12" customFormat="1" ht="13.5">
      <c r="B193" s="195"/>
      <c r="D193" s="183" t="s">
        <v>147</v>
      </c>
      <c r="E193" s="196" t="s">
        <v>5</v>
      </c>
      <c r="F193" s="197" t="s">
        <v>149</v>
      </c>
      <c r="H193" s="198">
        <v>5</v>
      </c>
      <c r="I193" s="199"/>
      <c r="L193" s="195"/>
      <c r="M193" s="200"/>
      <c r="N193" s="201"/>
      <c r="O193" s="201"/>
      <c r="P193" s="201"/>
      <c r="Q193" s="201"/>
      <c r="R193" s="201"/>
      <c r="S193" s="201"/>
      <c r="T193" s="202"/>
      <c r="AT193" s="196" t="s">
        <v>147</v>
      </c>
      <c r="AU193" s="196" t="s">
        <v>85</v>
      </c>
      <c r="AV193" s="12" t="s">
        <v>132</v>
      </c>
      <c r="AW193" s="12" t="s">
        <v>40</v>
      </c>
      <c r="AX193" s="12" t="s">
        <v>25</v>
      </c>
      <c r="AY193" s="196" t="s">
        <v>133</v>
      </c>
    </row>
    <row r="194" spans="2:65" s="1" customFormat="1" ht="25.5" customHeight="1">
      <c r="B194" s="170"/>
      <c r="C194" s="171" t="s">
        <v>376</v>
      </c>
      <c r="D194" s="171" t="s">
        <v>134</v>
      </c>
      <c r="E194" s="172" t="s">
        <v>298</v>
      </c>
      <c r="F194" s="173" t="s">
        <v>299</v>
      </c>
      <c r="G194" s="174" t="s">
        <v>236</v>
      </c>
      <c r="H194" s="175">
        <v>600</v>
      </c>
      <c r="I194" s="176"/>
      <c r="J194" s="175">
        <f>ROUND(I194*H194,3)</f>
        <v>0</v>
      </c>
      <c r="K194" s="173" t="s">
        <v>138</v>
      </c>
      <c r="L194" s="40"/>
      <c r="M194" s="177" t="s">
        <v>5</v>
      </c>
      <c r="N194" s="178" t="s">
        <v>47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AR194" s="23" t="s">
        <v>132</v>
      </c>
      <c r="AT194" s="23" t="s">
        <v>134</v>
      </c>
      <c r="AU194" s="23" t="s">
        <v>85</v>
      </c>
      <c r="AY194" s="23" t="s">
        <v>133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25</v>
      </c>
      <c r="BK194" s="182">
        <f>ROUND(I194*H194,3)</f>
        <v>0</v>
      </c>
      <c r="BL194" s="23" t="s">
        <v>132</v>
      </c>
      <c r="BM194" s="23" t="s">
        <v>591</v>
      </c>
    </row>
    <row r="195" spans="2:47" s="1" customFormat="1" ht="13.5">
      <c r="B195" s="40"/>
      <c r="D195" s="183" t="s">
        <v>141</v>
      </c>
      <c r="F195" s="184" t="s">
        <v>301</v>
      </c>
      <c r="I195" s="185"/>
      <c r="L195" s="40"/>
      <c r="M195" s="186"/>
      <c r="N195" s="41"/>
      <c r="O195" s="41"/>
      <c r="P195" s="41"/>
      <c r="Q195" s="41"/>
      <c r="R195" s="41"/>
      <c r="S195" s="41"/>
      <c r="T195" s="69"/>
      <c r="AT195" s="23" t="s">
        <v>141</v>
      </c>
      <c r="AU195" s="23" t="s">
        <v>85</v>
      </c>
    </row>
    <row r="196" spans="2:51" s="11" customFormat="1" ht="13.5">
      <c r="B196" s="187"/>
      <c r="D196" s="183" t="s">
        <v>147</v>
      </c>
      <c r="E196" s="188" t="s">
        <v>5</v>
      </c>
      <c r="F196" s="189" t="s">
        <v>302</v>
      </c>
      <c r="H196" s="190">
        <v>600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147</v>
      </c>
      <c r="AU196" s="188" t="s">
        <v>85</v>
      </c>
      <c r="AV196" s="11" t="s">
        <v>85</v>
      </c>
      <c r="AW196" s="11" t="s">
        <v>40</v>
      </c>
      <c r="AX196" s="11" t="s">
        <v>76</v>
      </c>
      <c r="AY196" s="188" t="s">
        <v>133</v>
      </c>
    </row>
    <row r="197" spans="2:51" s="12" customFormat="1" ht="13.5">
      <c r="B197" s="195"/>
      <c r="D197" s="183" t="s">
        <v>147</v>
      </c>
      <c r="E197" s="196" t="s">
        <v>5</v>
      </c>
      <c r="F197" s="197" t="s">
        <v>149</v>
      </c>
      <c r="H197" s="198">
        <v>600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147</v>
      </c>
      <c r="AU197" s="196" t="s">
        <v>85</v>
      </c>
      <c r="AV197" s="12" t="s">
        <v>132</v>
      </c>
      <c r="AW197" s="12" t="s">
        <v>40</v>
      </c>
      <c r="AX197" s="12" t="s">
        <v>25</v>
      </c>
      <c r="AY197" s="196" t="s">
        <v>133</v>
      </c>
    </row>
    <row r="198" spans="2:65" s="1" customFormat="1" ht="16.5" customHeight="1">
      <c r="B198" s="170"/>
      <c r="C198" s="171" t="s">
        <v>383</v>
      </c>
      <c r="D198" s="171" t="s">
        <v>134</v>
      </c>
      <c r="E198" s="172" t="s">
        <v>303</v>
      </c>
      <c r="F198" s="173" t="s">
        <v>304</v>
      </c>
      <c r="G198" s="174" t="s">
        <v>260</v>
      </c>
      <c r="H198" s="175">
        <v>389.142</v>
      </c>
      <c r="I198" s="176"/>
      <c r="J198" s="175">
        <f>ROUND(I198*H198,3)</f>
        <v>0</v>
      </c>
      <c r="K198" s="173" t="s">
        <v>138</v>
      </c>
      <c r="L198" s="40"/>
      <c r="M198" s="177" t="s">
        <v>5</v>
      </c>
      <c r="N198" s="178" t="s">
        <v>47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132</v>
      </c>
      <c r="AT198" s="23" t="s">
        <v>134</v>
      </c>
      <c r="AU198" s="23" t="s">
        <v>85</v>
      </c>
      <c r="AY198" s="23" t="s">
        <v>133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25</v>
      </c>
      <c r="BK198" s="182">
        <f>ROUND(I198*H198,3)</f>
        <v>0</v>
      </c>
      <c r="BL198" s="23" t="s">
        <v>132</v>
      </c>
      <c r="BM198" s="23" t="s">
        <v>593</v>
      </c>
    </row>
    <row r="199" spans="2:47" s="1" customFormat="1" ht="40.5">
      <c r="B199" s="40"/>
      <c r="D199" s="183" t="s">
        <v>141</v>
      </c>
      <c r="F199" s="184" t="s">
        <v>306</v>
      </c>
      <c r="I199" s="185"/>
      <c r="L199" s="40"/>
      <c r="M199" s="186"/>
      <c r="N199" s="41"/>
      <c r="O199" s="41"/>
      <c r="P199" s="41"/>
      <c r="Q199" s="41"/>
      <c r="R199" s="41"/>
      <c r="S199" s="41"/>
      <c r="T199" s="69"/>
      <c r="AT199" s="23" t="s">
        <v>141</v>
      </c>
      <c r="AU199" s="23" t="s">
        <v>85</v>
      </c>
    </row>
    <row r="200" spans="2:51" s="13" customFormat="1" ht="13.5">
      <c r="B200" s="208"/>
      <c r="D200" s="183" t="s">
        <v>147</v>
      </c>
      <c r="E200" s="209" t="s">
        <v>5</v>
      </c>
      <c r="F200" s="210" t="s">
        <v>307</v>
      </c>
      <c r="H200" s="209" t="s">
        <v>5</v>
      </c>
      <c r="I200" s="211"/>
      <c r="L200" s="208"/>
      <c r="M200" s="212"/>
      <c r="N200" s="213"/>
      <c r="O200" s="213"/>
      <c r="P200" s="213"/>
      <c r="Q200" s="213"/>
      <c r="R200" s="213"/>
      <c r="S200" s="213"/>
      <c r="T200" s="214"/>
      <c r="AT200" s="209" t="s">
        <v>147</v>
      </c>
      <c r="AU200" s="209" t="s">
        <v>85</v>
      </c>
      <c r="AV200" s="13" t="s">
        <v>25</v>
      </c>
      <c r="AW200" s="13" t="s">
        <v>40</v>
      </c>
      <c r="AX200" s="13" t="s">
        <v>76</v>
      </c>
      <c r="AY200" s="209" t="s">
        <v>133</v>
      </c>
    </row>
    <row r="201" spans="2:51" s="13" customFormat="1" ht="13.5">
      <c r="B201" s="208"/>
      <c r="D201" s="183" t="s">
        <v>147</v>
      </c>
      <c r="E201" s="209" t="s">
        <v>5</v>
      </c>
      <c r="F201" s="210" t="s">
        <v>308</v>
      </c>
      <c r="H201" s="209" t="s">
        <v>5</v>
      </c>
      <c r="I201" s="211"/>
      <c r="L201" s="208"/>
      <c r="M201" s="212"/>
      <c r="N201" s="213"/>
      <c r="O201" s="213"/>
      <c r="P201" s="213"/>
      <c r="Q201" s="213"/>
      <c r="R201" s="213"/>
      <c r="S201" s="213"/>
      <c r="T201" s="214"/>
      <c r="AT201" s="209" t="s">
        <v>147</v>
      </c>
      <c r="AU201" s="209" t="s">
        <v>85</v>
      </c>
      <c r="AV201" s="13" t="s">
        <v>25</v>
      </c>
      <c r="AW201" s="13" t="s">
        <v>40</v>
      </c>
      <c r="AX201" s="13" t="s">
        <v>76</v>
      </c>
      <c r="AY201" s="209" t="s">
        <v>133</v>
      </c>
    </row>
    <row r="202" spans="2:51" s="11" customFormat="1" ht="13.5">
      <c r="B202" s="187"/>
      <c r="D202" s="183" t="s">
        <v>147</v>
      </c>
      <c r="E202" s="188" t="s">
        <v>5</v>
      </c>
      <c r="F202" s="189" t="s">
        <v>751</v>
      </c>
      <c r="H202" s="190">
        <v>4.004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147</v>
      </c>
      <c r="AU202" s="188" t="s">
        <v>85</v>
      </c>
      <c r="AV202" s="11" t="s">
        <v>85</v>
      </c>
      <c r="AW202" s="11" t="s">
        <v>40</v>
      </c>
      <c r="AX202" s="11" t="s">
        <v>76</v>
      </c>
      <c r="AY202" s="188" t="s">
        <v>133</v>
      </c>
    </row>
    <row r="203" spans="2:51" s="11" customFormat="1" ht="13.5">
      <c r="B203" s="187"/>
      <c r="D203" s="183" t="s">
        <v>147</v>
      </c>
      <c r="E203" s="188" t="s">
        <v>5</v>
      </c>
      <c r="F203" s="189" t="s">
        <v>752</v>
      </c>
      <c r="H203" s="190">
        <v>385.138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147</v>
      </c>
      <c r="AU203" s="188" t="s">
        <v>85</v>
      </c>
      <c r="AV203" s="11" t="s">
        <v>85</v>
      </c>
      <c r="AW203" s="11" t="s">
        <v>40</v>
      </c>
      <c r="AX203" s="11" t="s">
        <v>76</v>
      </c>
      <c r="AY203" s="188" t="s">
        <v>133</v>
      </c>
    </row>
    <row r="204" spans="2:51" s="12" customFormat="1" ht="13.5">
      <c r="B204" s="195"/>
      <c r="D204" s="183" t="s">
        <v>147</v>
      </c>
      <c r="E204" s="196" t="s">
        <v>5</v>
      </c>
      <c r="F204" s="197" t="s">
        <v>149</v>
      </c>
      <c r="H204" s="198">
        <v>389.142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147</v>
      </c>
      <c r="AU204" s="196" t="s">
        <v>85</v>
      </c>
      <c r="AV204" s="12" t="s">
        <v>132</v>
      </c>
      <c r="AW204" s="12" t="s">
        <v>40</v>
      </c>
      <c r="AX204" s="12" t="s">
        <v>25</v>
      </c>
      <c r="AY204" s="196" t="s">
        <v>133</v>
      </c>
    </row>
    <row r="205" spans="2:65" s="1" customFormat="1" ht="16.5" customHeight="1">
      <c r="B205" s="170"/>
      <c r="C205" s="171" t="s">
        <v>388</v>
      </c>
      <c r="D205" s="171" t="s">
        <v>134</v>
      </c>
      <c r="E205" s="172" t="s">
        <v>311</v>
      </c>
      <c r="F205" s="173" t="s">
        <v>312</v>
      </c>
      <c r="G205" s="174" t="s">
        <v>260</v>
      </c>
      <c r="H205" s="175">
        <v>627.177</v>
      </c>
      <c r="I205" s="176"/>
      <c r="J205" s="175">
        <f>ROUND(I205*H205,3)</f>
        <v>0</v>
      </c>
      <c r="K205" s="173" t="s">
        <v>138</v>
      </c>
      <c r="L205" s="40"/>
      <c r="M205" s="177" t="s">
        <v>5</v>
      </c>
      <c r="N205" s="178" t="s">
        <v>47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</v>
      </c>
      <c r="T205" s="180">
        <f>S205*H205</f>
        <v>0</v>
      </c>
      <c r="AR205" s="23" t="s">
        <v>132</v>
      </c>
      <c r="AT205" s="23" t="s">
        <v>134</v>
      </c>
      <c r="AU205" s="23" t="s">
        <v>85</v>
      </c>
      <c r="AY205" s="23" t="s">
        <v>133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25</v>
      </c>
      <c r="BK205" s="182">
        <f>ROUND(I205*H205,3)</f>
        <v>0</v>
      </c>
      <c r="BL205" s="23" t="s">
        <v>132</v>
      </c>
      <c r="BM205" s="23" t="s">
        <v>596</v>
      </c>
    </row>
    <row r="206" spans="2:51" s="11" customFormat="1" ht="13.5">
      <c r="B206" s="187"/>
      <c r="D206" s="183" t="s">
        <v>147</v>
      </c>
      <c r="E206" s="188" t="s">
        <v>5</v>
      </c>
      <c r="F206" s="189" t="s">
        <v>753</v>
      </c>
      <c r="H206" s="190">
        <v>627.177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147</v>
      </c>
      <c r="AU206" s="188" t="s">
        <v>85</v>
      </c>
      <c r="AV206" s="11" t="s">
        <v>85</v>
      </c>
      <c r="AW206" s="11" t="s">
        <v>40</v>
      </c>
      <c r="AX206" s="11" t="s">
        <v>76</v>
      </c>
      <c r="AY206" s="188" t="s">
        <v>133</v>
      </c>
    </row>
    <row r="207" spans="2:51" s="12" customFormat="1" ht="13.5">
      <c r="B207" s="195"/>
      <c r="D207" s="183" t="s">
        <v>147</v>
      </c>
      <c r="E207" s="196" t="s">
        <v>5</v>
      </c>
      <c r="F207" s="197" t="s">
        <v>149</v>
      </c>
      <c r="H207" s="198">
        <v>627.177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147</v>
      </c>
      <c r="AU207" s="196" t="s">
        <v>85</v>
      </c>
      <c r="AV207" s="12" t="s">
        <v>132</v>
      </c>
      <c r="AW207" s="12" t="s">
        <v>40</v>
      </c>
      <c r="AX207" s="12" t="s">
        <v>25</v>
      </c>
      <c r="AY207" s="196" t="s">
        <v>133</v>
      </c>
    </row>
    <row r="208" spans="2:65" s="1" customFormat="1" ht="25.5" customHeight="1">
      <c r="B208" s="170"/>
      <c r="C208" s="171" t="s">
        <v>393</v>
      </c>
      <c r="D208" s="171" t="s">
        <v>134</v>
      </c>
      <c r="E208" s="172" t="s">
        <v>317</v>
      </c>
      <c r="F208" s="173" t="s">
        <v>318</v>
      </c>
      <c r="G208" s="174" t="s">
        <v>260</v>
      </c>
      <c r="H208" s="175">
        <v>3135.885</v>
      </c>
      <c r="I208" s="176"/>
      <c r="J208" s="175">
        <f>ROUND(I208*H208,3)</f>
        <v>0</v>
      </c>
      <c r="K208" s="173" t="s">
        <v>138</v>
      </c>
      <c r="L208" s="40"/>
      <c r="M208" s="177" t="s">
        <v>5</v>
      </c>
      <c r="N208" s="178" t="s">
        <v>47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132</v>
      </c>
      <c r="AT208" s="23" t="s">
        <v>134</v>
      </c>
      <c r="AU208" s="23" t="s">
        <v>85</v>
      </c>
      <c r="AY208" s="23" t="s">
        <v>133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25</v>
      </c>
      <c r="BK208" s="182">
        <f>ROUND(I208*H208,3)</f>
        <v>0</v>
      </c>
      <c r="BL208" s="23" t="s">
        <v>132</v>
      </c>
      <c r="BM208" s="23" t="s">
        <v>598</v>
      </c>
    </row>
    <row r="209" spans="2:51" s="11" customFormat="1" ht="13.5">
      <c r="B209" s="187"/>
      <c r="D209" s="183" t="s">
        <v>147</v>
      </c>
      <c r="E209" s="188" t="s">
        <v>5</v>
      </c>
      <c r="F209" s="189" t="s">
        <v>754</v>
      </c>
      <c r="H209" s="190">
        <v>3135.885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8" t="s">
        <v>147</v>
      </c>
      <c r="AU209" s="188" t="s">
        <v>85</v>
      </c>
      <c r="AV209" s="11" t="s">
        <v>85</v>
      </c>
      <c r="AW209" s="11" t="s">
        <v>40</v>
      </c>
      <c r="AX209" s="11" t="s">
        <v>76</v>
      </c>
      <c r="AY209" s="188" t="s">
        <v>133</v>
      </c>
    </row>
    <row r="210" spans="2:51" s="12" customFormat="1" ht="13.5">
      <c r="B210" s="195"/>
      <c r="D210" s="183" t="s">
        <v>147</v>
      </c>
      <c r="E210" s="196" t="s">
        <v>5</v>
      </c>
      <c r="F210" s="197" t="s">
        <v>149</v>
      </c>
      <c r="H210" s="198">
        <v>3135.885</v>
      </c>
      <c r="I210" s="199"/>
      <c r="L210" s="195"/>
      <c r="M210" s="200"/>
      <c r="N210" s="201"/>
      <c r="O210" s="201"/>
      <c r="P210" s="201"/>
      <c r="Q210" s="201"/>
      <c r="R210" s="201"/>
      <c r="S210" s="201"/>
      <c r="T210" s="202"/>
      <c r="AT210" s="196" t="s">
        <v>147</v>
      </c>
      <c r="AU210" s="196" t="s">
        <v>85</v>
      </c>
      <c r="AV210" s="12" t="s">
        <v>132</v>
      </c>
      <c r="AW210" s="12" t="s">
        <v>40</v>
      </c>
      <c r="AX210" s="12" t="s">
        <v>25</v>
      </c>
      <c r="AY210" s="196" t="s">
        <v>133</v>
      </c>
    </row>
    <row r="211" spans="2:65" s="1" customFormat="1" ht="16.5" customHeight="1">
      <c r="B211" s="170"/>
      <c r="C211" s="171" t="s">
        <v>398</v>
      </c>
      <c r="D211" s="171" t="s">
        <v>134</v>
      </c>
      <c r="E211" s="172" t="s">
        <v>323</v>
      </c>
      <c r="F211" s="173" t="s">
        <v>324</v>
      </c>
      <c r="G211" s="174" t="s">
        <v>260</v>
      </c>
      <c r="H211" s="175">
        <v>194.571</v>
      </c>
      <c r="I211" s="176"/>
      <c r="J211" s="175">
        <f>ROUND(I211*H211,3)</f>
        <v>0</v>
      </c>
      <c r="K211" s="173" t="s">
        <v>138</v>
      </c>
      <c r="L211" s="40"/>
      <c r="M211" s="177" t="s">
        <v>5</v>
      </c>
      <c r="N211" s="178" t="s">
        <v>47</v>
      </c>
      <c r="O211" s="41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23" t="s">
        <v>132</v>
      </c>
      <c r="AT211" s="23" t="s">
        <v>134</v>
      </c>
      <c r="AU211" s="23" t="s">
        <v>85</v>
      </c>
      <c r="AY211" s="23" t="s">
        <v>133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3" t="s">
        <v>25</v>
      </c>
      <c r="BK211" s="182">
        <f>ROUND(I211*H211,3)</f>
        <v>0</v>
      </c>
      <c r="BL211" s="23" t="s">
        <v>132</v>
      </c>
      <c r="BM211" s="23" t="s">
        <v>600</v>
      </c>
    </row>
    <row r="212" spans="2:47" s="1" customFormat="1" ht="27">
      <c r="B212" s="40"/>
      <c r="D212" s="183" t="s">
        <v>141</v>
      </c>
      <c r="F212" s="184" t="s">
        <v>326</v>
      </c>
      <c r="I212" s="185"/>
      <c r="L212" s="40"/>
      <c r="M212" s="186"/>
      <c r="N212" s="41"/>
      <c r="O212" s="41"/>
      <c r="P212" s="41"/>
      <c r="Q212" s="41"/>
      <c r="R212" s="41"/>
      <c r="S212" s="41"/>
      <c r="T212" s="69"/>
      <c r="AT212" s="23" t="s">
        <v>141</v>
      </c>
      <c r="AU212" s="23" t="s">
        <v>85</v>
      </c>
    </row>
    <row r="213" spans="2:51" s="13" customFormat="1" ht="13.5">
      <c r="B213" s="208"/>
      <c r="D213" s="183" t="s">
        <v>147</v>
      </c>
      <c r="E213" s="209" t="s">
        <v>5</v>
      </c>
      <c r="F213" s="210" t="s">
        <v>307</v>
      </c>
      <c r="H213" s="209" t="s">
        <v>5</v>
      </c>
      <c r="I213" s="211"/>
      <c r="L213" s="208"/>
      <c r="M213" s="212"/>
      <c r="N213" s="213"/>
      <c r="O213" s="213"/>
      <c r="P213" s="213"/>
      <c r="Q213" s="213"/>
      <c r="R213" s="213"/>
      <c r="S213" s="213"/>
      <c r="T213" s="214"/>
      <c r="AT213" s="209" t="s">
        <v>147</v>
      </c>
      <c r="AU213" s="209" t="s">
        <v>85</v>
      </c>
      <c r="AV213" s="13" t="s">
        <v>25</v>
      </c>
      <c r="AW213" s="13" t="s">
        <v>40</v>
      </c>
      <c r="AX213" s="13" t="s">
        <v>76</v>
      </c>
      <c r="AY213" s="209" t="s">
        <v>133</v>
      </c>
    </row>
    <row r="214" spans="2:51" s="13" customFormat="1" ht="13.5">
      <c r="B214" s="208"/>
      <c r="D214" s="183" t="s">
        <v>147</v>
      </c>
      <c r="E214" s="209" t="s">
        <v>5</v>
      </c>
      <c r="F214" s="210" t="s">
        <v>308</v>
      </c>
      <c r="H214" s="209" t="s">
        <v>5</v>
      </c>
      <c r="I214" s="211"/>
      <c r="L214" s="208"/>
      <c r="M214" s="212"/>
      <c r="N214" s="213"/>
      <c r="O214" s="213"/>
      <c r="P214" s="213"/>
      <c r="Q214" s="213"/>
      <c r="R214" s="213"/>
      <c r="S214" s="213"/>
      <c r="T214" s="214"/>
      <c r="AT214" s="209" t="s">
        <v>147</v>
      </c>
      <c r="AU214" s="209" t="s">
        <v>85</v>
      </c>
      <c r="AV214" s="13" t="s">
        <v>25</v>
      </c>
      <c r="AW214" s="13" t="s">
        <v>40</v>
      </c>
      <c r="AX214" s="13" t="s">
        <v>76</v>
      </c>
      <c r="AY214" s="209" t="s">
        <v>133</v>
      </c>
    </row>
    <row r="215" spans="2:51" s="11" customFormat="1" ht="13.5">
      <c r="B215" s="187"/>
      <c r="D215" s="183" t="s">
        <v>147</v>
      </c>
      <c r="E215" s="188" t="s">
        <v>5</v>
      </c>
      <c r="F215" s="189" t="s">
        <v>755</v>
      </c>
      <c r="H215" s="190">
        <v>2.002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85</v>
      </c>
      <c r="AV215" s="11" t="s">
        <v>85</v>
      </c>
      <c r="AW215" s="11" t="s">
        <v>40</v>
      </c>
      <c r="AX215" s="11" t="s">
        <v>76</v>
      </c>
      <c r="AY215" s="188" t="s">
        <v>133</v>
      </c>
    </row>
    <row r="216" spans="2:51" s="11" customFormat="1" ht="13.5">
      <c r="B216" s="187"/>
      <c r="D216" s="183" t="s">
        <v>147</v>
      </c>
      <c r="E216" s="188" t="s">
        <v>5</v>
      </c>
      <c r="F216" s="189" t="s">
        <v>756</v>
      </c>
      <c r="H216" s="190">
        <v>192.569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147</v>
      </c>
      <c r="AU216" s="188" t="s">
        <v>85</v>
      </c>
      <c r="AV216" s="11" t="s">
        <v>85</v>
      </c>
      <c r="AW216" s="11" t="s">
        <v>40</v>
      </c>
      <c r="AX216" s="11" t="s">
        <v>76</v>
      </c>
      <c r="AY216" s="188" t="s">
        <v>133</v>
      </c>
    </row>
    <row r="217" spans="2:51" s="12" customFormat="1" ht="13.5">
      <c r="B217" s="195"/>
      <c r="D217" s="183" t="s">
        <v>147</v>
      </c>
      <c r="E217" s="196" t="s">
        <v>5</v>
      </c>
      <c r="F217" s="197" t="s">
        <v>149</v>
      </c>
      <c r="H217" s="198">
        <v>194.571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147</v>
      </c>
      <c r="AU217" s="196" t="s">
        <v>85</v>
      </c>
      <c r="AV217" s="12" t="s">
        <v>132</v>
      </c>
      <c r="AW217" s="12" t="s">
        <v>40</v>
      </c>
      <c r="AX217" s="12" t="s">
        <v>25</v>
      </c>
      <c r="AY217" s="196" t="s">
        <v>133</v>
      </c>
    </row>
    <row r="218" spans="2:65" s="1" customFormat="1" ht="16.5" customHeight="1">
      <c r="B218" s="170"/>
      <c r="C218" s="171" t="s">
        <v>404</v>
      </c>
      <c r="D218" s="171" t="s">
        <v>134</v>
      </c>
      <c r="E218" s="172" t="s">
        <v>342</v>
      </c>
      <c r="F218" s="173" t="s">
        <v>343</v>
      </c>
      <c r="G218" s="174" t="s">
        <v>260</v>
      </c>
      <c r="H218" s="175">
        <v>2.002</v>
      </c>
      <c r="I218" s="176"/>
      <c r="J218" s="175">
        <f>ROUND(I218*H218,3)</f>
        <v>0</v>
      </c>
      <c r="K218" s="173" t="s">
        <v>138</v>
      </c>
      <c r="L218" s="40"/>
      <c r="M218" s="177" t="s">
        <v>5</v>
      </c>
      <c r="N218" s="178" t="s">
        <v>47</v>
      </c>
      <c r="O218" s="41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AR218" s="23" t="s">
        <v>132</v>
      </c>
      <c r="AT218" s="23" t="s">
        <v>134</v>
      </c>
      <c r="AU218" s="23" t="s">
        <v>85</v>
      </c>
      <c r="AY218" s="23" t="s">
        <v>133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25</v>
      </c>
      <c r="BK218" s="182">
        <f>ROUND(I218*H218,3)</f>
        <v>0</v>
      </c>
      <c r="BL218" s="23" t="s">
        <v>132</v>
      </c>
      <c r="BM218" s="23" t="s">
        <v>603</v>
      </c>
    </row>
    <row r="219" spans="2:47" s="1" customFormat="1" ht="40.5">
      <c r="B219" s="40"/>
      <c r="D219" s="183" t="s">
        <v>141</v>
      </c>
      <c r="F219" s="184" t="s">
        <v>345</v>
      </c>
      <c r="I219" s="185"/>
      <c r="L219" s="40"/>
      <c r="M219" s="186"/>
      <c r="N219" s="41"/>
      <c r="O219" s="41"/>
      <c r="P219" s="41"/>
      <c r="Q219" s="41"/>
      <c r="R219" s="41"/>
      <c r="S219" s="41"/>
      <c r="T219" s="69"/>
      <c r="AT219" s="23" t="s">
        <v>141</v>
      </c>
      <c r="AU219" s="23" t="s">
        <v>85</v>
      </c>
    </row>
    <row r="220" spans="2:51" s="11" customFormat="1" ht="13.5">
      <c r="B220" s="187"/>
      <c r="D220" s="183" t="s">
        <v>147</v>
      </c>
      <c r="E220" s="188" t="s">
        <v>5</v>
      </c>
      <c r="F220" s="189" t="s">
        <v>757</v>
      </c>
      <c r="H220" s="190">
        <v>2.002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147</v>
      </c>
      <c r="AU220" s="188" t="s">
        <v>85</v>
      </c>
      <c r="AV220" s="11" t="s">
        <v>85</v>
      </c>
      <c r="AW220" s="11" t="s">
        <v>40</v>
      </c>
      <c r="AX220" s="11" t="s">
        <v>76</v>
      </c>
      <c r="AY220" s="188" t="s">
        <v>133</v>
      </c>
    </row>
    <row r="221" spans="2:51" s="12" customFormat="1" ht="13.5">
      <c r="B221" s="195"/>
      <c r="D221" s="183" t="s">
        <v>147</v>
      </c>
      <c r="E221" s="196" t="s">
        <v>5</v>
      </c>
      <c r="F221" s="197" t="s">
        <v>149</v>
      </c>
      <c r="H221" s="198">
        <v>2.002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147</v>
      </c>
      <c r="AU221" s="196" t="s">
        <v>85</v>
      </c>
      <c r="AV221" s="12" t="s">
        <v>132</v>
      </c>
      <c r="AW221" s="12" t="s">
        <v>40</v>
      </c>
      <c r="AX221" s="12" t="s">
        <v>25</v>
      </c>
      <c r="AY221" s="196" t="s">
        <v>133</v>
      </c>
    </row>
    <row r="222" spans="2:65" s="1" customFormat="1" ht="16.5" customHeight="1">
      <c r="B222" s="170"/>
      <c r="C222" s="171" t="s">
        <v>409</v>
      </c>
      <c r="D222" s="171" t="s">
        <v>134</v>
      </c>
      <c r="E222" s="172" t="s">
        <v>347</v>
      </c>
      <c r="F222" s="173" t="s">
        <v>348</v>
      </c>
      <c r="G222" s="174" t="s">
        <v>260</v>
      </c>
      <c r="H222" s="175">
        <v>627.177</v>
      </c>
      <c r="I222" s="176"/>
      <c r="J222" s="175">
        <f>ROUND(I222*H222,3)</f>
        <v>0</v>
      </c>
      <c r="K222" s="173" t="s">
        <v>138</v>
      </c>
      <c r="L222" s="40"/>
      <c r="M222" s="177" t="s">
        <v>5</v>
      </c>
      <c r="N222" s="178" t="s">
        <v>47</v>
      </c>
      <c r="O222" s="41"/>
      <c r="P222" s="179">
        <f>O222*H222</f>
        <v>0</v>
      </c>
      <c r="Q222" s="179">
        <v>0</v>
      </c>
      <c r="R222" s="179">
        <f>Q222*H222</f>
        <v>0</v>
      </c>
      <c r="S222" s="179">
        <v>0</v>
      </c>
      <c r="T222" s="180">
        <f>S222*H222</f>
        <v>0</v>
      </c>
      <c r="AR222" s="23" t="s">
        <v>132</v>
      </c>
      <c r="AT222" s="23" t="s">
        <v>134</v>
      </c>
      <c r="AU222" s="23" t="s">
        <v>85</v>
      </c>
      <c r="AY222" s="23" t="s">
        <v>133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23" t="s">
        <v>25</v>
      </c>
      <c r="BK222" s="182">
        <f>ROUND(I222*H222,3)</f>
        <v>0</v>
      </c>
      <c r="BL222" s="23" t="s">
        <v>132</v>
      </c>
      <c r="BM222" s="23" t="s">
        <v>605</v>
      </c>
    </row>
    <row r="223" spans="2:51" s="11" customFormat="1" ht="13.5">
      <c r="B223" s="187"/>
      <c r="D223" s="183" t="s">
        <v>147</v>
      </c>
      <c r="E223" s="188" t="s">
        <v>5</v>
      </c>
      <c r="F223" s="189" t="s">
        <v>758</v>
      </c>
      <c r="H223" s="190">
        <v>627.177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8" t="s">
        <v>147</v>
      </c>
      <c r="AU223" s="188" t="s">
        <v>85</v>
      </c>
      <c r="AV223" s="11" t="s">
        <v>85</v>
      </c>
      <c r="AW223" s="11" t="s">
        <v>40</v>
      </c>
      <c r="AX223" s="11" t="s">
        <v>76</v>
      </c>
      <c r="AY223" s="188" t="s">
        <v>133</v>
      </c>
    </row>
    <row r="224" spans="2:51" s="12" customFormat="1" ht="13.5">
      <c r="B224" s="195"/>
      <c r="D224" s="183" t="s">
        <v>147</v>
      </c>
      <c r="E224" s="196" t="s">
        <v>5</v>
      </c>
      <c r="F224" s="197" t="s">
        <v>149</v>
      </c>
      <c r="H224" s="198">
        <v>627.177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147</v>
      </c>
      <c r="AU224" s="196" t="s">
        <v>85</v>
      </c>
      <c r="AV224" s="12" t="s">
        <v>132</v>
      </c>
      <c r="AW224" s="12" t="s">
        <v>40</v>
      </c>
      <c r="AX224" s="12" t="s">
        <v>25</v>
      </c>
      <c r="AY224" s="196" t="s">
        <v>133</v>
      </c>
    </row>
    <row r="225" spans="2:65" s="1" customFormat="1" ht="16.5" customHeight="1">
      <c r="B225" s="170"/>
      <c r="C225" s="171" t="s">
        <v>415</v>
      </c>
      <c r="D225" s="171" t="s">
        <v>134</v>
      </c>
      <c r="E225" s="172" t="s">
        <v>352</v>
      </c>
      <c r="F225" s="173" t="s">
        <v>607</v>
      </c>
      <c r="G225" s="174" t="s">
        <v>338</v>
      </c>
      <c r="H225" s="175">
        <v>1128.919</v>
      </c>
      <c r="I225" s="176"/>
      <c r="J225" s="175">
        <f>ROUND(I225*H225,3)</f>
        <v>0</v>
      </c>
      <c r="K225" s="173" t="s">
        <v>138</v>
      </c>
      <c r="L225" s="40"/>
      <c r="M225" s="177" t="s">
        <v>5</v>
      </c>
      <c r="N225" s="178" t="s">
        <v>47</v>
      </c>
      <c r="O225" s="41"/>
      <c r="P225" s="179">
        <f>O225*H225</f>
        <v>0</v>
      </c>
      <c r="Q225" s="179">
        <v>0</v>
      </c>
      <c r="R225" s="179">
        <f>Q225*H225</f>
        <v>0</v>
      </c>
      <c r="S225" s="179">
        <v>0</v>
      </c>
      <c r="T225" s="180">
        <f>S225*H225</f>
        <v>0</v>
      </c>
      <c r="AR225" s="23" t="s">
        <v>132</v>
      </c>
      <c r="AT225" s="23" t="s">
        <v>134</v>
      </c>
      <c r="AU225" s="23" t="s">
        <v>85</v>
      </c>
      <c r="AY225" s="23" t="s">
        <v>133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25</v>
      </c>
      <c r="BK225" s="182">
        <f>ROUND(I225*H225,3)</f>
        <v>0</v>
      </c>
      <c r="BL225" s="23" t="s">
        <v>132</v>
      </c>
      <c r="BM225" s="23" t="s">
        <v>608</v>
      </c>
    </row>
    <row r="226" spans="2:47" s="1" customFormat="1" ht="27">
      <c r="B226" s="40"/>
      <c r="D226" s="183" t="s">
        <v>141</v>
      </c>
      <c r="F226" s="184" t="s">
        <v>609</v>
      </c>
      <c r="I226" s="185"/>
      <c r="L226" s="40"/>
      <c r="M226" s="186"/>
      <c r="N226" s="41"/>
      <c r="O226" s="41"/>
      <c r="P226" s="41"/>
      <c r="Q226" s="41"/>
      <c r="R226" s="41"/>
      <c r="S226" s="41"/>
      <c r="T226" s="69"/>
      <c r="AT226" s="23" t="s">
        <v>141</v>
      </c>
      <c r="AU226" s="23" t="s">
        <v>85</v>
      </c>
    </row>
    <row r="227" spans="2:51" s="11" customFormat="1" ht="13.5">
      <c r="B227" s="187"/>
      <c r="D227" s="183" t="s">
        <v>147</v>
      </c>
      <c r="E227" s="188" t="s">
        <v>5</v>
      </c>
      <c r="F227" s="189" t="s">
        <v>759</v>
      </c>
      <c r="H227" s="190">
        <v>1128.919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85</v>
      </c>
      <c r="AV227" s="11" t="s">
        <v>85</v>
      </c>
      <c r="AW227" s="11" t="s">
        <v>40</v>
      </c>
      <c r="AX227" s="11" t="s">
        <v>76</v>
      </c>
      <c r="AY227" s="188" t="s">
        <v>133</v>
      </c>
    </row>
    <row r="228" spans="2:51" s="12" customFormat="1" ht="13.5">
      <c r="B228" s="195"/>
      <c r="D228" s="183" t="s">
        <v>147</v>
      </c>
      <c r="E228" s="196" t="s">
        <v>5</v>
      </c>
      <c r="F228" s="197" t="s">
        <v>149</v>
      </c>
      <c r="H228" s="198">
        <v>1128.919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147</v>
      </c>
      <c r="AU228" s="196" t="s">
        <v>85</v>
      </c>
      <c r="AV228" s="12" t="s">
        <v>132</v>
      </c>
      <c r="AW228" s="12" t="s">
        <v>40</v>
      </c>
      <c r="AX228" s="12" t="s">
        <v>25</v>
      </c>
      <c r="AY228" s="196" t="s">
        <v>133</v>
      </c>
    </row>
    <row r="229" spans="2:65" s="1" customFormat="1" ht="16.5" customHeight="1">
      <c r="B229" s="170"/>
      <c r="C229" s="171" t="s">
        <v>420</v>
      </c>
      <c r="D229" s="171" t="s">
        <v>134</v>
      </c>
      <c r="E229" s="172" t="s">
        <v>760</v>
      </c>
      <c r="F229" s="173" t="s">
        <v>761</v>
      </c>
      <c r="G229" s="174" t="s">
        <v>260</v>
      </c>
      <c r="H229" s="175">
        <v>16</v>
      </c>
      <c r="I229" s="176"/>
      <c r="J229" s="175">
        <f>ROUND(I229*H229,3)</f>
        <v>0</v>
      </c>
      <c r="K229" s="173" t="s">
        <v>138</v>
      </c>
      <c r="L229" s="40"/>
      <c r="M229" s="177" t="s">
        <v>5</v>
      </c>
      <c r="N229" s="178" t="s">
        <v>47</v>
      </c>
      <c r="O229" s="41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AR229" s="23" t="s">
        <v>132</v>
      </c>
      <c r="AT229" s="23" t="s">
        <v>134</v>
      </c>
      <c r="AU229" s="23" t="s">
        <v>85</v>
      </c>
      <c r="AY229" s="23" t="s">
        <v>133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23" t="s">
        <v>25</v>
      </c>
      <c r="BK229" s="182">
        <f>ROUND(I229*H229,3)</f>
        <v>0</v>
      </c>
      <c r="BL229" s="23" t="s">
        <v>132</v>
      </c>
      <c r="BM229" s="23" t="s">
        <v>762</v>
      </c>
    </row>
    <row r="230" spans="2:47" s="1" customFormat="1" ht="27">
      <c r="B230" s="40"/>
      <c r="D230" s="183" t="s">
        <v>141</v>
      </c>
      <c r="F230" s="184" t="s">
        <v>763</v>
      </c>
      <c r="I230" s="185"/>
      <c r="L230" s="40"/>
      <c r="M230" s="186"/>
      <c r="N230" s="41"/>
      <c r="O230" s="41"/>
      <c r="P230" s="41"/>
      <c r="Q230" s="41"/>
      <c r="R230" s="41"/>
      <c r="S230" s="41"/>
      <c r="T230" s="69"/>
      <c r="AT230" s="23" t="s">
        <v>141</v>
      </c>
      <c r="AU230" s="23" t="s">
        <v>85</v>
      </c>
    </row>
    <row r="231" spans="2:51" s="11" customFormat="1" ht="13.5">
      <c r="B231" s="187"/>
      <c r="D231" s="183" t="s">
        <v>147</v>
      </c>
      <c r="E231" s="188" t="s">
        <v>5</v>
      </c>
      <c r="F231" s="189" t="s">
        <v>764</v>
      </c>
      <c r="H231" s="190">
        <v>16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8" t="s">
        <v>147</v>
      </c>
      <c r="AU231" s="188" t="s">
        <v>85</v>
      </c>
      <c r="AV231" s="11" t="s">
        <v>85</v>
      </c>
      <c r="AW231" s="11" t="s">
        <v>40</v>
      </c>
      <c r="AX231" s="11" t="s">
        <v>76</v>
      </c>
      <c r="AY231" s="188" t="s">
        <v>133</v>
      </c>
    </row>
    <row r="232" spans="2:51" s="12" customFormat="1" ht="13.5">
      <c r="B232" s="195"/>
      <c r="D232" s="183" t="s">
        <v>147</v>
      </c>
      <c r="E232" s="196" t="s">
        <v>5</v>
      </c>
      <c r="F232" s="197" t="s">
        <v>149</v>
      </c>
      <c r="H232" s="198">
        <v>16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147</v>
      </c>
      <c r="AU232" s="196" t="s">
        <v>85</v>
      </c>
      <c r="AV232" s="12" t="s">
        <v>132</v>
      </c>
      <c r="AW232" s="12" t="s">
        <v>40</v>
      </c>
      <c r="AX232" s="12" t="s">
        <v>25</v>
      </c>
      <c r="AY232" s="196" t="s">
        <v>133</v>
      </c>
    </row>
    <row r="233" spans="2:65" s="1" customFormat="1" ht="16.5" customHeight="1">
      <c r="B233" s="170"/>
      <c r="C233" s="215" t="s">
        <v>428</v>
      </c>
      <c r="D233" s="215" t="s">
        <v>264</v>
      </c>
      <c r="E233" s="216" t="s">
        <v>765</v>
      </c>
      <c r="F233" s="217" t="s">
        <v>766</v>
      </c>
      <c r="G233" s="218" t="s">
        <v>338</v>
      </c>
      <c r="H233" s="219">
        <v>30.4</v>
      </c>
      <c r="I233" s="220"/>
      <c r="J233" s="219">
        <f>ROUND(I233*H233,3)</f>
        <v>0</v>
      </c>
      <c r="K233" s="217" t="s">
        <v>5</v>
      </c>
      <c r="L233" s="221"/>
      <c r="M233" s="222" t="s">
        <v>5</v>
      </c>
      <c r="N233" s="223" t="s">
        <v>47</v>
      </c>
      <c r="O233" s="41"/>
      <c r="P233" s="179">
        <f>O233*H233</f>
        <v>0</v>
      </c>
      <c r="Q233" s="179">
        <v>1</v>
      </c>
      <c r="R233" s="179">
        <f>Q233*H233</f>
        <v>30.4</v>
      </c>
      <c r="S233" s="179">
        <v>0</v>
      </c>
      <c r="T233" s="180">
        <f>S233*H233</f>
        <v>0</v>
      </c>
      <c r="AR233" s="23" t="s">
        <v>176</v>
      </c>
      <c r="AT233" s="23" t="s">
        <v>264</v>
      </c>
      <c r="AU233" s="23" t="s">
        <v>85</v>
      </c>
      <c r="AY233" s="23" t="s">
        <v>133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23" t="s">
        <v>25</v>
      </c>
      <c r="BK233" s="182">
        <f>ROUND(I233*H233,3)</f>
        <v>0</v>
      </c>
      <c r="BL233" s="23" t="s">
        <v>132</v>
      </c>
      <c r="BM233" s="23" t="s">
        <v>767</v>
      </c>
    </row>
    <row r="234" spans="2:47" s="1" customFormat="1" ht="27">
      <c r="B234" s="40"/>
      <c r="D234" s="183" t="s">
        <v>141</v>
      </c>
      <c r="F234" s="184" t="s">
        <v>768</v>
      </c>
      <c r="I234" s="185"/>
      <c r="L234" s="40"/>
      <c r="M234" s="186"/>
      <c r="N234" s="41"/>
      <c r="O234" s="41"/>
      <c r="P234" s="41"/>
      <c r="Q234" s="41"/>
      <c r="R234" s="41"/>
      <c r="S234" s="41"/>
      <c r="T234" s="69"/>
      <c r="AT234" s="23" t="s">
        <v>141</v>
      </c>
      <c r="AU234" s="23" t="s">
        <v>85</v>
      </c>
    </row>
    <row r="235" spans="2:51" s="11" customFormat="1" ht="13.5">
      <c r="B235" s="187"/>
      <c r="D235" s="183" t="s">
        <v>147</v>
      </c>
      <c r="E235" s="188" t="s">
        <v>5</v>
      </c>
      <c r="F235" s="189" t="s">
        <v>769</v>
      </c>
      <c r="H235" s="190">
        <v>30.4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147</v>
      </c>
      <c r="AU235" s="188" t="s">
        <v>85</v>
      </c>
      <c r="AV235" s="11" t="s">
        <v>85</v>
      </c>
      <c r="AW235" s="11" t="s">
        <v>40</v>
      </c>
      <c r="AX235" s="11" t="s">
        <v>76</v>
      </c>
      <c r="AY235" s="188" t="s">
        <v>133</v>
      </c>
    </row>
    <row r="236" spans="2:51" s="12" customFormat="1" ht="13.5">
      <c r="B236" s="195"/>
      <c r="D236" s="183" t="s">
        <v>147</v>
      </c>
      <c r="E236" s="196" t="s">
        <v>5</v>
      </c>
      <c r="F236" s="197" t="s">
        <v>149</v>
      </c>
      <c r="H236" s="198">
        <v>30.4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147</v>
      </c>
      <c r="AU236" s="196" t="s">
        <v>85</v>
      </c>
      <c r="AV236" s="12" t="s">
        <v>132</v>
      </c>
      <c r="AW236" s="12" t="s">
        <v>40</v>
      </c>
      <c r="AX236" s="12" t="s">
        <v>25</v>
      </c>
      <c r="AY236" s="196" t="s">
        <v>133</v>
      </c>
    </row>
    <row r="237" spans="2:65" s="1" customFormat="1" ht="16.5" customHeight="1">
      <c r="B237" s="170"/>
      <c r="C237" s="171" t="s">
        <v>435</v>
      </c>
      <c r="D237" s="171" t="s">
        <v>134</v>
      </c>
      <c r="E237" s="172" t="s">
        <v>611</v>
      </c>
      <c r="F237" s="173" t="s">
        <v>612</v>
      </c>
      <c r="G237" s="174" t="s">
        <v>236</v>
      </c>
      <c r="H237" s="175">
        <v>1283.793</v>
      </c>
      <c r="I237" s="176"/>
      <c r="J237" s="175">
        <f>ROUND(I237*H237,3)</f>
        <v>0</v>
      </c>
      <c r="K237" s="173" t="s">
        <v>138</v>
      </c>
      <c r="L237" s="40"/>
      <c r="M237" s="177" t="s">
        <v>5</v>
      </c>
      <c r="N237" s="178" t="s">
        <v>47</v>
      </c>
      <c r="O237" s="41"/>
      <c r="P237" s="179">
        <f>O237*H237</f>
        <v>0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AR237" s="23" t="s">
        <v>132</v>
      </c>
      <c r="AT237" s="23" t="s">
        <v>134</v>
      </c>
      <c r="AU237" s="23" t="s">
        <v>85</v>
      </c>
      <c r="AY237" s="23" t="s">
        <v>133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3" t="s">
        <v>25</v>
      </c>
      <c r="BK237" s="182">
        <f>ROUND(I237*H237,3)</f>
        <v>0</v>
      </c>
      <c r="BL237" s="23" t="s">
        <v>132</v>
      </c>
      <c r="BM237" s="23" t="s">
        <v>613</v>
      </c>
    </row>
    <row r="238" spans="2:47" s="1" customFormat="1" ht="27">
      <c r="B238" s="40"/>
      <c r="D238" s="183" t="s">
        <v>141</v>
      </c>
      <c r="F238" s="184" t="s">
        <v>614</v>
      </c>
      <c r="I238" s="185"/>
      <c r="L238" s="40"/>
      <c r="M238" s="186"/>
      <c r="N238" s="41"/>
      <c r="O238" s="41"/>
      <c r="P238" s="41"/>
      <c r="Q238" s="41"/>
      <c r="R238" s="41"/>
      <c r="S238" s="41"/>
      <c r="T238" s="69"/>
      <c r="AT238" s="23" t="s">
        <v>141</v>
      </c>
      <c r="AU238" s="23" t="s">
        <v>85</v>
      </c>
    </row>
    <row r="239" spans="2:51" s="11" customFormat="1" ht="13.5">
      <c r="B239" s="187"/>
      <c r="D239" s="183" t="s">
        <v>147</v>
      </c>
      <c r="E239" s="188" t="s">
        <v>5</v>
      </c>
      <c r="F239" s="189" t="s">
        <v>770</v>
      </c>
      <c r="H239" s="190">
        <v>1283.793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8" t="s">
        <v>147</v>
      </c>
      <c r="AU239" s="188" t="s">
        <v>85</v>
      </c>
      <c r="AV239" s="11" t="s">
        <v>85</v>
      </c>
      <c r="AW239" s="11" t="s">
        <v>40</v>
      </c>
      <c r="AX239" s="11" t="s">
        <v>76</v>
      </c>
      <c r="AY239" s="188" t="s">
        <v>133</v>
      </c>
    </row>
    <row r="240" spans="2:51" s="12" customFormat="1" ht="13.5">
      <c r="B240" s="195"/>
      <c r="D240" s="183" t="s">
        <v>147</v>
      </c>
      <c r="E240" s="196" t="s">
        <v>5</v>
      </c>
      <c r="F240" s="197" t="s">
        <v>149</v>
      </c>
      <c r="H240" s="198">
        <v>1283.793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147</v>
      </c>
      <c r="AU240" s="196" t="s">
        <v>85</v>
      </c>
      <c r="AV240" s="12" t="s">
        <v>132</v>
      </c>
      <c r="AW240" s="12" t="s">
        <v>40</v>
      </c>
      <c r="AX240" s="12" t="s">
        <v>25</v>
      </c>
      <c r="AY240" s="196" t="s">
        <v>133</v>
      </c>
    </row>
    <row r="241" spans="2:65" s="1" customFormat="1" ht="16.5" customHeight="1">
      <c r="B241" s="170"/>
      <c r="C241" s="215" t="s">
        <v>441</v>
      </c>
      <c r="D241" s="215" t="s">
        <v>264</v>
      </c>
      <c r="E241" s="216" t="s">
        <v>377</v>
      </c>
      <c r="F241" s="217" t="s">
        <v>378</v>
      </c>
      <c r="G241" s="218" t="s">
        <v>379</v>
      </c>
      <c r="H241" s="219">
        <v>19.257</v>
      </c>
      <c r="I241" s="220"/>
      <c r="J241" s="219">
        <f>ROUND(I241*H241,3)</f>
        <v>0</v>
      </c>
      <c r="K241" s="217" t="s">
        <v>5</v>
      </c>
      <c r="L241" s="221"/>
      <c r="M241" s="222" t="s">
        <v>5</v>
      </c>
      <c r="N241" s="223" t="s">
        <v>47</v>
      </c>
      <c r="O241" s="41"/>
      <c r="P241" s="179">
        <f>O241*H241</f>
        <v>0</v>
      </c>
      <c r="Q241" s="179">
        <v>0.001</v>
      </c>
      <c r="R241" s="179">
        <f>Q241*H241</f>
        <v>0.019257000000000003</v>
      </c>
      <c r="S241" s="179">
        <v>0</v>
      </c>
      <c r="T241" s="180">
        <f>S241*H241</f>
        <v>0</v>
      </c>
      <c r="AR241" s="23" t="s">
        <v>176</v>
      </c>
      <c r="AT241" s="23" t="s">
        <v>264</v>
      </c>
      <c r="AU241" s="23" t="s">
        <v>85</v>
      </c>
      <c r="AY241" s="23" t="s">
        <v>133</v>
      </c>
      <c r="BE241" s="181">
        <f>IF(N241="základní",J241,0)</f>
        <v>0</v>
      </c>
      <c r="BF241" s="181">
        <f>IF(N241="snížená",J241,0)</f>
        <v>0</v>
      </c>
      <c r="BG241" s="181">
        <f>IF(N241="zákl. přenesená",J241,0)</f>
        <v>0</v>
      </c>
      <c r="BH241" s="181">
        <f>IF(N241="sníž. přenesená",J241,0)</f>
        <v>0</v>
      </c>
      <c r="BI241" s="181">
        <f>IF(N241="nulová",J241,0)</f>
        <v>0</v>
      </c>
      <c r="BJ241" s="23" t="s">
        <v>25</v>
      </c>
      <c r="BK241" s="182">
        <f>ROUND(I241*H241,3)</f>
        <v>0</v>
      </c>
      <c r="BL241" s="23" t="s">
        <v>132</v>
      </c>
      <c r="BM241" s="23" t="s">
        <v>616</v>
      </c>
    </row>
    <row r="242" spans="2:47" s="1" customFormat="1" ht="13.5">
      <c r="B242" s="40"/>
      <c r="D242" s="183" t="s">
        <v>141</v>
      </c>
      <c r="F242" s="184" t="s">
        <v>381</v>
      </c>
      <c r="I242" s="185"/>
      <c r="L242" s="40"/>
      <c r="M242" s="186"/>
      <c r="N242" s="41"/>
      <c r="O242" s="41"/>
      <c r="P242" s="41"/>
      <c r="Q242" s="41"/>
      <c r="R242" s="41"/>
      <c r="S242" s="41"/>
      <c r="T242" s="69"/>
      <c r="AT242" s="23" t="s">
        <v>141</v>
      </c>
      <c r="AU242" s="23" t="s">
        <v>85</v>
      </c>
    </row>
    <row r="243" spans="2:51" s="11" customFormat="1" ht="13.5">
      <c r="B243" s="187"/>
      <c r="D243" s="183" t="s">
        <v>147</v>
      </c>
      <c r="E243" s="188" t="s">
        <v>5</v>
      </c>
      <c r="F243" s="189" t="s">
        <v>771</v>
      </c>
      <c r="H243" s="190">
        <v>19.257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147</v>
      </c>
      <c r="AU243" s="188" t="s">
        <v>85</v>
      </c>
      <c r="AV243" s="11" t="s">
        <v>85</v>
      </c>
      <c r="AW243" s="11" t="s">
        <v>40</v>
      </c>
      <c r="AX243" s="11" t="s">
        <v>76</v>
      </c>
      <c r="AY243" s="188" t="s">
        <v>133</v>
      </c>
    </row>
    <row r="244" spans="2:51" s="12" customFormat="1" ht="13.5">
      <c r="B244" s="195"/>
      <c r="D244" s="183" t="s">
        <v>147</v>
      </c>
      <c r="E244" s="196" t="s">
        <v>5</v>
      </c>
      <c r="F244" s="197" t="s">
        <v>149</v>
      </c>
      <c r="H244" s="198">
        <v>19.257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147</v>
      </c>
      <c r="AU244" s="196" t="s">
        <v>85</v>
      </c>
      <c r="AV244" s="12" t="s">
        <v>132</v>
      </c>
      <c r="AW244" s="12" t="s">
        <v>40</v>
      </c>
      <c r="AX244" s="12" t="s">
        <v>25</v>
      </c>
      <c r="AY244" s="196" t="s">
        <v>133</v>
      </c>
    </row>
    <row r="245" spans="2:65" s="1" customFormat="1" ht="16.5" customHeight="1">
      <c r="B245" s="170"/>
      <c r="C245" s="171" t="s">
        <v>447</v>
      </c>
      <c r="D245" s="171" t="s">
        <v>134</v>
      </c>
      <c r="E245" s="172" t="s">
        <v>618</v>
      </c>
      <c r="F245" s="173" t="s">
        <v>619</v>
      </c>
      <c r="G245" s="174" t="s">
        <v>236</v>
      </c>
      <c r="H245" s="175">
        <v>1283.793</v>
      </c>
      <c r="I245" s="176"/>
      <c r="J245" s="175">
        <f>ROUND(I245*H245,3)</f>
        <v>0</v>
      </c>
      <c r="K245" s="173" t="s">
        <v>138</v>
      </c>
      <c r="L245" s="40"/>
      <c r="M245" s="177" t="s">
        <v>5</v>
      </c>
      <c r="N245" s="178" t="s">
        <v>47</v>
      </c>
      <c r="O245" s="41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AR245" s="23" t="s">
        <v>132</v>
      </c>
      <c r="AT245" s="23" t="s">
        <v>134</v>
      </c>
      <c r="AU245" s="23" t="s">
        <v>85</v>
      </c>
      <c r="AY245" s="23" t="s">
        <v>133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25</v>
      </c>
      <c r="BK245" s="182">
        <f>ROUND(I245*H245,3)</f>
        <v>0</v>
      </c>
      <c r="BL245" s="23" t="s">
        <v>132</v>
      </c>
      <c r="BM245" s="23" t="s">
        <v>772</v>
      </c>
    </row>
    <row r="246" spans="2:47" s="1" customFormat="1" ht="27">
      <c r="B246" s="40"/>
      <c r="D246" s="183" t="s">
        <v>141</v>
      </c>
      <c r="F246" s="184" t="s">
        <v>621</v>
      </c>
      <c r="I246" s="185"/>
      <c r="L246" s="40"/>
      <c r="M246" s="186"/>
      <c r="N246" s="41"/>
      <c r="O246" s="41"/>
      <c r="P246" s="41"/>
      <c r="Q246" s="41"/>
      <c r="R246" s="41"/>
      <c r="S246" s="41"/>
      <c r="T246" s="69"/>
      <c r="AT246" s="23" t="s">
        <v>141</v>
      </c>
      <c r="AU246" s="23" t="s">
        <v>85</v>
      </c>
    </row>
    <row r="247" spans="2:51" s="11" customFormat="1" ht="13.5">
      <c r="B247" s="187"/>
      <c r="D247" s="183" t="s">
        <v>147</v>
      </c>
      <c r="E247" s="188" t="s">
        <v>5</v>
      </c>
      <c r="F247" s="189" t="s">
        <v>773</v>
      </c>
      <c r="H247" s="190">
        <v>1283.793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147</v>
      </c>
      <c r="AU247" s="188" t="s">
        <v>85</v>
      </c>
      <c r="AV247" s="11" t="s">
        <v>85</v>
      </c>
      <c r="AW247" s="11" t="s">
        <v>40</v>
      </c>
      <c r="AX247" s="11" t="s">
        <v>76</v>
      </c>
      <c r="AY247" s="188" t="s">
        <v>133</v>
      </c>
    </row>
    <row r="248" spans="2:51" s="12" customFormat="1" ht="13.5">
      <c r="B248" s="195"/>
      <c r="D248" s="183" t="s">
        <v>147</v>
      </c>
      <c r="E248" s="196" t="s">
        <v>5</v>
      </c>
      <c r="F248" s="197" t="s">
        <v>149</v>
      </c>
      <c r="H248" s="198">
        <v>1283.793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147</v>
      </c>
      <c r="AU248" s="196" t="s">
        <v>85</v>
      </c>
      <c r="AV248" s="12" t="s">
        <v>132</v>
      </c>
      <c r="AW248" s="12" t="s">
        <v>40</v>
      </c>
      <c r="AX248" s="12" t="s">
        <v>25</v>
      </c>
      <c r="AY248" s="196" t="s">
        <v>133</v>
      </c>
    </row>
    <row r="249" spans="2:65" s="1" customFormat="1" ht="25.5" customHeight="1">
      <c r="B249" s="170"/>
      <c r="C249" s="171" t="s">
        <v>454</v>
      </c>
      <c r="D249" s="171" t="s">
        <v>134</v>
      </c>
      <c r="E249" s="172" t="s">
        <v>623</v>
      </c>
      <c r="F249" s="173" t="s">
        <v>624</v>
      </c>
      <c r="G249" s="174" t="s">
        <v>236</v>
      </c>
      <c r="H249" s="175">
        <v>1283.793</v>
      </c>
      <c r="I249" s="176"/>
      <c r="J249" s="175">
        <f>ROUND(I249*H249,3)</f>
        <v>0</v>
      </c>
      <c r="K249" s="173" t="s">
        <v>138</v>
      </c>
      <c r="L249" s="40"/>
      <c r="M249" s="177" t="s">
        <v>5</v>
      </c>
      <c r="N249" s="178" t="s">
        <v>47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132</v>
      </c>
      <c r="AT249" s="23" t="s">
        <v>134</v>
      </c>
      <c r="AU249" s="23" t="s">
        <v>85</v>
      </c>
      <c r="AY249" s="23" t="s">
        <v>133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25</v>
      </c>
      <c r="BK249" s="182">
        <f>ROUND(I249*H249,3)</f>
        <v>0</v>
      </c>
      <c r="BL249" s="23" t="s">
        <v>132</v>
      </c>
      <c r="BM249" s="23" t="s">
        <v>625</v>
      </c>
    </row>
    <row r="250" spans="2:47" s="1" customFormat="1" ht="27">
      <c r="B250" s="40"/>
      <c r="D250" s="183" t="s">
        <v>141</v>
      </c>
      <c r="F250" s="184" t="s">
        <v>626</v>
      </c>
      <c r="I250" s="185"/>
      <c r="L250" s="40"/>
      <c r="M250" s="186"/>
      <c r="N250" s="41"/>
      <c r="O250" s="41"/>
      <c r="P250" s="41"/>
      <c r="Q250" s="41"/>
      <c r="R250" s="41"/>
      <c r="S250" s="41"/>
      <c r="T250" s="69"/>
      <c r="AT250" s="23" t="s">
        <v>141</v>
      </c>
      <c r="AU250" s="23" t="s">
        <v>85</v>
      </c>
    </row>
    <row r="251" spans="2:51" s="11" customFormat="1" ht="13.5">
      <c r="B251" s="187"/>
      <c r="D251" s="183" t="s">
        <v>147</v>
      </c>
      <c r="E251" s="188" t="s">
        <v>5</v>
      </c>
      <c r="F251" s="189" t="s">
        <v>774</v>
      </c>
      <c r="H251" s="190">
        <v>1283.793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85</v>
      </c>
      <c r="AV251" s="11" t="s">
        <v>85</v>
      </c>
      <c r="AW251" s="11" t="s">
        <v>40</v>
      </c>
      <c r="AX251" s="11" t="s">
        <v>76</v>
      </c>
      <c r="AY251" s="188" t="s">
        <v>133</v>
      </c>
    </row>
    <row r="252" spans="2:51" s="12" customFormat="1" ht="13.5">
      <c r="B252" s="195"/>
      <c r="D252" s="183" t="s">
        <v>147</v>
      </c>
      <c r="E252" s="196" t="s">
        <v>5</v>
      </c>
      <c r="F252" s="197" t="s">
        <v>149</v>
      </c>
      <c r="H252" s="198">
        <v>1283.793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147</v>
      </c>
      <c r="AU252" s="196" t="s">
        <v>85</v>
      </c>
      <c r="AV252" s="12" t="s">
        <v>132</v>
      </c>
      <c r="AW252" s="12" t="s">
        <v>40</v>
      </c>
      <c r="AX252" s="12" t="s">
        <v>25</v>
      </c>
      <c r="AY252" s="196" t="s">
        <v>133</v>
      </c>
    </row>
    <row r="253" spans="2:65" s="1" customFormat="1" ht="16.5" customHeight="1">
      <c r="B253" s="170"/>
      <c r="C253" s="171" t="s">
        <v>461</v>
      </c>
      <c r="D253" s="171" t="s">
        <v>134</v>
      </c>
      <c r="E253" s="172" t="s">
        <v>628</v>
      </c>
      <c r="F253" s="173" t="s">
        <v>629</v>
      </c>
      <c r="G253" s="174" t="s">
        <v>236</v>
      </c>
      <c r="H253" s="175">
        <v>1283.793</v>
      </c>
      <c r="I253" s="176"/>
      <c r="J253" s="175">
        <f>ROUND(I253*H253,3)</f>
        <v>0</v>
      </c>
      <c r="K253" s="173" t="s">
        <v>138</v>
      </c>
      <c r="L253" s="40"/>
      <c r="M253" s="177" t="s">
        <v>5</v>
      </c>
      <c r="N253" s="178" t="s">
        <v>47</v>
      </c>
      <c r="O253" s="41"/>
      <c r="P253" s="179">
        <f>O253*H253</f>
        <v>0</v>
      </c>
      <c r="Q253" s="179">
        <v>0</v>
      </c>
      <c r="R253" s="179">
        <f>Q253*H253</f>
        <v>0</v>
      </c>
      <c r="S253" s="179">
        <v>0</v>
      </c>
      <c r="T253" s="180">
        <f>S253*H253</f>
        <v>0</v>
      </c>
      <c r="AR253" s="23" t="s">
        <v>132</v>
      </c>
      <c r="AT253" s="23" t="s">
        <v>134</v>
      </c>
      <c r="AU253" s="23" t="s">
        <v>85</v>
      </c>
      <c r="AY253" s="23" t="s">
        <v>133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3" t="s">
        <v>25</v>
      </c>
      <c r="BK253" s="182">
        <f>ROUND(I253*H253,3)</f>
        <v>0</v>
      </c>
      <c r="BL253" s="23" t="s">
        <v>132</v>
      </c>
      <c r="BM253" s="23" t="s">
        <v>630</v>
      </c>
    </row>
    <row r="254" spans="2:47" s="1" customFormat="1" ht="13.5">
      <c r="B254" s="40"/>
      <c r="D254" s="183" t="s">
        <v>141</v>
      </c>
      <c r="F254" s="184" t="s">
        <v>631</v>
      </c>
      <c r="I254" s="185"/>
      <c r="L254" s="40"/>
      <c r="M254" s="186"/>
      <c r="N254" s="41"/>
      <c r="O254" s="41"/>
      <c r="P254" s="41"/>
      <c r="Q254" s="41"/>
      <c r="R254" s="41"/>
      <c r="S254" s="41"/>
      <c r="T254" s="69"/>
      <c r="AT254" s="23" t="s">
        <v>141</v>
      </c>
      <c r="AU254" s="23" t="s">
        <v>85</v>
      </c>
    </row>
    <row r="255" spans="2:51" s="11" customFormat="1" ht="13.5">
      <c r="B255" s="187"/>
      <c r="D255" s="183" t="s">
        <v>147</v>
      </c>
      <c r="E255" s="188" t="s">
        <v>5</v>
      </c>
      <c r="F255" s="189" t="s">
        <v>775</v>
      </c>
      <c r="H255" s="190">
        <v>1283.793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147</v>
      </c>
      <c r="AU255" s="188" t="s">
        <v>85</v>
      </c>
      <c r="AV255" s="11" t="s">
        <v>85</v>
      </c>
      <c r="AW255" s="11" t="s">
        <v>40</v>
      </c>
      <c r="AX255" s="11" t="s">
        <v>76</v>
      </c>
      <c r="AY255" s="188" t="s">
        <v>133</v>
      </c>
    </row>
    <row r="256" spans="2:51" s="12" customFormat="1" ht="13.5">
      <c r="B256" s="195"/>
      <c r="D256" s="183" t="s">
        <v>147</v>
      </c>
      <c r="E256" s="196" t="s">
        <v>5</v>
      </c>
      <c r="F256" s="197" t="s">
        <v>149</v>
      </c>
      <c r="H256" s="198">
        <v>1283.793</v>
      </c>
      <c r="I256" s="199"/>
      <c r="L256" s="195"/>
      <c r="M256" s="200"/>
      <c r="N256" s="201"/>
      <c r="O256" s="201"/>
      <c r="P256" s="201"/>
      <c r="Q256" s="201"/>
      <c r="R256" s="201"/>
      <c r="S256" s="201"/>
      <c r="T256" s="202"/>
      <c r="AT256" s="196" t="s">
        <v>147</v>
      </c>
      <c r="AU256" s="196" t="s">
        <v>85</v>
      </c>
      <c r="AV256" s="12" t="s">
        <v>132</v>
      </c>
      <c r="AW256" s="12" t="s">
        <v>40</v>
      </c>
      <c r="AX256" s="12" t="s">
        <v>25</v>
      </c>
      <c r="AY256" s="196" t="s">
        <v>133</v>
      </c>
    </row>
    <row r="257" spans="2:65" s="1" customFormat="1" ht="25.5" customHeight="1">
      <c r="B257" s="170"/>
      <c r="C257" s="171" t="s">
        <v>468</v>
      </c>
      <c r="D257" s="171" t="s">
        <v>134</v>
      </c>
      <c r="E257" s="172" t="s">
        <v>633</v>
      </c>
      <c r="F257" s="173" t="s">
        <v>634</v>
      </c>
      <c r="G257" s="174" t="s">
        <v>236</v>
      </c>
      <c r="H257" s="175">
        <v>1283.793</v>
      </c>
      <c r="I257" s="176"/>
      <c r="J257" s="175">
        <f>ROUND(I257*H257,3)</f>
        <v>0</v>
      </c>
      <c r="K257" s="173" t="s">
        <v>138</v>
      </c>
      <c r="L257" s="40"/>
      <c r="M257" s="177" t="s">
        <v>5</v>
      </c>
      <c r="N257" s="178" t="s">
        <v>47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132</v>
      </c>
      <c r="AT257" s="23" t="s">
        <v>134</v>
      </c>
      <c r="AU257" s="23" t="s">
        <v>85</v>
      </c>
      <c r="AY257" s="23" t="s">
        <v>133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25</v>
      </c>
      <c r="BK257" s="182">
        <f>ROUND(I257*H257,3)</f>
        <v>0</v>
      </c>
      <c r="BL257" s="23" t="s">
        <v>132</v>
      </c>
      <c r="BM257" s="23" t="s">
        <v>635</v>
      </c>
    </row>
    <row r="258" spans="2:47" s="1" customFormat="1" ht="13.5">
      <c r="B258" s="40"/>
      <c r="D258" s="183" t="s">
        <v>141</v>
      </c>
      <c r="F258" s="184" t="s">
        <v>636</v>
      </c>
      <c r="I258" s="185"/>
      <c r="L258" s="40"/>
      <c r="M258" s="186"/>
      <c r="N258" s="41"/>
      <c r="O258" s="41"/>
      <c r="P258" s="41"/>
      <c r="Q258" s="41"/>
      <c r="R258" s="41"/>
      <c r="S258" s="41"/>
      <c r="T258" s="69"/>
      <c r="AT258" s="23" t="s">
        <v>141</v>
      </c>
      <c r="AU258" s="23" t="s">
        <v>85</v>
      </c>
    </row>
    <row r="259" spans="2:51" s="11" customFormat="1" ht="13.5">
      <c r="B259" s="187"/>
      <c r="D259" s="183" t="s">
        <v>147</v>
      </c>
      <c r="E259" s="188" t="s">
        <v>5</v>
      </c>
      <c r="F259" s="189" t="s">
        <v>775</v>
      </c>
      <c r="H259" s="190">
        <v>1283.793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147</v>
      </c>
      <c r="AU259" s="188" t="s">
        <v>85</v>
      </c>
      <c r="AV259" s="11" t="s">
        <v>85</v>
      </c>
      <c r="AW259" s="11" t="s">
        <v>40</v>
      </c>
      <c r="AX259" s="11" t="s">
        <v>76</v>
      </c>
      <c r="AY259" s="188" t="s">
        <v>133</v>
      </c>
    </row>
    <row r="260" spans="2:51" s="12" customFormat="1" ht="13.5">
      <c r="B260" s="195"/>
      <c r="D260" s="183" t="s">
        <v>147</v>
      </c>
      <c r="E260" s="196" t="s">
        <v>5</v>
      </c>
      <c r="F260" s="197" t="s">
        <v>149</v>
      </c>
      <c r="H260" s="198">
        <v>1283.793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147</v>
      </c>
      <c r="AU260" s="196" t="s">
        <v>85</v>
      </c>
      <c r="AV260" s="12" t="s">
        <v>132</v>
      </c>
      <c r="AW260" s="12" t="s">
        <v>40</v>
      </c>
      <c r="AX260" s="12" t="s">
        <v>25</v>
      </c>
      <c r="AY260" s="196" t="s">
        <v>133</v>
      </c>
    </row>
    <row r="261" spans="2:65" s="1" customFormat="1" ht="25.5" customHeight="1">
      <c r="B261" s="170"/>
      <c r="C261" s="171" t="s">
        <v>474</v>
      </c>
      <c r="D261" s="171" t="s">
        <v>134</v>
      </c>
      <c r="E261" s="172" t="s">
        <v>405</v>
      </c>
      <c r="F261" s="173" t="s">
        <v>406</v>
      </c>
      <c r="G261" s="174" t="s">
        <v>236</v>
      </c>
      <c r="H261" s="175">
        <v>1283.793</v>
      </c>
      <c r="I261" s="176"/>
      <c r="J261" s="175">
        <f>ROUND(I261*H261,3)</f>
        <v>0</v>
      </c>
      <c r="K261" s="173" t="s">
        <v>138</v>
      </c>
      <c r="L261" s="40"/>
      <c r="M261" s="177" t="s">
        <v>5</v>
      </c>
      <c r="N261" s="178" t="s">
        <v>47</v>
      </c>
      <c r="O261" s="41"/>
      <c r="P261" s="179">
        <f>O261*H261</f>
        <v>0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AR261" s="23" t="s">
        <v>132</v>
      </c>
      <c r="AT261" s="23" t="s">
        <v>134</v>
      </c>
      <c r="AU261" s="23" t="s">
        <v>85</v>
      </c>
      <c r="AY261" s="23" t="s">
        <v>133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23" t="s">
        <v>25</v>
      </c>
      <c r="BK261" s="182">
        <f>ROUND(I261*H261,3)</f>
        <v>0</v>
      </c>
      <c r="BL261" s="23" t="s">
        <v>132</v>
      </c>
      <c r="BM261" s="23" t="s">
        <v>637</v>
      </c>
    </row>
    <row r="262" spans="2:47" s="1" customFormat="1" ht="27">
      <c r="B262" s="40"/>
      <c r="D262" s="183" t="s">
        <v>141</v>
      </c>
      <c r="F262" s="184" t="s">
        <v>406</v>
      </c>
      <c r="I262" s="185"/>
      <c r="L262" s="40"/>
      <c r="M262" s="186"/>
      <c r="N262" s="41"/>
      <c r="O262" s="41"/>
      <c r="P262" s="41"/>
      <c r="Q262" s="41"/>
      <c r="R262" s="41"/>
      <c r="S262" s="41"/>
      <c r="T262" s="69"/>
      <c r="AT262" s="23" t="s">
        <v>141</v>
      </c>
      <c r="AU262" s="23" t="s">
        <v>85</v>
      </c>
    </row>
    <row r="263" spans="2:51" s="11" customFormat="1" ht="13.5">
      <c r="B263" s="187"/>
      <c r="D263" s="183" t="s">
        <v>147</v>
      </c>
      <c r="E263" s="188" t="s">
        <v>5</v>
      </c>
      <c r="F263" s="189" t="s">
        <v>776</v>
      </c>
      <c r="H263" s="190">
        <v>1283.793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147</v>
      </c>
      <c r="AU263" s="188" t="s">
        <v>85</v>
      </c>
      <c r="AV263" s="11" t="s">
        <v>85</v>
      </c>
      <c r="AW263" s="11" t="s">
        <v>40</v>
      </c>
      <c r="AX263" s="11" t="s">
        <v>76</v>
      </c>
      <c r="AY263" s="188" t="s">
        <v>133</v>
      </c>
    </row>
    <row r="264" spans="2:51" s="12" customFormat="1" ht="13.5">
      <c r="B264" s="195"/>
      <c r="D264" s="183" t="s">
        <v>147</v>
      </c>
      <c r="E264" s="196" t="s">
        <v>5</v>
      </c>
      <c r="F264" s="197" t="s">
        <v>149</v>
      </c>
      <c r="H264" s="198">
        <v>1283.793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147</v>
      </c>
      <c r="AU264" s="196" t="s">
        <v>85</v>
      </c>
      <c r="AV264" s="12" t="s">
        <v>132</v>
      </c>
      <c r="AW264" s="12" t="s">
        <v>40</v>
      </c>
      <c r="AX264" s="12" t="s">
        <v>25</v>
      </c>
      <c r="AY264" s="196" t="s">
        <v>133</v>
      </c>
    </row>
    <row r="265" spans="2:65" s="1" customFormat="1" ht="16.5" customHeight="1">
      <c r="B265" s="170"/>
      <c r="C265" s="171" t="s">
        <v>481</v>
      </c>
      <c r="D265" s="171" t="s">
        <v>134</v>
      </c>
      <c r="E265" s="172" t="s">
        <v>410</v>
      </c>
      <c r="F265" s="173" t="s">
        <v>411</v>
      </c>
      <c r="G265" s="174" t="s">
        <v>260</v>
      </c>
      <c r="H265" s="175">
        <v>51.352</v>
      </c>
      <c r="I265" s="176"/>
      <c r="J265" s="175">
        <f>ROUND(I265*H265,3)</f>
        <v>0</v>
      </c>
      <c r="K265" s="173" t="s">
        <v>138</v>
      </c>
      <c r="L265" s="40"/>
      <c r="M265" s="177" t="s">
        <v>5</v>
      </c>
      <c r="N265" s="178" t="s">
        <v>47</v>
      </c>
      <c r="O265" s="41"/>
      <c r="P265" s="179">
        <f>O265*H265</f>
        <v>0</v>
      </c>
      <c r="Q265" s="179">
        <v>0</v>
      </c>
      <c r="R265" s="179">
        <f>Q265*H265</f>
        <v>0</v>
      </c>
      <c r="S265" s="179">
        <v>0</v>
      </c>
      <c r="T265" s="180">
        <f>S265*H265</f>
        <v>0</v>
      </c>
      <c r="AR265" s="23" t="s">
        <v>132</v>
      </c>
      <c r="AT265" s="23" t="s">
        <v>134</v>
      </c>
      <c r="AU265" s="23" t="s">
        <v>85</v>
      </c>
      <c r="AY265" s="23" t="s">
        <v>133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23" t="s">
        <v>25</v>
      </c>
      <c r="BK265" s="182">
        <f>ROUND(I265*H265,3)</f>
        <v>0</v>
      </c>
      <c r="BL265" s="23" t="s">
        <v>132</v>
      </c>
      <c r="BM265" s="23" t="s">
        <v>639</v>
      </c>
    </row>
    <row r="266" spans="2:47" s="1" customFormat="1" ht="13.5">
      <c r="B266" s="40"/>
      <c r="D266" s="183" t="s">
        <v>141</v>
      </c>
      <c r="F266" s="184" t="s">
        <v>413</v>
      </c>
      <c r="I266" s="185"/>
      <c r="L266" s="40"/>
      <c r="M266" s="186"/>
      <c r="N266" s="41"/>
      <c r="O266" s="41"/>
      <c r="P266" s="41"/>
      <c r="Q266" s="41"/>
      <c r="R266" s="41"/>
      <c r="S266" s="41"/>
      <c r="T266" s="69"/>
      <c r="AT266" s="23" t="s">
        <v>141</v>
      </c>
      <c r="AU266" s="23" t="s">
        <v>85</v>
      </c>
    </row>
    <row r="267" spans="2:51" s="11" customFormat="1" ht="13.5">
      <c r="B267" s="187"/>
      <c r="D267" s="183" t="s">
        <v>147</v>
      </c>
      <c r="E267" s="188" t="s">
        <v>5</v>
      </c>
      <c r="F267" s="189" t="s">
        <v>777</v>
      </c>
      <c r="H267" s="190">
        <v>51.352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147</v>
      </c>
      <c r="AU267" s="188" t="s">
        <v>85</v>
      </c>
      <c r="AV267" s="11" t="s">
        <v>85</v>
      </c>
      <c r="AW267" s="11" t="s">
        <v>40</v>
      </c>
      <c r="AX267" s="11" t="s">
        <v>76</v>
      </c>
      <c r="AY267" s="188" t="s">
        <v>133</v>
      </c>
    </row>
    <row r="268" spans="2:51" s="12" customFormat="1" ht="13.5">
      <c r="B268" s="195"/>
      <c r="D268" s="183" t="s">
        <v>147</v>
      </c>
      <c r="E268" s="196" t="s">
        <v>5</v>
      </c>
      <c r="F268" s="197" t="s">
        <v>149</v>
      </c>
      <c r="H268" s="198">
        <v>51.352</v>
      </c>
      <c r="I268" s="199"/>
      <c r="L268" s="195"/>
      <c r="M268" s="200"/>
      <c r="N268" s="201"/>
      <c r="O268" s="201"/>
      <c r="P268" s="201"/>
      <c r="Q268" s="201"/>
      <c r="R268" s="201"/>
      <c r="S268" s="201"/>
      <c r="T268" s="202"/>
      <c r="AT268" s="196" t="s">
        <v>147</v>
      </c>
      <c r="AU268" s="196" t="s">
        <v>85</v>
      </c>
      <c r="AV268" s="12" t="s">
        <v>132</v>
      </c>
      <c r="AW268" s="12" t="s">
        <v>40</v>
      </c>
      <c r="AX268" s="12" t="s">
        <v>25</v>
      </c>
      <c r="AY268" s="196" t="s">
        <v>133</v>
      </c>
    </row>
    <row r="269" spans="2:65" s="1" customFormat="1" ht="16.5" customHeight="1">
      <c r="B269" s="170"/>
      <c r="C269" s="171" t="s">
        <v>487</v>
      </c>
      <c r="D269" s="171" t="s">
        <v>134</v>
      </c>
      <c r="E269" s="172" t="s">
        <v>416</v>
      </c>
      <c r="F269" s="173" t="s">
        <v>417</v>
      </c>
      <c r="G269" s="174" t="s">
        <v>260</v>
      </c>
      <c r="H269" s="175">
        <v>51.352</v>
      </c>
      <c r="I269" s="176"/>
      <c r="J269" s="175">
        <f>ROUND(I269*H269,3)</f>
        <v>0</v>
      </c>
      <c r="K269" s="173" t="s">
        <v>138</v>
      </c>
      <c r="L269" s="40"/>
      <c r="M269" s="177" t="s">
        <v>5</v>
      </c>
      <c r="N269" s="178" t="s">
        <v>47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132</v>
      </c>
      <c r="AT269" s="23" t="s">
        <v>134</v>
      </c>
      <c r="AU269" s="23" t="s">
        <v>85</v>
      </c>
      <c r="AY269" s="23" t="s">
        <v>133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25</v>
      </c>
      <c r="BK269" s="182">
        <f>ROUND(I269*H269,3)</f>
        <v>0</v>
      </c>
      <c r="BL269" s="23" t="s">
        <v>132</v>
      </c>
      <c r="BM269" s="23" t="s">
        <v>641</v>
      </c>
    </row>
    <row r="270" spans="2:47" s="1" customFormat="1" ht="13.5">
      <c r="B270" s="40"/>
      <c r="D270" s="183" t="s">
        <v>141</v>
      </c>
      <c r="F270" s="184" t="s">
        <v>417</v>
      </c>
      <c r="I270" s="185"/>
      <c r="L270" s="40"/>
      <c r="M270" s="186"/>
      <c r="N270" s="41"/>
      <c r="O270" s="41"/>
      <c r="P270" s="41"/>
      <c r="Q270" s="41"/>
      <c r="R270" s="41"/>
      <c r="S270" s="41"/>
      <c r="T270" s="69"/>
      <c r="AT270" s="23" t="s">
        <v>141</v>
      </c>
      <c r="AU270" s="23" t="s">
        <v>85</v>
      </c>
    </row>
    <row r="271" spans="2:51" s="11" customFormat="1" ht="13.5">
      <c r="B271" s="187"/>
      <c r="D271" s="183" t="s">
        <v>147</v>
      </c>
      <c r="E271" s="188" t="s">
        <v>5</v>
      </c>
      <c r="F271" s="189" t="s">
        <v>778</v>
      </c>
      <c r="H271" s="190">
        <v>51.352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4"/>
      <c r="AT271" s="188" t="s">
        <v>147</v>
      </c>
      <c r="AU271" s="188" t="s">
        <v>85</v>
      </c>
      <c r="AV271" s="11" t="s">
        <v>85</v>
      </c>
      <c r="AW271" s="11" t="s">
        <v>40</v>
      </c>
      <c r="AX271" s="11" t="s">
        <v>76</v>
      </c>
      <c r="AY271" s="188" t="s">
        <v>133</v>
      </c>
    </row>
    <row r="272" spans="2:51" s="12" customFormat="1" ht="13.5">
      <c r="B272" s="195"/>
      <c r="D272" s="183" t="s">
        <v>147</v>
      </c>
      <c r="E272" s="196" t="s">
        <v>5</v>
      </c>
      <c r="F272" s="197" t="s">
        <v>149</v>
      </c>
      <c r="H272" s="198">
        <v>51.352</v>
      </c>
      <c r="I272" s="199"/>
      <c r="L272" s="195"/>
      <c r="M272" s="200"/>
      <c r="N272" s="201"/>
      <c r="O272" s="201"/>
      <c r="P272" s="201"/>
      <c r="Q272" s="201"/>
      <c r="R272" s="201"/>
      <c r="S272" s="201"/>
      <c r="T272" s="202"/>
      <c r="AT272" s="196" t="s">
        <v>147</v>
      </c>
      <c r="AU272" s="196" t="s">
        <v>85</v>
      </c>
      <c r="AV272" s="12" t="s">
        <v>132</v>
      </c>
      <c r="AW272" s="12" t="s">
        <v>40</v>
      </c>
      <c r="AX272" s="12" t="s">
        <v>25</v>
      </c>
      <c r="AY272" s="196" t="s">
        <v>133</v>
      </c>
    </row>
    <row r="273" spans="2:65" s="1" customFormat="1" ht="16.5" customHeight="1">
      <c r="B273" s="170"/>
      <c r="C273" s="171" t="s">
        <v>493</v>
      </c>
      <c r="D273" s="171" t="s">
        <v>134</v>
      </c>
      <c r="E273" s="172" t="s">
        <v>421</v>
      </c>
      <c r="F273" s="173" t="s">
        <v>422</v>
      </c>
      <c r="G273" s="174" t="s">
        <v>260</v>
      </c>
      <c r="H273" s="175">
        <v>205.408</v>
      </c>
      <c r="I273" s="176"/>
      <c r="J273" s="175">
        <f>ROUND(I273*H273,3)</f>
        <v>0</v>
      </c>
      <c r="K273" s="173" t="s">
        <v>138</v>
      </c>
      <c r="L273" s="40"/>
      <c r="M273" s="177" t="s">
        <v>5</v>
      </c>
      <c r="N273" s="178" t="s">
        <v>47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132</v>
      </c>
      <c r="AT273" s="23" t="s">
        <v>134</v>
      </c>
      <c r="AU273" s="23" t="s">
        <v>85</v>
      </c>
      <c r="AY273" s="23" t="s">
        <v>133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25</v>
      </c>
      <c r="BK273" s="182">
        <f>ROUND(I273*H273,3)</f>
        <v>0</v>
      </c>
      <c r="BL273" s="23" t="s">
        <v>132</v>
      </c>
      <c r="BM273" s="23" t="s">
        <v>643</v>
      </c>
    </row>
    <row r="274" spans="2:47" s="1" customFormat="1" ht="13.5">
      <c r="B274" s="40"/>
      <c r="D274" s="183" t="s">
        <v>141</v>
      </c>
      <c r="F274" s="184" t="s">
        <v>425</v>
      </c>
      <c r="I274" s="185"/>
      <c r="L274" s="40"/>
      <c r="M274" s="186"/>
      <c r="N274" s="41"/>
      <c r="O274" s="41"/>
      <c r="P274" s="41"/>
      <c r="Q274" s="41"/>
      <c r="R274" s="41"/>
      <c r="S274" s="41"/>
      <c r="T274" s="69"/>
      <c r="AT274" s="23" t="s">
        <v>141</v>
      </c>
      <c r="AU274" s="23" t="s">
        <v>85</v>
      </c>
    </row>
    <row r="275" spans="2:51" s="11" customFormat="1" ht="13.5">
      <c r="B275" s="187"/>
      <c r="D275" s="183" t="s">
        <v>147</v>
      </c>
      <c r="E275" s="188" t="s">
        <v>5</v>
      </c>
      <c r="F275" s="189" t="s">
        <v>779</v>
      </c>
      <c r="H275" s="190">
        <v>205.408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147</v>
      </c>
      <c r="AU275" s="188" t="s">
        <v>85</v>
      </c>
      <c r="AV275" s="11" t="s">
        <v>85</v>
      </c>
      <c r="AW275" s="11" t="s">
        <v>40</v>
      </c>
      <c r="AX275" s="11" t="s">
        <v>76</v>
      </c>
      <c r="AY275" s="188" t="s">
        <v>133</v>
      </c>
    </row>
    <row r="276" spans="2:51" s="12" customFormat="1" ht="13.5">
      <c r="B276" s="195"/>
      <c r="D276" s="183" t="s">
        <v>147</v>
      </c>
      <c r="E276" s="196" t="s">
        <v>5</v>
      </c>
      <c r="F276" s="197" t="s">
        <v>149</v>
      </c>
      <c r="H276" s="198">
        <v>205.408</v>
      </c>
      <c r="I276" s="199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6" t="s">
        <v>147</v>
      </c>
      <c r="AU276" s="196" t="s">
        <v>85</v>
      </c>
      <c r="AV276" s="12" t="s">
        <v>132</v>
      </c>
      <c r="AW276" s="12" t="s">
        <v>40</v>
      </c>
      <c r="AX276" s="12" t="s">
        <v>25</v>
      </c>
      <c r="AY276" s="196" t="s">
        <v>133</v>
      </c>
    </row>
    <row r="277" spans="2:63" s="10" customFormat="1" ht="29.85" customHeight="1">
      <c r="B277" s="159"/>
      <c r="D277" s="160" t="s">
        <v>75</v>
      </c>
      <c r="E277" s="203" t="s">
        <v>85</v>
      </c>
      <c r="F277" s="203" t="s">
        <v>427</v>
      </c>
      <c r="I277" s="162"/>
      <c r="J277" s="204">
        <f>BK277</f>
        <v>0</v>
      </c>
      <c r="L277" s="159"/>
      <c r="M277" s="164"/>
      <c r="N277" s="165"/>
      <c r="O277" s="165"/>
      <c r="P277" s="166">
        <f>SUM(P278:P281)</f>
        <v>0</v>
      </c>
      <c r="Q277" s="165"/>
      <c r="R277" s="166">
        <f>SUM(R278:R281)</f>
        <v>10.955347200000002</v>
      </c>
      <c r="S277" s="165"/>
      <c r="T277" s="167">
        <f>SUM(T278:T281)</f>
        <v>0</v>
      </c>
      <c r="AR277" s="160" t="s">
        <v>25</v>
      </c>
      <c r="AT277" s="168" t="s">
        <v>75</v>
      </c>
      <c r="AU277" s="168" t="s">
        <v>25</v>
      </c>
      <c r="AY277" s="160" t="s">
        <v>133</v>
      </c>
      <c r="BK277" s="169">
        <f>SUM(BK278:BK281)</f>
        <v>0</v>
      </c>
    </row>
    <row r="278" spans="2:65" s="1" customFormat="1" ht="16.5" customHeight="1">
      <c r="B278" s="170"/>
      <c r="C278" s="171" t="s">
        <v>498</v>
      </c>
      <c r="D278" s="171" t="s">
        <v>134</v>
      </c>
      <c r="E278" s="172" t="s">
        <v>780</v>
      </c>
      <c r="F278" s="173" t="s">
        <v>781</v>
      </c>
      <c r="G278" s="174" t="s">
        <v>260</v>
      </c>
      <c r="H278" s="175">
        <v>4.32</v>
      </c>
      <c r="I278" s="176"/>
      <c r="J278" s="175">
        <f>ROUND(I278*H278,3)</f>
        <v>0</v>
      </c>
      <c r="K278" s="173" t="s">
        <v>5</v>
      </c>
      <c r="L278" s="40"/>
      <c r="M278" s="177" t="s">
        <v>5</v>
      </c>
      <c r="N278" s="178" t="s">
        <v>47</v>
      </c>
      <c r="O278" s="41"/>
      <c r="P278" s="179">
        <f>O278*H278</f>
        <v>0</v>
      </c>
      <c r="Q278" s="179">
        <v>2.53596</v>
      </c>
      <c r="R278" s="179">
        <f>Q278*H278</f>
        <v>10.955347200000002</v>
      </c>
      <c r="S278" s="179">
        <v>0</v>
      </c>
      <c r="T278" s="180">
        <f>S278*H278</f>
        <v>0</v>
      </c>
      <c r="AR278" s="23" t="s">
        <v>132</v>
      </c>
      <c r="AT278" s="23" t="s">
        <v>134</v>
      </c>
      <c r="AU278" s="23" t="s">
        <v>85</v>
      </c>
      <c r="AY278" s="23" t="s">
        <v>133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3" t="s">
        <v>25</v>
      </c>
      <c r="BK278" s="182">
        <f>ROUND(I278*H278,3)</f>
        <v>0</v>
      </c>
      <c r="BL278" s="23" t="s">
        <v>132</v>
      </c>
      <c r="BM278" s="23" t="s">
        <v>782</v>
      </c>
    </row>
    <row r="279" spans="2:47" s="1" customFormat="1" ht="27">
      <c r="B279" s="40"/>
      <c r="D279" s="183" t="s">
        <v>141</v>
      </c>
      <c r="F279" s="184" t="s">
        <v>783</v>
      </c>
      <c r="I279" s="185"/>
      <c r="L279" s="40"/>
      <c r="M279" s="186"/>
      <c r="N279" s="41"/>
      <c r="O279" s="41"/>
      <c r="P279" s="41"/>
      <c r="Q279" s="41"/>
      <c r="R279" s="41"/>
      <c r="S279" s="41"/>
      <c r="T279" s="69"/>
      <c r="AT279" s="23" t="s">
        <v>141</v>
      </c>
      <c r="AU279" s="23" t="s">
        <v>85</v>
      </c>
    </row>
    <row r="280" spans="2:51" s="11" customFormat="1" ht="13.5">
      <c r="B280" s="187"/>
      <c r="D280" s="183" t="s">
        <v>147</v>
      </c>
      <c r="E280" s="188" t="s">
        <v>5</v>
      </c>
      <c r="F280" s="189" t="s">
        <v>784</v>
      </c>
      <c r="H280" s="190">
        <v>4.32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147</v>
      </c>
      <c r="AU280" s="188" t="s">
        <v>85</v>
      </c>
      <c r="AV280" s="11" t="s">
        <v>85</v>
      </c>
      <c r="AW280" s="11" t="s">
        <v>40</v>
      </c>
      <c r="AX280" s="11" t="s">
        <v>76</v>
      </c>
      <c r="AY280" s="188" t="s">
        <v>133</v>
      </c>
    </row>
    <row r="281" spans="2:51" s="12" customFormat="1" ht="13.5">
      <c r="B281" s="195"/>
      <c r="D281" s="183" t="s">
        <v>147</v>
      </c>
      <c r="E281" s="196" t="s">
        <v>5</v>
      </c>
      <c r="F281" s="197" t="s">
        <v>149</v>
      </c>
      <c r="H281" s="198">
        <v>4.32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147</v>
      </c>
      <c r="AU281" s="196" t="s">
        <v>85</v>
      </c>
      <c r="AV281" s="12" t="s">
        <v>132</v>
      </c>
      <c r="AW281" s="12" t="s">
        <v>40</v>
      </c>
      <c r="AX281" s="12" t="s">
        <v>25</v>
      </c>
      <c r="AY281" s="196" t="s">
        <v>133</v>
      </c>
    </row>
    <row r="282" spans="2:63" s="10" customFormat="1" ht="29.85" customHeight="1">
      <c r="B282" s="159"/>
      <c r="D282" s="160" t="s">
        <v>75</v>
      </c>
      <c r="E282" s="203" t="s">
        <v>150</v>
      </c>
      <c r="F282" s="203" t="s">
        <v>785</v>
      </c>
      <c r="I282" s="162"/>
      <c r="J282" s="204">
        <f>BK282</f>
        <v>0</v>
      </c>
      <c r="L282" s="159"/>
      <c r="M282" s="164"/>
      <c r="N282" s="165"/>
      <c r="O282" s="165"/>
      <c r="P282" s="166">
        <f>SUM(P283:P314)</f>
        <v>0</v>
      </c>
      <c r="Q282" s="165"/>
      <c r="R282" s="166">
        <f>SUM(R283:R314)</f>
        <v>10.79348032</v>
      </c>
      <c r="S282" s="165"/>
      <c r="T282" s="167">
        <f>SUM(T283:T314)</f>
        <v>0</v>
      </c>
      <c r="AR282" s="160" t="s">
        <v>25</v>
      </c>
      <c r="AT282" s="168" t="s">
        <v>75</v>
      </c>
      <c r="AU282" s="168" t="s">
        <v>25</v>
      </c>
      <c r="AY282" s="160" t="s">
        <v>133</v>
      </c>
      <c r="BK282" s="169">
        <f>SUM(BK283:BK314)</f>
        <v>0</v>
      </c>
    </row>
    <row r="283" spans="2:65" s="1" customFormat="1" ht="16.5" customHeight="1">
      <c r="B283" s="170"/>
      <c r="C283" s="171" t="s">
        <v>504</v>
      </c>
      <c r="D283" s="171" t="s">
        <v>134</v>
      </c>
      <c r="E283" s="172" t="s">
        <v>786</v>
      </c>
      <c r="F283" s="173" t="s">
        <v>787</v>
      </c>
      <c r="G283" s="174" t="s">
        <v>260</v>
      </c>
      <c r="H283" s="175">
        <v>0.84</v>
      </c>
      <c r="I283" s="176"/>
      <c r="J283" s="175">
        <f>ROUND(I283*H283,3)</f>
        <v>0</v>
      </c>
      <c r="K283" s="173" t="s">
        <v>138</v>
      </c>
      <c r="L283" s="40"/>
      <c r="M283" s="177" t="s">
        <v>5</v>
      </c>
      <c r="N283" s="178" t="s">
        <v>47</v>
      </c>
      <c r="O283" s="41"/>
      <c r="P283" s="179">
        <f>O283*H283</f>
        <v>0</v>
      </c>
      <c r="Q283" s="179">
        <v>2.47786</v>
      </c>
      <c r="R283" s="179">
        <f>Q283*H283</f>
        <v>2.0814024</v>
      </c>
      <c r="S283" s="179">
        <v>0</v>
      </c>
      <c r="T283" s="180">
        <f>S283*H283</f>
        <v>0</v>
      </c>
      <c r="AR283" s="23" t="s">
        <v>132</v>
      </c>
      <c r="AT283" s="23" t="s">
        <v>134</v>
      </c>
      <c r="AU283" s="23" t="s">
        <v>85</v>
      </c>
      <c r="AY283" s="23" t="s">
        <v>133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25</v>
      </c>
      <c r="BK283" s="182">
        <f>ROUND(I283*H283,3)</f>
        <v>0</v>
      </c>
      <c r="BL283" s="23" t="s">
        <v>132</v>
      </c>
      <c r="BM283" s="23" t="s">
        <v>788</v>
      </c>
    </row>
    <row r="284" spans="2:47" s="1" customFormat="1" ht="13.5">
      <c r="B284" s="40"/>
      <c r="D284" s="183" t="s">
        <v>141</v>
      </c>
      <c r="F284" s="184" t="s">
        <v>789</v>
      </c>
      <c r="I284" s="185"/>
      <c r="L284" s="40"/>
      <c r="M284" s="186"/>
      <c r="N284" s="41"/>
      <c r="O284" s="41"/>
      <c r="P284" s="41"/>
      <c r="Q284" s="41"/>
      <c r="R284" s="41"/>
      <c r="S284" s="41"/>
      <c r="T284" s="69"/>
      <c r="AT284" s="23" t="s">
        <v>141</v>
      </c>
      <c r="AU284" s="23" t="s">
        <v>85</v>
      </c>
    </row>
    <row r="285" spans="2:51" s="11" customFormat="1" ht="13.5">
      <c r="B285" s="187"/>
      <c r="D285" s="183" t="s">
        <v>147</v>
      </c>
      <c r="E285" s="188" t="s">
        <v>5</v>
      </c>
      <c r="F285" s="189" t="s">
        <v>790</v>
      </c>
      <c r="H285" s="190">
        <v>0.84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147</v>
      </c>
      <c r="AU285" s="188" t="s">
        <v>85</v>
      </c>
      <c r="AV285" s="11" t="s">
        <v>85</v>
      </c>
      <c r="AW285" s="11" t="s">
        <v>40</v>
      </c>
      <c r="AX285" s="11" t="s">
        <v>76</v>
      </c>
      <c r="AY285" s="188" t="s">
        <v>133</v>
      </c>
    </row>
    <row r="286" spans="2:51" s="12" customFormat="1" ht="13.5">
      <c r="B286" s="195"/>
      <c r="D286" s="183" t="s">
        <v>147</v>
      </c>
      <c r="E286" s="196" t="s">
        <v>5</v>
      </c>
      <c r="F286" s="197" t="s">
        <v>149</v>
      </c>
      <c r="H286" s="198">
        <v>0.84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147</v>
      </c>
      <c r="AU286" s="196" t="s">
        <v>85</v>
      </c>
      <c r="AV286" s="12" t="s">
        <v>132</v>
      </c>
      <c r="AW286" s="12" t="s">
        <v>40</v>
      </c>
      <c r="AX286" s="12" t="s">
        <v>25</v>
      </c>
      <c r="AY286" s="196" t="s">
        <v>133</v>
      </c>
    </row>
    <row r="287" spans="2:65" s="1" customFormat="1" ht="16.5" customHeight="1">
      <c r="B287" s="170"/>
      <c r="C287" s="171" t="s">
        <v>510</v>
      </c>
      <c r="D287" s="171" t="s">
        <v>134</v>
      </c>
      <c r="E287" s="172" t="s">
        <v>791</v>
      </c>
      <c r="F287" s="173" t="s">
        <v>792</v>
      </c>
      <c r="G287" s="174" t="s">
        <v>236</v>
      </c>
      <c r="H287" s="175">
        <v>6.15</v>
      </c>
      <c r="I287" s="176"/>
      <c r="J287" s="175">
        <f>ROUND(I287*H287,3)</f>
        <v>0</v>
      </c>
      <c r="K287" s="173" t="s">
        <v>138</v>
      </c>
      <c r="L287" s="40"/>
      <c r="M287" s="177" t="s">
        <v>5</v>
      </c>
      <c r="N287" s="178" t="s">
        <v>47</v>
      </c>
      <c r="O287" s="41"/>
      <c r="P287" s="179">
        <f>O287*H287</f>
        <v>0</v>
      </c>
      <c r="Q287" s="179">
        <v>0.04174</v>
      </c>
      <c r="R287" s="179">
        <f>Q287*H287</f>
        <v>0.256701</v>
      </c>
      <c r="S287" s="179">
        <v>0</v>
      </c>
      <c r="T287" s="180">
        <f>S287*H287</f>
        <v>0</v>
      </c>
      <c r="AR287" s="23" t="s">
        <v>132</v>
      </c>
      <c r="AT287" s="23" t="s">
        <v>134</v>
      </c>
      <c r="AU287" s="23" t="s">
        <v>85</v>
      </c>
      <c r="AY287" s="23" t="s">
        <v>133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25</v>
      </c>
      <c r="BK287" s="182">
        <f>ROUND(I287*H287,3)</f>
        <v>0</v>
      </c>
      <c r="BL287" s="23" t="s">
        <v>132</v>
      </c>
      <c r="BM287" s="23" t="s">
        <v>793</v>
      </c>
    </row>
    <row r="288" spans="2:47" s="1" customFormat="1" ht="13.5">
      <c r="B288" s="40"/>
      <c r="D288" s="183" t="s">
        <v>141</v>
      </c>
      <c r="F288" s="184" t="s">
        <v>794</v>
      </c>
      <c r="I288" s="185"/>
      <c r="L288" s="40"/>
      <c r="M288" s="186"/>
      <c r="N288" s="41"/>
      <c r="O288" s="41"/>
      <c r="P288" s="41"/>
      <c r="Q288" s="41"/>
      <c r="R288" s="41"/>
      <c r="S288" s="41"/>
      <c r="T288" s="69"/>
      <c r="AT288" s="23" t="s">
        <v>141</v>
      </c>
      <c r="AU288" s="23" t="s">
        <v>85</v>
      </c>
    </row>
    <row r="289" spans="2:51" s="11" customFormat="1" ht="13.5">
      <c r="B289" s="187"/>
      <c r="D289" s="183" t="s">
        <v>147</v>
      </c>
      <c r="E289" s="188" t="s">
        <v>5</v>
      </c>
      <c r="F289" s="189" t="s">
        <v>795</v>
      </c>
      <c r="H289" s="190">
        <v>6.15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8" t="s">
        <v>147</v>
      </c>
      <c r="AU289" s="188" t="s">
        <v>85</v>
      </c>
      <c r="AV289" s="11" t="s">
        <v>85</v>
      </c>
      <c r="AW289" s="11" t="s">
        <v>40</v>
      </c>
      <c r="AX289" s="11" t="s">
        <v>76</v>
      </c>
      <c r="AY289" s="188" t="s">
        <v>133</v>
      </c>
    </row>
    <row r="290" spans="2:51" s="12" customFormat="1" ht="13.5">
      <c r="B290" s="195"/>
      <c r="D290" s="183" t="s">
        <v>147</v>
      </c>
      <c r="E290" s="196" t="s">
        <v>5</v>
      </c>
      <c r="F290" s="197" t="s">
        <v>149</v>
      </c>
      <c r="H290" s="198">
        <v>6.15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147</v>
      </c>
      <c r="AU290" s="196" t="s">
        <v>85</v>
      </c>
      <c r="AV290" s="12" t="s">
        <v>132</v>
      </c>
      <c r="AW290" s="12" t="s">
        <v>40</v>
      </c>
      <c r="AX290" s="12" t="s">
        <v>25</v>
      </c>
      <c r="AY290" s="196" t="s">
        <v>133</v>
      </c>
    </row>
    <row r="291" spans="2:65" s="1" customFormat="1" ht="16.5" customHeight="1">
      <c r="B291" s="170"/>
      <c r="C291" s="171" t="s">
        <v>516</v>
      </c>
      <c r="D291" s="171" t="s">
        <v>134</v>
      </c>
      <c r="E291" s="172" t="s">
        <v>796</v>
      </c>
      <c r="F291" s="173" t="s">
        <v>797</v>
      </c>
      <c r="G291" s="174" t="s">
        <v>236</v>
      </c>
      <c r="H291" s="175">
        <v>6.15</v>
      </c>
      <c r="I291" s="176"/>
      <c r="J291" s="175">
        <f>ROUND(I291*H291,3)</f>
        <v>0</v>
      </c>
      <c r="K291" s="173" t="s">
        <v>138</v>
      </c>
      <c r="L291" s="40"/>
      <c r="M291" s="177" t="s">
        <v>5</v>
      </c>
      <c r="N291" s="178" t="s">
        <v>47</v>
      </c>
      <c r="O291" s="41"/>
      <c r="P291" s="179">
        <f>O291*H291</f>
        <v>0</v>
      </c>
      <c r="Q291" s="179">
        <v>2E-05</v>
      </c>
      <c r="R291" s="179">
        <f>Q291*H291</f>
        <v>0.000123</v>
      </c>
      <c r="S291" s="179">
        <v>0</v>
      </c>
      <c r="T291" s="180">
        <f>S291*H291</f>
        <v>0</v>
      </c>
      <c r="AR291" s="23" t="s">
        <v>132</v>
      </c>
      <c r="AT291" s="23" t="s">
        <v>134</v>
      </c>
      <c r="AU291" s="23" t="s">
        <v>85</v>
      </c>
      <c r="AY291" s="23" t="s">
        <v>133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25</v>
      </c>
      <c r="BK291" s="182">
        <f>ROUND(I291*H291,3)</f>
        <v>0</v>
      </c>
      <c r="BL291" s="23" t="s">
        <v>132</v>
      </c>
      <c r="BM291" s="23" t="s">
        <v>798</v>
      </c>
    </row>
    <row r="292" spans="2:47" s="1" customFormat="1" ht="13.5">
      <c r="B292" s="40"/>
      <c r="D292" s="183" t="s">
        <v>141</v>
      </c>
      <c r="F292" s="184" t="s">
        <v>799</v>
      </c>
      <c r="I292" s="185"/>
      <c r="L292" s="40"/>
      <c r="M292" s="186"/>
      <c r="N292" s="41"/>
      <c r="O292" s="41"/>
      <c r="P292" s="41"/>
      <c r="Q292" s="41"/>
      <c r="R292" s="41"/>
      <c r="S292" s="41"/>
      <c r="T292" s="69"/>
      <c r="AT292" s="23" t="s">
        <v>141</v>
      </c>
      <c r="AU292" s="23" t="s">
        <v>85</v>
      </c>
    </row>
    <row r="293" spans="2:51" s="11" customFormat="1" ht="13.5">
      <c r="B293" s="187"/>
      <c r="D293" s="183" t="s">
        <v>147</v>
      </c>
      <c r="E293" s="188" t="s">
        <v>5</v>
      </c>
      <c r="F293" s="189" t="s">
        <v>800</v>
      </c>
      <c r="H293" s="190">
        <v>6.15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147</v>
      </c>
      <c r="AU293" s="188" t="s">
        <v>85</v>
      </c>
      <c r="AV293" s="11" t="s">
        <v>85</v>
      </c>
      <c r="AW293" s="11" t="s">
        <v>40</v>
      </c>
      <c r="AX293" s="11" t="s">
        <v>76</v>
      </c>
      <c r="AY293" s="188" t="s">
        <v>133</v>
      </c>
    </row>
    <row r="294" spans="2:51" s="12" customFormat="1" ht="13.5">
      <c r="B294" s="195"/>
      <c r="D294" s="183" t="s">
        <v>147</v>
      </c>
      <c r="E294" s="196" t="s">
        <v>5</v>
      </c>
      <c r="F294" s="197" t="s">
        <v>149</v>
      </c>
      <c r="H294" s="198">
        <v>6.15</v>
      </c>
      <c r="I294" s="199"/>
      <c r="L294" s="195"/>
      <c r="M294" s="200"/>
      <c r="N294" s="201"/>
      <c r="O294" s="201"/>
      <c r="P294" s="201"/>
      <c r="Q294" s="201"/>
      <c r="R294" s="201"/>
      <c r="S294" s="201"/>
      <c r="T294" s="202"/>
      <c r="AT294" s="196" t="s">
        <v>147</v>
      </c>
      <c r="AU294" s="196" t="s">
        <v>85</v>
      </c>
      <c r="AV294" s="12" t="s">
        <v>132</v>
      </c>
      <c r="AW294" s="12" t="s">
        <v>40</v>
      </c>
      <c r="AX294" s="12" t="s">
        <v>25</v>
      </c>
      <c r="AY294" s="196" t="s">
        <v>133</v>
      </c>
    </row>
    <row r="295" spans="2:65" s="1" customFormat="1" ht="16.5" customHeight="1">
      <c r="B295" s="170"/>
      <c r="C295" s="171" t="s">
        <v>523</v>
      </c>
      <c r="D295" s="171" t="s">
        <v>134</v>
      </c>
      <c r="E295" s="172" t="s">
        <v>801</v>
      </c>
      <c r="F295" s="173" t="s">
        <v>802</v>
      </c>
      <c r="G295" s="174" t="s">
        <v>338</v>
      </c>
      <c r="H295" s="175">
        <v>0.126</v>
      </c>
      <c r="I295" s="176"/>
      <c r="J295" s="175">
        <f>ROUND(I295*H295,3)</f>
        <v>0</v>
      </c>
      <c r="K295" s="173" t="s">
        <v>138</v>
      </c>
      <c r="L295" s="40"/>
      <c r="M295" s="177" t="s">
        <v>5</v>
      </c>
      <c r="N295" s="178" t="s">
        <v>47</v>
      </c>
      <c r="O295" s="41"/>
      <c r="P295" s="179">
        <f>O295*H295</f>
        <v>0</v>
      </c>
      <c r="Q295" s="179">
        <v>1.04877</v>
      </c>
      <c r="R295" s="179">
        <f>Q295*H295</f>
        <v>0.13214502</v>
      </c>
      <c r="S295" s="179">
        <v>0</v>
      </c>
      <c r="T295" s="180">
        <f>S295*H295</f>
        <v>0</v>
      </c>
      <c r="AR295" s="23" t="s">
        <v>132</v>
      </c>
      <c r="AT295" s="23" t="s">
        <v>134</v>
      </c>
      <c r="AU295" s="23" t="s">
        <v>85</v>
      </c>
      <c r="AY295" s="23" t="s">
        <v>133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25</v>
      </c>
      <c r="BK295" s="182">
        <f>ROUND(I295*H295,3)</f>
        <v>0</v>
      </c>
      <c r="BL295" s="23" t="s">
        <v>132</v>
      </c>
      <c r="BM295" s="23" t="s">
        <v>803</v>
      </c>
    </row>
    <row r="296" spans="2:47" s="1" customFormat="1" ht="13.5">
      <c r="B296" s="40"/>
      <c r="D296" s="183" t="s">
        <v>141</v>
      </c>
      <c r="F296" s="184" t="s">
        <v>804</v>
      </c>
      <c r="I296" s="185"/>
      <c r="L296" s="40"/>
      <c r="M296" s="186"/>
      <c r="N296" s="41"/>
      <c r="O296" s="41"/>
      <c r="P296" s="41"/>
      <c r="Q296" s="41"/>
      <c r="R296" s="41"/>
      <c r="S296" s="41"/>
      <c r="T296" s="69"/>
      <c r="AT296" s="23" t="s">
        <v>141</v>
      </c>
      <c r="AU296" s="23" t="s">
        <v>85</v>
      </c>
    </row>
    <row r="297" spans="2:51" s="11" customFormat="1" ht="13.5">
      <c r="B297" s="187"/>
      <c r="D297" s="183" t="s">
        <v>147</v>
      </c>
      <c r="E297" s="188" t="s">
        <v>5</v>
      </c>
      <c r="F297" s="189" t="s">
        <v>805</v>
      </c>
      <c r="H297" s="190">
        <v>0.126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8" t="s">
        <v>147</v>
      </c>
      <c r="AU297" s="188" t="s">
        <v>85</v>
      </c>
      <c r="AV297" s="11" t="s">
        <v>85</v>
      </c>
      <c r="AW297" s="11" t="s">
        <v>40</v>
      </c>
      <c r="AX297" s="11" t="s">
        <v>76</v>
      </c>
      <c r="AY297" s="188" t="s">
        <v>133</v>
      </c>
    </row>
    <row r="298" spans="2:51" s="12" customFormat="1" ht="13.5">
      <c r="B298" s="195"/>
      <c r="D298" s="183" t="s">
        <v>147</v>
      </c>
      <c r="E298" s="196" t="s">
        <v>5</v>
      </c>
      <c r="F298" s="197" t="s">
        <v>149</v>
      </c>
      <c r="H298" s="198">
        <v>0.126</v>
      </c>
      <c r="I298" s="199"/>
      <c r="L298" s="195"/>
      <c r="M298" s="200"/>
      <c r="N298" s="201"/>
      <c r="O298" s="201"/>
      <c r="P298" s="201"/>
      <c r="Q298" s="201"/>
      <c r="R298" s="201"/>
      <c r="S298" s="201"/>
      <c r="T298" s="202"/>
      <c r="AT298" s="196" t="s">
        <v>147</v>
      </c>
      <c r="AU298" s="196" t="s">
        <v>85</v>
      </c>
      <c r="AV298" s="12" t="s">
        <v>132</v>
      </c>
      <c r="AW298" s="12" t="s">
        <v>40</v>
      </c>
      <c r="AX298" s="12" t="s">
        <v>25</v>
      </c>
      <c r="AY298" s="196" t="s">
        <v>133</v>
      </c>
    </row>
    <row r="299" spans="2:65" s="1" customFormat="1" ht="16.5" customHeight="1">
      <c r="B299" s="170"/>
      <c r="C299" s="171" t="s">
        <v>528</v>
      </c>
      <c r="D299" s="171" t="s">
        <v>134</v>
      </c>
      <c r="E299" s="172" t="s">
        <v>806</v>
      </c>
      <c r="F299" s="173" t="s">
        <v>807</v>
      </c>
      <c r="G299" s="174" t="s">
        <v>260</v>
      </c>
      <c r="H299" s="175">
        <v>3.23</v>
      </c>
      <c r="I299" s="176"/>
      <c r="J299" s="175">
        <f>ROUND(I299*H299,3)</f>
        <v>0</v>
      </c>
      <c r="K299" s="173" t="s">
        <v>138</v>
      </c>
      <c r="L299" s="40"/>
      <c r="M299" s="177" t="s">
        <v>5</v>
      </c>
      <c r="N299" s="178" t="s">
        <v>47</v>
      </c>
      <c r="O299" s="41"/>
      <c r="P299" s="179">
        <f>O299*H299</f>
        <v>0</v>
      </c>
      <c r="Q299" s="179">
        <v>2.45351</v>
      </c>
      <c r="R299" s="179">
        <f>Q299*H299</f>
        <v>7.9248373</v>
      </c>
      <c r="S299" s="179">
        <v>0</v>
      </c>
      <c r="T299" s="180">
        <f>S299*H299</f>
        <v>0</v>
      </c>
      <c r="AR299" s="23" t="s">
        <v>132</v>
      </c>
      <c r="AT299" s="23" t="s">
        <v>134</v>
      </c>
      <c r="AU299" s="23" t="s">
        <v>85</v>
      </c>
      <c r="AY299" s="23" t="s">
        <v>133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25</v>
      </c>
      <c r="BK299" s="182">
        <f>ROUND(I299*H299,3)</f>
        <v>0</v>
      </c>
      <c r="BL299" s="23" t="s">
        <v>132</v>
      </c>
      <c r="BM299" s="23" t="s">
        <v>808</v>
      </c>
    </row>
    <row r="300" spans="2:47" s="1" customFormat="1" ht="13.5">
      <c r="B300" s="40"/>
      <c r="D300" s="183" t="s">
        <v>141</v>
      </c>
      <c r="F300" s="184" t="s">
        <v>809</v>
      </c>
      <c r="I300" s="185"/>
      <c r="L300" s="40"/>
      <c r="M300" s="186"/>
      <c r="N300" s="41"/>
      <c r="O300" s="41"/>
      <c r="P300" s="41"/>
      <c r="Q300" s="41"/>
      <c r="R300" s="41"/>
      <c r="S300" s="41"/>
      <c r="T300" s="69"/>
      <c r="AT300" s="23" t="s">
        <v>141</v>
      </c>
      <c r="AU300" s="23" t="s">
        <v>85</v>
      </c>
    </row>
    <row r="301" spans="2:51" s="11" customFormat="1" ht="13.5">
      <c r="B301" s="187"/>
      <c r="D301" s="183" t="s">
        <v>147</v>
      </c>
      <c r="E301" s="188" t="s">
        <v>5</v>
      </c>
      <c r="F301" s="189" t="s">
        <v>810</v>
      </c>
      <c r="H301" s="190">
        <v>3.23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147</v>
      </c>
      <c r="AU301" s="188" t="s">
        <v>85</v>
      </c>
      <c r="AV301" s="11" t="s">
        <v>85</v>
      </c>
      <c r="AW301" s="11" t="s">
        <v>40</v>
      </c>
      <c r="AX301" s="11" t="s">
        <v>76</v>
      </c>
      <c r="AY301" s="188" t="s">
        <v>133</v>
      </c>
    </row>
    <row r="302" spans="2:51" s="12" customFormat="1" ht="13.5">
      <c r="B302" s="195"/>
      <c r="D302" s="183" t="s">
        <v>147</v>
      </c>
      <c r="E302" s="196" t="s">
        <v>5</v>
      </c>
      <c r="F302" s="197" t="s">
        <v>149</v>
      </c>
      <c r="H302" s="198">
        <v>3.23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147</v>
      </c>
      <c r="AU302" s="196" t="s">
        <v>85</v>
      </c>
      <c r="AV302" s="12" t="s">
        <v>132</v>
      </c>
      <c r="AW302" s="12" t="s">
        <v>40</v>
      </c>
      <c r="AX302" s="12" t="s">
        <v>25</v>
      </c>
      <c r="AY302" s="196" t="s">
        <v>133</v>
      </c>
    </row>
    <row r="303" spans="2:65" s="1" customFormat="1" ht="25.5" customHeight="1">
      <c r="B303" s="170"/>
      <c r="C303" s="171" t="s">
        <v>536</v>
      </c>
      <c r="D303" s="171" t="s">
        <v>134</v>
      </c>
      <c r="E303" s="172" t="s">
        <v>811</v>
      </c>
      <c r="F303" s="173" t="s">
        <v>812</v>
      </c>
      <c r="G303" s="174" t="s">
        <v>236</v>
      </c>
      <c r="H303" s="175">
        <v>29.952</v>
      </c>
      <c r="I303" s="176"/>
      <c r="J303" s="175">
        <f>ROUND(I303*H303,3)</f>
        <v>0</v>
      </c>
      <c r="K303" s="173" t="s">
        <v>138</v>
      </c>
      <c r="L303" s="40"/>
      <c r="M303" s="177" t="s">
        <v>5</v>
      </c>
      <c r="N303" s="178" t="s">
        <v>47</v>
      </c>
      <c r="O303" s="41"/>
      <c r="P303" s="179">
        <f>O303*H303</f>
        <v>0</v>
      </c>
      <c r="Q303" s="179">
        <v>0.00182</v>
      </c>
      <c r="R303" s="179">
        <f>Q303*H303</f>
        <v>0.05451264</v>
      </c>
      <c r="S303" s="179">
        <v>0</v>
      </c>
      <c r="T303" s="180">
        <f>S303*H303</f>
        <v>0</v>
      </c>
      <c r="AR303" s="23" t="s">
        <v>132</v>
      </c>
      <c r="AT303" s="23" t="s">
        <v>134</v>
      </c>
      <c r="AU303" s="23" t="s">
        <v>85</v>
      </c>
      <c r="AY303" s="23" t="s">
        <v>133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25</v>
      </c>
      <c r="BK303" s="182">
        <f>ROUND(I303*H303,3)</f>
        <v>0</v>
      </c>
      <c r="BL303" s="23" t="s">
        <v>132</v>
      </c>
      <c r="BM303" s="23" t="s">
        <v>813</v>
      </c>
    </row>
    <row r="304" spans="2:47" s="1" customFormat="1" ht="27">
      <c r="B304" s="40"/>
      <c r="D304" s="183" t="s">
        <v>141</v>
      </c>
      <c r="F304" s="184" t="s">
        <v>814</v>
      </c>
      <c r="I304" s="185"/>
      <c r="L304" s="40"/>
      <c r="M304" s="186"/>
      <c r="N304" s="41"/>
      <c r="O304" s="41"/>
      <c r="P304" s="41"/>
      <c r="Q304" s="41"/>
      <c r="R304" s="41"/>
      <c r="S304" s="41"/>
      <c r="T304" s="69"/>
      <c r="AT304" s="23" t="s">
        <v>141</v>
      </c>
      <c r="AU304" s="23" t="s">
        <v>85</v>
      </c>
    </row>
    <row r="305" spans="2:51" s="11" customFormat="1" ht="13.5">
      <c r="B305" s="187"/>
      <c r="D305" s="183" t="s">
        <v>147</v>
      </c>
      <c r="E305" s="188" t="s">
        <v>5</v>
      </c>
      <c r="F305" s="189" t="s">
        <v>815</v>
      </c>
      <c r="H305" s="190">
        <v>29.952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147</v>
      </c>
      <c r="AU305" s="188" t="s">
        <v>85</v>
      </c>
      <c r="AV305" s="11" t="s">
        <v>85</v>
      </c>
      <c r="AW305" s="11" t="s">
        <v>40</v>
      </c>
      <c r="AX305" s="11" t="s">
        <v>76</v>
      </c>
      <c r="AY305" s="188" t="s">
        <v>133</v>
      </c>
    </row>
    <row r="306" spans="2:51" s="12" customFormat="1" ht="13.5">
      <c r="B306" s="195"/>
      <c r="D306" s="183" t="s">
        <v>147</v>
      </c>
      <c r="E306" s="196" t="s">
        <v>5</v>
      </c>
      <c r="F306" s="197" t="s">
        <v>149</v>
      </c>
      <c r="H306" s="198">
        <v>29.952</v>
      </c>
      <c r="I306" s="199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6" t="s">
        <v>147</v>
      </c>
      <c r="AU306" s="196" t="s">
        <v>85</v>
      </c>
      <c r="AV306" s="12" t="s">
        <v>132</v>
      </c>
      <c r="AW306" s="12" t="s">
        <v>40</v>
      </c>
      <c r="AX306" s="12" t="s">
        <v>25</v>
      </c>
      <c r="AY306" s="196" t="s">
        <v>133</v>
      </c>
    </row>
    <row r="307" spans="2:65" s="1" customFormat="1" ht="16.5" customHeight="1">
      <c r="B307" s="170"/>
      <c r="C307" s="171" t="s">
        <v>544</v>
      </c>
      <c r="D307" s="171" t="s">
        <v>134</v>
      </c>
      <c r="E307" s="172" t="s">
        <v>816</v>
      </c>
      <c r="F307" s="173" t="s">
        <v>817</v>
      </c>
      <c r="G307" s="174" t="s">
        <v>236</v>
      </c>
      <c r="H307" s="175">
        <v>29.952</v>
      </c>
      <c r="I307" s="176"/>
      <c r="J307" s="175">
        <f>ROUND(I307*H307,3)</f>
        <v>0</v>
      </c>
      <c r="K307" s="173" t="s">
        <v>138</v>
      </c>
      <c r="L307" s="40"/>
      <c r="M307" s="177" t="s">
        <v>5</v>
      </c>
      <c r="N307" s="178" t="s">
        <v>47</v>
      </c>
      <c r="O307" s="41"/>
      <c r="P307" s="179">
        <f>O307*H307</f>
        <v>0</v>
      </c>
      <c r="Q307" s="179">
        <v>4E-05</v>
      </c>
      <c r="R307" s="179">
        <f>Q307*H307</f>
        <v>0.0011980800000000002</v>
      </c>
      <c r="S307" s="179">
        <v>0</v>
      </c>
      <c r="T307" s="180">
        <f>S307*H307</f>
        <v>0</v>
      </c>
      <c r="AR307" s="23" t="s">
        <v>132</v>
      </c>
      <c r="AT307" s="23" t="s">
        <v>134</v>
      </c>
      <c r="AU307" s="23" t="s">
        <v>85</v>
      </c>
      <c r="AY307" s="23" t="s">
        <v>133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25</v>
      </c>
      <c r="BK307" s="182">
        <f>ROUND(I307*H307,3)</f>
        <v>0</v>
      </c>
      <c r="BL307" s="23" t="s">
        <v>132</v>
      </c>
      <c r="BM307" s="23" t="s">
        <v>818</v>
      </c>
    </row>
    <row r="308" spans="2:47" s="1" customFormat="1" ht="13.5">
      <c r="B308" s="40"/>
      <c r="D308" s="183" t="s">
        <v>141</v>
      </c>
      <c r="F308" s="184" t="s">
        <v>819</v>
      </c>
      <c r="I308" s="185"/>
      <c r="L308" s="40"/>
      <c r="M308" s="186"/>
      <c r="N308" s="41"/>
      <c r="O308" s="41"/>
      <c r="P308" s="41"/>
      <c r="Q308" s="41"/>
      <c r="R308" s="41"/>
      <c r="S308" s="41"/>
      <c r="T308" s="69"/>
      <c r="AT308" s="23" t="s">
        <v>141</v>
      </c>
      <c r="AU308" s="23" t="s">
        <v>85</v>
      </c>
    </row>
    <row r="309" spans="2:51" s="11" customFormat="1" ht="13.5">
      <c r="B309" s="187"/>
      <c r="D309" s="183" t="s">
        <v>147</v>
      </c>
      <c r="E309" s="188" t="s">
        <v>5</v>
      </c>
      <c r="F309" s="189" t="s">
        <v>820</v>
      </c>
      <c r="H309" s="190">
        <v>29.952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147</v>
      </c>
      <c r="AU309" s="188" t="s">
        <v>85</v>
      </c>
      <c r="AV309" s="11" t="s">
        <v>85</v>
      </c>
      <c r="AW309" s="11" t="s">
        <v>40</v>
      </c>
      <c r="AX309" s="11" t="s">
        <v>76</v>
      </c>
      <c r="AY309" s="188" t="s">
        <v>133</v>
      </c>
    </row>
    <row r="310" spans="2:51" s="12" customFormat="1" ht="13.5">
      <c r="B310" s="195"/>
      <c r="D310" s="183" t="s">
        <v>147</v>
      </c>
      <c r="E310" s="196" t="s">
        <v>5</v>
      </c>
      <c r="F310" s="197" t="s">
        <v>149</v>
      </c>
      <c r="H310" s="198">
        <v>29.952</v>
      </c>
      <c r="I310" s="199"/>
      <c r="L310" s="195"/>
      <c r="M310" s="200"/>
      <c r="N310" s="201"/>
      <c r="O310" s="201"/>
      <c r="P310" s="201"/>
      <c r="Q310" s="201"/>
      <c r="R310" s="201"/>
      <c r="S310" s="201"/>
      <c r="T310" s="202"/>
      <c r="AT310" s="196" t="s">
        <v>147</v>
      </c>
      <c r="AU310" s="196" t="s">
        <v>85</v>
      </c>
      <c r="AV310" s="12" t="s">
        <v>132</v>
      </c>
      <c r="AW310" s="12" t="s">
        <v>40</v>
      </c>
      <c r="AX310" s="12" t="s">
        <v>25</v>
      </c>
      <c r="AY310" s="196" t="s">
        <v>133</v>
      </c>
    </row>
    <row r="311" spans="2:65" s="1" customFormat="1" ht="25.5" customHeight="1">
      <c r="B311" s="170"/>
      <c r="C311" s="171" t="s">
        <v>551</v>
      </c>
      <c r="D311" s="171" t="s">
        <v>134</v>
      </c>
      <c r="E311" s="172" t="s">
        <v>821</v>
      </c>
      <c r="F311" s="173" t="s">
        <v>822</v>
      </c>
      <c r="G311" s="174" t="s">
        <v>338</v>
      </c>
      <c r="H311" s="175">
        <v>0.323</v>
      </c>
      <c r="I311" s="176"/>
      <c r="J311" s="175">
        <f>ROUND(I311*H311,3)</f>
        <v>0</v>
      </c>
      <c r="K311" s="173" t="s">
        <v>138</v>
      </c>
      <c r="L311" s="40"/>
      <c r="M311" s="177" t="s">
        <v>5</v>
      </c>
      <c r="N311" s="178" t="s">
        <v>47</v>
      </c>
      <c r="O311" s="41"/>
      <c r="P311" s="179">
        <f>O311*H311</f>
        <v>0</v>
      </c>
      <c r="Q311" s="179">
        <v>1.06056</v>
      </c>
      <c r="R311" s="179">
        <f>Q311*H311</f>
        <v>0.34256088</v>
      </c>
      <c r="S311" s="179">
        <v>0</v>
      </c>
      <c r="T311" s="180">
        <f>S311*H311</f>
        <v>0</v>
      </c>
      <c r="AR311" s="23" t="s">
        <v>132</v>
      </c>
      <c r="AT311" s="23" t="s">
        <v>134</v>
      </c>
      <c r="AU311" s="23" t="s">
        <v>85</v>
      </c>
      <c r="AY311" s="23" t="s">
        <v>133</v>
      </c>
      <c r="BE311" s="181">
        <f>IF(N311="základní",J311,0)</f>
        <v>0</v>
      </c>
      <c r="BF311" s="181">
        <f>IF(N311="snížená",J311,0)</f>
        <v>0</v>
      </c>
      <c r="BG311" s="181">
        <f>IF(N311="zákl. přenesená",J311,0)</f>
        <v>0</v>
      </c>
      <c r="BH311" s="181">
        <f>IF(N311="sníž. přenesená",J311,0)</f>
        <v>0</v>
      </c>
      <c r="BI311" s="181">
        <f>IF(N311="nulová",J311,0)</f>
        <v>0</v>
      </c>
      <c r="BJ311" s="23" t="s">
        <v>25</v>
      </c>
      <c r="BK311" s="182">
        <f>ROUND(I311*H311,3)</f>
        <v>0</v>
      </c>
      <c r="BL311" s="23" t="s">
        <v>132</v>
      </c>
      <c r="BM311" s="23" t="s">
        <v>823</v>
      </c>
    </row>
    <row r="312" spans="2:47" s="1" customFormat="1" ht="27">
      <c r="B312" s="40"/>
      <c r="D312" s="183" t="s">
        <v>141</v>
      </c>
      <c r="F312" s="184" t="s">
        <v>824</v>
      </c>
      <c r="I312" s="185"/>
      <c r="L312" s="40"/>
      <c r="M312" s="186"/>
      <c r="N312" s="41"/>
      <c r="O312" s="41"/>
      <c r="P312" s="41"/>
      <c r="Q312" s="41"/>
      <c r="R312" s="41"/>
      <c r="S312" s="41"/>
      <c r="T312" s="69"/>
      <c r="AT312" s="23" t="s">
        <v>141</v>
      </c>
      <c r="AU312" s="23" t="s">
        <v>85</v>
      </c>
    </row>
    <row r="313" spans="2:51" s="11" customFormat="1" ht="13.5">
      <c r="B313" s="187"/>
      <c r="D313" s="183" t="s">
        <v>147</v>
      </c>
      <c r="E313" s="188" t="s">
        <v>5</v>
      </c>
      <c r="F313" s="189" t="s">
        <v>825</v>
      </c>
      <c r="H313" s="190">
        <v>0.323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147</v>
      </c>
      <c r="AU313" s="188" t="s">
        <v>85</v>
      </c>
      <c r="AV313" s="11" t="s">
        <v>85</v>
      </c>
      <c r="AW313" s="11" t="s">
        <v>40</v>
      </c>
      <c r="AX313" s="11" t="s">
        <v>76</v>
      </c>
      <c r="AY313" s="188" t="s">
        <v>133</v>
      </c>
    </row>
    <row r="314" spans="2:51" s="12" customFormat="1" ht="13.5">
      <c r="B314" s="195"/>
      <c r="D314" s="183" t="s">
        <v>147</v>
      </c>
      <c r="E314" s="196" t="s">
        <v>5</v>
      </c>
      <c r="F314" s="197" t="s">
        <v>149</v>
      </c>
      <c r="H314" s="198">
        <v>0.323</v>
      </c>
      <c r="I314" s="199"/>
      <c r="L314" s="195"/>
      <c r="M314" s="200"/>
      <c r="N314" s="201"/>
      <c r="O314" s="201"/>
      <c r="P314" s="201"/>
      <c r="Q314" s="201"/>
      <c r="R314" s="201"/>
      <c r="S314" s="201"/>
      <c r="T314" s="202"/>
      <c r="AT314" s="196" t="s">
        <v>147</v>
      </c>
      <c r="AU314" s="196" t="s">
        <v>85</v>
      </c>
      <c r="AV314" s="12" t="s">
        <v>132</v>
      </c>
      <c r="AW314" s="12" t="s">
        <v>40</v>
      </c>
      <c r="AX314" s="12" t="s">
        <v>25</v>
      </c>
      <c r="AY314" s="196" t="s">
        <v>133</v>
      </c>
    </row>
    <row r="315" spans="2:63" s="10" customFormat="1" ht="29.85" customHeight="1">
      <c r="B315" s="159"/>
      <c r="D315" s="160" t="s">
        <v>75</v>
      </c>
      <c r="E315" s="203" t="s">
        <v>132</v>
      </c>
      <c r="F315" s="203" t="s">
        <v>645</v>
      </c>
      <c r="I315" s="162"/>
      <c r="J315" s="204">
        <f>BK315</f>
        <v>0</v>
      </c>
      <c r="L315" s="159"/>
      <c r="M315" s="164"/>
      <c r="N315" s="165"/>
      <c r="O315" s="165"/>
      <c r="P315" s="166">
        <f>SUM(P316:P345)</f>
        <v>0</v>
      </c>
      <c r="Q315" s="165"/>
      <c r="R315" s="166">
        <f>SUM(R316:R345)</f>
        <v>128.06581300000002</v>
      </c>
      <c r="S315" s="165"/>
      <c r="T315" s="167">
        <f>SUM(T316:T345)</f>
        <v>0</v>
      </c>
      <c r="AR315" s="160" t="s">
        <v>25</v>
      </c>
      <c r="AT315" s="168" t="s">
        <v>75</v>
      </c>
      <c r="AU315" s="168" t="s">
        <v>25</v>
      </c>
      <c r="AY315" s="160" t="s">
        <v>133</v>
      </c>
      <c r="BK315" s="169">
        <f>SUM(BK316:BK345)</f>
        <v>0</v>
      </c>
    </row>
    <row r="316" spans="2:65" s="1" customFormat="1" ht="16.5" customHeight="1">
      <c r="B316" s="170"/>
      <c r="C316" s="171" t="s">
        <v>826</v>
      </c>
      <c r="D316" s="171" t="s">
        <v>134</v>
      </c>
      <c r="E316" s="172" t="s">
        <v>827</v>
      </c>
      <c r="F316" s="173" t="s">
        <v>828</v>
      </c>
      <c r="G316" s="174" t="s">
        <v>236</v>
      </c>
      <c r="H316" s="175">
        <v>57</v>
      </c>
      <c r="I316" s="176"/>
      <c r="J316" s="175">
        <f>ROUND(I316*H316,3)</f>
        <v>0</v>
      </c>
      <c r="K316" s="173" t="s">
        <v>138</v>
      </c>
      <c r="L316" s="40"/>
      <c r="M316" s="177" t="s">
        <v>5</v>
      </c>
      <c r="N316" s="178" t="s">
        <v>47</v>
      </c>
      <c r="O316" s="41"/>
      <c r="P316" s="179">
        <f>O316*H316</f>
        <v>0</v>
      </c>
      <c r="Q316" s="179">
        <v>0.24787</v>
      </c>
      <c r="R316" s="179">
        <f>Q316*H316</f>
        <v>14.12859</v>
      </c>
      <c r="S316" s="179">
        <v>0</v>
      </c>
      <c r="T316" s="180">
        <f>S316*H316</f>
        <v>0</v>
      </c>
      <c r="AR316" s="23" t="s">
        <v>132</v>
      </c>
      <c r="AT316" s="23" t="s">
        <v>134</v>
      </c>
      <c r="AU316" s="23" t="s">
        <v>85</v>
      </c>
      <c r="AY316" s="23" t="s">
        <v>133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23" t="s">
        <v>25</v>
      </c>
      <c r="BK316" s="182">
        <f>ROUND(I316*H316,3)</f>
        <v>0</v>
      </c>
      <c r="BL316" s="23" t="s">
        <v>132</v>
      </c>
      <c r="BM316" s="23" t="s">
        <v>829</v>
      </c>
    </row>
    <row r="317" spans="2:47" s="1" customFormat="1" ht="13.5">
      <c r="B317" s="40"/>
      <c r="D317" s="183" t="s">
        <v>141</v>
      </c>
      <c r="F317" s="184" t="s">
        <v>830</v>
      </c>
      <c r="I317" s="185"/>
      <c r="L317" s="40"/>
      <c r="M317" s="186"/>
      <c r="N317" s="41"/>
      <c r="O317" s="41"/>
      <c r="P317" s="41"/>
      <c r="Q317" s="41"/>
      <c r="R317" s="41"/>
      <c r="S317" s="41"/>
      <c r="T317" s="69"/>
      <c r="AT317" s="23" t="s">
        <v>141</v>
      </c>
      <c r="AU317" s="23" t="s">
        <v>85</v>
      </c>
    </row>
    <row r="318" spans="2:51" s="11" customFormat="1" ht="13.5">
      <c r="B318" s="187"/>
      <c r="D318" s="183" t="s">
        <v>147</v>
      </c>
      <c r="E318" s="188" t="s">
        <v>5</v>
      </c>
      <c r="F318" s="189" t="s">
        <v>831</v>
      </c>
      <c r="H318" s="190">
        <v>57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147</v>
      </c>
      <c r="AU318" s="188" t="s">
        <v>85</v>
      </c>
      <c r="AV318" s="11" t="s">
        <v>85</v>
      </c>
      <c r="AW318" s="11" t="s">
        <v>40</v>
      </c>
      <c r="AX318" s="11" t="s">
        <v>76</v>
      </c>
      <c r="AY318" s="188" t="s">
        <v>133</v>
      </c>
    </row>
    <row r="319" spans="2:51" s="12" customFormat="1" ht="13.5">
      <c r="B319" s="195"/>
      <c r="D319" s="183" t="s">
        <v>147</v>
      </c>
      <c r="E319" s="196" t="s">
        <v>5</v>
      </c>
      <c r="F319" s="197" t="s">
        <v>149</v>
      </c>
      <c r="H319" s="198">
        <v>57</v>
      </c>
      <c r="I319" s="199"/>
      <c r="L319" s="195"/>
      <c r="M319" s="200"/>
      <c r="N319" s="201"/>
      <c r="O319" s="201"/>
      <c r="P319" s="201"/>
      <c r="Q319" s="201"/>
      <c r="R319" s="201"/>
      <c r="S319" s="201"/>
      <c r="T319" s="202"/>
      <c r="AT319" s="196" t="s">
        <v>147</v>
      </c>
      <c r="AU319" s="196" t="s">
        <v>85</v>
      </c>
      <c r="AV319" s="12" t="s">
        <v>132</v>
      </c>
      <c r="AW319" s="12" t="s">
        <v>40</v>
      </c>
      <c r="AX319" s="12" t="s">
        <v>25</v>
      </c>
      <c r="AY319" s="196" t="s">
        <v>133</v>
      </c>
    </row>
    <row r="320" spans="2:65" s="1" customFormat="1" ht="16.5" customHeight="1">
      <c r="B320" s="170"/>
      <c r="C320" s="171" t="s">
        <v>832</v>
      </c>
      <c r="D320" s="171" t="s">
        <v>134</v>
      </c>
      <c r="E320" s="172" t="s">
        <v>833</v>
      </c>
      <c r="F320" s="173" t="s">
        <v>834</v>
      </c>
      <c r="G320" s="174" t="s">
        <v>236</v>
      </c>
      <c r="H320" s="175">
        <v>70.28</v>
      </c>
      <c r="I320" s="176"/>
      <c r="J320" s="175">
        <f>ROUND(I320*H320,3)</f>
        <v>0</v>
      </c>
      <c r="K320" s="173" t="s">
        <v>138</v>
      </c>
      <c r="L320" s="40"/>
      <c r="M320" s="177" t="s">
        <v>5</v>
      </c>
      <c r="N320" s="178" t="s">
        <v>47</v>
      </c>
      <c r="O320" s="41"/>
      <c r="P320" s="179">
        <f>O320*H320</f>
        <v>0</v>
      </c>
      <c r="Q320" s="179">
        <v>0.4</v>
      </c>
      <c r="R320" s="179">
        <f>Q320*H320</f>
        <v>28.112000000000002</v>
      </c>
      <c r="S320" s="179">
        <v>0</v>
      </c>
      <c r="T320" s="180">
        <f>S320*H320</f>
        <v>0</v>
      </c>
      <c r="AR320" s="23" t="s">
        <v>132</v>
      </c>
      <c r="AT320" s="23" t="s">
        <v>134</v>
      </c>
      <c r="AU320" s="23" t="s">
        <v>85</v>
      </c>
      <c r="AY320" s="23" t="s">
        <v>133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23" t="s">
        <v>25</v>
      </c>
      <c r="BK320" s="182">
        <f>ROUND(I320*H320,3)</f>
        <v>0</v>
      </c>
      <c r="BL320" s="23" t="s">
        <v>132</v>
      </c>
      <c r="BM320" s="23" t="s">
        <v>835</v>
      </c>
    </row>
    <row r="321" spans="2:47" s="1" customFormat="1" ht="13.5">
      <c r="B321" s="40"/>
      <c r="D321" s="183" t="s">
        <v>141</v>
      </c>
      <c r="F321" s="184" t="s">
        <v>836</v>
      </c>
      <c r="I321" s="185"/>
      <c r="L321" s="40"/>
      <c r="M321" s="186"/>
      <c r="N321" s="41"/>
      <c r="O321" s="41"/>
      <c r="P321" s="41"/>
      <c r="Q321" s="41"/>
      <c r="R321" s="41"/>
      <c r="S321" s="41"/>
      <c r="T321" s="69"/>
      <c r="AT321" s="23" t="s">
        <v>141</v>
      </c>
      <c r="AU321" s="23" t="s">
        <v>85</v>
      </c>
    </row>
    <row r="322" spans="2:51" s="13" customFormat="1" ht="13.5">
      <c r="B322" s="208"/>
      <c r="D322" s="183" t="s">
        <v>147</v>
      </c>
      <c r="E322" s="209" t="s">
        <v>5</v>
      </c>
      <c r="F322" s="210" t="s">
        <v>837</v>
      </c>
      <c r="H322" s="209" t="s">
        <v>5</v>
      </c>
      <c r="I322" s="211"/>
      <c r="L322" s="208"/>
      <c r="M322" s="212"/>
      <c r="N322" s="213"/>
      <c r="O322" s="213"/>
      <c r="P322" s="213"/>
      <c r="Q322" s="213"/>
      <c r="R322" s="213"/>
      <c r="S322" s="213"/>
      <c r="T322" s="214"/>
      <c r="AT322" s="209" t="s">
        <v>147</v>
      </c>
      <c r="AU322" s="209" t="s">
        <v>85</v>
      </c>
      <c r="AV322" s="13" t="s">
        <v>25</v>
      </c>
      <c r="AW322" s="13" t="s">
        <v>40</v>
      </c>
      <c r="AX322" s="13" t="s">
        <v>76</v>
      </c>
      <c r="AY322" s="209" t="s">
        <v>133</v>
      </c>
    </row>
    <row r="323" spans="2:51" s="11" customFormat="1" ht="13.5">
      <c r="B323" s="187"/>
      <c r="D323" s="183" t="s">
        <v>147</v>
      </c>
      <c r="E323" s="188" t="s">
        <v>5</v>
      </c>
      <c r="F323" s="189" t="s">
        <v>838</v>
      </c>
      <c r="H323" s="190">
        <v>13.28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147</v>
      </c>
      <c r="AU323" s="188" t="s">
        <v>85</v>
      </c>
      <c r="AV323" s="11" t="s">
        <v>85</v>
      </c>
      <c r="AW323" s="11" t="s">
        <v>40</v>
      </c>
      <c r="AX323" s="11" t="s">
        <v>76</v>
      </c>
      <c r="AY323" s="188" t="s">
        <v>133</v>
      </c>
    </row>
    <row r="324" spans="2:51" s="11" customFormat="1" ht="13.5">
      <c r="B324" s="187"/>
      <c r="D324" s="183" t="s">
        <v>147</v>
      </c>
      <c r="E324" s="188" t="s">
        <v>5</v>
      </c>
      <c r="F324" s="189" t="s">
        <v>831</v>
      </c>
      <c r="H324" s="190">
        <v>57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147</v>
      </c>
      <c r="AU324" s="188" t="s">
        <v>85</v>
      </c>
      <c r="AV324" s="11" t="s">
        <v>85</v>
      </c>
      <c r="AW324" s="11" t="s">
        <v>40</v>
      </c>
      <c r="AX324" s="11" t="s">
        <v>76</v>
      </c>
      <c r="AY324" s="188" t="s">
        <v>133</v>
      </c>
    </row>
    <row r="325" spans="2:51" s="12" customFormat="1" ht="13.5">
      <c r="B325" s="195"/>
      <c r="D325" s="183" t="s">
        <v>147</v>
      </c>
      <c r="E325" s="196" t="s">
        <v>5</v>
      </c>
      <c r="F325" s="197" t="s">
        <v>149</v>
      </c>
      <c r="H325" s="198">
        <v>70.28</v>
      </c>
      <c r="I325" s="199"/>
      <c r="L325" s="195"/>
      <c r="M325" s="200"/>
      <c r="N325" s="201"/>
      <c r="O325" s="201"/>
      <c r="P325" s="201"/>
      <c r="Q325" s="201"/>
      <c r="R325" s="201"/>
      <c r="S325" s="201"/>
      <c r="T325" s="202"/>
      <c r="AT325" s="196" t="s">
        <v>147</v>
      </c>
      <c r="AU325" s="196" t="s">
        <v>85</v>
      </c>
      <c r="AV325" s="12" t="s">
        <v>132</v>
      </c>
      <c r="AW325" s="12" t="s">
        <v>40</v>
      </c>
      <c r="AX325" s="12" t="s">
        <v>25</v>
      </c>
      <c r="AY325" s="196" t="s">
        <v>133</v>
      </c>
    </row>
    <row r="326" spans="2:65" s="1" customFormat="1" ht="16.5" customHeight="1">
      <c r="B326" s="170"/>
      <c r="C326" s="171" t="s">
        <v>839</v>
      </c>
      <c r="D326" s="171" t="s">
        <v>134</v>
      </c>
      <c r="E326" s="172" t="s">
        <v>840</v>
      </c>
      <c r="F326" s="173" t="s">
        <v>841</v>
      </c>
      <c r="G326" s="174" t="s">
        <v>431</v>
      </c>
      <c r="H326" s="175">
        <v>8</v>
      </c>
      <c r="I326" s="176"/>
      <c r="J326" s="175">
        <f>ROUND(I326*H326,3)</f>
        <v>0</v>
      </c>
      <c r="K326" s="173" t="s">
        <v>138</v>
      </c>
      <c r="L326" s="40"/>
      <c r="M326" s="177" t="s">
        <v>5</v>
      </c>
      <c r="N326" s="178" t="s">
        <v>47</v>
      </c>
      <c r="O326" s="41"/>
      <c r="P326" s="179">
        <f>O326*H326</f>
        <v>0</v>
      </c>
      <c r="Q326" s="179">
        <v>0.11505</v>
      </c>
      <c r="R326" s="179">
        <f>Q326*H326</f>
        <v>0.9204</v>
      </c>
      <c r="S326" s="179">
        <v>0</v>
      </c>
      <c r="T326" s="180">
        <f>S326*H326</f>
        <v>0</v>
      </c>
      <c r="AR326" s="23" t="s">
        <v>132</v>
      </c>
      <c r="AT326" s="23" t="s">
        <v>134</v>
      </c>
      <c r="AU326" s="23" t="s">
        <v>85</v>
      </c>
      <c r="AY326" s="23" t="s">
        <v>133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25</v>
      </c>
      <c r="BK326" s="182">
        <f>ROUND(I326*H326,3)</f>
        <v>0</v>
      </c>
      <c r="BL326" s="23" t="s">
        <v>132</v>
      </c>
      <c r="BM326" s="23" t="s">
        <v>842</v>
      </c>
    </row>
    <row r="327" spans="2:47" s="1" customFormat="1" ht="27">
      <c r="B327" s="40"/>
      <c r="D327" s="183" t="s">
        <v>141</v>
      </c>
      <c r="F327" s="184" t="s">
        <v>843</v>
      </c>
      <c r="I327" s="185"/>
      <c r="L327" s="40"/>
      <c r="M327" s="186"/>
      <c r="N327" s="41"/>
      <c r="O327" s="41"/>
      <c r="P327" s="41"/>
      <c r="Q327" s="41"/>
      <c r="R327" s="41"/>
      <c r="S327" s="41"/>
      <c r="T327" s="69"/>
      <c r="AT327" s="23" t="s">
        <v>141</v>
      </c>
      <c r="AU327" s="23" t="s">
        <v>85</v>
      </c>
    </row>
    <row r="328" spans="2:51" s="11" customFormat="1" ht="13.5">
      <c r="B328" s="187"/>
      <c r="D328" s="183" t="s">
        <v>147</v>
      </c>
      <c r="E328" s="188" t="s">
        <v>5</v>
      </c>
      <c r="F328" s="189" t="s">
        <v>844</v>
      </c>
      <c r="H328" s="190">
        <v>8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147</v>
      </c>
      <c r="AU328" s="188" t="s">
        <v>85</v>
      </c>
      <c r="AV328" s="11" t="s">
        <v>85</v>
      </c>
      <c r="AW328" s="11" t="s">
        <v>40</v>
      </c>
      <c r="AX328" s="11" t="s">
        <v>76</v>
      </c>
      <c r="AY328" s="188" t="s">
        <v>133</v>
      </c>
    </row>
    <row r="329" spans="2:51" s="12" customFormat="1" ht="13.5">
      <c r="B329" s="195"/>
      <c r="D329" s="183" t="s">
        <v>147</v>
      </c>
      <c r="E329" s="196" t="s">
        <v>5</v>
      </c>
      <c r="F329" s="197" t="s">
        <v>149</v>
      </c>
      <c r="H329" s="198">
        <v>8</v>
      </c>
      <c r="I329" s="199"/>
      <c r="L329" s="195"/>
      <c r="M329" s="200"/>
      <c r="N329" s="201"/>
      <c r="O329" s="201"/>
      <c r="P329" s="201"/>
      <c r="Q329" s="201"/>
      <c r="R329" s="201"/>
      <c r="S329" s="201"/>
      <c r="T329" s="202"/>
      <c r="AT329" s="196" t="s">
        <v>147</v>
      </c>
      <c r="AU329" s="196" t="s">
        <v>85</v>
      </c>
      <c r="AV329" s="12" t="s">
        <v>132</v>
      </c>
      <c r="AW329" s="12" t="s">
        <v>40</v>
      </c>
      <c r="AX329" s="12" t="s">
        <v>25</v>
      </c>
      <c r="AY329" s="196" t="s">
        <v>133</v>
      </c>
    </row>
    <row r="330" spans="2:65" s="1" customFormat="1" ht="25.5" customHeight="1">
      <c r="B330" s="170"/>
      <c r="C330" s="171" t="s">
        <v>845</v>
      </c>
      <c r="D330" s="171" t="s">
        <v>134</v>
      </c>
      <c r="E330" s="172" t="s">
        <v>846</v>
      </c>
      <c r="F330" s="173" t="s">
        <v>847</v>
      </c>
      <c r="G330" s="174" t="s">
        <v>236</v>
      </c>
      <c r="H330" s="175">
        <v>57</v>
      </c>
      <c r="I330" s="176"/>
      <c r="J330" s="175">
        <f>ROUND(I330*H330,3)</f>
        <v>0</v>
      </c>
      <c r="K330" s="173" t="s">
        <v>5</v>
      </c>
      <c r="L330" s="40"/>
      <c r="M330" s="177" t="s">
        <v>5</v>
      </c>
      <c r="N330" s="178" t="s">
        <v>47</v>
      </c>
      <c r="O330" s="41"/>
      <c r="P330" s="179">
        <f>O330*H330</f>
        <v>0</v>
      </c>
      <c r="Q330" s="179">
        <v>0.40242</v>
      </c>
      <c r="R330" s="179">
        <f>Q330*H330</f>
        <v>22.93794</v>
      </c>
      <c r="S330" s="179">
        <v>0</v>
      </c>
      <c r="T330" s="180">
        <f>S330*H330</f>
        <v>0</v>
      </c>
      <c r="AR330" s="23" t="s">
        <v>132</v>
      </c>
      <c r="AT330" s="23" t="s">
        <v>134</v>
      </c>
      <c r="AU330" s="23" t="s">
        <v>85</v>
      </c>
      <c r="AY330" s="23" t="s">
        <v>133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25</v>
      </c>
      <c r="BK330" s="182">
        <f>ROUND(I330*H330,3)</f>
        <v>0</v>
      </c>
      <c r="BL330" s="23" t="s">
        <v>132</v>
      </c>
      <c r="BM330" s="23" t="s">
        <v>848</v>
      </c>
    </row>
    <row r="331" spans="2:47" s="1" customFormat="1" ht="27">
      <c r="B331" s="40"/>
      <c r="D331" s="183" t="s">
        <v>141</v>
      </c>
      <c r="F331" s="184" t="s">
        <v>849</v>
      </c>
      <c r="I331" s="185"/>
      <c r="L331" s="40"/>
      <c r="M331" s="186"/>
      <c r="N331" s="41"/>
      <c r="O331" s="41"/>
      <c r="P331" s="41"/>
      <c r="Q331" s="41"/>
      <c r="R331" s="41"/>
      <c r="S331" s="41"/>
      <c r="T331" s="69"/>
      <c r="AT331" s="23" t="s">
        <v>141</v>
      </c>
      <c r="AU331" s="23" t="s">
        <v>85</v>
      </c>
    </row>
    <row r="332" spans="2:51" s="11" customFormat="1" ht="13.5">
      <c r="B332" s="187"/>
      <c r="D332" s="183" t="s">
        <v>147</v>
      </c>
      <c r="E332" s="188" t="s">
        <v>5</v>
      </c>
      <c r="F332" s="189" t="s">
        <v>831</v>
      </c>
      <c r="H332" s="190">
        <v>57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8" t="s">
        <v>147</v>
      </c>
      <c r="AU332" s="188" t="s">
        <v>85</v>
      </c>
      <c r="AV332" s="11" t="s">
        <v>85</v>
      </c>
      <c r="AW332" s="11" t="s">
        <v>40</v>
      </c>
      <c r="AX332" s="11" t="s">
        <v>76</v>
      </c>
      <c r="AY332" s="188" t="s">
        <v>133</v>
      </c>
    </row>
    <row r="333" spans="2:51" s="12" customFormat="1" ht="13.5">
      <c r="B333" s="195"/>
      <c r="D333" s="183" t="s">
        <v>147</v>
      </c>
      <c r="E333" s="196" t="s">
        <v>5</v>
      </c>
      <c r="F333" s="197" t="s">
        <v>149</v>
      </c>
      <c r="H333" s="198">
        <v>57</v>
      </c>
      <c r="I333" s="199"/>
      <c r="L333" s="195"/>
      <c r="M333" s="200"/>
      <c r="N333" s="201"/>
      <c r="O333" s="201"/>
      <c r="P333" s="201"/>
      <c r="Q333" s="201"/>
      <c r="R333" s="201"/>
      <c r="S333" s="201"/>
      <c r="T333" s="202"/>
      <c r="AT333" s="196" t="s">
        <v>147</v>
      </c>
      <c r="AU333" s="196" t="s">
        <v>85</v>
      </c>
      <c r="AV333" s="12" t="s">
        <v>132</v>
      </c>
      <c r="AW333" s="12" t="s">
        <v>40</v>
      </c>
      <c r="AX333" s="12" t="s">
        <v>25</v>
      </c>
      <c r="AY333" s="196" t="s">
        <v>133</v>
      </c>
    </row>
    <row r="334" spans="2:65" s="1" customFormat="1" ht="16.5" customHeight="1">
      <c r="B334" s="170"/>
      <c r="C334" s="215" t="s">
        <v>850</v>
      </c>
      <c r="D334" s="215" t="s">
        <v>264</v>
      </c>
      <c r="E334" s="216" t="s">
        <v>851</v>
      </c>
      <c r="F334" s="217" t="s">
        <v>852</v>
      </c>
      <c r="G334" s="218" t="s">
        <v>338</v>
      </c>
      <c r="H334" s="219">
        <v>30.78</v>
      </c>
      <c r="I334" s="220"/>
      <c r="J334" s="219">
        <f>ROUND(I334*H334,3)</f>
        <v>0</v>
      </c>
      <c r="K334" s="217" t="s">
        <v>138</v>
      </c>
      <c r="L334" s="221"/>
      <c r="M334" s="222" t="s">
        <v>5</v>
      </c>
      <c r="N334" s="223" t="s">
        <v>47</v>
      </c>
      <c r="O334" s="41"/>
      <c r="P334" s="179">
        <f>O334*H334</f>
        <v>0</v>
      </c>
      <c r="Q334" s="179">
        <v>1</v>
      </c>
      <c r="R334" s="179">
        <f>Q334*H334</f>
        <v>30.78</v>
      </c>
      <c r="S334" s="179">
        <v>0</v>
      </c>
      <c r="T334" s="180">
        <f>S334*H334</f>
        <v>0</v>
      </c>
      <c r="AR334" s="23" t="s">
        <v>176</v>
      </c>
      <c r="AT334" s="23" t="s">
        <v>264</v>
      </c>
      <c r="AU334" s="23" t="s">
        <v>85</v>
      </c>
      <c r="AY334" s="23" t="s">
        <v>133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25</v>
      </c>
      <c r="BK334" s="182">
        <f>ROUND(I334*H334,3)</f>
        <v>0</v>
      </c>
      <c r="BL334" s="23" t="s">
        <v>132</v>
      </c>
      <c r="BM334" s="23" t="s">
        <v>853</v>
      </c>
    </row>
    <row r="335" spans="2:47" s="1" customFormat="1" ht="13.5">
      <c r="B335" s="40"/>
      <c r="D335" s="183" t="s">
        <v>141</v>
      </c>
      <c r="F335" s="184" t="s">
        <v>852</v>
      </c>
      <c r="I335" s="185"/>
      <c r="L335" s="40"/>
      <c r="M335" s="186"/>
      <c r="N335" s="41"/>
      <c r="O335" s="41"/>
      <c r="P335" s="41"/>
      <c r="Q335" s="41"/>
      <c r="R335" s="41"/>
      <c r="S335" s="41"/>
      <c r="T335" s="69"/>
      <c r="AT335" s="23" t="s">
        <v>141</v>
      </c>
      <c r="AU335" s="23" t="s">
        <v>85</v>
      </c>
    </row>
    <row r="336" spans="2:51" s="11" customFormat="1" ht="13.5">
      <c r="B336" s="187"/>
      <c r="D336" s="183" t="s">
        <v>147</v>
      </c>
      <c r="E336" s="188" t="s">
        <v>5</v>
      </c>
      <c r="F336" s="189" t="s">
        <v>854</v>
      </c>
      <c r="H336" s="190">
        <v>30.78</v>
      </c>
      <c r="I336" s="191"/>
      <c r="L336" s="187"/>
      <c r="M336" s="192"/>
      <c r="N336" s="193"/>
      <c r="O336" s="193"/>
      <c r="P336" s="193"/>
      <c r="Q336" s="193"/>
      <c r="R336" s="193"/>
      <c r="S336" s="193"/>
      <c r="T336" s="194"/>
      <c r="AT336" s="188" t="s">
        <v>147</v>
      </c>
      <c r="AU336" s="188" t="s">
        <v>85</v>
      </c>
      <c r="AV336" s="11" t="s">
        <v>85</v>
      </c>
      <c r="AW336" s="11" t="s">
        <v>40</v>
      </c>
      <c r="AX336" s="11" t="s">
        <v>76</v>
      </c>
      <c r="AY336" s="188" t="s">
        <v>133</v>
      </c>
    </row>
    <row r="337" spans="2:51" s="12" customFormat="1" ht="13.5">
      <c r="B337" s="195"/>
      <c r="D337" s="183" t="s">
        <v>147</v>
      </c>
      <c r="E337" s="196" t="s">
        <v>5</v>
      </c>
      <c r="F337" s="197" t="s">
        <v>149</v>
      </c>
      <c r="H337" s="198">
        <v>30.78</v>
      </c>
      <c r="I337" s="199"/>
      <c r="L337" s="195"/>
      <c r="M337" s="200"/>
      <c r="N337" s="201"/>
      <c r="O337" s="201"/>
      <c r="P337" s="201"/>
      <c r="Q337" s="201"/>
      <c r="R337" s="201"/>
      <c r="S337" s="201"/>
      <c r="T337" s="202"/>
      <c r="AT337" s="196" t="s">
        <v>147</v>
      </c>
      <c r="AU337" s="196" t="s">
        <v>85</v>
      </c>
      <c r="AV337" s="12" t="s">
        <v>132</v>
      </c>
      <c r="AW337" s="12" t="s">
        <v>40</v>
      </c>
      <c r="AX337" s="12" t="s">
        <v>25</v>
      </c>
      <c r="AY337" s="196" t="s">
        <v>133</v>
      </c>
    </row>
    <row r="338" spans="2:65" s="1" customFormat="1" ht="25.5" customHeight="1">
      <c r="B338" s="170"/>
      <c r="C338" s="171" t="s">
        <v>855</v>
      </c>
      <c r="D338" s="171" t="s">
        <v>134</v>
      </c>
      <c r="E338" s="172" t="s">
        <v>656</v>
      </c>
      <c r="F338" s="173" t="s">
        <v>657</v>
      </c>
      <c r="G338" s="174" t="s">
        <v>236</v>
      </c>
      <c r="H338" s="175">
        <v>198.1</v>
      </c>
      <c r="I338" s="176"/>
      <c r="J338" s="175">
        <f>ROUND(I338*H338,3)</f>
        <v>0</v>
      </c>
      <c r="K338" s="173" t="s">
        <v>138</v>
      </c>
      <c r="L338" s="40"/>
      <c r="M338" s="177" t="s">
        <v>5</v>
      </c>
      <c r="N338" s="178" t="s">
        <v>47</v>
      </c>
      <c r="O338" s="41"/>
      <c r="P338" s="179">
        <f>O338*H338</f>
        <v>0</v>
      </c>
      <c r="Q338" s="179">
        <v>0.01603</v>
      </c>
      <c r="R338" s="179">
        <f>Q338*H338</f>
        <v>3.175543</v>
      </c>
      <c r="S338" s="179">
        <v>0</v>
      </c>
      <c r="T338" s="180">
        <f>S338*H338</f>
        <v>0</v>
      </c>
      <c r="AR338" s="23" t="s">
        <v>132</v>
      </c>
      <c r="AT338" s="23" t="s">
        <v>134</v>
      </c>
      <c r="AU338" s="23" t="s">
        <v>85</v>
      </c>
      <c r="AY338" s="23" t="s">
        <v>133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25</v>
      </c>
      <c r="BK338" s="182">
        <f>ROUND(I338*H338,3)</f>
        <v>0</v>
      </c>
      <c r="BL338" s="23" t="s">
        <v>132</v>
      </c>
      <c r="BM338" s="23" t="s">
        <v>856</v>
      </c>
    </row>
    <row r="339" spans="2:47" s="1" customFormat="1" ht="27">
      <c r="B339" s="40"/>
      <c r="D339" s="183" t="s">
        <v>141</v>
      </c>
      <c r="F339" s="184" t="s">
        <v>659</v>
      </c>
      <c r="I339" s="185"/>
      <c r="L339" s="40"/>
      <c r="M339" s="186"/>
      <c r="N339" s="41"/>
      <c r="O339" s="41"/>
      <c r="P339" s="41"/>
      <c r="Q339" s="41"/>
      <c r="R339" s="41"/>
      <c r="S339" s="41"/>
      <c r="T339" s="69"/>
      <c r="AT339" s="23" t="s">
        <v>141</v>
      </c>
      <c r="AU339" s="23" t="s">
        <v>85</v>
      </c>
    </row>
    <row r="340" spans="2:51" s="11" customFormat="1" ht="13.5">
      <c r="B340" s="187"/>
      <c r="D340" s="183" t="s">
        <v>147</v>
      </c>
      <c r="E340" s="188" t="s">
        <v>5</v>
      </c>
      <c r="F340" s="189" t="s">
        <v>857</v>
      </c>
      <c r="H340" s="190">
        <v>198.1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147</v>
      </c>
      <c r="AU340" s="188" t="s">
        <v>85</v>
      </c>
      <c r="AV340" s="11" t="s">
        <v>85</v>
      </c>
      <c r="AW340" s="11" t="s">
        <v>40</v>
      </c>
      <c r="AX340" s="11" t="s">
        <v>76</v>
      </c>
      <c r="AY340" s="188" t="s">
        <v>133</v>
      </c>
    </row>
    <row r="341" spans="2:51" s="12" customFormat="1" ht="13.5">
      <c r="B341" s="195"/>
      <c r="D341" s="183" t="s">
        <v>147</v>
      </c>
      <c r="E341" s="196" t="s">
        <v>5</v>
      </c>
      <c r="F341" s="197" t="s">
        <v>149</v>
      </c>
      <c r="H341" s="198">
        <v>198.1</v>
      </c>
      <c r="I341" s="199"/>
      <c r="L341" s="195"/>
      <c r="M341" s="200"/>
      <c r="N341" s="201"/>
      <c r="O341" s="201"/>
      <c r="P341" s="201"/>
      <c r="Q341" s="201"/>
      <c r="R341" s="201"/>
      <c r="S341" s="201"/>
      <c r="T341" s="202"/>
      <c r="AT341" s="196" t="s">
        <v>147</v>
      </c>
      <c r="AU341" s="196" t="s">
        <v>85</v>
      </c>
      <c r="AV341" s="12" t="s">
        <v>132</v>
      </c>
      <c r="AW341" s="12" t="s">
        <v>40</v>
      </c>
      <c r="AX341" s="12" t="s">
        <v>25</v>
      </c>
      <c r="AY341" s="196" t="s">
        <v>133</v>
      </c>
    </row>
    <row r="342" spans="2:65" s="1" customFormat="1" ht="16.5" customHeight="1">
      <c r="B342" s="170"/>
      <c r="C342" s="215" t="s">
        <v>858</v>
      </c>
      <c r="D342" s="215" t="s">
        <v>264</v>
      </c>
      <c r="E342" s="216" t="s">
        <v>661</v>
      </c>
      <c r="F342" s="217" t="s">
        <v>662</v>
      </c>
      <c r="G342" s="218" t="s">
        <v>236</v>
      </c>
      <c r="H342" s="219">
        <v>200.081</v>
      </c>
      <c r="I342" s="220"/>
      <c r="J342" s="219">
        <f>ROUND(I342*H342,3)</f>
        <v>0</v>
      </c>
      <c r="K342" s="217" t="s">
        <v>138</v>
      </c>
      <c r="L342" s="221"/>
      <c r="M342" s="222" t="s">
        <v>5</v>
      </c>
      <c r="N342" s="223" t="s">
        <v>47</v>
      </c>
      <c r="O342" s="41"/>
      <c r="P342" s="179">
        <f>O342*H342</f>
        <v>0</v>
      </c>
      <c r="Q342" s="179">
        <v>0.14</v>
      </c>
      <c r="R342" s="179">
        <f>Q342*H342</f>
        <v>28.01134</v>
      </c>
      <c r="S342" s="179">
        <v>0</v>
      </c>
      <c r="T342" s="180">
        <f>S342*H342</f>
        <v>0</v>
      </c>
      <c r="AR342" s="23" t="s">
        <v>176</v>
      </c>
      <c r="AT342" s="23" t="s">
        <v>264</v>
      </c>
      <c r="AU342" s="23" t="s">
        <v>85</v>
      </c>
      <c r="AY342" s="23" t="s">
        <v>133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25</v>
      </c>
      <c r="BK342" s="182">
        <f>ROUND(I342*H342,3)</f>
        <v>0</v>
      </c>
      <c r="BL342" s="23" t="s">
        <v>132</v>
      </c>
      <c r="BM342" s="23" t="s">
        <v>859</v>
      </c>
    </row>
    <row r="343" spans="2:47" s="1" customFormat="1" ht="13.5">
      <c r="B343" s="40"/>
      <c r="D343" s="183" t="s">
        <v>141</v>
      </c>
      <c r="F343" s="184" t="s">
        <v>662</v>
      </c>
      <c r="I343" s="185"/>
      <c r="L343" s="40"/>
      <c r="M343" s="186"/>
      <c r="N343" s="41"/>
      <c r="O343" s="41"/>
      <c r="P343" s="41"/>
      <c r="Q343" s="41"/>
      <c r="R343" s="41"/>
      <c r="S343" s="41"/>
      <c r="T343" s="69"/>
      <c r="AT343" s="23" t="s">
        <v>141</v>
      </c>
      <c r="AU343" s="23" t="s">
        <v>85</v>
      </c>
    </row>
    <row r="344" spans="2:51" s="11" customFormat="1" ht="13.5">
      <c r="B344" s="187"/>
      <c r="D344" s="183" t="s">
        <v>147</v>
      </c>
      <c r="E344" s="188" t="s">
        <v>5</v>
      </c>
      <c r="F344" s="189" t="s">
        <v>860</v>
      </c>
      <c r="H344" s="190">
        <v>200.081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8" t="s">
        <v>147</v>
      </c>
      <c r="AU344" s="188" t="s">
        <v>85</v>
      </c>
      <c r="AV344" s="11" t="s">
        <v>85</v>
      </c>
      <c r="AW344" s="11" t="s">
        <v>40</v>
      </c>
      <c r="AX344" s="11" t="s">
        <v>76</v>
      </c>
      <c r="AY344" s="188" t="s">
        <v>133</v>
      </c>
    </row>
    <row r="345" spans="2:51" s="12" customFormat="1" ht="13.5">
      <c r="B345" s="195"/>
      <c r="D345" s="183" t="s">
        <v>147</v>
      </c>
      <c r="E345" s="196" t="s">
        <v>5</v>
      </c>
      <c r="F345" s="197" t="s">
        <v>149</v>
      </c>
      <c r="H345" s="198">
        <v>200.081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147</v>
      </c>
      <c r="AU345" s="196" t="s">
        <v>85</v>
      </c>
      <c r="AV345" s="12" t="s">
        <v>132</v>
      </c>
      <c r="AW345" s="12" t="s">
        <v>40</v>
      </c>
      <c r="AX345" s="12" t="s">
        <v>25</v>
      </c>
      <c r="AY345" s="196" t="s">
        <v>133</v>
      </c>
    </row>
    <row r="346" spans="2:63" s="10" customFormat="1" ht="29.85" customHeight="1">
      <c r="B346" s="159"/>
      <c r="D346" s="160" t="s">
        <v>75</v>
      </c>
      <c r="E346" s="203" t="s">
        <v>166</v>
      </c>
      <c r="F346" s="203" t="s">
        <v>861</v>
      </c>
      <c r="I346" s="162"/>
      <c r="J346" s="204">
        <f>BK346</f>
        <v>0</v>
      </c>
      <c r="L346" s="159"/>
      <c r="M346" s="164"/>
      <c r="N346" s="165"/>
      <c r="O346" s="165"/>
      <c r="P346" s="166">
        <f>SUM(P347:P354)</f>
        <v>0</v>
      </c>
      <c r="Q346" s="165"/>
      <c r="R346" s="166">
        <f>SUM(R347:R354)</f>
        <v>0.02061804</v>
      </c>
      <c r="S346" s="165"/>
      <c r="T346" s="167">
        <f>SUM(T347:T354)</f>
        <v>0</v>
      </c>
      <c r="AR346" s="160" t="s">
        <v>25</v>
      </c>
      <c r="AT346" s="168" t="s">
        <v>75</v>
      </c>
      <c r="AU346" s="168" t="s">
        <v>25</v>
      </c>
      <c r="AY346" s="160" t="s">
        <v>133</v>
      </c>
      <c r="BK346" s="169">
        <f>SUM(BK347:BK354)</f>
        <v>0</v>
      </c>
    </row>
    <row r="347" spans="2:65" s="1" customFormat="1" ht="16.5" customHeight="1">
      <c r="B347" s="170"/>
      <c r="C347" s="171" t="s">
        <v>862</v>
      </c>
      <c r="D347" s="171" t="s">
        <v>134</v>
      </c>
      <c r="E347" s="172" t="s">
        <v>863</v>
      </c>
      <c r="F347" s="173" t="s">
        <v>864</v>
      </c>
      <c r="G347" s="174" t="s">
        <v>236</v>
      </c>
      <c r="H347" s="175">
        <v>6.15</v>
      </c>
      <c r="I347" s="176"/>
      <c r="J347" s="175">
        <f>ROUND(I347*H347,3)</f>
        <v>0</v>
      </c>
      <c r="K347" s="173" t="s">
        <v>138</v>
      </c>
      <c r="L347" s="40"/>
      <c r="M347" s="177" t="s">
        <v>5</v>
      </c>
      <c r="N347" s="178" t="s">
        <v>47</v>
      </c>
      <c r="O347" s="41"/>
      <c r="P347" s="179">
        <f>O347*H347</f>
        <v>0</v>
      </c>
      <c r="Q347" s="179">
        <v>0.00082</v>
      </c>
      <c r="R347" s="179">
        <f>Q347*H347</f>
        <v>0.005043000000000001</v>
      </c>
      <c r="S347" s="179">
        <v>0</v>
      </c>
      <c r="T347" s="180">
        <f>S347*H347</f>
        <v>0</v>
      </c>
      <c r="AR347" s="23" t="s">
        <v>132</v>
      </c>
      <c r="AT347" s="23" t="s">
        <v>134</v>
      </c>
      <c r="AU347" s="23" t="s">
        <v>85</v>
      </c>
      <c r="AY347" s="23" t="s">
        <v>133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25</v>
      </c>
      <c r="BK347" s="182">
        <f>ROUND(I347*H347,3)</f>
        <v>0</v>
      </c>
      <c r="BL347" s="23" t="s">
        <v>132</v>
      </c>
      <c r="BM347" s="23" t="s">
        <v>865</v>
      </c>
    </row>
    <row r="348" spans="2:47" s="1" customFormat="1" ht="13.5">
      <c r="B348" s="40"/>
      <c r="D348" s="183" t="s">
        <v>141</v>
      </c>
      <c r="F348" s="184" t="s">
        <v>866</v>
      </c>
      <c r="I348" s="185"/>
      <c r="L348" s="40"/>
      <c r="M348" s="186"/>
      <c r="N348" s="41"/>
      <c r="O348" s="41"/>
      <c r="P348" s="41"/>
      <c r="Q348" s="41"/>
      <c r="R348" s="41"/>
      <c r="S348" s="41"/>
      <c r="T348" s="69"/>
      <c r="AT348" s="23" t="s">
        <v>141</v>
      </c>
      <c r="AU348" s="23" t="s">
        <v>85</v>
      </c>
    </row>
    <row r="349" spans="2:51" s="11" customFormat="1" ht="13.5">
      <c r="B349" s="187"/>
      <c r="D349" s="183" t="s">
        <v>147</v>
      </c>
      <c r="E349" s="188" t="s">
        <v>5</v>
      </c>
      <c r="F349" s="189" t="s">
        <v>867</v>
      </c>
      <c r="H349" s="190">
        <v>6.15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147</v>
      </c>
      <c r="AU349" s="188" t="s">
        <v>85</v>
      </c>
      <c r="AV349" s="11" t="s">
        <v>85</v>
      </c>
      <c r="AW349" s="11" t="s">
        <v>40</v>
      </c>
      <c r="AX349" s="11" t="s">
        <v>76</v>
      </c>
      <c r="AY349" s="188" t="s">
        <v>133</v>
      </c>
    </row>
    <row r="350" spans="2:51" s="12" customFormat="1" ht="13.5">
      <c r="B350" s="195"/>
      <c r="D350" s="183" t="s">
        <v>147</v>
      </c>
      <c r="E350" s="196" t="s">
        <v>5</v>
      </c>
      <c r="F350" s="197" t="s">
        <v>149</v>
      </c>
      <c r="H350" s="198">
        <v>6.15</v>
      </c>
      <c r="I350" s="199"/>
      <c r="L350" s="195"/>
      <c r="M350" s="200"/>
      <c r="N350" s="201"/>
      <c r="O350" s="201"/>
      <c r="P350" s="201"/>
      <c r="Q350" s="201"/>
      <c r="R350" s="201"/>
      <c r="S350" s="201"/>
      <c r="T350" s="202"/>
      <c r="AT350" s="196" t="s">
        <v>147</v>
      </c>
      <c r="AU350" s="196" t="s">
        <v>85</v>
      </c>
      <c r="AV350" s="12" t="s">
        <v>132</v>
      </c>
      <c r="AW350" s="12" t="s">
        <v>40</v>
      </c>
      <c r="AX350" s="12" t="s">
        <v>25</v>
      </c>
      <c r="AY350" s="196" t="s">
        <v>133</v>
      </c>
    </row>
    <row r="351" spans="2:65" s="1" customFormat="1" ht="16.5" customHeight="1">
      <c r="B351" s="170"/>
      <c r="C351" s="171" t="s">
        <v>868</v>
      </c>
      <c r="D351" s="171" t="s">
        <v>134</v>
      </c>
      <c r="E351" s="172" t="s">
        <v>869</v>
      </c>
      <c r="F351" s="173" t="s">
        <v>870</v>
      </c>
      <c r="G351" s="174" t="s">
        <v>236</v>
      </c>
      <c r="H351" s="175">
        <v>29.952</v>
      </c>
      <c r="I351" s="176"/>
      <c r="J351" s="175">
        <f>ROUND(I351*H351,3)</f>
        <v>0</v>
      </c>
      <c r="K351" s="173" t="s">
        <v>138</v>
      </c>
      <c r="L351" s="40"/>
      <c r="M351" s="177" t="s">
        <v>5</v>
      </c>
      <c r="N351" s="178" t="s">
        <v>47</v>
      </c>
      <c r="O351" s="41"/>
      <c r="P351" s="179">
        <f>O351*H351</f>
        <v>0</v>
      </c>
      <c r="Q351" s="179">
        <v>0.00052</v>
      </c>
      <c r="R351" s="179">
        <f>Q351*H351</f>
        <v>0.01557504</v>
      </c>
      <c r="S351" s="179">
        <v>0</v>
      </c>
      <c r="T351" s="180">
        <f>S351*H351</f>
        <v>0</v>
      </c>
      <c r="AR351" s="23" t="s">
        <v>132</v>
      </c>
      <c r="AT351" s="23" t="s">
        <v>134</v>
      </c>
      <c r="AU351" s="23" t="s">
        <v>85</v>
      </c>
      <c r="AY351" s="23" t="s">
        <v>133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25</v>
      </c>
      <c r="BK351" s="182">
        <f>ROUND(I351*H351,3)</f>
        <v>0</v>
      </c>
      <c r="BL351" s="23" t="s">
        <v>132</v>
      </c>
      <c r="BM351" s="23" t="s">
        <v>871</v>
      </c>
    </row>
    <row r="352" spans="2:47" s="1" customFormat="1" ht="27">
      <c r="B352" s="40"/>
      <c r="D352" s="183" t="s">
        <v>141</v>
      </c>
      <c r="F352" s="184" t="s">
        <v>872</v>
      </c>
      <c r="I352" s="185"/>
      <c r="L352" s="40"/>
      <c r="M352" s="186"/>
      <c r="N352" s="41"/>
      <c r="O352" s="41"/>
      <c r="P352" s="41"/>
      <c r="Q352" s="41"/>
      <c r="R352" s="41"/>
      <c r="S352" s="41"/>
      <c r="T352" s="69"/>
      <c r="AT352" s="23" t="s">
        <v>141</v>
      </c>
      <c r="AU352" s="23" t="s">
        <v>85</v>
      </c>
    </row>
    <row r="353" spans="2:51" s="11" customFormat="1" ht="13.5">
      <c r="B353" s="187"/>
      <c r="D353" s="183" t="s">
        <v>147</v>
      </c>
      <c r="E353" s="188" t="s">
        <v>5</v>
      </c>
      <c r="F353" s="189" t="s">
        <v>873</v>
      </c>
      <c r="H353" s="190">
        <v>29.952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8" t="s">
        <v>147</v>
      </c>
      <c r="AU353" s="188" t="s">
        <v>85</v>
      </c>
      <c r="AV353" s="11" t="s">
        <v>85</v>
      </c>
      <c r="AW353" s="11" t="s">
        <v>40</v>
      </c>
      <c r="AX353" s="11" t="s">
        <v>76</v>
      </c>
      <c r="AY353" s="188" t="s">
        <v>133</v>
      </c>
    </row>
    <row r="354" spans="2:51" s="12" customFormat="1" ht="13.5">
      <c r="B354" s="195"/>
      <c r="D354" s="183" t="s">
        <v>147</v>
      </c>
      <c r="E354" s="196" t="s">
        <v>5</v>
      </c>
      <c r="F354" s="197" t="s">
        <v>149</v>
      </c>
      <c r="H354" s="198">
        <v>29.952</v>
      </c>
      <c r="I354" s="199"/>
      <c r="L354" s="195"/>
      <c r="M354" s="200"/>
      <c r="N354" s="201"/>
      <c r="O354" s="201"/>
      <c r="P354" s="201"/>
      <c r="Q354" s="201"/>
      <c r="R354" s="201"/>
      <c r="S354" s="201"/>
      <c r="T354" s="202"/>
      <c r="AT354" s="196" t="s">
        <v>147</v>
      </c>
      <c r="AU354" s="196" t="s">
        <v>85</v>
      </c>
      <c r="AV354" s="12" t="s">
        <v>132</v>
      </c>
      <c r="AW354" s="12" t="s">
        <v>40</v>
      </c>
      <c r="AX354" s="12" t="s">
        <v>25</v>
      </c>
      <c r="AY354" s="196" t="s">
        <v>133</v>
      </c>
    </row>
    <row r="355" spans="2:63" s="10" customFormat="1" ht="29.85" customHeight="1">
      <c r="B355" s="159"/>
      <c r="D355" s="160" t="s">
        <v>75</v>
      </c>
      <c r="E355" s="203" t="s">
        <v>181</v>
      </c>
      <c r="F355" s="203" t="s">
        <v>522</v>
      </c>
      <c r="I355" s="162"/>
      <c r="J355" s="204">
        <f>BK355</f>
        <v>0</v>
      </c>
      <c r="L355" s="159"/>
      <c r="M355" s="164"/>
      <c r="N355" s="165"/>
      <c r="O355" s="165"/>
      <c r="P355" s="166">
        <f>SUM(P356:P385)</f>
        <v>0</v>
      </c>
      <c r="Q355" s="165"/>
      <c r="R355" s="166">
        <f>SUM(R356:R385)</f>
        <v>50.98464782</v>
      </c>
      <c r="S355" s="165"/>
      <c r="T355" s="167">
        <f>SUM(T356:T385)</f>
        <v>0</v>
      </c>
      <c r="AR355" s="160" t="s">
        <v>25</v>
      </c>
      <c r="AT355" s="168" t="s">
        <v>75</v>
      </c>
      <c r="AU355" s="168" t="s">
        <v>25</v>
      </c>
      <c r="AY355" s="160" t="s">
        <v>133</v>
      </c>
      <c r="BK355" s="169">
        <f>SUM(BK356:BK385)</f>
        <v>0</v>
      </c>
    </row>
    <row r="356" spans="2:65" s="1" customFormat="1" ht="16.5" customHeight="1">
      <c r="B356" s="170"/>
      <c r="C356" s="171" t="s">
        <v>547</v>
      </c>
      <c r="D356" s="171" t="s">
        <v>134</v>
      </c>
      <c r="E356" s="172" t="s">
        <v>874</v>
      </c>
      <c r="F356" s="173" t="s">
        <v>875</v>
      </c>
      <c r="G356" s="174" t="s">
        <v>431</v>
      </c>
      <c r="H356" s="175">
        <v>6.6</v>
      </c>
      <c r="I356" s="176"/>
      <c r="J356" s="175">
        <f>ROUND(I356*H356,3)</f>
        <v>0</v>
      </c>
      <c r="K356" s="173" t="s">
        <v>450</v>
      </c>
      <c r="L356" s="40"/>
      <c r="M356" s="177" t="s">
        <v>5</v>
      </c>
      <c r="N356" s="178" t="s">
        <v>47</v>
      </c>
      <c r="O356" s="41"/>
      <c r="P356" s="179">
        <f>O356*H356</f>
        <v>0</v>
      </c>
      <c r="Q356" s="179">
        <v>0.00084</v>
      </c>
      <c r="R356" s="179">
        <f>Q356*H356</f>
        <v>0.005544</v>
      </c>
      <c r="S356" s="179">
        <v>0</v>
      </c>
      <c r="T356" s="180">
        <f>S356*H356</f>
        <v>0</v>
      </c>
      <c r="AR356" s="23" t="s">
        <v>132</v>
      </c>
      <c r="AT356" s="23" t="s">
        <v>134</v>
      </c>
      <c r="AU356" s="23" t="s">
        <v>85</v>
      </c>
      <c r="AY356" s="23" t="s">
        <v>133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25</v>
      </c>
      <c r="BK356" s="182">
        <f>ROUND(I356*H356,3)</f>
        <v>0</v>
      </c>
      <c r="BL356" s="23" t="s">
        <v>132</v>
      </c>
      <c r="BM356" s="23" t="s">
        <v>876</v>
      </c>
    </row>
    <row r="357" spans="2:47" s="1" customFormat="1" ht="13.5">
      <c r="B357" s="40"/>
      <c r="D357" s="183" t="s">
        <v>141</v>
      </c>
      <c r="F357" s="184" t="s">
        <v>875</v>
      </c>
      <c r="I357" s="185"/>
      <c r="L357" s="40"/>
      <c r="M357" s="186"/>
      <c r="N357" s="41"/>
      <c r="O357" s="41"/>
      <c r="P357" s="41"/>
      <c r="Q357" s="41"/>
      <c r="R357" s="41"/>
      <c r="S357" s="41"/>
      <c r="T357" s="69"/>
      <c r="AT357" s="23" t="s">
        <v>141</v>
      </c>
      <c r="AU357" s="23" t="s">
        <v>85</v>
      </c>
    </row>
    <row r="358" spans="2:51" s="11" customFormat="1" ht="13.5">
      <c r="B358" s="187"/>
      <c r="D358" s="183" t="s">
        <v>147</v>
      </c>
      <c r="E358" s="188" t="s">
        <v>5</v>
      </c>
      <c r="F358" s="189" t="s">
        <v>877</v>
      </c>
      <c r="H358" s="190">
        <v>6.6</v>
      </c>
      <c r="I358" s="191"/>
      <c r="L358" s="187"/>
      <c r="M358" s="192"/>
      <c r="N358" s="193"/>
      <c r="O358" s="193"/>
      <c r="P358" s="193"/>
      <c r="Q358" s="193"/>
      <c r="R358" s="193"/>
      <c r="S358" s="193"/>
      <c r="T358" s="194"/>
      <c r="AT358" s="188" t="s">
        <v>147</v>
      </c>
      <c r="AU358" s="188" t="s">
        <v>85</v>
      </c>
      <c r="AV358" s="11" t="s">
        <v>85</v>
      </c>
      <c r="AW358" s="11" t="s">
        <v>40</v>
      </c>
      <c r="AX358" s="11" t="s">
        <v>76</v>
      </c>
      <c r="AY358" s="188" t="s">
        <v>133</v>
      </c>
    </row>
    <row r="359" spans="2:51" s="12" customFormat="1" ht="13.5">
      <c r="B359" s="195"/>
      <c r="D359" s="183" t="s">
        <v>147</v>
      </c>
      <c r="E359" s="196" t="s">
        <v>5</v>
      </c>
      <c r="F359" s="197" t="s">
        <v>149</v>
      </c>
      <c r="H359" s="198">
        <v>6.6</v>
      </c>
      <c r="I359" s="199"/>
      <c r="L359" s="195"/>
      <c r="M359" s="200"/>
      <c r="N359" s="201"/>
      <c r="O359" s="201"/>
      <c r="P359" s="201"/>
      <c r="Q359" s="201"/>
      <c r="R359" s="201"/>
      <c r="S359" s="201"/>
      <c r="T359" s="202"/>
      <c r="AT359" s="196" t="s">
        <v>147</v>
      </c>
      <c r="AU359" s="196" t="s">
        <v>85</v>
      </c>
      <c r="AV359" s="12" t="s">
        <v>132</v>
      </c>
      <c r="AW359" s="12" t="s">
        <v>40</v>
      </c>
      <c r="AX359" s="12" t="s">
        <v>25</v>
      </c>
      <c r="AY359" s="196" t="s">
        <v>133</v>
      </c>
    </row>
    <row r="360" spans="2:65" s="1" customFormat="1" ht="38.25" customHeight="1">
      <c r="B360" s="170"/>
      <c r="C360" s="215" t="s">
        <v>878</v>
      </c>
      <c r="D360" s="215" t="s">
        <v>264</v>
      </c>
      <c r="E360" s="216" t="s">
        <v>879</v>
      </c>
      <c r="F360" s="217" t="s">
        <v>880</v>
      </c>
      <c r="G360" s="218" t="s">
        <v>431</v>
      </c>
      <c r="H360" s="219">
        <v>6.6</v>
      </c>
      <c r="I360" s="220"/>
      <c r="J360" s="219">
        <f>ROUND(I360*H360,3)</f>
        <v>0</v>
      </c>
      <c r="K360" s="217" t="s">
        <v>5</v>
      </c>
      <c r="L360" s="221"/>
      <c r="M360" s="222" t="s">
        <v>5</v>
      </c>
      <c r="N360" s="223" t="s">
        <v>47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176</v>
      </c>
      <c r="AT360" s="23" t="s">
        <v>264</v>
      </c>
      <c r="AU360" s="23" t="s">
        <v>85</v>
      </c>
      <c r="AY360" s="23" t="s">
        <v>133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25</v>
      </c>
      <c r="BK360" s="182">
        <f>ROUND(I360*H360,3)</f>
        <v>0</v>
      </c>
      <c r="BL360" s="23" t="s">
        <v>132</v>
      </c>
      <c r="BM360" s="23" t="s">
        <v>881</v>
      </c>
    </row>
    <row r="361" spans="2:47" s="1" customFormat="1" ht="27">
      <c r="B361" s="40"/>
      <c r="D361" s="183" t="s">
        <v>141</v>
      </c>
      <c r="F361" s="184" t="s">
        <v>882</v>
      </c>
      <c r="I361" s="185"/>
      <c r="L361" s="40"/>
      <c r="M361" s="186"/>
      <c r="N361" s="41"/>
      <c r="O361" s="41"/>
      <c r="P361" s="41"/>
      <c r="Q361" s="41"/>
      <c r="R361" s="41"/>
      <c r="S361" s="41"/>
      <c r="T361" s="69"/>
      <c r="AT361" s="23" t="s">
        <v>141</v>
      </c>
      <c r="AU361" s="23" t="s">
        <v>85</v>
      </c>
    </row>
    <row r="362" spans="2:51" s="11" customFormat="1" ht="13.5">
      <c r="B362" s="187"/>
      <c r="D362" s="183" t="s">
        <v>147</v>
      </c>
      <c r="E362" s="188" t="s">
        <v>5</v>
      </c>
      <c r="F362" s="189" t="s">
        <v>883</v>
      </c>
      <c r="H362" s="190">
        <v>6.6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147</v>
      </c>
      <c r="AU362" s="188" t="s">
        <v>85</v>
      </c>
      <c r="AV362" s="11" t="s">
        <v>85</v>
      </c>
      <c r="AW362" s="11" t="s">
        <v>40</v>
      </c>
      <c r="AX362" s="11" t="s">
        <v>76</v>
      </c>
      <c r="AY362" s="188" t="s">
        <v>133</v>
      </c>
    </row>
    <row r="363" spans="2:51" s="12" customFormat="1" ht="13.5">
      <c r="B363" s="195"/>
      <c r="D363" s="183" t="s">
        <v>147</v>
      </c>
      <c r="E363" s="196" t="s">
        <v>5</v>
      </c>
      <c r="F363" s="197" t="s">
        <v>149</v>
      </c>
      <c r="H363" s="198">
        <v>6.6</v>
      </c>
      <c r="I363" s="199"/>
      <c r="L363" s="195"/>
      <c r="M363" s="200"/>
      <c r="N363" s="201"/>
      <c r="O363" s="201"/>
      <c r="P363" s="201"/>
      <c r="Q363" s="201"/>
      <c r="R363" s="201"/>
      <c r="S363" s="201"/>
      <c r="T363" s="202"/>
      <c r="AT363" s="196" t="s">
        <v>147</v>
      </c>
      <c r="AU363" s="196" t="s">
        <v>85</v>
      </c>
      <c r="AV363" s="12" t="s">
        <v>132</v>
      </c>
      <c r="AW363" s="12" t="s">
        <v>40</v>
      </c>
      <c r="AX363" s="12" t="s">
        <v>25</v>
      </c>
      <c r="AY363" s="196" t="s">
        <v>133</v>
      </c>
    </row>
    <row r="364" spans="2:65" s="1" customFormat="1" ht="25.5" customHeight="1">
      <c r="B364" s="170"/>
      <c r="C364" s="171" t="s">
        <v>884</v>
      </c>
      <c r="D364" s="171" t="s">
        <v>134</v>
      </c>
      <c r="E364" s="172" t="s">
        <v>885</v>
      </c>
      <c r="F364" s="173" t="s">
        <v>886</v>
      </c>
      <c r="G364" s="174" t="s">
        <v>260</v>
      </c>
      <c r="H364" s="175">
        <v>2.991</v>
      </c>
      <c r="I364" s="176"/>
      <c r="J364" s="175">
        <f>ROUND(I364*H364,3)</f>
        <v>0</v>
      </c>
      <c r="K364" s="173" t="s">
        <v>5</v>
      </c>
      <c r="L364" s="40"/>
      <c r="M364" s="177" t="s">
        <v>5</v>
      </c>
      <c r="N364" s="178" t="s">
        <v>47</v>
      </c>
      <c r="O364" s="41"/>
      <c r="P364" s="179">
        <f>O364*H364</f>
        <v>0</v>
      </c>
      <c r="Q364" s="179">
        <v>2.60332</v>
      </c>
      <c r="R364" s="179">
        <f>Q364*H364</f>
        <v>7.78653012</v>
      </c>
      <c r="S364" s="179">
        <v>0</v>
      </c>
      <c r="T364" s="180">
        <f>S364*H364</f>
        <v>0</v>
      </c>
      <c r="AR364" s="23" t="s">
        <v>132</v>
      </c>
      <c r="AT364" s="23" t="s">
        <v>134</v>
      </c>
      <c r="AU364" s="23" t="s">
        <v>85</v>
      </c>
      <c r="AY364" s="23" t="s">
        <v>133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25</v>
      </c>
      <c r="BK364" s="182">
        <f>ROUND(I364*H364,3)</f>
        <v>0</v>
      </c>
      <c r="BL364" s="23" t="s">
        <v>132</v>
      </c>
      <c r="BM364" s="23" t="s">
        <v>887</v>
      </c>
    </row>
    <row r="365" spans="2:47" s="1" customFormat="1" ht="13.5">
      <c r="B365" s="40"/>
      <c r="D365" s="183" t="s">
        <v>141</v>
      </c>
      <c r="F365" s="184" t="s">
        <v>888</v>
      </c>
      <c r="I365" s="185"/>
      <c r="L365" s="40"/>
      <c r="M365" s="186"/>
      <c r="N365" s="41"/>
      <c r="O365" s="41"/>
      <c r="P365" s="41"/>
      <c r="Q365" s="41"/>
      <c r="R365" s="41"/>
      <c r="S365" s="41"/>
      <c r="T365" s="69"/>
      <c r="AT365" s="23" t="s">
        <v>141</v>
      </c>
      <c r="AU365" s="23" t="s">
        <v>85</v>
      </c>
    </row>
    <row r="366" spans="2:51" s="11" customFormat="1" ht="13.5">
      <c r="B366" s="187"/>
      <c r="D366" s="183" t="s">
        <v>147</v>
      </c>
      <c r="E366" s="188" t="s">
        <v>5</v>
      </c>
      <c r="F366" s="189" t="s">
        <v>889</v>
      </c>
      <c r="H366" s="190">
        <v>2.991</v>
      </c>
      <c r="I366" s="191"/>
      <c r="L366" s="187"/>
      <c r="M366" s="192"/>
      <c r="N366" s="193"/>
      <c r="O366" s="193"/>
      <c r="P366" s="193"/>
      <c r="Q366" s="193"/>
      <c r="R366" s="193"/>
      <c r="S366" s="193"/>
      <c r="T366" s="194"/>
      <c r="AT366" s="188" t="s">
        <v>147</v>
      </c>
      <c r="AU366" s="188" t="s">
        <v>85</v>
      </c>
      <c r="AV366" s="11" t="s">
        <v>85</v>
      </c>
      <c r="AW366" s="11" t="s">
        <v>40</v>
      </c>
      <c r="AX366" s="11" t="s">
        <v>76</v>
      </c>
      <c r="AY366" s="188" t="s">
        <v>133</v>
      </c>
    </row>
    <row r="367" spans="2:51" s="12" customFormat="1" ht="13.5">
      <c r="B367" s="195"/>
      <c r="D367" s="183" t="s">
        <v>147</v>
      </c>
      <c r="E367" s="196" t="s">
        <v>5</v>
      </c>
      <c r="F367" s="197" t="s">
        <v>149</v>
      </c>
      <c r="H367" s="198">
        <v>2.991</v>
      </c>
      <c r="I367" s="199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6" t="s">
        <v>147</v>
      </c>
      <c r="AU367" s="196" t="s">
        <v>85</v>
      </c>
      <c r="AV367" s="12" t="s">
        <v>132</v>
      </c>
      <c r="AW367" s="12" t="s">
        <v>40</v>
      </c>
      <c r="AX367" s="12" t="s">
        <v>25</v>
      </c>
      <c r="AY367" s="196" t="s">
        <v>133</v>
      </c>
    </row>
    <row r="368" spans="2:65" s="1" customFormat="1" ht="16.5" customHeight="1">
      <c r="B368" s="170"/>
      <c r="C368" s="171" t="s">
        <v>890</v>
      </c>
      <c r="D368" s="171" t="s">
        <v>134</v>
      </c>
      <c r="E368" s="172" t="s">
        <v>891</v>
      </c>
      <c r="F368" s="173" t="s">
        <v>892</v>
      </c>
      <c r="G368" s="174" t="s">
        <v>431</v>
      </c>
      <c r="H368" s="175">
        <v>8.5</v>
      </c>
      <c r="I368" s="176"/>
      <c r="J368" s="175">
        <f>ROUND(I368*H368,3)</f>
        <v>0</v>
      </c>
      <c r="K368" s="173" t="s">
        <v>138</v>
      </c>
      <c r="L368" s="40"/>
      <c r="M368" s="177" t="s">
        <v>5</v>
      </c>
      <c r="N368" s="178" t="s">
        <v>47</v>
      </c>
      <c r="O368" s="41"/>
      <c r="P368" s="179">
        <f>O368*H368</f>
        <v>0</v>
      </c>
      <c r="Q368" s="179">
        <v>1.43876</v>
      </c>
      <c r="R368" s="179">
        <f>Q368*H368</f>
        <v>12.22946</v>
      </c>
      <c r="S368" s="179">
        <v>0</v>
      </c>
      <c r="T368" s="180">
        <f>S368*H368</f>
        <v>0</v>
      </c>
      <c r="AR368" s="23" t="s">
        <v>132</v>
      </c>
      <c r="AT368" s="23" t="s">
        <v>134</v>
      </c>
      <c r="AU368" s="23" t="s">
        <v>85</v>
      </c>
      <c r="AY368" s="23" t="s">
        <v>133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25</v>
      </c>
      <c r="BK368" s="182">
        <f>ROUND(I368*H368,3)</f>
        <v>0</v>
      </c>
      <c r="BL368" s="23" t="s">
        <v>132</v>
      </c>
      <c r="BM368" s="23" t="s">
        <v>893</v>
      </c>
    </row>
    <row r="369" spans="2:47" s="1" customFormat="1" ht="13.5">
      <c r="B369" s="40"/>
      <c r="D369" s="183" t="s">
        <v>141</v>
      </c>
      <c r="F369" s="184" t="s">
        <v>894</v>
      </c>
      <c r="I369" s="185"/>
      <c r="L369" s="40"/>
      <c r="M369" s="186"/>
      <c r="N369" s="41"/>
      <c r="O369" s="41"/>
      <c r="P369" s="41"/>
      <c r="Q369" s="41"/>
      <c r="R369" s="41"/>
      <c r="S369" s="41"/>
      <c r="T369" s="69"/>
      <c r="AT369" s="23" t="s">
        <v>141</v>
      </c>
      <c r="AU369" s="23" t="s">
        <v>85</v>
      </c>
    </row>
    <row r="370" spans="2:51" s="11" customFormat="1" ht="13.5">
      <c r="B370" s="187"/>
      <c r="D370" s="183" t="s">
        <v>147</v>
      </c>
      <c r="E370" s="188" t="s">
        <v>5</v>
      </c>
      <c r="F370" s="189" t="s">
        <v>895</v>
      </c>
      <c r="H370" s="190">
        <v>8.5</v>
      </c>
      <c r="I370" s="191"/>
      <c r="L370" s="187"/>
      <c r="M370" s="192"/>
      <c r="N370" s="193"/>
      <c r="O370" s="193"/>
      <c r="P370" s="193"/>
      <c r="Q370" s="193"/>
      <c r="R370" s="193"/>
      <c r="S370" s="193"/>
      <c r="T370" s="194"/>
      <c r="AT370" s="188" t="s">
        <v>147</v>
      </c>
      <c r="AU370" s="188" t="s">
        <v>85</v>
      </c>
      <c r="AV370" s="11" t="s">
        <v>85</v>
      </c>
      <c r="AW370" s="11" t="s">
        <v>40</v>
      </c>
      <c r="AX370" s="11" t="s">
        <v>76</v>
      </c>
      <c r="AY370" s="188" t="s">
        <v>133</v>
      </c>
    </row>
    <row r="371" spans="2:51" s="12" customFormat="1" ht="13.5">
      <c r="B371" s="195"/>
      <c r="D371" s="183" t="s">
        <v>147</v>
      </c>
      <c r="E371" s="196" t="s">
        <v>5</v>
      </c>
      <c r="F371" s="197" t="s">
        <v>149</v>
      </c>
      <c r="H371" s="198">
        <v>8.5</v>
      </c>
      <c r="I371" s="199"/>
      <c r="L371" s="195"/>
      <c r="M371" s="200"/>
      <c r="N371" s="201"/>
      <c r="O371" s="201"/>
      <c r="P371" s="201"/>
      <c r="Q371" s="201"/>
      <c r="R371" s="201"/>
      <c r="S371" s="201"/>
      <c r="T371" s="202"/>
      <c r="AT371" s="196" t="s">
        <v>147</v>
      </c>
      <c r="AU371" s="196" t="s">
        <v>85</v>
      </c>
      <c r="AV371" s="12" t="s">
        <v>132</v>
      </c>
      <c r="AW371" s="12" t="s">
        <v>40</v>
      </c>
      <c r="AX371" s="12" t="s">
        <v>25</v>
      </c>
      <c r="AY371" s="196" t="s">
        <v>133</v>
      </c>
    </row>
    <row r="372" spans="2:65" s="1" customFormat="1" ht="25.5" customHeight="1">
      <c r="B372" s="170"/>
      <c r="C372" s="215" t="s">
        <v>896</v>
      </c>
      <c r="D372" s="215" t="s">
        <v>264</v>
      </c>
      <c r="E372" s="216" t="s">
        <v>897</v>
      </c>
      <c r="F372" s="217" t="s">
        <v>898</v>
      </c>
      <c r="G372" s="218" t="s">
        <v>431</v>
      </c>
      <c r="H372" s="219">
        <v>10</v>
      </c>
      <c r="I372" s="220"/>
      <c r="J372" s="219">
        <f>ROUND(I372*H372,3)</f>
        <v>0</v>
      </c>
      <c r="K372" s="217" t="s">
        <v>138</v>
      </c>
      <c r="L372" s="221"/>
      <c r="M372" s="222" t="s">
        <v>5</v>
      </c>
      <c r="N372" s="223" t="s">
        <v>47</v>
      </c>
      <c r="O372" s="41"/>
      <c r="P372" s="179">
        <f>O372*H372</f>
        <v>0</v>
      </c>
      <c r="Q372" s="179">
        <v>0.98</v>
      </c>
      <c r="R372" s="179">
        <f>Q372*H372</f>
        <v>9.8</v>
      </c>
      <c r="S372" s="179">
        <v>0</v>
      </c>
      <c r="T372" s="180">
        <f>S372*H372</f>
        <v>0</v>
      </c>
      <c r="AR372" s="23" t="s">
        <v>176</v>
      </c>
      <c r="AT372" s="23" t="s">
        <v>264</v>
      </c>
      <c r="AU372" s="23" t="s">
        <v>85</v>
      </c>
      <c r="AY372" s="23" t="s">
        <v>133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25</v>
      </c>
      <c r="BK372" s="182">
        <f>ROUND(I372*H372,3)</f>
        <v>0</v>
      </c>
      <c r="BL372" s="23" t="s">
        <v>132</v>
      </c>
      <c r="BM372" s="23" t="s">
        <v>899</v>
      </c>
    </row>
    <row r="373" spans="2:47" s="1" customFormat="1" ht="13.5">
      <c r="B373" s="40"/>
      <c r="D373" s="183" t="s">
        <v>141</v>
      </c>
      <c r="F373" s="184" t="s">
        <v>898</v>
      </c>
      <c r="I373" s="185"/>
      <c r="L373" s="40"/>
      <c r="M373" s="186"/>
      <c r="N373" s="41"/>
      <c r="O373" s="41"/>
      <c r="P373" s="41"/>
      <c r="Q373" s="41"/>
      <c r="R373" s="41"/>
      <c r="S373" s="41"/>
      <c r="T373" s="69"/>
      <c r="AT373" s="23" t="s">
        <v>141</v>
      </c>
      <c r="AU373" s="23" t="s">
        <v>85</v>
      </c>
    </row>
    <row r="374" spans="2:51" s="11" customFormat="1" ht="13.5">
      <c r="B374" s="187"/>
      <c r="D374" s="183" t="s">
        <v>147</v>
      </c>
      <c r="E374" s="188" t="s">
        <v>5</v>
      </c>
      <c r="F374" s="189" t="s">
        <v>900</v>
      </c>
      <c r="H374" s="190">
        <v>10</v>
      </c>
      <c r="I374" s="191"/>
      <c r="L374" s="187"/>
      <c r="M374" s="192"/>
      <c r="N374" s="193"/>
      <c r="O374" s="193"/>
      <c r="P374" s="193"/>
      <c r="Q374" s="193"/>
      <c r="R374" s="193"/>
      <c r="S374" s="193"/>
      <c r="T374" s="194"/>
      <c r="AT374" s="188" t="s">
        <v>147</v>
      </c>
      <c r="AU374" s="188" t="s">
        <v>85</v>
      </c>
      <c r="AV374" s="11" t="s">
        <v>85</v>
      </c>
      <c r="AW374" s="11" t="s">
        <v>40</v>
      </c>
      <c r="AX374" s="11" t="s">
        <v>76</v>
      </c>
      <c r="AY374" s="188" t="s">
        <v>133</v>
      </c>
    </row>
    <row r="375" spans="2:51" s="12" customFormat="1" ht="13.5">
      <c r="B375" s="195"/>
      <c r="D375" s="183" t="s">
        <v>147</v>
      </c>
      <c r="E375" s="196" t="s">
        <v>5</v>
      </c>
      <c r="F375" s="197" t="s">
        <v>149</v>
      </c>
      <c r="H375" s="198">
        <v>10</v>
      </c>
      <c r="I375" s="199"/>
      <c r="L375" s="195"/>
      <c r="M375" s="200"/>
      <c r="N375" s="201"/>
      <c r="O375" s="201"/>
      <c r="P375" s="201"/>
      <c r="Q375" s="201"/>
      <c r="R375" s="201"/>
      <c r="S375" s="201"/>
      <c r="T375" s="202"/>
      <c r="AT375" s="196" t="s">
        <v>147</v>
      </c>
      <c r="AU375" s="196" t="s">
        <v>85</v>
      </c>
      <c r="AV375" s="12" t="s">
        <v>132</v>
      </c>
      <c r="AW375" s="12" t="s">
        <v>40</v>
      </c>
      <c r="AX375" s="12" t="s">
        <v>25</v>
      </c>
      <c r="AY375" s="196" t="s">
        <v>133</v>
      </c>
    </row>
    <row r="376" spans="2:65" s="1" customFormat="1" ht="25.5" customHeight="1">
      <c r="B376" s="170"/>
      <c r="C376" s="171" t="s">
        <v>901</v>
      </c>
      <c r="D376" s="171" t="s">
        <v>134</v>
      </c>
      <c r="E376" s="172" t="s">
        <v>902</v>
      </c>
      <c r="F376" s="173" t="s">
        <v>903</v>
      </c>
      <c r="G376" s="174" t="s">
        <v>260</v>
      </c>
      <c r="H376" s="175">
        <v>8.59</v>
      </c>
      <c r="I376" s="176"/>
      <c r="J376" s="175">
        <f>ROUND(I376*H376,3)</f>
        <v>0</v>
      </c>
      <c r="K376" s="173" t="s">
        <v>5</v>
      </c>
      <c r="L376" s="40"/>
      <c r="M376" s="177" t="s">
        <v>5</v>
      </c>
      <c r="N376" s="178" t="s">
        <v>47</v>
      </c>
      <c r="O376" s="41"/>
      <c r="P376" s="179">
        <f>O376*H376</f>
        <v>0</v>
      </c>
      <c r="Q376" s="179">
        <v>2.46367</v>
      </c>
      <c r="R376" s="179">
        <f>Q376*H376</f>
        <v>21.1629253</v>
      </c>
      <c r="S376" s="179">
        <v>0</v>
      </c>
      <c r="T376" s="180">
        <f>S376*H376</f>
        <v>0</v>
      </c>
      <c r="AR376" s="23" t="s">
        <v>132</v>
      </c>
      <c r="AT376" s="23" t="s">
        <v>134</v>
      </c>
      <c r="AU376" s="23" t="s">
        <v>85</v>
      </c>
      <c r="AY376" s="23" t="s">
        <v>133</v>
      </c>
      <c r="BE376" s="181">
        <f>IF(N376="základní",J376,0)</f>
        <v>0</v>
      </c>
      <c r="BF376" s="181">
        <f>IF(N376="snížená",J376,0)</f>
        <v>0</v>
      </c>
      <c r="BG376" s="181">
        <f>IF(N376="zákl. přenesená",J376,0)</f>
        <v>0</v>
      </c>
      <c r="BH376" s="181">
        <f>IF(N376="sníž. přenesená",J376,0)</f>
        <v>0</v>
      </c>
      <c r="BI376" s="181">
        <f>IF(N376="nulová",J376,0)</f>
        <v>0</v>
      </c>
      <c r="BJ376" s="23" t="s">
        <v>25</v>
      </c>
      <c r="BK376" s="182">
        <f>ROUND(I376*H376,3)</f>
        <v>0</v>
      </c>
      <c r="BL376" s="23" t="s">
        <v>132</v>
      </c>
      <c r="BM376" s="23" t="s">
        <v>904</v>
      </c>
    </row>
    <row r="377" spans="2:47" s="1" customFormat="1" ht="13.5">
      <c r="B377" s="40"/>
      <c r="D377" s="183" t="s">
        <v>141</v>
      </c>
      <c r="F377" s="184" t="s">
        <v>905</v>
      </c>
      <c r="I377" s="185"/>
      <c r="L377" s="40"/>
      <c r="M377" s="186"/>
      <c r="N377" s="41"/>
      <c r="O377" s="41"/>
      <c r="P377" s="41"/>
      <c r="Q377" s="41"/>
      <c r="R377" s="41"/>
      <c r="S377" s="41"/>
      <c r="T377" s="69"/>
      <c r="AT377" s="23" t="s">
        <v>141</v>
      </c>
      <c r="AU377" s="23" t="s">
        <v>85</v>
      </c>
    </row>
    <row r="378" spans="2:51" s="11" customFormat="1" ht="13.5">
      <c r="B378" s="187"/>
      <c r="D378" s="183" t="s">
        <v>147</v>
      </c>
      <c r="E378" s="188" t="s">
        <v>5</v>
      </c>
      <c r="F378" s="189" t="s">
        <v>906</v>
      </c>
      <c r="H378" s="190">
        <v>8.59</v>
      </c>
      <c r="I378" s="191"/>
      <c r="L378" s="187"/>
      <c r="M378" s="192"/>
      <c r="N378" s="193"/>
      <c r="O378" s="193"/>
      <c r="P378" s="193"/>
      <c r="Q378" s="193"/>
      <c r="R378" s="193"/>
      <c r="S378" s="193"/>
      <c r="T378" s="194"/>
      <c r="AT378" s="188" t="s">
        <v>147</v>
      </c>
      <c r="AU378" s="188" t="s">
        <v>85</v>
      </c>
      <c r="AV378" s="11" t="s">
        <v>85</v>
      </c>
      <c r="AW378" s="11" t="s">
        <v>40</v>
      </c>
      <c r="AX378" s="11" t="s">
        <v>76</v>
      </c>
      <c r="AY378" s="188" t="s">
        <v>133</v>
      </c>
    </row>
    <row r="379" spans="2:51" s="12" customFormat="1" ht="13.5">
      <c r="B379" s="195"/>
      <c r="D379" s="183" t="s">
        <v>147</v>
      </c>
      <c r="E379" s="196" t="s">
        <v>5</v>
      </c>
      <c r="F379" s="197" t="s">
        <v>149</v>
      </c>
      <c r="H379" s="198">
        <v>8.59</v>
      </c>
      <c r="I379" s="199"/>
      <c r="L379" s="195"/>
      <c r="M379" s="200"/>
      <c r="N379" s="201"/>
      <c r="O379" s="201"/>
      <c r="P379" s="201"/>
      <c r="Q379" s="201"/>
      <c r="R379" s="201"/>
      <c r="S379" s="201"/>
      <c r="T379" s="202"/>
      <c r="AT379" s="196" t="s">
        <v>147</v>
      </c>
      <c r="AU379" s="196" t="s">
        <v>85</v>
      </c>
      <c r="AV379" s="12" t="s">
        <v>132</v>
      </c>
      <c r="AW379" s="12" t="s">
        <v>40</v>
      </c>
      <c r="AX379" s="12" t="s">
        <v>25</v>
      </c>
      <c r="AY379" s="196" t="s">
        <v>133</v>
      </c>
    </row>
    <row r="380" spans="2:65" s="1" customFormat="1" ht="16.5" customHeight="1">
      <c r="B380" s="170"/>
      <c r="C380" s="171" t="s">
        <v>907</v>
      </c>
      <c r="D380" s="171" t="s">
        <v>134</v>
      </c>
      <c r="E380" s="172" t="s">
        <v>908</v>
      </c>
      <c r="F380" s="173" t="s">
        <v>909</v>
      </c>
      <c r="G380" s="174" t="s">
        <v>431</v>
      </c>
      <c r="H380" s="175">
        <v>6.28</v>
      </c>
      <c r="I380" s="176"/>
      <c r="J380" s="175">
        <f>ROUND(I380*H380,3)</f>
        <v>0</v>
      </c>
      <c r="K380" s="173" t="s">
        <v>5</v>
      </c>
      <c r="L380" s="40"/>
      <c r="M380" s="177" t="s">
        <v>5</v>
      </c>
      <c r="N380" s="178" t="s">
        <v>47</v>
      </c>
      <c r="O380" s="41"/>
      <c r="P380" s="179">
        <f>O380*H380</f>
        <v>0</v>
      </c>
      <c r="Q380" s="179">
        <v>3E-05</v>
      </c>
      <c r="R380" s="179">
        <f>Q380*H380</f>
        <v>0.00018840000000000003</v>
      </c>
      <c r="S380" s="179">
        <v>0</v>
      </c>
      <c r="T380" s="180">
        <f>S380*H380</f>
        <v>0</v>
      </c>
      <c r="AR380" s="23" t="s">
        <v>132</v>
      </c>
      <c r="AT380" s="23" t="s">
        <v>134</v>
      </c>
      <c r="AU380" s="23" t="s">
        <v>85</v>
      </c>
      <c r="AY380" s="23" t="s">
        <v>133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25</v>
      </c>
      <c r="BK380" s="182">
        <f>ROUND(I380*H380,3)</f>
        <v>0</v>
      </c>
      <c r="BL380" s="23" t="s">
        <v>132</v>
      </c>
      <c r="BM380" s="23" t="s">
        <v>910</v>
      </c>
    </row>
    <row r="381" spans="2:47" s="1" customFormat="1" ht="13.5">
      <c r="B381" s="40"/>
      <c r="D381" s="183" t="s">
        <v>141</v>
      </c>
      <c r="F381" s="184" t="s">
        <v>911</v>
      </c>
      <c r="I381" s="185"/>
      <c r="L381" s="40"/>
      <c r="M381" s="186"/>
      <c r="N381" s="41"/>
      <c r="O381" s="41"/>
      <c r="P381" s="41"/>
      <c r="Q381" s="41"/>
      <c r="R381" s="41"/>
      <c r="S381" s="41"/>
      <c r="T381" s="69"/>
      <c r="AT381" s="23" t="s">
        <v>141</v>
      </c>
      <c r="AU381" s="23" t="s">
        <v>85</v>
      </c>
    </row>
    <row r="382" spans="2:51" s="11" customFormat="1" ht="13.5">
      <c r="B382" s="187"/>
      <c r="D382" s="183" t="s">
        <v>147</v>
      </c>
      <c r="E382" s="188" t="s">
        <v>5</v>
      </c>
      <c r="F382" s="189" t="s">
        <v>912</v>
      </c>
      <c r="H382" s="190">
        <v>6.28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147</v>
      </c>
      <c r="AU382" s="188" t="s">
        <v>85</v>
      </c>
      <c r="AV382" s="11" t="s">
        <v>85</v>
      </c>
      <c r="AW382" s="11" t="s">
        <v>40</v>
      </c>
      <c r="AX382" s="11" t="s">
        <v>76</v>
      </c>
      <c r="AY382" s="188" t="s">
        <v>133</v>
      </c>
    </row>
    <row r="383" spans="2:51" s="12" customFormat="1" ht="13.5">
      <c r="B383" s="195"/>
      <c r="D383" s="183" t="s">
        <v>147</v>
      </c>
      <c r="E383" s="196" t="s">
        <v>5</v>
      </c>
      <c r="F383" s="197" t="s">
        <v>149</v>
      </c>
      <c r="H383" s="198">
        <v>6.28</v>
      </c>
      <c r="I383" s="199"/>
      <c r="L383" s="195"/>
      <c r="M383" s="200"/>
      <c r="N383" s="201"/>
      <c r="O383" s="201"/>
      <c r="P383" s="201"/>
      <c r="Q383" s="201"/>
      <c r="R383" s="201"/>
      <c r="S383" s="201"/>
      <c r="T383" s="202"/>
      <c r="AT383" s="196" t="s">
        <v>147</v>
      </c>
      <c r="AU383" s="196" t="s">
        <v>85</v>
      </c>
      <c r="AV383" s="12" t="s">
        <v>132</v>
      </c>
      <c r="AW383" s="12" t="s">
        <v>40</v>
      </c>
      <c r="AX383" s="12" t="s">
        <v>25</v>
      </c>
      <c r="AY383" s="196" t="s">
        <v>133</v>
      </c>
    </row>
    <row r="384" spans="2:65" s="1" customFormat="1" ht="16.5" customHeight="1">
      <c r="B384" s="170"/>
      <c r="C384" s="171" t="s">
        <v>913</v>
      </c>
      <c r="D384" s="171" t="s">
        <v>134</v>
      </c>
      <c r="E384" s="172" t="s">
        <v>914</v>
      </c>
      <c r="F384" s="173" t="s">
        <v>915</v>
      </c>
      <c r="G384" s="174" t="s">
        <v>431</v>
      </c>
      <c r="H384" s="175">
        <v>50</v>
      </c>
      <c r="I384" s="176"/>
      <c r="J384" s="175">
        <f>ROUND(I384*H384,3)</f>
        <v>0</v>
      </c>
      <c r="K384" s="173" t="s">
        <v>5</v>
      </c>
      <c r="L384" s="40"/>
      <c r="M384" s="177" t="s">
        <v>5</v>
      </c>
      <c r="N384" s="178" t="s">
        <v>47</v>
      </c>
      <c r="O384" s="41"/>
      <c r="P384" s="179">
        <f>O384*H384</f>
        <v>0</v>
      </c>
      <c r="Q384" s="179">
        <v>0</v>
      </c>
      <c r="R384" s="179">
        <f>Q384*H384</f>
        <v>0</v>
      </c>
      <c r="S384" s="179">
        <v>0</v>
      </c>
      <c r="T384" s="180">
        <f>S384*H384</f>
        <v>0</v>
      </c>
      <c r="AR384" s="23" t="s">
        <v>132</v>
      </c>
      <c r="AT384" s="23" t="s">
        <v>134</v>
      </c>
      <c r="AU384" s="23" t="s">
        <v>85</v>
      </c>
      <c r="AY384" s="23" t="s">
        <v>133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25</v>
      </c>
      <c r="BK384" s="182">
        <f>ROUND(I384*H384,3)</f>
        <v>0</v>
      </c>
      <c r="BL384" s="23" t="s">
        <v>132</v>
      </c>
      <c r="BM384" s="23" t="s">
        <v>916</v>
      </c>
    </row>
    <row r="385" spans="2:47" s="1" customFormat="1" ht="13.5">
      <c r="B385" s="40"/>
      <c r="D385" s="183" t="s">
        <v>141</v>
      </c>
      <c r="F385" s="184" t="s">
        <v>915</v>
      </c>
      <c r="I385" s="185"/>
      <c r="L385" s="40"/>
      <c r="M385" s="186"/>
      <c r="N385" s="41"/>
      <c r="O385" s="41"/>
      <c r="P385" s="41"/>
      <c r="Q385" s="41"/>
      <c r="R385" s="41"/>
      <c r="S385" s="41"/>
      <c r="T385" s="69"/>
      <c r="AT385" s="23" t="s">
        <v>141</v>
      </c>
      <c r="AU385" s="23" t="s">
        <v>85</v>
      </c>
    </row>
    <row r="386" spans="2:63" s="10" customFormat="1" ht="29.85" customHeight="1">
      <c r="B386" s="159"/>
      <c r="D386" s="160" t="s">
        <v>75</v>
      </c>
      <c r="E386" s="203" t="s">
        <v>917</v>
      </c>
      <c r="F386" s="203" t="s">
        <v>918</v>
      </c>
      <c r="I386" s="162"/>
      <c r="J386" s="204">
        <f>BK386</f>
        <v>0</v>
      </c>
      <c r="L386" s="159"/>
      <c r="M386" s="164"/>
      <c r="N386" s="165"/>
      <c r="O386" s="165"/>
      <c r="P386" s="166">
        <f>SUM(P387:P398)</f>
        <v>0</v>
      </c>
      <c r="Q386" s="165"/>
      <c r="R386" s="166">
        <f>SUM(R387:R398)</f>
        <v>0</v>
      </c>
      <c r="S386" s="165"/>
      <c r="T386" s="167">
        <f>SUM(T387:T398)</f>
        <v>0</v>
      </c>
      <c r="AR386" s="160" t="s">
        <v>25</v>
      </c>
      <c r="AT386" s="168" t="s">
        <v>75</v>
      </c>
      <c r="AU386" s="168" t="s">
        <v>25</v>
      </c>
      <c r="AY386" s="160" t="s">
        <v>133</v>
      </c>
      <c r="BK386" s="169">
        <f>SUM(BK387:BK398)</f>
        <v>0</v>
      </c>
    </row>
    <row r="387" spans="2:65" s="1" customFormat="1" ht="25.5" customHeight="1">
      <c r="B387" s="170"/>
      <c r="C387" s="171" t="s">
        <v>919</v>
      </c>
      <c r="D387" s="171" t="s">
        <v>134</v>
      </c>
      <c r="E387" s="172" t="s">
        <v>920</v>
      </c>
      <c r="F387" s="173" t="s">
        <v>921</v>
      </c>
      <c r="G387" s="174" t="s">
        <v>338</v>
      </c>
      <c r="H387" s="175">
        <v>12.5</v>
      </c>
      <c r="I387" s="176"/>
      <c r="J387" s="175">
        <f>ROUND(I387*H387,3)</f>
        <v>0</v>
      </c>
      <c r="K387" s="173" t="s">
        <v>138</v>
      </c>
      <c r="L387" s="40"/>
      <c r="M387" s="177" t="s">
        <v>5</v>
      </c>
      <c r="N387" s="178" t="s">
        <v>47</v>
      </c>
      <c r="O387" s="41"/>
      <c r="P387" s="179">
        <f>O387*H387</f>
        <v>0</v>
      </c>
      <c r="Q387" s="179">
        <v>0</v>
      </c>
      <c r="R387" s="179">
        <f>Q387*H387</f>
        <v>0</v>
      </c>
      <c r="S387" s="179">
        <v>0</v>
      </c>
      <c r="T387" s="180">
        <f>S387*H387</f>
        <v>0</v>
      </c>
      <c r="AR387" s="23" t="s">
        <v>132</v>
      </c>
      <c r="AT387" s="23" t="s">
        <v>134</v>
      </c>
      <c r="AU387" s="23" t="s">
        <v>85</v>
      </c>
      <c r="AY387" s="23" t="s">
        <v>133</v>
      </c>
      <c r="BE387" s="181">
        <f>IF(N387="základní",J387,0)</f>
        <v>0</v>
      </c>
      <c r="BF387" s="181">
        <f>IF(N387="snížená",J387,0)</f>
        <v>0</v>
      </c>
      <c r="BG387" s="181">
        <f>IF(N387="zákl. přenesená",J387,0)</f>
        <v>0</v>
      </c>
      <c r="BH387" s="181">
        <f>IF(N387="sníž. přenesená",J387,0)</f>
        <v>0</v>
      </c>
      <c r="BI387" s="181">
        <f>IF(N387="nulová",J387,0)</f>
        <v>0</v>
      </c>
      <c r="BJ387" s="23" t="s">
        <v>25</v>
      </c>
      <c r="BK387" s="182">
        <f>ROUND(I387*H387,3)</f>
        <v>0</v>
      </c>
      <c r="BL387" s="23" t="s">
        <v>132</v>
      </c>
      <c r="BM387" s="23" t="s">
        <v>922</v>
      </c>
    </row>
    <row r="388" spans="2:47" s="1" customFormat="1" ht="13.5">
      <c r="B388" s="40"/>
      <c r="D388" s="183" t="s">
        <v>141</v>
      </c>
      <c r="F388" s="184" t="s">
        <v>923</v>
      </c>
      <c r="I388" s="185"/>
      <c r="L388" s="40"/>
      <c r="M388" s="186"/>
      <c r="N388" s="41"/>
      <c r="O388" s="41"/>
      <c r="P388" s="41"/>
      <c r="Q388" s="41"/>
      <c r="R388" s="41"/>
      <c r="S388" s="41"/>
      <c r="T388" s="69"/>
      <c r="AT388" s="23" t="s">
        <v>141</v>
      </c>
      <c r="AU388" s="23" t="s">
        <v>85</v>
      </c>
    </row>
    <row r="389" spans="2:51" s="11" customFormat="1" ht="13.5">
      <c r="B389" s="187"/>
      <c r="D389" s="183" t="s">
        <v>147</v>
      </c>
      <c r="E389" s="188" t="s">
        <v>5</v>
      </c>
      <c r="F389" s="189" t="s">
        <v>924</v>
      </c>
      <c r="H389" s="190">
        <v>12.5</v>
      </c>
      <c r="I389" s="191"/>
      <c r="L389" s="187"/>
      <c r="M389" s="192"/>
      <c r="N389" s="193"/>
      <c r="O389" s="193"/>
      <c r="P389" s="193"/>
      <c r="Q389" s="193"/>
      <c r="R389" s="193"/>
      <c r="S389" s="193"/>
      <c r="T389" s="194"/>
      <c r="AT389" s="188" t="s">
        <v>147</v>
      </c>
      <c r="AU389" s="188" t="s">
        <v>85</v>
      </c>
      <c r="AV389" s="11" t="s">
        <v>85</v>
      </c>
      <c r="AW389" s="11" t="s">
        <v>40</v>
      </c>
      <c r="AX389" s="11" t="s">
        <v>76</v>
      </c>
      <c r="AY389" s="188" t="s">
        <v>133</v>
      </c>
    </row>
    <row r="390" spans="2:51" s="12" customFormat="1" ht="13.5">
      <c r="B390" s="195"/>
      <c r="D390" s="183" t="s">
        <v>147</v>
      </c>
      <c r="E390" s="196" t="s">
        <v>5</v>
      </c>
      <c r="F390" s="197" t="s">
        <v>149</v>
      </c>
      <c r="H390" s="198">
        <v>12.5</v>
      </c>
      <c r="I390" s="199"/>
      <c r="L390" s="195"/>
      <c r="M390" s="200"/>
      <c r="N390" s="201"/>
      <c r="O390" s="201"/>
      <c r="P390" s="201"/>
      <c r="Q390" s="201"/>
      <c r="R390" s="201"/>
      <c r="S390" s="201"/>
      <c r="T390" s="202"/>
      <c r="AT390" s="196" t="s">
        <v>147</v>
      </c>
      <c r="AU390" s="196" t="s">
        <v>85</v>
      </c>
      <c r="AV390" s="12" t="s">
        <v>132</v>
      </c>
      <c r="AW390" s="12" t="s">
        <v>40</v>
      </c>
      <c r="AX390" s="12" t="s">
        <v>25</v>
      </c>
      <c r="AY390" s="196" t="s">
        <v>133</v>
      </c>
    </row>
    <row r="391" spans="2:65" s="1" customFormat="1" ht="16.5" customHeight="1">
      <c r="B391" s="170"/>
      <c r="C391" s="171" t="s">
        <v>925</v>
      </c>
      <c r="D391" s="171" t="s">
        <v>134</v>
      </c>
      <c r="E391" s="172" t="s">
        <v>926</v>
      </c>
      <c r="F391" s="173" t="s">
        <v>927</v>
      </c>
      <c r="G391" s="174" t="s">
        <v>338</v>
      </c>
      <c r="H391" s="175">
        <v>12.5</v>
      </c>
      <c r="I391" s="176"/>
      <c r="J391" s="175">
        <f>ROUND(I391*H391,3)</f>
        <v>0</v>
      </c>
      <c r="K391" s="173" t="s">
        <v>138</v>
      </c>
      <c r="L391" s="40"/>
      <c r="M391" s="177" t="s">
        <v>5</v>
      </c>
      <c r="N391" s="178" t="s">
        <v>47</v>
      </c>
      <c r="O391" s="41"/>
      <c r="P391" s="179">
        <f>O391*H391</f>
        <v>0</v>
      </c>
      <c r="Q391" s="179">
        <v>0</v>
      </c>
      <c r="R391" s="179">
        <f>Q391*H391</f>
        <v>0</v>
      </c>
      <c r="S391" s="179">
        <v>0</v>
      </c>
      <c r="T391" s="180">
        <f>S391*H391</f>
        <v>0</v>
      </c>
      <c r="AR391" s="23" t="s">
        <v>132</v>
      </c>
      <c r="AT391" s="23" t="s">
        <v>134</v>
      </c>
      <c r="AU391" s="23" t="s">
        <v>85</v>
      </c>
      <c r="AY391" s="23" t="s">
        <v>133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25</v>
      </c>
      <c r="BK391" s="182">
        <f>ROUND(I391*H391,3)</f>
        <v>0</v>
      </c>
      <c r="BL391" s="23" t="s">
        <v>132</v>
      </c>
      <c r="BM391" s="23" t="s">
        <v>928</v>
      </c>
    </row>
    <row r="392" spans="2:47" s="1" customFormat="1" ht="27">
      <c r="B392" s="40"/>
      <c r="D392" s="183" t="s">
        <v>141</v>
      </c>
      <c r="F392" s="184" t="s">
        <v>929</v>
      </c>
      <c r="I392" s="185"/>
      <c r="L392" s="40"/>
      <c r="M392" s="186"/>
      <c r="N392" s="41"/>
      <c r="O392" s="41"/>
      <c r="P392" s="41"/>
      <c r="Q392" s="41"/>
      <c r="R392" s="41"/>
      <c r="S392" s="41"/>
      <c r="T392" s="69"/>
      <c r="AT392" s="23" t="s">
        <v>141</v>
      </c>
      <c r="AU392" s="23" t="s">
        <v>85</v>
      </c>
    </row>
    <row r="393" spans="2:51" s="11" customFormat="1" ht="13.5">
      <c r="B393" s="187"/>
      <c r="D393" s="183" t="s">
        <v>147</v>
      </c>
      <c r="E393" s="188" t="s">
        <v>5</v>
      </c>
      <c r="F393" s="189" t="s">
        <v>930</v>
      </c>
      <c r="H393" s="190">
        <v>12.5</v>
      </c>
      <c r="I393" s="191"/>
      <c r="L393" s="187"/>
      <c r="M393" s="192"/>
      <c r="N393" s="193"/>
      <c r="O393" s="193"/>
      <c r="P393" s="193"/>
      <c r="Q393" s="193"/>
      <c r="R393" s="193"/>
      <c r="S393" s="193"/>
      <c r="T393" s="194"/>
      <c r="AT393" s="188" t="s">
        <v>147</v>
      </c>
      <c r="AU393" s="188" t="s">
        <v>85</v>
      </c>
      <c r="AV393" s="11" t="s">
        <v>85</v>
      </c>
      <c r="AW393" s="11" t="s">
        <v>40</v>
      </c>
      <c r="AX393" s="11" t="s">
        <v>76</v>
      </c>
      <c r="AY393" s="188" t="s">
        <v>133</v>
      </c>
    </row>
    <row r="394" spans="2:51" s="12" customFormat="1" ht="13.5">
      <c r="B394" s="195"/>
      <c r="D394" s="183" t="s">
        <v>147</v>
      </c>
      <c r="E394" s="196" t="s">
        <v>5</v>
      </c>
      <c r="F394" s="197" t="s">
        <v>149</v>
      </c>
      <c r="H394" s="198">
        <v>12.5</v>
      </c>
      <c r="I394" s="199"/>
      <c r="L394" s="195"/>
      <c r="M394" s="200"/>
      <c r="N394" s="201"/>
      <c r="O394" s="201"/>
      <c r="P394" s="201"/>
      <c r="Q394" s="201"/>
      <c r="R394" s="201"/>
      <c r="S394" s="201"/>
      <c r="T394" s="202"/>
      <c r="AT394" s="196" t="s">
        <v>147</v>
      </c>
      <c r="AU394" s="196" t="s">
        <v>85</v>
      </c>
      <c r="AV394" s="12" t="s">
        <v>132</v>
      </c>
      <c r="AW394" s="12" t="s">
        <v>40</v>
      </c>
      <c r="AX394" s="12" t="s">
        <v>25</v>
      </c>
      <c r="AY394" s="196" t="s">
        <v>133</v>
      </c>
    </row>
    <row r="395" spans="2:65" s="1" customFormat="1" ht="16.5" customHeight="1">
      <c r="B395" s="170"/>
      <c r="C395" s="171" t="s">
        <v>931</v>
      </c>
      <c r="D395" s="171" t="s">
        <v>134</v>
      </c>
      <c r="E395" s="172" t="s">
        <v>932</v>
      </c>
      <c r="F395" s="173" t="s">
        <v>933</v>
      </c>
      <c r="G395" s="174" t="s">
        <v>338</v>
      </c>
      <c r="H395" s="175">
        <v>175</v>
      </c>
      <c r="I395" s="176"/>
      <c r="J395" s="175">
        <f>ROUND(I395*H395,3)</f>
        <v>0</v>
      </c>
      <c r="K395" s="173" t="s">
        <v>138</v>
      </c>
      <c r="L395" s="40"/>
      <c r="M395" s="177" t="s">
        <v>5</v>
      </c>
      <c r="N395" s="178" t="s">
        <v>47</v>
      </c>
      <c r="O395" s="41"/>
      <c r="P395" s="179">
        <f>O395*H395</f>
        <v>0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AR395" s="23" t="s">
        <v>132</v>
      </c>
      <c r="AT395" s="23" t="s">
        <v>134</v>
      </c>
      <c r="AU395" s="23" t="s">
        <v>85</v>
      </c>
      <c r="AY395" s="23" t="s">
        <v>133</v>
      </c>
      <c r="BE395" s="181">
        <f>IF(N395="základní",J395,0)</f>
        <v>0</v>
      </c>
      <c r="BF395" s="181">
        <f>IF(N395="snížená",J395,0)</f>
        <v>0</v>
      </c>
      <c r="BG395" s="181">
        <f>IF(N395="zákl. přenesená",J395,0)</f>
        <v>0</v>
      </c>
      <c r="BH395" s="181">
        <f>IF(N395="sníž. přenesená",J395,0)</f>
        <v>0</v>
      </c>
      <c r="BI395" s="181">
        <f>IF(N395="nulová",J395,0)</f>
        <v>0</v>
      </c>
      <c r="BJ395" s="23" t="s">
        <v>25</v>
      </c>
      <c r="BK395" s="182">
        <f>ROUND(I395*H395,3)</f>
        <v>0</v>
      </c>
      <c r="BL395" s="23" t="s">
        <v>132</v>
      </c>
      <c r="BM395" s="23" t="s">
        <v>934</v>
      </c>
    </row>
    <row r="396" spans="2:47" s="1" customFormat="1" ht="40.5">
      <c r="B396" s="40"/>
      <c r="D396" s="183" t="s">
        <v>141</v>
      </c>
      <c r="F396" s="184" t="s">
        <v>935</v>
      </c>
      <c r="I396" s="185"/>
      <c r="L396" s="40"/>
      <c r="M396" s="186"/>
      <c r="N396" s="41"/>
      <c r="O396" s="41"/>
      <c r="P396" s="41"/>
      <c r="Q396" s="41"/>
      <c r="R396" s="41"/>
      <c r="S396" s="41"/>
      <c r="T396" s="69"/>
      <c r="AT396" s="23" t="s">
        <v>141</v>
      </c>
      <c r="AU396" s="23" t="s">
        <v>85</v>
      </c>
    </row>
    <row r="397" spans="2:51" s="11" customFormat="1" ht="13.5">
      <c r="B397" s="187"/>
      <c r="D397" s="183" t="s">
        <v>147</v>
      </c>
      <c r="E397" s="188" t="s">
        <v>5</v>
      </c>
      <c r="F397" s="189" t="s">
        <v>936</v>
      </c>
      <c r="H397" s="190">
        <v>175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147</v>
      </c>
      <c r="AU397" s="188" t="s">
        <v>85</v>
      </c>
      <c r="AV397" s="11" t="s">
        <v>85</v>
      </c>
      <c r="AW397" s="11" t="s">
        <v>40</v>
      </c>
      <c r="AX397" s="11" t="s">
        <v>76</v>
      </c>
      <c r="AY397" s="188" t="s">
        <v>133</v>
      </c>
    </row>
    <row r="398" spans="2:51" s="12" customFormat="1" ht="13.5">
      <c r="B398" s="195"/>
      <c r="D398" s="183" t="s">
        <v>147</v>
      </c>
      <c r="E398" s="196" t="s">
        <v>5</v>
      </c>
      <c r="F398" s="197" t="s">
        <v>149</v>
      </c>
      <c r="H398" s="198">
        <v>175</v>
      </c>
      <c r="I398" s="199"/>
      <c r="L398" s="195"/>
      <c r="M398" s="200"/>
      <c r="N398" s="201"/>
      <c r="O398" s="201"/>
      <c r="P398" s="201"/>
      <c r="Q398" s="201"/>
      <c r="R398" s="201"/>
      <c r="S398" s="201"/>
      <c r="T398" s="202"/>
      <c r="AT398" s="196" t="s">
        <v>147</v>
      </c>
      <c r="AU398" s="196" t="s">
        <v>85</v>
      </c>
      <c r="AV398" s="12" t="s">
        <v>132</v>
      </c>
      <c r="AW398" s="12" t="s">
        <v>40</v>
      </c>
      <c r="AX398" s="12" t="s">
        <v>25</v>
      </c>
      <c r="AY398" s="196" t="s">
        <v>133</v>
      </c>
    </row>
    <row r="399" spans="2:63" s="10" customFormat="1" ht="29.85" customHeight="1">
      <c r="B399" s="159"/>
      <c r="D399" s="160" t="s">
        <v>75</v>
      </c>
      <c r="E399" s="203" t="s">
        <v>670</v>
      </c>
      <c r="F399" s="203" t="s">
        <v>535</v>
      </c>
      <c r="I399" s="162"/>
      <c r="J399" s="204">
        <f>BK399</f>
        <v>0</v>
      </c>
      <c r="L399" s="159"/>
      <c r="M399" s="164"/>
      <c r="N399" s="165"/>
      <c r="O399" s="165"/>
      <c r="P399" s="166">
        <f>SUM(P400:P401)</f>
        <v>0</v>
      </c>
      <c r="Q399" s="165"/>
      <c r="R399" s="166">
        <f>SUM(R400:R401)</f>
        <v>0</v>
      </c>
      <c r="S399" s="165"/>
      <c r="T399" s="167">
        <f>SUM(T400:T401)</f>
        <v>0</v>
      </c>
      <c r="AR399" s="160" t="s">
        <v>25</v>
      </c>
      <c r="AT399" s="168" t="s">
        <v>75</v>
      </c>
      <c r="AU399" s="168" t="s">
        <v>25</v>
      </c>
      <c r="AY399" s="160" t="s">
        <v>133</v>
      </c>
      <c r="BK399" s="169">
        <f>SUM(BK400:BK401)</f>
        <v>0</v>
      </c>
    </row>
    <row r="400" spans="2:65" s="1" customFormat="1" ht="16.5" customHeight="1">
      <c r="B400" s="170"/>
      <c r="C400" s="171" t="s">
        <v>937</v>
      </c>
      <c r="D400" s="171" t="s">
        <v>134</v>
      </c>
      <c r="E400" s="172" t="s">
        <v>671</v>
      </c>
      <c r="F400" s="173" t="s">
        <v>672</v>
      </c>
      <c r="G400" s="174" t="s">
        <v>338</v>
      </c>
      <c r="H400" s="175">
        <v>231.239</v>
      </c>
      <c r="I400" s="176"/>
      <c r="J400" s="175">
        <f>ROUND(I400*H400,3)</f>
        <v>0</v>
      </c>
      <c r="K400" s="173" t="s">
        <v>138</v>
      </c>
      <c r="L400" s="40"/>
      <c r="M400" s="177" t="s">
        <v>5</v>
      </c>
      <c r="N400" s="178" t="s">
        <v>47</v>
      </c>
      <c r="O400" s="41"/>
      <c r="P400" s="179">
        <f>O400*H400</f>
        <v>0</v>
      </c>
      <c r="Q400" s="179">
        <v>0</v>
      </c>
      <c r="R400" s="179">
        <f>Q400*H400</f>
        <v>0</v>
      </c>
      <c r="S400" s="179">
        <v>0</v>
      </c>
      <c r="T400" s="180">
        <f>S400*H400</f>
        <v>0</v>
      </c>
      <c r="AR400" s="23" t="s">
        <v>132</v>
      </c>
      <c r="AT400" s="23" t="s">
        <v>134</v>
      </c>
      <c r="AU400" s="23" t="s">
        <v>85</v>
      </c>
      <c r="AY400" s="23" t="s">
        <v>133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23" t="s">
        <v>25</v>
      </c>
      <c r="BK400" s="182">
        <f>ROUND(I400*H400,3)</f>
        <v>0</v>
      </c>
      <c r="BL400" s="23" t="s">
        <v>132</v>
      </c>
      <c r="BM400" s="23" t="s">
        <v>673</v>
      </c>
    </row>
    <row r="401" spans="2:47" s="1" customFormat="1" ht="27">
      <c r="B401" s="40"/>
      <c r="D401" s="183" t="s">
        <v>141</v>
      </c>
      <c r="F401" s="184" t="s">
        <v>674</v>
      </c>
      <c r="I401" s="185"/>
      <c r="L401" s="40"/>
      <c r="M401" s="224"/>
      <c r="N401" s="225"/>
      <c r="O401" s="225"/>
      <c r="P401" s="225"/>
      <c r="Q401" s="225"/>
      <c r="R401" s="225"/>
      <c r="S401" s="225"/>
      <c r="T401" s="226"/>
      <c r="AT401" s="23" t="s">
        <v>141</v>
      </c>
      <c r="AU401" s="23" t="s">
        <v>85</v>
      </c>
    </row>
    <row r="402" spans="2:12" s="1" customFormat="1" ht="6.95" customHeight="1">
      <c r="B402" s="55"/>
      <c r="C402" s="56"/>
      <c r="D402" s="56"/>
      <c r="E402" s="56"/>
      <c r="F402" s="56"/>
      <c r="G402" s="56"/>
      <c r="H402" s="56"/>
      <c r="I402" s="126"/>
      <c r="J402" s="56"/>
      <c r="K402" s="56"/>
      <c r="L402" s="40"/>
    </row>
  </sheetData>
  <autoFilter ref="C84:K401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98</v>
      </c>
      <c r="G1" s="350" t="s">
        <v>99</v>
      </c>
      <c r="H1" s="350"/>
      <c r="I1" s="102"/>
      <c r="J1" s="101" t="s">
        <v>100</v>
      </c>
      <c r="K1" s="100" t="s">
        <v>101</v>
      </c>
      <c r="L1" s="101" t="s">
        <v>102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 t="s">
        <v>8</v>
      </c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85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2" t="str">
        <f>'Rekapitulace stavby'!K6</f>
        <v>Rekonstrukce PC C7, příkopu OP3 a novostavba příkopů SP3, OP2 v k.ú.Kotopeky</v>
      </c>
      <c r="F7" s="343"/>
      <c r="G7" s="343"/>
      <c r="H7" s="343"/>
      <c r="I7" s="104"/>
      <c r="J7" s="28"/>
      <c r="K7" s="30"/>
    </row>
    <row r="8" spans="2:11" s="1" customFormat="1" ht="13.5">
      <c r="B8" s="40"/>
      <c r="C8" s="41"/>
      <c r="D8" s="36" t="s">
        <v>104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4" t="s">
        <v>938</v>
      </c>
      <c r="F9" s="345"/>
      <c r="G9" s="345"/>
      <c r="H9" s="34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06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939</v>
      </c>
      <c r="G12" s="41"/>
      <c r="H12" s="41"/>
      <c r="I12" s="106" t="s">
        <v>28</v>
      </c>
      <c r="J12" s="107" t="str">
        <f>'Rekapitulace stavby'!AN8</f>
        <v>1. 1. 2018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06" t="s">
        <v>33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34</v>
      </c>
      <c r="F15" s="41"/>
      <c r="G15" s="41"/>
      <c r="H15" s="41"/>
      <c r="I15" s="106" t="s">
        <v>35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36</v>
      </c>
      <c r="E17" s="41"/>
      <c r="F17" s="41"/>
      <c r="G17" s="41"/>
      <c r="H17" s="41"/>
      <c r="I17" s="106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35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38</v>
      </c>
      <c r="E20" s="41"/>
      <c r="F20" s="41"/>
      <c r="G20" s="41"/>
      <c r="H20" s="41"/>
      <c r="I20" s="106" t="s">
        <v>33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39</v>
      </c>
      <c r="F21" s="41"/>
      <c r="G21" s="41"/>
      <c r="H21" s="41"/>
      <c r="I21" s="106" t="s">
        <v>35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2" t="s">
        <v>5</v>
      </c>
      <c r="F24" s="312"/>
      <c r="G24" s="312"/>
      <c r="H24" s="312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17">
        <f>ROUND(SUM(BE85:BE339),2)</f>
        <v>0</v>
      </c>
      <c r="G30" s="41"/>
      <c r="H30" s="41"/>
      <c r="I30" s="118">
        <v>0.21</v>
      </c>
      <c r="J30" s="117">
        <f>ROUND(ROUND((SUM(BE85:BE339)),2)*I30,2)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17">
        <f>ROUND(SUM(BF85:BF339),2)</f>
        <v>0</v>
      </c>
      <c r="G31" s="41"/>
      <c r="H31" s="41"/>
      <c r="I31" s="118">
        <v>0.15</v>
      </c>
      <c r="J31" s="117">
        <f>ROUND(ROUND((SUM(BF85:BF339)),2)*I31,2)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17">
        <f>ROUND(SUM(BG85:BG339),2)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17">
        <f>ROUND(SUM(BH85:BH339),2)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17">
        <f>ROUND(SUM(BI85:BI339),2)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2" t="str">
        <f>E7</f>
        <v>Rekonstrukce PC C7, příkopu OP3 a novostavba příkopů SP3, OP2 v k.ú.Kotopeky</v>
      </c>
      <c r="F45" s="343"/>
      <c r="G45" s="343"/>
      <c r="H45" s="343"/>
      <c r="I45" s="105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SO 303 - Novostavba příkopu SP3</v>
      </c>
      <c r="F47" s="345"/>
      <c r="G47" s="345"/>
      <c r="H47" s="345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příkop SP3 v k.ú.Kotopeky</v>
      </c>
      <c r="G49" s="41"/>
      <c r="H49" s="41"/>
      <c r="I49" s="106" t="s">
        <v>28</v>
      </c>
      <c r="J49" s="107" t="str">
        <f>IF(J12="","",J12)</f>
        <v>1. 1. 2018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ČR-SPÚ,Krajský pozemkový úřad pro Středočeský kraj</v>
      </c>
      <c r="G51" s="41"/>
      <c r="H51" s="41"/>
      <c r="I51" s="106" t="s">
        <v>38</v>
      </c>
      <c r="J51" s="312" t="str">
        <f>E21</f>
        <v>VDI projekt s.r.o.</v>
      </c>
      <c r="K51" s="44"/>
    </row>
    <row r="52" spans="2:11" s="1" customFormat="1" ht="14.45" customHeight="1">
      <c r="B52" s="40"/>
      <c r="C52" s="36" t="s">
        <v>36</v>
      </c>
      <c r="D52" s="41"/>
      <c r="E52" s="41"/>
      <c r="F52" s="34" t="str">
        <f>IF(E18="","",E18)</f>
        <v/>
      </c>
      <c r="G52" s="41"/>
      <c r="H52" s="41"/>
      <c r="I52" s="105"/>
      <c r="J52" s="34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107</v>
      </c>
      <c r="D54" s="119"/>
      <c r="E54" s="119"/>
      <c r="F54" s="119"/>
      <c r="G54" s="119"/>
      <c r="H54" s="119"/>
      <c r="I54" s="130"/>
      <c r="J54" s="131" t="s">
        <v>108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109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110</v>
      </c>
    </row>
    <row r="57" spans="2:11" s="7" customFormat="1" ht="24.95" customHeight="1">
      <c r="B57" s="134"/>
      <c r="C57" s="135"/>
      <c r="D57" s="136" t="s">
        <v>224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225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9.9" customHeight="1">
      <c r="B59" s="141"/>
      <c r="C59" s="142"/>
      <c r="D59" s="143" t="s">
        <v>226</v>
      </c>
      <c r="E59" s="144"/>
      <c r="F59" s="144"/>
      <c r="G59" s="144"/>
      <c r="H59" s="144"/>
      <c r="I59" s="145"/>
      <c r="J59" s="146">
        <f>J221</f>
        <v>0</v>
      </c>
      <c r="K59" s="147"/>
    </row>
    <row r="60" spans="2:11" s="8" customFormat="1" ht="19.9" customHeight="1">
      <c r="B60" s="141"/>
      <c r="C60" s="142"/>
      <c r="D60" s="143" t="s">
        <v>677</v>
      </c>
      <c r="E60" s="144"/>
      <c r="F60" s="144"/>
      <c r="G60" s="144"/>
      <c r="H60" s="144"/>
      <c r="I60" s="145"/>
      <c r="J60" s="146">
        <f>J226</f>
        <v>0</v>
      </c>
      <c r="K60" s="147"/>
    </row>
    <row r="61" spans="2:11" s="8" customFormat="1" ht="19.9" customHeight="1">
      <c r="B61" s="141"/>
      <c r="C61" s="142"/>
      <c r="D61" s="143" t="s">
        <v>559</v>
      </c>
      <c r="E61" s="144"/>
      <c r="F61" s="144"/>
      <c r="G61" s="144"/>
      <c r="H61" s="144"/>
      <c r="I61" s="145"/>
      <c r="J61" s="146">
        <f>J259</f>
        <v>0</v>
      </c>
      <c r="K61" s="147"/>
    </row>
    <row r="62" spans="2:11" s="8" customFormat="1" ht="19.9" customHeight="1">
      <c r="B62" s="141"/>
      <c r="C62" s="142"/>
      <c r="D62" s="143" t="s">
        <v>678</v>
      </c>
      <c r="E62" s="144"/>
      <c r="F62" s="144"/>
      <c r="G62" s="144"/>
      <c r="H62" s="144"/>
      <c r="I62" s="145"/>
      <c r="J62" s="146">
        <f>J282</f>
        <v>0</v>
      </c>
      <c r="K62" s="147"/>
    </row>
    <row r="63" spans="2:11" s="8" customFormat="1" ht="19.9" customHeight="1">
      <c r="B63" s="141"/>
      <c r="C63" s="142"/>
      <c r="D63" s="143" t="s">
        <v>228</v>
      </c>
      <c r="E63" s="144"/>
      <c r="F63" s="144"/>
      <c r="G63" s="144"/>
      <c r="H63" s="144"/>
      <c r="I63" s="145"/>
      <c r="J63" s="146">
        <f>J291</f>
        <v>0</v>
      </c>
      <c r="K63" s="147"/>
    </row>
    <row r="64" spans="2:11" s="8" customFormat="1" ht="19.9" customHeight="1">
      <c r="B64" s="141"/>
      <c r="C64" s="142"/>
      <c r="D64" s="143" t="s">
        <v>679</v>
      </c>
      <c r="E64" s="144"/>
      <c r="F64" s="144"/>
      <c r="G64" s="144"/>
      <c r="H64" s="144"/>
      <c r="I64" s="145"/>
      <c r="J64" s="146">
        <f>J324</f>
        <v>0</v>
      </c>
      <c r="K64" s="147"/>
    </row>
    <row r="65" spans="2:11" s="8" customFormat="1" ht="19.9" customHeight="1">
      <c r="B65" s="141"/>
      <c r="C65" s="142"/>
      <c r="D65" s="143" t="s">
        <v>560</v>
      </c>
      <c r="E65" s="144"/>
      <c r="F65" s="144"/>
      <c r="G65" s="144"/>
      <c r="H65" s="144"/>
      <c r="I65" s="145"/>
      <c r="J65" s="146">
        <f>J337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116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47" t="str">
        <f>E7</f>
        <v>Rekonstrukce PC C7, příkopu OP3 a novostavba příkopů SP3, OP2 v k.ú.Kotopeky</v>
      </c>
      <c r="F75" s="348"/>
      <c r="G75" s="348"/>
      <c r="H75" s="348"/>
      <c r="L75" s="40"/>
    </row>
    <row r="76" spans="2:12" s="1" customFormat="1" ht="14.45" customHeight="1">
      <c r="B76" s="40"/>
      <c r="C76" s="62" t="s">
        <v>104</v>
      </c>
      <c r="L76" s="40"/>
    </row>
    <row r="77" spans="2:12" s="1" customFormat="1" ht="17.25" customHeight="1">
      <c r="B77" s="40"/>
      <c r="E77" s="323" t="str">
        <f>E9</f>
        <v>SO 303 - Novostavba příkopu SP3</v>
      </c>
      <c r="F77" s="349"/>
      <c r="G77" s="349"/>
      <c r="H77" s="349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48" t="str">
        <f>F12</f>
        <v>příkop SP3 v k.ú.Kotopeky</v>
      </c>
      <c r="I79" s="149" t="s">
        <v>28</v>
      </c>
      <c r="J79" s="66" t="str">
        <f>IF(J12="","",J12)</f>
        <v>1. 1. 2018</v>
      </c>
      <c r="L79" s="40"/>
    </row>
    <row r="80" spans="2:12" s="1" customFormat="1" ht="6.95" customHeight="1">
      <c r="B80" s="40"/>
      <c r="L80" s="40"/>
    </row>
    <row r="81" spans="2:12" s="1" customFormat="1" ht="13.5">
      <c r="B81" s="40"/>
      <c r="C81" s="62" t="s">
        <v>32</v>
      </c>
      <c r="F81" s="148" t="str">
        <f>E15</f>
        <v>ČR-SPÚ,Krajský pozemkový úřad pro Středočeský kraj</v>
      </c>
      <c r="I81" s="149" t="s">
        <v>38</v>
      </c>
      <c r="J81" s="148" t="str">
        <f>E21</f>
        <v>VDI projekt s.r.o.</v>
      </c>
      <c r="L81" s="40"/>
    </row>
    <row r="82" spans="2:12" s="1" customFormat="1" ht="14.45" customHeight="1">
      <c r="B82" s="40"/>
      <c r="C82" s="62" t="s">
        <v>36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117</v>
      </c>
      <c r="D84" s="152" t="s">
        <v>61</v>
      </c>
      <c r="E84" s="152" t="s">
        <v>57</v>
      </c>
      <c r="F84" s="152" t="s">
        <v>118</v>
      </c>
      <c r="G84" s="152" t="s">
        <v>119</v>
      </c>
      <c r="H84" s="152" t="s">
        <v>120</v>
      </c>
      <c r="I84" s="153" t="s">
        <v>121</v>
      </c>
      <c r="J84" s="152" t="s">
        <v>108</v>
      </c>
      <c r="K84" s="154" t="s">
        <v>122</v>
      </c>
      <c r="L84" s="150"/>
      <c r="M84" s="72" t="s">
        <v>123</v>
      </c>
      <c r="N84" s="73" t="s">
        <v>46</v>
      </c>
      <c r="O84" s="73" t="s">
        <v>124</v>
      </c>
      <c r="P84" s="73" t="s">
        <v>125</v>
      </c>
      <c r="Q84" s="73" t="s">
        <v>126</v>
      </c>
      <c r="R84" s="73" t="s">
        <v>127</v>
      </c>
      <c r="S84" s="73" t="s">
        <v>128</v>
      </c>
      <c r="T84" s="74" t="s">
        <v>129</v>
      </c>
    </row>
    <row r="85" spans="2:63" s="1" customFormat="1" ht="29.25" customHeight="1">
      <c r="B85" s="40"/>
      <c r="C85" s="76" t="s">
        <v>109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465.07204197000004</v>
      </c>
      <c r="S85" s="67"/>
      <c r="T85" s="157">
        <f>T86</f>
        <v>16.497000000000003</v>
      </c>
      <c r="AT85" s="23" t="s">
        <v>75</v>
      </c>
      <c r="AU85" s="23" t="s">
        <v>110</v>
      </c>
      <c r="BK85" s="158">
        <f>BK86</f>
        <v>0</v>
      </c>
    </row>
    <row r="86" spans="2:63" s="10" customFormat="1" ht="37.35" customHeight="1">
      <c r="B86" s="159"/>
      <c r="D86" s="160" t="s">
        <v>75</v>
      </c>
      <c r="E86" s="161" t="s">
        <v>232</v>
      </c>
      <c r="F86" s="161" t="s">
        <v>232</v>
      </c>
      <c r="I86" s="162"/>
      <c r="J86" s="163">
        <f>BK86</f>
        <v>0</v>
      </c>
      <c r="L86" s="159"/>
      <c r="M86" s="164"/>
      <c r="N86" s="165"/>
      <c r="O86" s="165"/>
      <c r="P86" s="166">
        <f>P87+P221+P226+P259+P282+P291+P324+P337</f>
        <v>0</v>
      </c>
      <c r="Q86" s="165"/>
      <c r="R86" s="166">
        <f>R87+R221+R226+R259+R282+R291+R324+R337</f>
        <v>465.07204197000004</v>
      </c>
      <c r="S86" s="165"/>
      <c r="T86" s="167">
        <f>T87+T221+T226+T259+T282+T291+T324+T337</f>
        <v>16.497000000000003</v>
      </c>
      <c r="AR86" s="160" t="s">
        <v>25</v>
      </c>
      <c r="AT86" s="168" t="s">
        <v>75</v>
      </c>
      <c r="AU86" s="168" t="s">
        <v>76</v>
      </c>
      <c r="AY86" s="160" t="s">
        <v>133</v>
      </c>
      <c r="BK86" s="169">
        <f>BK87+BK221+BK226+BK259+BK282+BK291+BK324+BK337</f>
        <v>0</v>
      </c>
    </row>
    <row r="87" spans="2:63" s="10" customFormat="1" ht="19.9" customHeight="1">
      <c r="B87" s="159"/>
      <c r="D87" s="160" t="s">
        <v>75</v>
      </c>
      <c r="E87" s="203" t="s">
        <v>25</v>
      </c>
      <c r="F87" s="203" t="s">
        <v>233</v>
      </c>
      <c r="I87" s="162"/>
      <c r="J87" s="204">
        <f>BK87</f>
        <v>0</v>
      </c>
      <c r="L87" s="159"/>
      <c r="M87" s="164"/>
      <c r="N87" s="165"/>
      <c r="O87" s="165"/>
      <c r="P87" s="166">
        <f>SUM(P88:P220)</f>
        <v>0</v>
      </c>
      <c r="Q87" s="165"/>
      <c r="R87" s="166">
        <f>SUM(R88:R220)</f>
        <v>94.901044</v>
      </c>
      <c r="S87" s="165"/>
      <c r="T87" s="167">
        <f>SUM(T88:T220)</f>
        <v>0</v>
      </c>
      <c r="AR87" s="160" t="s">
        <v>25</v>
      </c>
      <c r="AT87" s="168" t="s">
        <v>75</v>
      </c>
      <c r="AU87" s="168" t="s">
        <v>25</v>
      </c>
      <c r="AY87" s="160" t="s">
        <v>133</v>
      </c>
      <c r="BK87" s="169">
        <f>SUM(BK88:BK220)</f>
        <v>0</v>
      </c>
    </row>
    <row r="88" spans="2:65" s="1" customFormat="1" ht="25.5" customHeight="1">
      <c r="B88" s="170"/>
      <c r="C88" s="171" t="s">
        <v>25</v>
      </c>
      <c r="D88" s="171" t="s">
        <v>134</v>
      </c>
      <c r="E88" s="172" t="s">
        <v>234</v>
      </c>
      <c r="F88" s="173" t="s">
        <v>235</v>
      </c>
      <c r="G88" s="174" t="s">
        <v>236</v>
      </c>
      <c r="H88" s="175">
        <v>370</v>
      </c>
      <c r="I88" s="176"/>
      <c r="J88" s="175">
        <f>ROUND(I88*H88,3)</f>
        <v>0</v>
      </c>
      <c r="K88" s="173" t="s">
        <v>138</v>
      </c>
      <c r="L88" s="40"/>
      <c r="M88" s="177" t="s">
        <v>5</v>
      </c>
      <c r="N88" s="178" t="s">
        <v>47</v>
      </c>
      <c r="O88" s="41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23" t="s">
        <v>132</v>
      </c>
      <c r="AT88" s="23" t="s">
        <v>134</v>
      </c>
      <c r="AU88" s="23" t="s">
        <v>85</v>
      </c>
      <c r="AY88" s="23" t="s">
        <v>133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3" t="s">
        <v>25</v>
      </c>
      <c r="BK88" s="182">
        <f>ROUND(I88*H88,3)</f>
        <v>0</v>
      </c>
      <c r="BL88" s="23" t="s">
        <v>132</v>
      </c>
      <c r="BM88" s="23" t="s">
        <v>561</v>
      </c>
    </row>
    <row r="89" spans="2:47" s="1" customFormat="1" ht="27">
      <c r="B89" s="40"/>
      <c r="D89" s="183" t="s">
        <v>141</v>
      </c>
      <c r="F89" s="184" t="s">
        <v>238</v>
      </c>
      <c r="I89" s="185"/>
      <c r="L89" s="40"/>
      <c r="M89" s="186"/>
      <c r="N89" s="41"/>
      <c r="O89" s="41"/>
      <c r="P89" s="41"/>
      <c r="Q89" s="41"/>
      <c r="R89" s="41"/>
      <c r="S89" s="41"/>
      <c r="T89" s="69"/>
      <c r="AT89" s="23" t="s">
        <v>141</v>
      </c>
      <c r="AU89" s="23" t="s">
        <v>85</v>
      </c>
    </row>
    <row r="90" spans="2:51" s="11" customFormat="1" ht="13.5">
      <c r="B90" s="187"/>
      <c r="D90" s="183" t="s">
        <v>147</v>
      </c>
      <c r="E90" s="188" t="s">
        <v>5</v>
      </c>
      <c r="F90" s="189" t="s">
        <v>940</v>
      </c>
      <c r="H90" s="190">
        <v>370</v>
      </c>
      <c r="I90" s="191"/>
      <c r="L90" s="187"/>
      <c r="M90" s="192"/>
      <c r="N90" s="193"/>
      <c r="O90" s="193"/>
      <c r="P90" s="193"/>
      <c r="Q90" s="193"/>
      <c r="R90" s="193"/>
      <c r="S90" s="193"/>
      <c r="T90" s="194"/>
      <c r="AT90" s="188" t="s">
        <v>147</v>
      </c>
      <c r="AU90" s="188" t="s">
        <v>85</v>
      </c>
      <c r="AV90" s="11" t="s">
        <v>85</v>
      </c>
      <c r="AW90" s="11" t="s">
        <v>40</v>
      </c>
      <c r="AX90" s="11" t="s">
        <v>76</v>
      </c>
      <c r="AY90" s="188" t="s">
        <v>133</v>
      </c>
    </row>
    <row r="91" spans="2:51" s="12" customFormat="1" ht="13.5">
      <c r="B91" s="195"/>
      <c r="D91" s="183" t="s">
        <v>147</v>
      </c>
      <c r="E91" s="196" t="s">
        <v>5</v>
      </c>
      <c r="F91" s="197" t="s">
        <v>149</v>
      </c>
      <c r="H91" s="198">
        <v>370</v>
      </c>
      <c r="I91" s="199"/>
      <c r="L91" s="195"/>
      <c r="M91" s="200"/>
      <c r="N91" s="201"/>
      <c r="O91" s="201"/>
      <c r="P91" s="201"/>
      <c r="Q91" s="201"/>
      <c r="R91" s="201"/>
      <c r="S91" s="201"/>
      <c r="T91" s="202"/>
      <c r="AT91" s="196" t="s">
        <v>147</v>
      </c>
      <c r="AU91" s="196" t="s">
        <v>85</v>
      </c>
      <c r="AV91" s="12" t="s">
        <v>132</v>
      </c>
      <c r="AW91" s="12" t="s">
        <v>40</v>
      </c>
      <c r="AX91" s="12" t="s">
        <v>25</v>
      </c>
      <c r="AY91" s="196" t="s">
        <v>133</v>
      </c>
    </row>
    <row r="92" spans="2:65" s="1" customFormat="1" ht="25.5" customHeight="1">
      <c r="B92" s="170"/>
      <c r="C92" s="171" t="s">
        <v>85</v>
      </c>
      <c r="D92" s="171" t="s">
        <v>134</v>
      </c>
      <c r="E92" s="172" t="s">
        <v>240</v>
      </c>
      <c r="F92" s="173" t="s">
        <v>241</v>
      </c>
      <c r="G92" s="174" t="s">
        <v>236</v>
      </c>
      <c r="H92" s="175">
        <v>859.4</v>
      </c>
      <c r="I92" s="176"/>
      <c r="J92" s="175">
        <f>ROUND(I92*H92,3)</f>
        <v>0</v>
      </c>
      <c r="K92" s="173" t="s">
        <v>138</v>
      </c>
      <c r="L92" s="40"/>
      <c r="M92" s="177" t="s">
        <v>5</v>
      </c>
      <c r="N92" s="178" t="s">
        <v>47</v>
      </c>
      <c r="O92" s="41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23" t="s">
        <v>132</v>
      </c>
      <c r="AT92" s="23" t="s">
        <v>134</v>
      </c>
      <c r="AU92" s="23" t="s">
        <v>85</v>
      </c>
      <c r="AY92" s="23" t="s">
        <v>133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3" t="s">
        <v>25</v>
      </c>
      <c r="BK92" s="182">
        <f>ROUND(I92*H92,3)</f>
        <v>0</v>
      </c>
      <c r="BL92" s="23" t="s">
        <v>132</v>
      </c>
      <c r="BM92" s="23" t="s">
        <v>563</v>
      </c>
    </row>
    <row r="93" spans="2:47" s="1" customFormat="1" ht="13.5">
      <c r="B93" s="40"/>
      <c r="D93" s="183" t="s">
        <v>141</v>
      </c>
      <c r="F93" s="184" t="s">
        <v>243</v>
      </c>
      <c r="I93" s="185"/>
      <c r="L93" s="40"/>
      <c r="M93" s="186"/>
      <c r="N93" s="41"/>
      <c r="O93" s="41"/>
      <c r="P93" s="41"/>
      <c r="Q93" s="41"/>
      <c r="R93" s="41"/>
      <c r="S93" s="41"/>
      <c r="T93" s="69"/>
      <c r="AT93" s="23" t="s">
        <v>141</v>
      </c>
      <c r="AU93" s="23" t="s">
        <v>85</v>
      </c>
    </row>
    <row r="94" spans="2:51" s="11" customFormat="1" ht="13.5">
      <c r="B94" s="187"/>
      <c r="D94" s="183" t="s">
        <v>147</v>
      </c>
      <c r="E94" s="188" t="s">
        <v>5</v>
      </c>
      <c r="F94" s="189" t="s">
        <v>941</v>
      </c>
      <c r="H94" s="190">
        <v>859.4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88" t="s">
        <v>147</v>
      </c>
      <c r="AU94" s="188" t="s">
        <v>85</v>
      </c>
      <c r="AV94" s="11" t="s">
        <v>85</v>
      </c>
      <c r="AW94" s="11" t="s">
        <v>40</v>
      </c>
      <c r="AX94" s="11" t="s">
        <v>76</v>
      </c>
      <c r="AY94" s="188" t="s">
        <v>133</v>
      </c>
    </row>
    <row r="95" spans="2:51" s="12" customFormat="1" ht="13.5">
      <c r="B95" s="195"/>
      <c r="D95" s="183" t="s">
        <v>147</v>
      </c>
      <c r="E95" s="196" t="s">
        <v>5</v>
      </c>
      <c r="F95" s="197" t="s">
        <v>149</v>
      </c>
      <c r="H95" s="198">
        <v>859.4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147</v>
      </c>
      <c r="AU95" s="196" t="s">
        <v>85</v>
      </c>
      <c r="AV95" s="12" t="s">
        <v>132</v>
      </c>
      <c r="AW95" s="12" t="s">
        <v>40</v>
      </c>
      <c r="AX95" s="12" t="s">
        <v>25</v>
      </c>
      <c r="AY95" s="196" t="s">
        <v>133</v>
      </c>
    </row>
    <row r="96" spans="2:65" s="1" customFormat="1" ht="16.5" customHeight="1">
      <c r="B96" s="170"/>
      <c r="C96" s="171" t="s">
        <v>150</v>
      </c>
      <c r="D96" s="171" t="s">
        <v>134</v>
      </c>
      <c r="E96" s="172" t="s">
        <v>942</v>
      </c>
      <c r="F96" s="173" t="s">
        <v>943</v>
      </c>
      <c r="G96" s="174" t="s">
        <v>431</v>
      </c>
      <c r="H96" s="175">
        <v>100</v>
      </c>
      <c r="I96" s="176"/>
      <c r="J96" s="175">
        <f>ROUND(I96*H96,3)</f>
        <v>0</v>
      </c>
      <c r="K96" s="173" t="s">
        <v>138</v>
      </c>
      <c r="L96" s="40"/>
      <c r="M96" s="177" t="s">
        <v>5</v>
      </c>
      <c r="N96" s="178" t="s">
        <v>47</v>
      </c>
      <c r="O96" s="41"/>
      <c r="P96" s="179">
        <f>O96*H96</f>
        <v>0</v>
      </c>
      <c r="Q96" s="179">
        <v>0.0369</v>
      </c>
      <c r="R96" s="179">
        <f>Q96*H96</f>
        <v>3.6900000000000004</v>
      </c>
      <c r="S96" s="179">
        <v>0</v>
      </c>
      <c r="T96" s="180">
        <f>S96*H96</f>
        <v>0</v>
      </c>
      <c r="AR96" s="23" t="s">
        <v>132</v>
      </c>
      <c r="AT96" s="23" t="s">
        <v>134</v>
      </c>
      <c r="AU96" s="23" t="s">
        <v>85</v>
      </c>
      <c r="AY96" s="23" t="s">
        <v>133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3" t="s">
        <v>25</v>
      </c>
      <c r="BK96" s="182">
        <f>ROUND(I96*H96,3)</f>
        <v>0</v>
      </c>
      <c r="BL96" s="23" t="s">
        <v>132</v>
      </c>
      <c r="BM96" s="23" t="s">
        <v>944</v>
      </c>
    </row>
    <row r="97" spans="2:47" s="1" customFormat="1" ht="54">
      <c r="B97" s="40"/>
      <c r="D97" s="183" t="s">
        <v>141</v>
      </c>
      <c r="F97" s="184" t="s">
        <v>945</v>
      </c>
      <c r="I97" s="185"/>
      <c r="L97" s="40"/>
      <c r="M97" s="186"/>
      <c r="N97" s="41"/>
      <c r="O97" s="41"/>
      <c r="P97" s="41"/>
      <c r="Q97" s="41"/>
      <c r="R97" s="41"/>
      <c r="S97" s="41"/>
      <c r="T97" s="69"/>
      <c r="AT97" s="23" t="s">
        <v>141</v>
      </c>
      <c r="AU97" s="23" t="s">
        <v>85</v>
      </c>
    </row>
    <row r="98" spans="2:51" s="11" customFormat="1" ht="13.5">
      <c r="B98" s="187"/>
      <c r="D98" s="183" t="s">
        <v>147</v>
      </c>
      <c r="E98" s="188" t="s">
        <v>5</v>
      </c>
      <c r="F98" s="189" t="s">
        <v>946</v>
      </c>
      <c r="H98" s="190">
        <v>100</v>
      </c>
      <c r="I98" s="191"/>
      <c r="L98" s="187"/>
      <c r="M98" s="192"/>
      <c r="N98" s="193"/>
      <c r="O98" s="193"/>
      <c r="P98" s="193"/>
      <c r="Q98" s="193"/>
      <c r="R98" s="193"/>
      <c r="S98" s="193"/>
      <c r="T98" s="194"/>
      <c r="AT98" s="188" t="s">
        <v>147</v>
      </c>
      <c r="AU98" s="188" t="s">
        <v>85</v>
      </c>
      <c r="AV98" s="11" t="s">
        <v>85</v>
      </c>
      <c r="AW98" s="11" t="s">
        <v>40</v>
      </c>
      <c r="AX98" s="11" t="s">
        <v>76</v>
      </c>
      <c r="AY98" s="188" t="s">
        <v>133</v>
      </c>
    </row>
    <row r="99" spans="2:51" s="12" customFormat="1" ht="13.5">
      <c r="B99" s="195"/>
      <c r="D99" s="183" t="s">
        <v>147</v>
      </c>
      <c r="E99" s="196" t="s">
        <v>5</v>
      </c>
      <c r="F99" s="197" t="s">
        <v>149</v>
      </c>
      <c r="H99" s="198">
        <v>100</v>
      </c>
      <c r="I99" s="199"/>
      <c r="L99" s="195"/>
      <c r="M99" s="200"/>
      <c r="N99" s="201"/>
      <c r="O99" s="201"/>
      <c r="P99" s="201"/>
      <c r="Q99" s="201"/>
      <c r="R99" s="201"/>
      <c r="S99" s="201"/>
      <c r="T99" s="202"/>
      <c r="AT99" s="196" t="s">
        <v>147</v>
      </c>
      <c r="AU99" s="196" t="s">
        <v>85</v>
      </c>
      <c r="AV99" s="12" t="s">
        <v>132</v>
      </c>
      <c r="AW99" s="12" t="s">
        <v>40</v>
      </c>
      <c r="AX99" s="12" t="s">
        <v>25</v>
      </c>
      <c r="AY99" s="196" t="s">
        <v>133</v>
      </c>
    </row>
    <row r="100" spans="2:65" s="1" customFormat="1" ht="16.5" customHeight="1">
      <c r="B100" s="170"/>
      <c r="C100" s="171" t="s">
        <v>132</v>
      </c>
      <c r="D100" s="171" t="s">
        <v>134</v>
      </c>
      <c r="E100" s="172" t="s">
        <v>258</v>
      </c>
      <c r="F100" s="173" t="s">
        <v>259</v>
      </c>
      <c r="G100" s="174" t="s">
        <v>260</v>
      </c>
      <c r="H100" s="175">
        <v>9</v>
      </c>
      <c r="I100" s="176"/>
      <c r="J100" s="175">
        <f>ROUND(I100*H100,3)</f>
        <v>0</v>
      </c>
      <c r="K100" s="173" t="s">
        <v>138</v>
      </c>
      <c r="L100" s="40"/>
      <c r="M100" s="177" t="s">
        <v>5</v>
      </c>
      <c r="N100" s="178" t="s">
        <v>47</v>
      </c>
      <c r="O100" s="41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AR100" s="23" t="s">
        <v>132</v>
      </c>
      <c r="AT100" s="23" t="s">
        <v>134</v>
      </c>
      <c r="AU100" s="23" t="s">
        <v>85</v>
      </c>
      <c r="AY100" s="23" t="s">
        <v>133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3" t="s">
        <v>25</v>
      </c>
      <c r="BK100" s="182">
        <f>ROUND(I100*H100,3)</f>
        <v>0</v>
      </c>
      <c r="BL100" s="23" t="s">
        <v>132</v>
      </c>
      <c r="BM100" s="23" t="s">
        <v>947</v>
      </c>
    </row>
    <row r="101" spans="2:47" s="1" customFormat="1" ht="27">
      <c r="B101" s="40"/>
      <c r="D101" s="183" t="s">
        <v>141</v>
      </c>
      <c r="F101" s="184" t="s">
        <v>262</v>
      </c>
      <c r="I101" s="185"/>
      <c r="L101" s="40"/>
      <c r="M101" s="186"/>
      <c r="N101" s="41"/>
      <c r="O101" s="41"/>
      <c r="P101" s="41"/>
      <c r="Q101" s="41"/>
      <c r="R101" s="41"/>
      <c r="S101" s="41"/>
      <c r="T101" s="69"/>
      <c r="AT101" s="23" t="s">
        <v>141</v>
      </c>
      <c r="AU101" s="23" t="s">
        <v>85</v>
      </c>
    </row>
    <row r="102" spans="2:51" s="11" customFormat="1" ht="13.5">
      <c r="B102" s="187"/>
      <c r="D102" s="183" t="s">
        <v>147</v>
      </c>
      <c r="E102" s="188" t="s">
        <v>5</v>
      </c>
      <c r="F102" s="189" t="s">
        <v>948</v>
      </c>
      <c r="H102" s="190">
        <v>9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147</v>
      </c>
      <c r="AU102" s="188" t="s">
        <v>85</v>
      </c>
      <c r="AV102" s="11" t="s">
        <v>85</v>
      </c>
      <c r="AW102" s="11" t="s">
        <v>40</v>
      </c>
      <c r="AX102" s="11" t="s">
        <v>76</v>
      </c>
      <c r="AY102" s="188" t="s">
        <v>133</v>
      </c>
    </row>
    <row r="103" spans="2:51" s="12" customFormat="1" ht="13.5">
      <c r="B103" s="195"/>
      <c r="D103" s="183" t="s">
        <v>147</v>
      </c>
      <c r="E103" s="196" t="s">
        <v>5</v>
      </c>
      <c r="F103" s="197" t="s">
        <v>149</v>
      </c>
      <c r="H103" s="198">
        <v>9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196" t="s">
        <v>147</v>
      </c>
      <c r="AU103" s="196" t="s">
        <v>85</v>
      </c>
      <c r="AV103" s="12" t="s">
        <v>132</v>
      </c>
      <c r="AW103" s="12" t="s">
        <v>40</v>
      </c>
      <c r="AX103" s="12" t="s">
        <v>25</v>
      </c>
      <c r="AY103" s="196" t="s">
        <v>133</v>
      </c>
    </row>
    <row r="104" spans="2:65" s="1" customFormat="1" ht="16.5" customHeight="1">
      <c r="B104" s="170"/>
      <c r="C104" s="215" t="s">
        <v>159</v>
      </c>
      <c r="D104" s="215" t="s">
        <v>264</v>
      </c>
      <c r="E104" s="216" t="s">
        <v>265</v>
      </c>
      <c r="F104" s="217" t="s">
        <v>268</v>
      </c>
      <c r="G104" s="218" t="s">
        <v>247</v>
      </c>
      <c r="H104" s="219">
        <v>8</v>
      </c>
      <c r="I104" s="220"/>
      <c r="J104" s="219">
        <f>ROUND(I104*H104,3)</f>
        <v>0</v>
      </c>
      <c r="K104" s="217" t="s">
        <v>5</v>
      </c>
      <c r="L104" s="221"/>
      <c r="M104" s="222" t="s">
        <v>5</v>
      </c>
      <c r="N104" s="223" t="s">
        <v>47</v>
      </c>
      <c r="O104" s="41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AR104" s="23" t="s">
        <v>176</v>
      </c>
      <c r="AT104" s="23" t="s">
        <v>264</v>
      </c>
      <c r="AU104" s="23" t="s">
        <v>85</v>
      </c>
      <c r="AY104" s="23" t="s">
        <v>133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3" t="s">
        <v>25</v>
      </c>
      <c r="BK104" s="182">
        <f>ROUND(I104*H104,3)</f>
        <v>0</v>
      </c>
      <c r="BL104" s="23" t="s">
        <v>132</v>
      </c>
      <c r="BM104" s="23" t="s">
        <v>949</v>
      </c>
    </row>
    <row r="105" spans="2:47" s="1" customFormat="1" ht="13.5">
      <c r="B105" s="40"/>
      <c r="D105" s="183" t="s">
        <v>141</v>
      </c>
      <c r="F105" s="184" t="s">
        <v>268</v>
      </c>
      <c r="I105" s="185"/>
      <c r="L105" s="40"/>
      <c r="M105" s="186"/>
      <c r="N105" s="41"/>
      <c r="O105" s="41"/>
      <c r="P105" s="41"/>
      <c r="Q105" s="41"/>
      <c r="R105" s="41"/>
      <c r="S105" s="41"/>
      <c r="T105" s="69"/>
      <c r="AT105" s="23" t="s">
        <v>141</v>
      </c>
      <c r="AU105" s="23" t="s">
        <v>85</v>
      </c>
    </row>
    <row r="106" spans="2:51" s="11" customFormat="1" ht="13.5">
      <c r="B106" s="187"/>
      <c r="D106" s="183" t="s">
        <v>147</v>
      </c>
      <c r="E106" s="188" t="s">
        <v>5</v>
      </c>
      <c r="F106" s="189" t="s">
        <v>950</v>
      </c>
      <c r="H106" s="190">
        <v>8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147</v>
      </c>
      <c r="AU106" s="188" t="s">
        <v>85</v>
      </c>
      <c r="AV106" s="11" t="s">
        <v>85</v>
      </c>
      <c r="AW106" s="11" t="s">
        <v>40</v>
      </c>
      <c r="AX106" s="11" t="s">
        <v>76</v>
      </c>
      <c r="AY106" s="188" t="s">
        <v>133</v>
      </c>
    </row>
    <row r="107" spans="2:51" s="12" customFormat="1" ht="13.5">
      <c r="B107" s="195"/>
      <c r="D107" s="183" t="s">
        <v>147</v>
      </c>
      <c r="E107" s="196" t="s">
        <v>5</v>
      </c>
      <c r="F107" s="197" t="s">
        <v>149</v>
      </c>
      <c r="H107" s="198">
        <v>8</v>
      </c>
      <c r="I107" s="199"/>
      <c r="L107" s="195"/>
      <c r="M107" s="200"/>
      <c r="N107" s="201"/>
      <c r="O107" s="201"/>
      <c r="P107" s="201"/>
      <c r="Q107" s="201"/>
      <c r="R107" s="201"/>
      <c r="S107" s="201"/>
      <c r="T107" s="202"/>
      <c r="AT107" s="196" t="s">
        <v>147</v>
      </c>
      <c r="AU107" s="196" t="s">
        <v>85</v>
      </c>
      <c r="AV107" s="12" t="s">
        <v>132</v>
      </c>
      <c r="AW107" s="12" t="s">
        <v>40</v>
      </c>
      <c r="AX107" s="12" t="s">
        <v>25</v>
      </c>
      <c r="AY107" s="196" t="s">
        <v>133</v>
      </c>
    </row>
    <row r="108" spans="2:65" s="1" customFormat="1" ht="25.5" customHeight="1">
      <c r="B108" s="170"/>
      <c r="C108" s="171" t="s">
        <v>166</v>
      </c>
      <c r="D108" s="171" t="s">
        <v>134</v>
      </c>
      <c r="E108" s="172" t="s">
        <v>699</v>
      </c>
      <c r="F108" s="173" t="s">
        <v>700</v>
      </c>
      <c r="G108" s="174" t="s">
        <v>260</v>
      </c>
      <c r="H108" s="175">
        <v>3</v>
      </c>
      <c r="I108" s="176"/>
      <c r="J108" s="175">
        <f>ROUND(I108*H108,3)</f>
        <v>0</v>
      </c>
      <c r="K108" s="173" t="s">
        <v>138</v>
      </c>
      <c r="L108" s="40"/>
      <c r="M108" s="177" t="s">
        <v>5</v>
      </c>
      <c r="N108" s="178" t="s">
        <v>47</v>
      </c>
      <c r="O108" s="41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23" t="s">
        <v>132</v>
      </c>
      <c r="AT108" s="23" t="s">
        <v>134</v>
      </c>
      <c r="AU108" s="23" t="s">
        <v>85</v>
      </c>
      <c r="AY108" s="23" t="s">
        <v>133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25</v>
      </c>
      <c r="BK108" s="182">
        <f>ROUND(I108*H108,3)</f>
        <v>0</v>
      </c>
      <c r="BL108" s="23" t="s">
        <v>132</v>
      </c>
      <c r="BM108" s="23" t="s">
        <v>701</v>
      </c>
    </row>
    <row r="109" spans="2:47" s="1" customFormat="1" ht="40.5">
      <c r="B109" s="40"/>
      <c r="D109" s="183" t="s">
        <v>141</v>
      </c>
      <c r="F109" s="184" t="s">
        <v>702</v>
      </c>
      <c r="I109" s="185"/>
      <c r="L109" s="40"/>
      <c r="M109" s="186"/>
      <c r="N109" s="41"/>
      <c r="O109" s="41"/>
      <c r="P109" s="41"/>
      <c r="Q109" s="41"/>
      <c r="R109" s="41"/>
      <c r="S109" s="41"/>
      <c r="T109" s="69"/>
      <c r="AT109" s="23" t="s">
        <v>141</v>
      </c>
      <c r="AU109" s="23" t="s">
        <v>85</v>
      </c>
    </row>
    <row r="110" spans="2:51" s="11" customFormat="1" ht="13.5">
      <c r="B110" s="187"/>
      <c r="D110" s="183" t="s">
        <v>147</v>
      </c>
      <c r="E110" s="188" t="s">
        <v>5</v>
      </c>
      <c r="F110" s="189" t="s">
        <v>951</v>
      </c>
      <c r="H110" s="190">
        <v>3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147</v>
      </c>
      <c r="AU110" s="188" t="s">
        <v>85</v>
      </c>
      <c r="AV110" s="11" t="s">
        <v>85</v>
      </c>
      <c r="AW110" s="11" t="s">
        <v>40</v>
      </c>
      <c r="AX110" s="11" t="s">
        <v>76</v>
      </c>
      <c r="AY110" s="188" t="s">
        <v>133</v>
      </c>
    </row>
    <row r="111" spans="2:51" s="12" customFormat="1" ht="13.5">
      <c r="B111" s="195"/>
      <c r="D111" s="183" t="s">
        <v>147</v>
      </c>
      <c r="E111" s="196" t="s">
        <v>5</v>
      </c>
      <c r="F111" s="197" t="s">
        <v>149</v>
      </c>
      <c r="H111" s="198">
        <v>3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147</v>
      </c>
      <c r="AU111" s="196" t="s">
        <v>85</v>
      </c>
      <c r="AV111" s="12" t="s">
        <v>132</v>
      </c>
      <c r="AW111" s="12" t="s">
        <v>40</v>
      </c>
      <c r="AX111" s="12" t="s">
        <v>25</v>
      </c>
      <c r="AY111" s="196" t="s">
        <v>133</v>
      </c>
    </row>
    <row r="112" spans="2:65" s="1" customFormat="1" ht="16.5" customHeight="1">
      <c r="B112" s="170"/>
      <c r="C112" s="171" t="s">
        <v>171</v>
      </c>
      <c r="D112" s="171" t="s">
        <v>134</v>
      </c>
      <c r="E112" s="172" t="s">
        <v>270</v>
      </c>
      <c r="F112" s="173" t="s">
        <v>271</v>
      </c>
      <c r="G112" s="174" t="s">
        <v>260</v>
      </c>
      <c r="H112" s="175">
        <v>132.428</v>
      </c>
      <c r="I112" s="176"/>
      <c r="J112" s="175">
        <f>ROUND(I112*H112,3)</f>
        <v>0</v>
      </c>
      <c r="K112" s="173" t="s">
        <v>138</v>
      </c>
      <c r="L112" s="40"/>
      <c r="M112" s="177" t="s">
        <v>5</v>
      </c>
      <c r="N112" s="178" t="s">
        <v>47</v>
      </c>
      <c r="O112" s="41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23" t="s">
        <v>132</v>
      </c>
      <c r="AT112" s="23" t="s">
        <v>134</v>
      </c>
      <c r="AU112" s="23" t="s">
        <v>85</v>
      </c>
      <c r="AY112" s="23" t="s">
        <v>133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3" t="s">
        <v>25</v>
      </c>
      <c r="BK112" s="182">
        <f>ROUND(I112*H112,3)</f>
        <v>0</v>
      </c>
      <c r="BL112" s="23" t="s">
        <v>132</v>
      </c>
      <c r="BM112" s="23" t="s">
        <v>570</v>
      </c>
    </row>
    <row r="113" spans="2:47" s="1" customFormat="1" ht="27">
      <c r="B113" s="40"/>
      <c r="D113" s="183" t="s">
        <v>141</v>
      </c>
      <c r="F113" s="184" t="s">
        <v>273</v>
      </c>
      <c r="I113" s="185"/>
      <c r="L113" s="40"/>
      <c r="M113" s="186"/>
      <c r="N113" s="41"/>
      <c r="O113" s="41"/>
      <c r="P113" s="41"/>
      <c r="Q113" s="41"/>
      <c r="R113" s="41"/>
      <c r="S113" s="41"/>
      <c r="T113" s="69"/>
      <c r="AT113" s="23" t="s">
        <v>141</v>
      </c>
      <c r="AU113" s="23" t="s">
        <v>85</v>
      </c>
    </row>
    <row r="114" spans="2:51" s="11" customFormat="1" ht="13.5">
      <c r="B114" s="187"/>
      <c r="D114" s="183" t="s">
        <v>147</v>
      </c>
      <c r="E114" s="188" t="s">
        <v>5</v>
      </c>
      <c r="F114" s="189" t="s">
        <v>952</v>
      </c>
      <c r="H114" s="190">
        <v>132.428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147</v>
      </c>
      <c r="AU114" s="188" t="s">
        <v>85</v>
      </c>
      <c r="AV114" s="11" t="s">
        <v>85</v>
      </c>
      <c r="AW114" s="11" t="s">
        <v>40</v>
      </c>
      <c r="AX114" s="11" t="s">
        <v>76</v>
      </c>
      <c r="AY114" s="188" t="s">
        <v>133</v>
      </c>
    </row>
    <row r="115" spans="2:51" s="12" customFormat="1" ht="13.5">
      <c r="B115" s="195"/>
      <c r="D115" s="183" t="s">
        <v>147</v>
      </c>
      <c r="E115" s="196" t="s">
        <v>5</v>
      </c>
      <c r="F115" s="197" t="s">
        <v>149</v>
      </c>
      <c r="H115" s="198">
        <v>132.428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147</v>
      </c>
      <c r="AU115" s="196" t="s">
        <v>85</v>
      </c>
      <c r="AV115" s="12" t="s">
        <v>132</v>
      </c>
      <c r="AW115" s="12" t="s">
        <v>40</v>
      </c>
      <c r="AX115" s="12" t="s">
        <v>25</v>
      </c>
      <c r="AY115" s="196" t="s">
        <v>133</v>
      </c>
    </row>
    <row r="116" spans="2:65" s="1" customFormat="1" ht="25.5" customHeight="1">
      <c r="B116" s="170"/>
      <c r="C116" s="171" t="s">
        <v>176</v>
      </c>
      <c r="D116" s="171" t="s">
        <v>134</v>
      </c>
      <c r="E116" s="172" t="s">
        <v>572</v>
      </c>
      <c r="F116" s="173" t="s">
        <v>573</v>
      </c>
      <c r="G116" s="174" t="s">
        <v>260</v>
      </c>
      <c r="H116" s="175">
        <v>347.423</v>
      </c>
      <c r="I116" s="176"/>
      <c r="J116" s="175">
        <f>ROUND(I116*H116,3)</f>
        <v>0</v>
      </c>
      <c r="K116" s="173" t="s">
        <v>138</v>
      </c>
      <c r="L116" s="40"/>
      <c r="M116" s="177" t="s">
        <v>5</v>
      </c>
      <c r="N116" s="178" t="s">
        <v>47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132</v>
      </c>
      <c r="AT116" s="23" t="s">
        <v>134</v>
      </c>
      <c r="AU116" s="23" t="s">
        <v>85</v>
      </c>
      <c r="AY116" s="23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25</v>
      </c>
      <c r="BK116" s="182">
        <f>ROUND(I116*H116,3)</f>
        <v>0</v>
      </c>
      <c r="BL116" s="23" t="s">
        <v>132</v>
      </c>
      <c r="BM116" s="23" t="s">
        <v>574</v>
      </c>
    </row>
    <row r="117" spans="2:47" s="1" customFormat="1" ht="27">
      <c r="B117" s="40"/>
      <c r="D117" s="183" t="s">
        <v>141</v>
      </c>
      <c r="F117" s="184" t="s">
        <v>575</v>
      </c>
      <c r="I117" s="185"/>
      <c r="L117" s="40"/>
      <c r="M117" s="186"/>
      <c r="N117" s="41"/>
      <c r="O117" s="41"/>
      <c r="P117" s="41"/>
      <c r="Q117" s="41"/>
      <c r="R117" s="41"/>
      <c r="S117" s="41"/>
      <c r="T117" s="69"/>
      <c r="AT117" s="23" t="s">
        <v>141</v>
      </c>
      <c r="AU117" s="23" t="s">
        <v>85</v>
      </c>
    </row>
    <row r="118" spans="2:51" s="11" customFormat="1" ht="13.5">
      <c r="B118" s="187"/>
      <c r="D118" s="183" t="s">
        <v>147</v>
      </c>
      <c r="E118" s="188" t="s">
        <v>5</v>
      </c>
      <c r="F118" s="189" t="s">
        <v>705</v>
      </c>
      <c r="H118" s="190">
        <v>347.423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85</v>
      </c>
      <c r="AV118" s="11" t="s">
        <v>85</v>
      </c>
      <c r="AW118" s="11" t="s">
        <v>40</v>
      </c>
      <c r="AX118" s="11" t="s">
        <v>76</v>
      </c>
      <c r="AY118" s="188" t="s">
        <v>133</v>
      </c>
    </row>
    <row r="119" spans="2:51" s="12" customFormat="1" ht="13.5">
      <c r="B119" s="195"/>
      <c r="D119" s="183" t="s">
        <v>147</v>
      </c>
      <c r="E119" s="196" t="s">
        <v>5</v>
      </c>
      <c r="F119" s="197" t="s">
        <v>149</v>
      </c>
      <c r="H119" s="198">
        <v>347.423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147</v>
      </c>
      <c r="AU119" s="196" t="s">
        <v>85</v>
      </c>
      <c r="AV119" s="12" t="s">
        <v>132</v>
      </c>
      <c r="AW119" s="12" t="s">
        <v>40</v>
      </c>
      <c r="AX119" s="12" t="s">
        <v>25</v>
      </c>
      <c r="AY119" s="196" t="s">
        <v>133</v>
      </c>
    </row>
    <row r="120" spans="2:65" s="1" customFormat="1" ht="25.5" customHeight="1">
      <c r="B120" s="170"/>
      <c r="C120" s="171" t="s">
        <v>181</v>
      </c>
      <c r="D120" s="171" t="s">
        <v>134</v>
      </c>
      <c r="E120" s="172" t="s">
        <v>281</v>
      </c>
      <c r="F120" s="173" t="s">
        <v>282</v>
      </c>
      <c r="G120" s="174" t="s">
        <v>260</v>
      </c>
      <c r="H120" s="175">
        <v>347.423</v>
      </c>
      <c r="I120" s="176"/>
      <c r="J120" s="175">
        <f>ROUND(I120*H120,3)</f>
        <v>0</v>
      </c>
      <c r="K120" s="173" t="s">
        <v>138</v>
      </c>
      <c r="L120" s="40"/>
      <c r="M120" s="177" t="s">
        <v>5</v>
      </c>
      <c r="N120" s="178" t="s">
        <v>47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132</v>
      </c>
      <c r="AT120" s="23" t="s">
        <v>134</v>
      </c>
      <c r="AU120" s="23" t="s">
        <v>85</v>
      </c>
      <c r="AY120" s="23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25</v>
      </c>
      <c r="BK120" s="182">
        <f>ROUND(I120*H120,3)</f>
        <v>0</v>
      </c>
      <c r="BL120" s="23" t="s">
        <v>132</v>
      </c>
      <c r="BM120" s="23" t="s">
        <v>577</v>
      </c>
    </row>
    <row r="121" spans="2:47" s="1" customFormat="1" ht="40.5">
      <c r="B121" s="40"/>
      <c r="D121" s="183" t="s">
        <v>141</v>
      </c>
      <c r="F121" s="184" t="s">
        <v>284</v>
      </c>
      <c r="I121" s="185"/>
      <c r="L121" s="40"/>
      <c r="M121" s="186"/>
      <c r="N121" s="41"/>
      <c r="O121" s="41"/>
      <c r="P121" s="41"/>
      <c r="Q121" s="41"/>
      <c r="R121" s="41"/>
      <c r="S121" s="41"/>
      <c r="T121" s="69"/>
      <c r="AT121" s="23" t="s">
        <v>141</v>
      </c>
      <c r="AU121" s="23" t="s">
        <v>85</v>
      </c>
    </row>
    <row r="122" spans="2:51" s="11" customFormat="1" ht="13.5">
      <c r="B122" s="187"/>
      <c r="D122" s="183" t="s">
        <v>147</v>
      </c>
      <c r="E122" s="188" t="s">
        <v>5</v>
      </c>
      <c r="F122" s="189" t="s">
        <v>706</v>
      </c>
      <c r="H122" s="190">
        <v>347.423</v>
      </c>
      <c r="I122" s="191"/>
      <c r="L122" s="187"/>
      <c r="M122" s="192"/>
      <c r="N122" s="193"/>
      <c r="O122" s="193"/>
      <c r="P122" s="193"/>
      <c r="Q122" s="193"/>
      <c r="R122" s="193"/>
      <c r="S122" s="193"/>
      <c r="T122" s="194"/>
      <c r="AT122" s="188" t="s">
        <v>147</v>
      </c>
      <c r="AU122" s="188" t="s">
        <v>85</v>
      </c>
      <c r="AV122" s="11" t="s">
        <v>85</v>
      </c>
      <c r="AW122" s="11" t="s">
        <v>40</v>
      </c>
      <c r="AX122" s="11" t="s">
        <v>76</v>
      </c>
      <c r="AY122" s="188" t="s">
        <v>133</v>
      </c>
    </row>
    <row r="123" spans="2:51" s="12" customFormat="1" ht="13.5">
      <c r="B123" s="195"/>
      <c r="D123" s="183" t="s">
        <v>147</v>
      </c>
      <c r="E123" s="196" t="s">
        <v>5</v>
      </c>
      <c r="F123" s="197" t="s">
        <v>149</v>
      </c>
      <c r="H123" s="198">
        <v>347.423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147</v>
      </c>
      <c r="AU123" s="196" t="s">
        <v>85</v>
      </c>
      <c r="AV123" s="12" t="s">
        <v>132</v>
      </c>
      <c r="AW123" s="12" t="s">
        <v>40</v>
      </c>
      <c r="AX123" s="12" t="s">
        <v>25</v>
      </c>
      <c r="AY123" s="196" t="s">
        <v>133</v>
      </c>
    </row>
    <row r="124" spans="2:65" s="1" customFormat="1" ht="16.5" customHeight="1">
      <c r="B124" s="170"/>
      <c r="C124" s="171" t="s">
        <v>30</v>
      </c>
      <c r="D124" s="171" t="s">
        <v>134</v>
      </c>
      <c r="E124" s="172" t="s">
        <v>707</v>
      </c>
      <c r="F124" s="173" t="s">
        <v>708</v>
      </c>
      <c r="G124" s="174" t="s">
        <v>260</v>
      </c>
      <c r="H124" s="175">
        <v>109.28</v>
      </c>
      <c r="I124" s="176"/>
      <c r="J124" s="175">
        <f>ROUND(I124*H124,3)</f>
        <v>0</v>
      </c>
      <c r="K124" s="173" t="s">
        <v>138</v>
      </c>
      <c r="L124" s="40"/>
      <c r="M124" s="177" t="s">
        <v>5</v>
      </c>
      <c r="N124" s="178" t="s">
        <v>47</v>
      </c>
      <c r="O124" s="41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23" t="s">
        <v>132</v>
      </c>
      <c r="AT124" s="23" t="s">
        <v>134</v>
      </c>
      <c r="AU124" s="23" t="s">
        <v>85</v>
      </c>
      <c r="AY124" s="23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25</v>
      </c>
      <c r="BK124" s="182">
        <f>ROUND(I124*H124,3)</f>
        <v>0</v>
      </c>
      <c r="BL124" s="23" t="s">
        <v>132</v>
      </c>
      <c r="BM124" s="23" t="s">
        <v>709</v>
      </c>
    </row>
    <row r="125" spans="2:47" s="1" customFormat="1" ht="27">
      <c r="B125" s="40"/>
      <c r="D125" s="183" t="s">
        <v>141</v>
      </c>
      <c r="F125" s="184" t="s">
        <v>710</v>
      </c>
      <c r="I125" s="185"/>
      <c r="L125" s="40"/>
      <c r="M125" s="186"/>
      <c r="N125" s="41"/>
      <c r="O125" s="41"/>
      <c r="P125" s="41"/>
      <c r="Q125" s="41"/>
      <c r="R125" s="41"/>
      <c r="S125" s="41"/>
      <c r="T125" s="69"/>
      <c r="AT125" s="23" t="s">
        <v>141</v>
      </c>
      <c r="AU125" s="23" t="s">
        <v>85</v>
      </c>
    </row>
    <row r="126" spans="2:51" s="13" customFormat="1" ht="13.5">
      <c r="B126" s="208"/>
      <c r="D126" s="183" t="s">
        <v>147</v>
      </c>
      <c r="E126" s="209" t="s">
        <v>5</v>
      </c>
      <c r="F126" s="210" t="s">
        <v>953</v>
      </c>
      <c r="H126" s="209" t="s">
        <v>5</v>
      </c>
      <c r="I126" s="211"/>
      <c r="L126" s="208"/>
      <c r="M126" s="212"/>
      <c r="N126" s="213"/>
      <c r="O126" s="213"/>
      <c r="P126" s="213"/>
      <c r="Q126" s="213"/>
      <c r="R126" s="213"/>
      <c r="S126" s="213"/>
      <c r="T126" s="214"/>
      <c r="AT126" s="209" t="s">
        <v>147</v>
      </c>
      <c r="AU126" s="209" t="s">
        <v>85</v>
      </c>
      <c r="AV126" s="13" t="s">
        <v>25</v>
      </c>
      <c r="AW126" s="13" t="s">
        <v>40</v>
      </c>
      <c r="AX126" s="13" t="s">
        <v>76</v>
      </c>
      <c r="AY126" s="209" t="s">
        <v>133</v>
      </c>
    </row>
    <row r="127" spans="2:51" s="11" customFormat="1" ht="13.5">
      <c r="B127" s="187"/>
      <c r="D127" s="183" t="s">
        <v>147</v>
      </c>
      <c r="E127" s="188" t="s">
        <v>5</v>
      </c>
      <c r="F127" s="189" t="s">
        <v>954</v>
      </c>
      <c r="H127" s="190">
        <v>61.6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4"/>
      <c r="AT127" s="188" t="s">
        <v>147</v>
      </c>
      <c r="AU127" s="188" t="s">
        <v>85</v>
      </c>
      <c r="AV127" s="11" t="s">
        <v>85</v>
      </c>
      <c r="AW127" s="11" t="s">
        <v>40</v>
      </c>
      <c r="AX127" s="11" t="s">
        <v>76</v>
      </c>
      <c r="AY127" s="188" t="s">
        <v>133</v>
      </c>
    </row>
    <row r="128" spans="2:51" s="11" customFormat="1" ht="13.5">
      <c r="B128" s="187"/>
      <c r="D128" s="183" t="s">
        <v>147</v>
      </c>
      <c r="E128" s="188" t="s">
        <v>5</v>
      </c>
      <c r="F128" s="189" t="s">
        <v>955</v>
      </c>
      <c r="H128" s="190">
        <v>37.76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147</v>
      </c>
      <c r="AU128" s="188" t="s">
        <v>85</v>
      </c>
      <c r="AV128" s="11" t="s">
        <v>85</v>
      </c>
      <c r="AW128" s="11" t="s">
        <v>40</v>
      </c>
      <c r="AX128" s="11" t="s">
        <v>76</v>
      </c>
      <c r="AY128" s="188" t="s">
        <v>133</v>
      </c>
    </row>
    <row r="129" spans="2:51" s="11" customFormat="1" ht="13.5">
      <c r="B129" s="187"/>
      <c r="D129" s="183" t="s">
        <v>147</v>
      </c>
      <c r="E129" s="188" t="s">
        <v>5</v>
      </c>
      <c r="F129" s="189" t="s">
        <v>956</v>
      </c>
      <c r="H129" s="190">
        <v>9.92</v>
      </c>
      <c r="I129" s="191"/>
      <c r="L129" s="187"/>
      <c r="M129" s="192"/>
      <c r="N129" s="193"/>
      <c r="O129" s="193"/>
      <c r="P129" s="193"/>
      <c r="Q129" s="193"/>
      <c r="R129" s="193"/>
      <c r="S129" s="193"/>
      <c r="T129" s="194"/>
      <c r="AT129" s="188" t="s">
        <v>147</v>
      </c>
      <c r="AU129" s="188" t="s">
        <v>85</v>
      </c>
      <c r="AV129" s="11" t="s">
        <v>85</v>
      </c>
      <c r="AW129" s="11" t="s">
        <v>40</v>
      </c>
      <c r="AX129" s="11" t="s">
        <v>76</v>
      </c>
      <c r="AY129" s="188" t="s">
        <v>133</v>
      </c>
    </row>
    <row r="130" spans="2:51" s="12" customFormat="1" ht="13.5">
      <c r="B130" s="195"/>
      <c r="D130" s="183" t="s">
        <v>147</v>
      </c>
      <c r="E130" s="196" t="s">
        <v>5</v>
      </c>
      <c r="F130" s="197" t="s">
        <v>149</v>
      </c>
      <c r="H130" s="198">
        <v>109.28</v>
      </c>
      <c r="I130" s="199"/>
      <c r="L130" s="195"/>
      <c r="M130" s="200"/>
      <c r="N130" s="201"/>
      <c r="O130" s="201"/>
      <c r="P130" s="201"/>
      <c r="Q130" s="201"/>
      <c r="R130" s="201"/>
      <c r="S130" s="201"/>
      <c r="T130" s="202"/>
      <c r="AT130" s="196" t="s">
        <v>147</v>
      </c>
      <c r="AU130" s="196" t="s">
        <v>85</v>
      </c>
      <c r="AV130" s="12" t="s">
        <v>132</v>
      </c>
      <c r="AW130" s="12" t="s">
        <v>40</v>
      </c>
      <c r="AX130" s="12" t="s">
        <v>25</v>
      </c>
      <c r="AY130" s="196" t="s">
        <v>133</v>
      </c>
    </row>
    <row r="131" spans="2:65" s="1" customFormat="1" ht="16.5" customHeight="1">
      <c r="B131" s="170"/>
      <c r="C131" s="171" t="s">
        <v>192</v>
      </c>
      <c r="D131" s="171" t="s">
        <v>134</v>
      </c>
      <c r="E131" s="172" t="s">
        <v>715</v>
      </c>
      <c r="F131" s="173" t="s">
        <v>716</v>
      </c>
      <c r="G131" s="174" t="s">
        <v>260</v>
      </c>
      <c r="H131" s="175">
        <v>109.28</v>
      </c>
      <c r="I131" s="176"/>
      <c r="J131" s="175">
        <f>ROUND(I131*H131,3)</f>
        <v>0</v>
      </c>
      <c r="K131" s="173" t="s">
        <v>138</v>
      </c>
      <c r="L131" s="40"/>
      <c r="M131" s="177" t="s">
        <v>5</v>
      </c>
      <c r="N131" s="178" t="s">
        <v>47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132</v>
      </c>
      <c r="AT131" s="23" t="s">
        <v>134</v>
      </c>
      <c r="AU131" s="23" t="s">
        <v>85</v>
      </c>
      <c r="AY131" s="23" t="s">
        <v>133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25</v>
      </c>
      <c r="BK131" s="182">
        <f>ROUND(I131*H131,3)</f>
        <v>0</v>
      </c>
      <c r="BL131" s="23" t="s">
        <v>132</v>
      </c>
      <c r="BM131" s="23" t="s">
        <v>717</v>
      </c>
    </row>
    <row r="132" spans="2:47" s="1" customFormat="1" ht="27">
      <c r="B132" s="40"/>
      <c r="D132" s="183" t="s">
        <v>141</v>
      </c>
      <c r="F132" s="184" t="s">
        <v>718</v>
      </c>
      <c r="I132" s="185"/>
      <c r="L132" s="40"/>
      <c r="M132" s="186"/>
      <c r="N132" s="41"/>
      <c r="O132" s="41"/>
      <c r="P132" s="41"/>
      <c r="Q132" s="41"/>
      <c r="R132" s="41"/>
      <c r="S132" s="41"/>
      <c r="T132" s="69"/>
      <c r="AT132" s="23" t="s">
        <v>141</v>
      </c>
      <c r="AU132" s="23" t="s">
        <v>85</v>
      </c>
    </row>
    <row r="133" spans="2:51" s="11" customFormat="1" ht="13.5">
      <c r="B133" s="187"/>
      <c r="D133" s="183" t="s">
        <v>147</v>
      </c>
      <c r="E133" s="188" t="s">
        <v>5</v>
      </c>
      <c r="F133" s="189" t="s">
        <v>957</v>
      </c>
      <c r="H133" s="190">
        <v>109.28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147</v>
      </c>
      <c r="AU133" s="188" t="s">
        <v>85</v>
      </c>
      <c r="AV133" s="11" t="s">
        <v>85</v>
      </c>
      <c r="AW133" s="11" t="s">
        <v>40</v>
      </c>
      <c r="AX133" s="11" t="s">
        <v>76</v>
      </c>
      <c r="AY133" s="188" t="s">
        <v>133</v>
      </c>
    </row>
    <row r="134" spans="2:51" s="12" customFormat="1" ht="13.5">
      <c r="B134" s="195"/>
      <c r="D134" s="183" t="s">
        <v>147</v>
      </c>
      <c r="E134" s="196" t="s">
        <v>5</v>
      </c>
      <c r="F134" s="197" t="s">
        <v>149</v>
      </c>
      <c r="H134" s="198">
        <v>109.28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6" t="s">
        <v>147</v>
      </c>
      <c r="AU134" s="196" t="s">
        <v>85</v>
      </c>
      <c r="AV134" s="12" t="s">
        <v>132</v>
      </c>
      <c r="AW134" s="12" t="s">
        <v>40</v>
      </c>
      <c r="AX134" s="12" t="s">
        <v>25</v>
      </c>
      <c r="AY134" s="196" t="s">
        <v>133</v>
      </c>
    </row>
    <row r="135" spans="2:65" s="1" customFormat="1" ht="16.5" customHeight="1">
      <c r="B135" s="170"/>
      <c r="C135" s="171" t="s">
        <v>197</v>
      </c>
      <c r="D135" s="171" t="s">
        <v>134</v>
      </c>
      <c r="E135" s="172" t="s">
        <v>720</v>
      </c>
      <c r="F135" s="173" t="s">
        <v>721</v>
      </c>
      <c r="G135" s="174" t="s">
        <v>260</v>
      </c>
      <c r="H135" s="175">
        <v>109.28</v>
      </c>
      <c r="I135" s="176"/>
      <c r="J135" s="175">
        <f>ROUND(I135*H135,3)</f>
        <v>0</v>
      </c>
      <c r="K135" s="173" t="s">
        <v>138</v>
      </c>
      <c r="L135" s="40"/>
      <c r="M135" s="177" t="s">
        <v>5</v>
      </c>
      <c r="N135" s="178" t="s">
        <v>47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132</v>
      </c>
      <c r="AT135" s="23" t="s">
        <v>134</v>
      </c>
      <c r="AU135" s="23" t="s">
        <v>85</v>
      </c>
      <c r="AY135" s="23" t="s">
        <v>133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25</v>
      </c>
      <c r="BK135" s="182">
        <f>ROUND(I135*H135,3)</f>
        <v>0</v>
      </c>
      <c r="BL135" s="23" t="s">
        <v>132</v>
      </c>
      <c r="BM135" s="23" t="s">
        <v>722</v>
      </c>
    </row>
    <row r="136" spans="2:51" s="11" customFormat="1" ht="13.5">
      <c r="B136" s="187"/>
      <c r="D136" s="183" t="s">
        <v>147</v>
      </c>
      <c r="E136" s="188" t="s">
        <v>5</v>
      </c>
      <c r="F136" s="189" t="s">
        <v>958</v>
      </c>
      <c r="H136" s="190">
        <v>109.28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147</v>
      </c>
      <c r="AU136" s="188" t="s">
        <v>85</v>
      </c>
      <c r="AV136" s="11" t="s">
        <v>85</v>
      </c>
      <c r="AW136" s="11" t="s">
        <v>40</v>
      </c>
      <c r="AX136" s="11" t="s">
        <v>76</v>
      </c>
      <c r="AY136" s="188" t="s">
        <v>133</v>
      </c>
    </row>
    <row r="137" spans="2:51" s="12" customFormat="1" ht="13.5">
      <c r="B137" s="195"/>
      <c r="D137" s="183" t="s">
        <v>147</v>
      </c>
      <c r="E137" s="196" t="s">
        <v>5</v>
      </c>
      <c r="F137" s="197" t="s">
        <v>149</v>
      </c>
      <c r="H137" s="198">
        <v>109.28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147</v>
      </c>
      <c r="AU137" s="196" t="s">
        <v>85</v>
      </c>
      <c r="AV137" s="12" t="s">
        <v>132</v>
      </c>
      <c r="AW137" s="12" t="s">
        <v>40</v>
      </c>
      <c r="AX137" s="12" t="s">
        <v>25</v>
      </c>
      <c r="AY137" s="196" t="s">
        <v>133</v>
      </c>
    </row>
    <row r="138" spans="2:65" s="1" customFormat="1" ht="25.5" customHeight="1">
      <c r="B138" s="170"/>
      <c r="C138" s="171" t="s">
        <v>202</v>
      </c>
      <c r="D138" s="171" t="s">
        <v>134</v>
      </c>
      <c r="E138" s="172" t="s">
        <v>298</v>
      </c>
      <c r="F138" s="173" t="s">
        <v>299</v>
      </c>
      <c r="G138" s="174" t="s">
        <v>236</v>
      </c>
      <c r="H138" s="175">
        <v>370</v>
      </c>
      <c r="I138" s="176"/>
      <c r="J138" s="175">
        <f>ROUND(I138*H138,3)</f>
        <v>0</v>
      </c>
      <c r="K138" s="173" t="s">
        <v>138</v>
      </c>
      <c r="L138" s="40"/>
      <c r="M138" s="177" t="s">
        <v>5</v>
      </c>
      <c r="N138" s="178" t="s">
        <v>47</v>
      </c>
      <c r="O138" s="41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AR138" s="23" t="s">
        <v>132</v>
      </c>
      <c r="AT138" s="23" t="s">
        <v>134</v>
      </c>
      <c r="AU138" s="23" t="s">
        <v>85</v>
      </c>
      <c r="AY138" s="23" t="s">
        <v>133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25</v>
      </c>
      <c r="BK138" s="182">
        <f>ROUND(I138*H138,3)</f>
        <v>0</v>
      </c>
      <c r="BL138" s="23" t="s">
        <v>132</v>
      </c>
      <c r="BM138" s="23" t="s">
        <v>959</v>
      </c>
    </row>
    <row r="139" spans="2:47" s="1" customFormat="1" ht="13.5">
      <c r="B139" s="40"/>
      <c r="D139" s="183" t="s">
        <v>141</v>
      </c>
      <c r="F139" s="184" t="s">
        <v>301</v>
      </c>
      <c r="I139" s="185"/>
      <c r="L139" s="40"/>
      <c r="M139" s="186"/>
      <c r="N139" s="41"/>
      <c r="O139" s="41"/>
      <c r="P139" s="41"/>
      <c r="Q139" s="41"/>
      <c r="R139" s="41"/>
      <c r="S139" s="41"/>
      <c r="T139" s="69"/>
      <c r="AT139" s="23" t="s">
        <v>141</v>
      </c>
      <c r="AU139" s="23" t="s">
        <v>85</v>
      </c>
    </row>
    <row r="140" spans="2:51" s="11" customFormat="1" ht="13.5">
      <c r="B140" s="187"/>
      <c r="D140" s="183" t="s">
        <v>147</v>
      </c>
      <c r="E140" s="188" t="s">
        <v>5</v>
      </c>
      <c r="F140" s="189" t="s">
        <v>960</v>
      </c>
      <c r="H140" s="190">
        <v>370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147</v>
      </c>
      <c r="AU140" s="188" t="s">
        <v>85</v>
      </c>
      <c r="AV140" s="11" t="s">
        <v>85</v>
      </c>
      <c r="AW140" s="11" t="s">
        <v>40</v>
      </c>
      <c r="AX140" s="11" t="s">
        <v>76</v>
      </c>
      <c r="AY140" s="188" t="s">
        <v>133</v>
      </c>
    </row>
    <row r="141" spans="2:51" s="12" customFormat="1" ht="13.5">
      <c r="B141" s="195"/>
      <c r="D141" s="183" t="s">
        <v>147</v>
      </c>
      <c r="E141" s="196" t="s">
        <v>5</v>
      </c>
      <c r="F141" s="197" t="s">
        <v>149</v>
      </c>
      <c r="H141" s="198">
        <v>370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147</v>
      </c>
      <c r="AU141" s="196" t="s">
        <v>85</v>
      </c>
      <c r="AV141" s="12" t="s">
        <v>132</v>
      </c>
      <c r="AW141" s="12" t="s">
        <v>40</v>
      </c>
      <c r="AX141" s="12" t="s">
        <v>25</v>
      </c>
      <c r="AY141" s="196" t="s">
        <v>133</v>
      </c>
    </row>
    <row r="142" spans="2:65" s="1" customFormat="1" ht="16.5" customHeight="1">
      <c r="B142" s="170"/>
      <c r="C142" s="171" t="s">
        <v>207</v>
      </c>
      <c r="D142" s="171" t="s">
        <v>134</v>
      </c>
      <c r="E142" s="172" t="s">
        <v>303</v>
      </c>
      <c r="F142" s="173" t="s">
        <v>304</v>
      </c>
      <c r="G142" s="174" t="s">
        <v>260</v>
      </c>
      <c r="H142" s="175">
        <v>227.686</v>
      </c>
      <c r="I142" s="176"/>
      <c r="J142" s="175">
        <f>ROUND(I142*H142,3)</f>
        <v>0</v>
      </c>
      <c r="K142" s="173" t="s">
        <v>138</v>
      </c>
      <c r="L142" s="40"/>
      <c r="M142" s="177" t="s">
        <v>5</v>
      </c>
      <c r="N142" s="178" t="s">
        <v>47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3" t="s">
        <v>132</v>
      </c>
      <c r="AT142" s="23" t="s">
        <v>134</v>
      </c>
      <c r="AU142" s="23" t="s">
        <v>85</v>
      </c>
      <c r="AY142" s="23" t="s">
        <v>133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25</v>
      </c>
      <c r="BK142" s="182">
        <f>ROUND(I142*H142,3)</f>
        <v>0</v>
      </c>
      <c r="BL142" s="23" t="s">
        <v>132</v>
      </c>
      <c r="BM142" s="23" t="s">
        <v>593</v>
      </c>
    </row>
    <row r="143" spans="2:47" s="1" customFormat="1" ht="40.5">
      <c r="B143" s="40"/>
      <c r="D143" s="183" t="s">
        <v>141</v>
      </c>
      <c r="F143" s="184" t="s">
        <v>306</v>
      </c>
      <c r="I143" s="185"/>
      <c r="L143" s="40"/>
      <c r="M143" s="186"/>
      <c r="N143" s="41"/>
      <c r="O143" s="41"/>
      <c r="P143" s="41"/>
      <c r="Q143" s="41"/>
      <c r="R143" s="41"/>
      <c r="S143" s="41"/>
      <c r="T143" s="69"/>
      <c r="AT143" s="23" t="s">
        <v>141</v>
      </c>
      <c r="AU143" s="23" t="s">
        <v>85</v>
      </c>
    </row>
    <row r="144" spans="2:51" s="13" customFormat="1" ht="13.5">
      <c r="B144" s="208"/>
      <c r="D144" s="183" t="s">
        <v>147</v>
      </c>
      <c r="E144" s="209" t="s">
        <v>5</v>
      </c>
      <c r="F144" s="210" t="s">
        <v>307</v>
      </c>
      <c r="H144" s="209" t="s">
        <v>5</v>
      </c>
      <c r="I144" s="211"/>
      <c r="L144" s="208"/>
      <c r="M144" s="212"/>
      <c r="N144" s="213"/>
      <c r="O144" s="213"/>
      <c r="P144" s="213"/>
      <c r="Q144" s="213"/>
      <c r="R144" s="213"/>
      <c r="S144" s="213"/>
      <c r="T144" s="214"/>
      <c r="AT144" s="209" t="s">
        <v>147</v>
      </c>
      <c r="AU144" s="209" t="s">
        <v>85</v>
      </c>
      <c r="AV144" s="13" t="s">
        <v>25</v>
      </c>
      <c r="AW144" s="13" t="s">
        <v>40</v>
      </c>
      <c r="AX144" s="13" t="s">
        <v>76</v>
      </c>
      <c r="AY144" s="209" t="s">
        <v>133</v>
      </c>
    </row>
    <row r="145" spans="2:51" s="13" customFormat="1" ht="13.5">
      <c r="B145" s="208"/>
      <c r="D145" s="183" t="s">
        <v>147</v>
      </c>
      <c r="E145" s="209" t="s">
        <v>5</v>
      </c>
      <c r="F145" s="210" t="s">
        <v>308</v>
      </c>
      <c r="H145" s="209" t="s">
        <v>5</v>
      </c>
      <c r="I145" s="211"/>
      <c r="L145" s="208"/>
      <c r="M145" s="212"/>
      <c r="N145" s="213"/>
      <c r="O145" s="213"/>
      <c r="P145" s="213"/>
      <c r="Q145" s="213"/>
      <c r="R145" s="213"/>
      <c r="S145" s="213"/>
      <c r="T145" s="214"/>
      <c r="AT145" s="209" t="s">
        <v>147</v>
      </c>
      <c r="AU145" s="209" t="s">
        <v>85</v>
      </c>
      <c r="AV145" s="13" t="s">
        <v>25</v>
      </c>
      <c r="AW145" s="13" t="s">
        <v>40</v>
      </c>
      <c r="AX145" s="13" t="s">
        <v>76</v>
      </c>
      <c r="AY145" s="209" t="s">
        <v>133</v>
      </c>
    </row>
    <row r="146" spans="2:51" s="11" customFormat="1" ht="13.5">
      <c r="B146" s="187"/>
      <c r="D146" s="183" t="s">
        <v>147</v>
      </c>
      <c r="E146" s="188" t="s">
        <v>5</v>
      </c>
      <c r="F146" s="189" t="s">
        <v>961</v>
      </c>
      <c r="H146" s="190">
        <v>6.812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147</v>
      </c>
      <c r="AU146" s="188" t="s">
        <v>85</v>
      </c>
      <c r="AV146" s="11" t="s">
        <v>85</v>
      </c>
      <c r="AW146" s="11" t="s">
        <v>40</v>
      </c>
      <c r="AX146" s="11" t="s">
        <v>76</v>
      </c>
      <c r="AY146" s="188" t="s">
        <v>133</v>
      </c>
    </row>
    <row r="147" spans="2:51" s="11" customFormat="1" ht="13.5">
      <c r="B147" s="187"/>
      <c r="D147" s="183" t="s">
        <v>147</v>
      </c>
      <c r="E147" s="188" t="s">
        <v>5</v>
      </c>
      <c r="F147" s="189" t="s">
        <v>962</v>
      </c>
      <c r="H147" s="190">
        <v>220.874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147</v>
      </c>
      <c r="AU147" s="188" t="s">
        <v>85</v>
      </c>
      <c r="AV147" s="11" t="s">
        <v>85</v>
      </c>
      <c r="AW147" s="11" t="s">
        <v>40</v>
      </c>
      <c r="AX147" s="11" t="s">
        <v>76</v>
      </c>
      <c r="AY147" s="188" t="s">
        <v>133</v>
      </c>
    </row>
    <row r="148" spans="2:51" s="12" customFormat="1" ht="13.5">
      <c r="B148" s="195"/>
      <c r="D148" s="183" t="s">
        <v>147</v>
      </c>
      <c r="E148" s="196" t="s">
        <v>5</v>
      </c>
      <c r="F148" s="197" t="s">
        <v>149</v>
      </c>
      <c r="H148" s="198">
        <v>227.686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147</v>
      </c>
      <c r="AU148" s="196" t="s">
        <v>85</v>
      </c>
      <c r="AV148" s="12" t="s">
        <v>132</v>
      </c>
      <c r="AW148" s="12" t="s">
        <v>40</v>
      </c>
      <c r="AX148" s="12" t="s">
        <v>25</v>
      </c>
      <c r="AY148" s="196" t="s">
        <v>133</v>
      </c>
    </row>
    <row r="149" spans="2:65" s="1" customFormat="1" ht="16.5" customHeight="1">
      <c r="B149" s="170"/>
      <c r="C149" s="171" t="s">
        <v>11</v>
      </c>
      <c r="D149" s="171" t="s">
        <v>134</v>
      </c>
      <c r="E149" s="172" t="s">
        <v>311</v>
      </c>
      <c r="F149" s="173" t="s">
        <v>312</v>
      </c>
      <c r="G149" s="174" t="s">
        <v>260</v>
      </c>
      <c r="H149" s="175">
        <v>456.948</v>
      </c>
      <c r="I149" s="176"/>
      <c r="J149" s="175">
        <f>ROUND(I149*H149,3)</f>
        <v>0</v>
      </c>
      <c r="K149" s="173" t="s">
        <v>138</v>
      </c>
      <c r="L149" s="40"/>
      <c r="M149" s="177" t="s">
        <v>5</v>
      </c>
      <c r="N149" s="178" t="s">
        <v>47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132</v>
      </c>
      <c r="AT149" s="23" t="s">
        <v>134</v>
      </c>
      <c r="AU149" s="23" t="s">
        <v>85</v>
      </c>
      <c r="AY149" s="23" t="s">
        <v>133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25</v>
      </c>
      <c r="BK149" s="182">
        <f>ROUND(I149*H149,3)</f>
        <v>0</v>
      </c>
      <c r="BL149" s="23" t="s">
        <v>132</v>
      </c>
      <c r="BM149" s="23" t="s">
        <v>596</v>
      </c>
    </row>
    <row r="150" spans="2:51" s="11" customFormat="1" ht="13.5">
      <c r="B150" s="187"/>
      <c r="D150" s="183" t="s">
        <v>147</v>
      </c>
      <c r="E150" s="188" t="s">
        <v>5</v>
      </c>
      <c r="F150" s="189" t="s">
        <v>963</v>
      </c>
      <c r="H150" s="190">
        <v>456.948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147</v>
      </c>
      <c r="AU150" s="188" t="s">
        <v>85</v>
      </c>
      <c r="AV150" s="11" t="s">
        <v>85</v>
      </c>
      <c r="AW150" s="11" t="s">
        <v>40</v>
      </c>
      <c r="AX150" s="11" t="s">
        <v>76</v>
      </c>
      <c r="AY150" s="188" t="s">
        <v>133</v>
      </c>
    </row>
    <row r="151" spans="2:51" s="12" customFormat="1" ht="13.5">
      <c r="B151" s="195"/>
      <c r="D151" s="183" t="s">
        <v>147</v>
      </c>
      <c r="E151" s="196" t="s">
        <v>5</v>
      </c>
      <c r="F151" s="197" t="s">
        <v>149</v>
      </c>
      <c r="H151" s="198">
        <v>456.948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147</v>
      </c>
      <c r="AU151" s="196" t="s">
        <v>85</v>
      </c>
      <c r="AV151" s="12" t="s">
        <v>132</v>
      </c>
      <c r="AW151" s="12" t="s">
        <v>40</v>
      </c>
      <c r="AX151" s="12" t="s">
        <v>25</v>
      </c>
      <c r="AY151" s="196" t="s">
        <v>133</v>
      </c>
    </row>
    <row r="152" spans="2:65" s="1" customFormat="1" ht="25.5" customHeight="1">
      <c r="B152" s="170"/>
      <c r="C152" s="171" t="s">
        <v>316</v>
      </c>
      <c r="D152" s="171" t="s">
        <v>134</v>
      </c>
      <c r="E152" s="172" t="s">
        <v>317</v>
      </c>
      <c r="F152" s="173" t="s">
        <v>318</v>
      </c>
      <c r="G152" s="174" t="s">
        <v>260</v>
      </c>
      <c r="H152" s="175">
        <v>2284.74</v>
      </c>
      <c r="I152" s="176"/>
      <c r="J152" s="175">
        <f>ROUND(I152*H152,3)</f>
        <v>0</v>
      </c>
      <c r="K152" s="173" t="s">
        <v>138</v>
      </c>
      <c r="L152" s="40"/>
      <c r="M152" s="177" t="s">
        <v>5</v>
      </c>
      <c r="N152" s="178" t="s">
        <v>47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132</v>
      </c>
      <c r="AT152" s="23" t="s">
        <v>134</v>
      </c>
      <c r="AU152" s="23" t="s">
        <v>85</v>
      </c>
      <c r="AY152" s="23" t="s">
        <v>133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25</v>
      </c>
      <c r="BK152" s="182">
        <f>ROUND(I152*H152,3)</f>
        <v>0</v>
      </c>
      <c r="BL152" s="23" t="s">
        <v>132</v>
      </c>
      <c r="BM152" s="23" t="s">
        <v>598</v>
      </c>
    </row>
    <row r="153" spans="2:51" s="11" customFormat="1" ht="13.5">
      <c r="B153" s="187"/>
      <c r="D153" s="183" t="s">
        <v>147</v>
      </c>
      <c r="E153" s="188" t="s">
        <v>5</v>
      </c>
      <c r="F153" s="189" t="s">
        <v>964</v>
      </c>
      <c r="H153" s="190">
        <v>2284.74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8" t="s">
        <v>147</v>
      </c>
      <c r="AU153" s="188" t="s">
        <v>85</v>
      </c>
      <c r="AV153" s="11" t="s">
        <v>85</v>
      </c>
      <c r="AW153" s="11" t="s">
        <v>40</v>
      </c>
      <c r="AX153" s="11" t="s">
        <v>76</v>
      </c>
      <c r="AY153" s="188" t="s">
        <v>133</v>
      </c>
    </row>
    <row r="154" spans="2:51" s="12" customFormat="1" ht="13.5">
      <c r="B154" s="195"/>
      <c r="D154" s="183" t="s">
        <v>147</v>
      </c>
      <c r="E154" s="196" t="s">
        <v>5</v>
      </c>
      <c r="F154" s="197" t="s">
        <v>149</v>
      </c>
      <c r="H154" s="198">
        <v>2284.74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147</v>
      </c>
      <c r="AU154" s="196" t="s">
        <v>85</v>
      </c>
      <c r="AV154" s="12" t="s">
        <v>132</v>
      </c>
      <c r="AW154" s="12" t="s">
        <v>40</v>
      </c>
      <c r="AX154" s="12" t="s">
        <v>25</v>
      </c>
      <c r="AY154" s="196" t="s">
        <v>133</v>
      </c>
    </row>
    <row r="155" spans="2:65" s="1" customFormat="1" ht="16.5" customHeight="1">
      <c r="B155" s="170"/>
      <c r="C155" s="171" t="s">
        <v>322</v>
      </c>
      <c r="D155" s="171" t="s">
        <v>134</v>
      </c>
      <c r="E155" s="172" t="s">
        <v>323</v>
      </c>
      <c r="F155" s="173" t="s">
        <v>324</v>
      </c>
      <c r="G155" s="174" t="s">
        <v>260</v>
      </c>
      <c r="H155" s="175">
        <v>113.843</v>
      </c>
      <c r="I155" s="176"/>
      <c r="J155" s="175">
        <f>ROUND(I155*H155,3)</f>
        <v>0</v>
      </c>
      <c r="K155" s="173" t="s">
        <v>138</v>
      </c>
      <c r="L155" s="40"/>
      <c r="M155" s="177" t="s">
        <v>5</v>
      </c>
      <c r="N155" s="178" t="s">
        <v>47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132</v>
      </c>
      <c r="AT155" s="23" t="s">
        <v>134</v>
      </c>
      <c r="AU155" s="23" t="s">
        <v>85</v>
      </c>
      <c r="AY155" s="23" t="s">
        <v>133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25</v>
      </c>
      <c r="BK155" s="182">
        <f>ROUND(I155*H155,3)</f>
        <v>0</v>
      </c>
      <c r="BL155" s="23" t="s">
        <v>132</v>
      </c>
      <c r="BM155" s="23" t="s">
        <v>600</v>
      </c>
    </row>
    <row r="156" spans="2:47" s="1" customFormat="1" ht="27">
      <c r="B156" s="40"/>
      <c r="D156" s="183" t="s">
        <v>141</v>
      </c>
      <c r="F156" s="184" t="s">
        <v>326</v>
      </c>
      <c r="I156" s="185"/>
      <c r="L156" s="40"/>
      <c r="M156" s="186"/>
      <c r="N156" s="41"/>
      <c r="O156" s="41"/>
      <c r="P156" s="41"/>
      <c r="Q156" s="41"/>
      <c r="R156" s="41"/>
      <c r="S156" s="41"/>
      <c r="T156" s="69"/>
      <c r="AT156" s="23" t="s">
        <v>141</v>
      </c>
      <c r="AU156" s="23" t="s">
        <v>85</v>
      </c>
    </row>
    <row r="157" spans="2:51" s="13" customFormat="1" ht="13.5">
      <c r="B157" s="208"/>
      <c r="D157" s="183" t="s">
        <v>147</v>
      </c>
      <c r="E157" s="209" t="s">
        <v>5</v>
      </c>
      <c r="F157" s="210" t="s">
        <v>307</v>
      </c>
      <c r="H157" s="209" t="s">
        <v>5</v>
      </c>
      <c r="I157" s="211"/>
      <c r="L157" s="208"/>
      <c r="M157" s="212"/>
      <c r="N157" s="213"/>
      <c r="O157" s="213"/>
      <c r="P157" s="213"/>
      <c r="Q157" s="213"/>
      <c r="R157" s="213"/>
      <c r="S157" s="213"/>
      <c r="T157" s="214"/>
      <c r="AT157" s="209" t="s">
        <v>147</v>
      </c>
      <c r="AU157" s="209" t="s">
        <v>85</v>
      </c>
      <c r="AV157" s="13" t="s">
        <v>25</v>
      </c>
      <c r="AW157" s="13" t="s">
        <v>40</v>
      </c>
      <c r="AX157" s="13" t="s">
        <v>76</v>
      </c>
      <c r="AY157" s="209" t="s">
        <v>133</v>
      </c>
    </row>
    <row r="158" spans="2:51" s="13" customFormat="1" ht="13.5">
      <c r="B158" s="208"/>
      <c r="D158" s="183" t="s">
        <v>147</v>
      </c>
      <c r="E158" s="209" t="s">
        <v>5</v>
      </c>
      <c r="F158" s="210" t="s">
        <v>308</v>
      </c>
      <c r="H158" s="209" t="s">
        <v>5</v>
      </c>
      <c r="I158" s="211"/>
      <c r="L158" s="208"/>
      <c r="M158" s="212"/>
      <c r="N158" s="213"/>
      <c r="O158" s="213"/>
      <c r="P158" s="213"/>
      <c r="Q158" s="213"/>
      <c r="R158" s="213"/>
      <c r="S158" s="213"/>
      <c r="T158" s="214"/>
      <c r="AT158" s="209" t="s">
        <v>147</v>
      </c>
      <c r="AU158" s="209" t="s">
        <v>85</v>
      </c>
      <c r="AV158" s="13" t="s">
        <v>25</v>
      </c>
      <c r="AW158" s="13" t="s">
        <v>40</v>
      </c>
      <c r="AX158" s="13" t="s">
        <v>76</v>
      </c>
      <c r="AY158" s="209" t="s">
        <v>133</v>
      </c>
    </row>
    <row r="159" spans="2:51" s="11" customFormat="1" ht="13.5">
      <c r="B159" s="187"/>
      <c r="D159" s="183" t="s">
        <v>147</v>
      </c>
      <c r="E159" s="188" t="s">
        <v>5</v>
      </c>
      <c r="F159" s="189" t="s">
        <v>965</v>
      </c>
      <c r="H159" s="190">
        <v>3.406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147</v>
      </c>
      <c r="AU159" s="188" t="s">
        <v>85</v>
      </c>
      <c r="AV159" s="11" t="s">
        <v>85</v>
      </c>
      <c r="AW159" s="11" t="s">
        <v>40</v>
      </c>
      <c r="AX159" s="11" t="s">
        <v>76</v>
      </c>
      <c r="AY159" s="188" t="s">
        <v>133</v>
      </c>
    </row>
    <row r="160" spans="2:51" s="11" customFormat="1" ht="13.5">
      <c r="B160" s="187"/>
      <c r="D160" s="183" t="s">
        <v>147</v>
      </c>
      <c r="E160" s="188" t="s">
        <v>5</v>
      </c>
      <c r="F160" s="189" t="s">
        <v>966</v>
      </c>
      <c r="H160" s="190">
        <v>110.437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147</v>
      </c>
      <c r="AU160" s="188" t="s">
        <v>85</v>
      </c>
      <c r="AV160" s="11" t="s">
        <v>85</v>
      </c>
      <c r="AW160" s="11" t="s">
        <v>40</v>
      </c>
      <c r="AX160" s="11" t="s">
        <v>76</v>
      </c>
      <c r="AY160" s="188" t="s">
        <v>133</v>
      </c>
    </row>
    <row r="161" spans="2:51" s="12" customFormat="1" ht="13.5">
      <c r="B161" s="195"/>
      <c r="D161" s="183" t="s">
        <v>147</v>
      </c>
      <c r="E161" s="196" t="s">
        <v>5</v>
      </c>
      <c r="F161" s="197" t="s">
        <v>149</v>
      </c>
      <c r="H161" s="198">
        <v>113.843</v>
      </c>
      <c r="I161" s="199"/>
      <c r="L161" s="195"/>
      <c r="M161" s="200"/>
      <c r="N161" s="201"/>
      <c r="O161" s="201"/>
      <c r="P161" s="201"/>
      <c r="Q161" s="201"/>
      <c r="R161" s="201"/>
      <c r="S161" s="201"/>
      <c r="T161" s="202"/>
      <c r="AT161" s="196" t="s">
        <v>147</v>
      </c>
      <c r="AU161" s="196" t="s">
        <v>85</v>
      </c>
      <c r="AV161" s="12" t="s">
        <v>132</v>
      </c>
      <c r="AW161" s="12" t="s">
        <v>40</v>
      </c>
      <c r="AX161" s="12" t="s">
        <v>25</v>
      </c>
      <c r="AY161" s="196" t="s">
        <v>133</v>
      </c>
    </row>
    <row r="162" spans="2:65" s="1" customFormat="1" ht="16.5" customHeight="1">
      <c r="B162" s="170"/>
      <c r="C162" s="171" t="s">
        <v>329</v>
      </c>
      <c r="D162" s="171" t="s">
        <v>134</v>
      </c>
      <c r="E162" s="172" t="s">
        <v>342</v>
      </c>
      <c r="F162" s="173" t="s">
        <v>343</v>
      </c>
      <c r="G162" s="174" t="s">
        <v>260</v>
      </c>
      <c r="H162" s="175">
        <v>3.406</v>
      </c>
      <c r="I162" s="176"/>
      <c r="J162" s="175">
        <f>ROUND(I162*H162,3)</f>
        <v>0</v>
      </c>
      <c r="K162" s="173" t="s">
        <v>138</v>
      </c>
      <c r="L162" s="40"/>
      <c r="M162" s="177" t="s">
        <v>5</v>
      </c>
      <c r="N162" s="178" t="s">
        <v>47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132</v>
      </c>
      <c r="AT162" s="23" t="s">
        <v>134</v>
      </c>
      <c r="AU162" s="23" t="s">
        <v>85</v>
      </c>
      <c r="AY162" s="23" t="s">
        <v>133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25</v>
      </c>
      <c r="BK162" s="182">
        <f>ROUND(I162*H162,3)</f>
        <v>0</v>
      </c>
      <c r="BL162" s="23" t="s">
        <v>132</v>
      </c>
      <c r="BM162" s="23" t="s">
        <v>603</v>
      </c>
    </row>
    <row r="163" spans="2:47" s="1" customFormat="1" ht="40.5">
      <c r="B163" s="40"/>
      <c r="D163" s="183" t="s">
        <v>141</v>
      </c>
      <c r="F163" s="184" t="s">
        <v>345</v>
      </c>
      <c r="I163" s="185"/>
      <c r="L163" s="40"/>
      <c r="M163" s="186"/>
      <c r="N163" s="41"/>
      <c r="O163" s="41"/>
      <c r="P163" s="41"/>
      <c r="Q163" s="41"/>
      <c r="R163" s="41"/>
      <c r="S163" s="41"/>
      <c r="T163" s="69"/>
      <c r="AT163" s="23" t="s">
        <v>141</v>
      </c>
      <c r="AU163" s="23" t="s">
        <v>85</v>
      </c>
    </row>
    <row r="164" spans="2:51" s="11" customFormat="1" ht="13.5">
      <c r="B164" s="187"/>
      <c r="D164" s="183" t="s">
        <v>147</v>
      </c>
      <c r="E164" s="188" t="s">
        <v>5</v>
      </c>
      <c r="F164" s="189" t="s">
        <v>967</v>
      </c>
      <c r="H164" s="190">
        <v>3.406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8" t="s">
        <v>147</v>
      </c>
      <c r="AU164" s="188" t="s">
        <v>85</v>
      </c>
      <c r="AV164" s="11" t="s">
        <v>85</v>
      </c>
      <c r="AW164" s="11" t="s">
        <v>40</v>
      </c>
      <c r="AX164" s="11" t="s">
        <v>76</v>
      </c>
      <c r="AY164" s="188" t="s">
        <v>133</v>
      </c>
    </row>
    <row r="165" spans="2:51" s="12" customFormat="1" ht="13.5">
      <c r="B165" s="195"/>
      <c r="D165" s="183" t="s">
        <v>147</v>
      </c>
      <c r="E165" s="196" t="s">
        <v>5</v>
      </c>
      <c r="F165" s="197" t="s">
        <v>149</v>
      </c>
      <c r="H165" s="198">
        <v>3.406</v>
      </c>
      <c r="I165" s="199"/>
      <c r="L165" s="195"/>
      <c r="M165" s="200"/>
      <c r="N165" s="201"/>
      <c r="O165" s="201"/>
      <c r="P165" s="201"/>
      <c r="Q165" s="201"/>
      <c r="R165" s="201"/>
      <c r="S165" s="201"/>
      <c r="T165" s="202"/>
      <c r="AT165" s="196" t="s">
        <v>147</v>
      </c>
      <c r="AU165" s="196" t="s">
        <v>85</v>
      </c>
      <c r="AV165" s="12" t="s">
        <v>132</v>
      </c>
      <c r="AW165" s="12" t="s">
        <v>40</v>
      </c>
      <c r="AX165" s="12" t="s">
        <v>25</v>
      </c>
      <c r="AY165" s="196" t="s">
        <v>133</v>
      </c>
    </row>
    <row r="166" spans="2:65" s="1" customFormat="1" ht="16.5" customHeight="1">
      <c r="B166" s="170"/>
      <c r="C166" s="171" t="s">
        <v>335</v>
      </c>
      <c r="D166" s="171" t="s">
        <v>134</v>
      </c>
      <c r="E166" s="172" t="s">
        <v>347</v>
      </c>
      <c r="F166" s="173" t="s">
        <v>348</v>
      </c>
      <c r="G166" s="174" t="s">
        <v>260</v>
      </c>
      <c r="H166" s="175">
        <v>456.948</v>
      </c>
      <c r="I166" s="176"/>
      <c r="J166" s="175">
        <f>ROUND(I166*H166,3)</f>
        <v>0</v>
      </c>
      <c r="K166" s="173" t="s">
        <v>138</v>
      </c>
      <c r="L166" s="40"/>
      <c r="M166" s="177" t="s">
        <v>5</v>
      </c>
      <c r="N166" s="178" t="s">
        <v>47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23" t="s">
        <v>132</v>
      </c>
      <c r="AT166" s="23" t="s">
        <v>134</v>
      </c>
      <c r="AU166" s="23" t="s">
        <v>85</v>
      </c>
      <c r="AY166" s="23" t="s">
        <v>133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3" t="s">
        <v>25</v>
      </c>
      <c r="BK166" s="182">
        <f>ROUND(I166*H166,3)</f>
        <v>0</v>
      </c>
      <c r="BL166" s="23" t="s">
        <v>132</v>
      </c>
      <c r="BM166" s="23" t="s">
        <v>605</v>
      </c>
    </row>
    <row r="167" spans="2:51" s="11" customFormat="1" ht="13.5">
      <c r="B167" s="187"/>
      <c r="D167" s="183" t="s">
        <v>147</v>
      </c>
      <c r="E167" s="188" t="s">
        <v>5</v>
      </c>
      <c r="F167" s="189" t="s">
        <v>968</v>
      </c>
      <c r="H167" s="190">
        <v>456.948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147</v>
      </c>
      <c r="AU167" s="188" t="s">
        <v>85</v>
      </c>
      <c r="AV167" s="11" t="s">
        <v>85</v>
      </c>
      <c r="AW167" s="11" t="s">
        <v>40</v>
      </c>
      <c r="AX167" s="11" t="s">
        <v>76</v>
      </c>
      <c r="AY167" s="188" t="s">
        <v>133</v>
      </c>
    </row>
    <row r="168" spans="2:51" s="12" customFormat="1" ht="13.5">
      <c r="B168" s="195"/>
      <c r="D168" s="183" t="s">
        <v>147</v>
      </c>
      <c r="E168" s="196" t="s">
        <v>5</v>
      </c>
      <c r="F168" s="197" t="s">
        <v>149</v>
      </c>
      <c r="H168" s="198">
        <v>456.948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147</v>
      </c>
      <c r="AU168" s="196" t="s">
        <v>85</v>
      </c>
      <c r="AV168" s="12" t="s">
        <v>132</v>
      </c>
      <c r="AW168" s="12" t="s">
        <v>40</v>
      </c>
      <c r="AX168" s="12" t="s">
        <v>25</v>
      </c>
      <c r="AY168" s="196" t="s">
        <v>133</v>
      </c>
    </row>
    <row r="169" spans="2:65" s="1" customFormat="1" ht="16.5" customHeight="1">
      <c r="B169" s="170"/>
      <c r="C169" s="171" t="s">
        <v>341</v>
      </c>
      <c r="D169" s="171" t="s">
        <v>134</v>
      </c>
      <c r="E169" s="172" t="s">
        <v>352</v>
      </c>
      <c r="F169" s="173" t="s">
        <v>607</v>
      </c>
      <c r="G169" s="174" t="s">
        <v>338</v>
      </c>
      <c r="H169" s="175">
        <v>822.506</v>
      </c>
      <c r="I169" s="176"/>
      <c r="J169" s="175">
        <f>ROUND(I169*H169,3)</f>
        <v>0</v>
      </c>
      <c r="K169" s="173" t="s">
        <v>138</v>
      </c>
      <c r="L169" s="40"/>
      <c r="M169" s="177" t="s">
        <v>5</v>
      </c>
      <c r="N169" s="178" t="s">
        <v>47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132</v>
      </c>
      <c r="AT169" s="23" t="s">
        <v>134</v>
      </c>
      <c r="AU169" s="23" t="s">
        <v>85</v>
      </c>
      <c r="AY169" s="23" t="s">
        <v>133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25</v>
      </c>
      <c r="BK169" s="182">
        <f>ROUND(I169*H169,3)</f>
        <v>0</v>
      </c>
      <c r="BL169" s="23" t="s">
        <v>132</v>
      </c>
      <c r="BM169" s="23" t="s">
        <v>608</v>
      </c>
    </row>
    <row r="170" spans="2:47" s="1" customFormat="1" ht="27">
      <c r="B170" s="40"/>
      <c r="D170" s="183" t="s">
        <v>141</v>
      </c>
      <c r="F170" s="184" t="s">
        <v>609</v>
      </c>
      <c r="I170" s="185"/>
      <c r="L170" s="40"/>
      <c r="M170" s="186"/>
      <c r="N170" s="41"/>
      <c r="O170" s="41"/>
      <c r="P170" s="41"/>
      <c r="Q170" s="41"/>
      <c r="R170" s="41"/>
      <c r="S170" s="41"/>
      <c r="T170" s="69"/>
      <c r="AT170" s="23" t="s">
        <v>141</v>
      </c>
      <c r="AU170" s="23" t="s">
        <v>85</v>
      </c>
    </row>
    <row r="171" spans="2:51" s="11" customFormat="1" ht="13.5">
      <c r="B171" s="187"/>
      <c r="D171" s="183" t="s">
        <v>147</v>
      </c>
      <c r="E171" s="188" t="s">
        <v>5</v>
      </c>
      <c r="F171" s="189" t="s">
        <v>969</v>
      </c>
      <c r="H171" s="190">
        <v>822.506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147</v>
      </c>
      <c r="AU171" s="188" t="s">
        <v>85</v>
      </c>
      <c r="AV171" s="11" t="s">
        <v>85</v>
      </c>
      <c r="AW171" s="11" t="s">
        <v>40</v>
      </c>
      <c r="AX171" s="11" t="s">
        <v>76</v>
      </c>
      <c r="AY171" s="188" t="s">
        <v>133</v>
      </c>
    </row>
    <row r="172" spans="2:51" s="12" customFormat="1" ht="13.5">
      <c r="B172" s="195"/>
      <c r="D172" s="183" t="s">
        <v>147</v>
      </c>
      <c r="E172" s="196" t="s">
        <v>5</v>
      </c>
      <c r="F172" s="197" t="s">
        <v>149</v>
      </c>
      <c r="H172" s="198">
        <v>822.506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147</v>
      </c>
      <c r="AU172" s="196" t="s">
        <v>85</v>
      </c>
      <c r="AV172" s="12" t="s">
        <v>132</v>
      </c>
      <c r="AW172" s="12" t="s">
        <v>40</v>
      </c>
      <c r="AX172" s="12" t="s">
        <v>25</v>
      </c>
      <c r="AY172" s="196" t="s">
        <v>133</v>
      </c>
    </row>
    <row r="173" spans="2:65" s="1" customFormat="1" ht="16.5" customHeight="1">
      <c r="B173" s="170"/>
      <c r="C173" s="171" t="s">
        <v>10</v>
      </c>
      <c r="D173" s="171" t="s">
        <v>134</v>
      </c>
      <c r="E173" s="172" t="s">
        <v>760</v>
      </c>
      <c r="F173" s="173" t="s">
        <v>761</v>
      </c>
      <c r="G173" s="174" t="s">
        <v>260</v>
      </c>
      <c r="H173" s="175">
        <v>48</v>
      </c>
      <c r="I173" s="176"/>
      <c r="J173" s="175">
        <f>ROUND(I173*H173,3)</f>
        <v>0</v>
      </c>
      <c r="K173" s="173" t="s">
        <v>138</v>
      </c>
      <c r="L173" s="40"/>
      <c r="M173" s="177" t="s">
        <v>5</v>
      </c>
      <c r="N173" s="178" t="s">
        <v>47</v>
      </c>
      <c r="O173" s="41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AR173" s="23" t="s">
        <v>132</v>
      </c>
      <c r="AT173" s="23" t="s">
        <v>134</v>
      </c>
      <c r="AU173" s="23" t="s">
        <v>85</v>
      </c>
      <c r="AY173" s="23" t="s">
        <v>133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3" t="s">
        <v>25</v>
      </c>
      <c r="BK173" s="182">
        <f>ROUND(I173*H173,3)</f>
        <v>0</v>
      </c>
      <c r="BL173" s="23" t="s">
        <v>132</v>
      </c>
      <c r="BM173" s="23" t="s">
        <v>762</v>
      </c>
    </row>
    <row r="174" spans="2:47" s="1" customFormat="1" ht="27">
      <c r="B174" s="40"/>
      <c r="D174" s="183" t="s">
        <v>141</v>
      </c>
      <c r="F174" s="184" t="s">
        <v>763</v>
      </c>
      <c r="I174" s="185"/>
      <c r="L174" s="40"/>
      <c r="M174" s="186"/>
      <c r="N174" s="41"/>
      <c r="O174" s="41"/>
      <c r="P174" s="41"/>
      <c r="Q174" s="41"/>
      <c r="R174" s="41"/>
      <c r="S174" s="41"/>
      <c r="T174" s="69"/>
      <c r="AT174" s="23" t="s">
        <v>141</v>
      </c>
      <c r="AU174" s="23" t="s">
        <v>85</v>
      </c>
    </row>
    <row r="175" spans="2:51" s="11" customFormat="1" ht="13.5">
      <c r="B175" s="187"/>
      <c r="D175" s="183" t="s">
        <v>147</v>
      </c>
      <c r="E175" s="188" t="s">
        <v>5</v>
      </c>
      <c r="F175" s="189" t="s">
        <v>970</v>
      </c>
      <c r="H175" s="190">
        <v>48</v>
      </c>
      <c r="I175" s="191"/>
      <c r="L175" s="187"/>
      <c r="M175" s="192"/>
      <c r="N175" s="193"/>
      <c r="O175" s="193"/>
      <c r="P175" s="193"/>
      <c r="Q175" s="193"/>
      <c r="R175" s="193"/>
      <c r="S175" s="193"/>
      <c r="T175" s="194"/>
      <c r="AT175" s="188" t="s">
        <v>147</v>
      </c>
      <c r="AU175" s="188" t="s">
        <v>85</v>
      </c>
      <c r="AV175" s="11" t="s">
        <v>85</v>
      </c>
      <c r="AW175" s="11" t="s">
        <v>40</v>
      </c>
      <c r="AX175" s="11" t="s">
        <v>76</v>
      </c>
      <c r="AY175" s="188" t="s">
        <v>133</v>
      </c>
    </row>
    <row r="176" spans="2:51" s="12" customFormat="1" ht="13.5">
      <c r="B176" s="195"/>
      <c r="D176" s="183" t="s">
        <v>147</v>
      </c>
      <c r="E176" s="196" t="s">
        <v>5</v>
      </c>
      <c r="F176" s="197" t="s">
        <v>149</v>
      </c>
      <c r="H176" s="198">
        <v>48</v>
      </c>
      <c r="I176" s="199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6" t="s">
        <v>147</v>
      </c>
      <c r="AU176" s="196" t="s">
        <v>85</v>
      </c>
      <c r="AV176" s="12" t="s">
        <v>132</v>
      </c>
      <c r="AW176" s="12" t="s">
        <v>40</v>
      </c>
      <c r="AX176" s="12" t="s">
        <v>25</v>
      </c>
      <c r="AY176" s="196" t="s">
        <v>133</v>
      </c>
    </row>
    <row r="177" spans="2:65" s="1" customFormat="1" ht="16.5" customHeight="1">
      <c r="B177" s="170"/>
      <c r="C177" s="215" t="s">
        <v>351</v>
      </c>
      <c r="D177" s="215" t="s">
        <v>264</v>
      </c>
      <c r="E177" s="216" t="s">
        <v>765</v>
      </c>
      <c r="F177" s="217" t="s">
        <v>766</v>
      </c>
      <c r="G177" s="218" t="s">
        <v>338</v>
      </c>
      <c r="H177" s="219">
        <v>91.2</v>
      </c>
      <c r="I177" s="220"/>
      <c r="J177" s="219">
        <f>ROUND(I177*H177,3)</f>
        <v>0</v>
      </c>
      <c r="K177" s="217" t="s">
        <v>5</v>
      </c>
      <c r="L177" s="221"/>
      <c r="M177" s="222" t="s">
        <v>5</v>
      </c>
      <c r="N177" s="223" t="s">
        <v>47</v>
      </c>
      <c r="O177" s="41"/>
      <c r="P177" s="179">
        <f>O177*H177</f>
        <v>0</v>
      </c>
      <c r="Q177" s="179">
        <v>1</v>
      </c>
      <c r="R177" s="179">
        <f>Q177*H177</f>
        <v>91.2</v>
      </c>
      <c r="S177" s="179">
        <v>0</v>
      </c>
      <c r="T177" s="180">
        <f>S177*H177</f>
        <v>0</v>
      </c>
      <c r="AR177" s="23" t="s">
        <v>176</v>
      </c>
      <c r="AT177" s="23" t="s">
        <v>264</v>
      </c>
      <c r="AU177" s="23" t="s">
        <v>85</v>
      </c>
      <c r="AY177" s="23" t="s">
        <v>133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25</v>
      </c>
      <c r="BK177" s="182">
        <f>ROUND(I177*H177,3)</f>
        <v>0</v>
      </c>
      <c r="BL177" s="23" t="s">
        <v>132</v>
      </c>
      <c r="BM177" s="23" t="s">
        <v>767</v>
      </c>
    </row>
    <row r="178" spans="2:47" s="1" customFormat="1" ht="27">
      <c r="B178" s="40"/>
      <c r="D178" s="183" t="s">
        <v>141</v>
      </c>
      <c r="F178" s="184" t="s">
        <v>768</v>
      </c>
      <c r="I178" s="185"/>
      <c r="L178" s="40"/>
      <c r="M178" s="186"/>
      <c r="N178" s="41"/>
      <c r="O178" s="41"/>
      <c r="P178" s="41"/>
      <c r="Q178" s="41"/>
      <c r="R178" s="41"/>
      <c r="S178" s="41"/>
      <c r="T178" s="69"/>
      <c r="AT178" s="23" t="s">
        <v>141</v>
      </c>
      <c r="AU178" s="23" t="s">
        <v>85</v>
      </c>
    </row>
    <row r="179" spans="2:51" s="11" customFormat="1" ht="13.5">
      <c r="B179" s="187"/>
      <c r="D179" s="183" t="s">
        <v>147</v>
      </c>
      <c r="E179" s="188" t="s">
        <v>5</v>
      </c>
      <c r="F179" s="189" t="s">
        <v>971</v>
      </c>
      <c r="H179" s="190">
        <v>91.2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147</v>
      </c>
      <c r="AU179" s="188" t="s">
        <v>85</v>
      </c>
      <c r="AV179" s="11" t="s">
        <v>85</v>
      </c>
      <c r="AW179" s="11" t="s">
        <v>40</v>
      </c>
      <c r="AX179" s="11" t="s">
        <v>76</v>
      </c>
      <c r="AY179" s="188" t="s">
        <v>133</v>
      </c>
    </row>
    <row r="180" spans="2:51" s="12" customFormat="1" ht="13.5">
      <c r="B180" s="195"/>
      <c r="D180" s="183" t="s">
        <v>147</v>
      </c>
      <c r="E180" s="196" t="s">
        <v>5</v>
      </c>
      <c r="F180" s="197" t="s">
        <v>149</v>
      </c>
      <c r="H180" s="198">
        <v>91.2</v>
      </c>
      <c r="I180" s="199"/>
      <c r="L180" s="195"/>
      <c r="M180" s="200"/>
      <c r="N180" s="201"/>
      <c r="O180" s="201"/>
      <c r="P180" s="201"/>
      <c r="Q180" s="201"/>
      <c r="R180" s="201"/>
      <c r="S180" s="201"/>
      <c r="T180" s="202"/>
      <c r="AT180" s="196" t="s">
        <v>147</v>
      </c>
      <c r="AU180" s="196" t="s">
        <v>85</v>
      </c>
      <c r="AV180" s="12" t="s">
        <v>132</v>
      </c>
      <c r="AW180" s="12" t="s">
        <v>40</v>
      </c>
      <c r="AX180" s="12" t="s">
        <v>25</v>
      </c>
      <c r="AY180" s="196" t="s">
        <v>133</v>
      </c>
    </row>
    <row r="181" spans="2:65" s="1" customFormat="1" ht="16.5" customHeight="1">
      <c r="B181" s="170"/>
      <c r="C181" s="171" t="s">
        <v>357</v>
      </c>
      <c r="D181" s="171" t="s">
        <v>134</v>
      </c>
      <c r="E181" s="172" t="s">
        <v>611</v>
      </c>
      <c r="F181" s="173" t="s">
        <v>612</v>
      </c>
      <c r="G181" s="174" t="s">
        <v>236</v>
      </c>
      <c r="H181" s="175">
        <v>736.247</v>
      </c>
      <c r="I181" s="176"/>
      <c r="J181" s="175">
        <f>ROUND(I181*H181,3)</f>
        <v>0</v>
      </c>
      <c r="K181" s="173" t="s">
        <v>138</v>
      </c>
      <c r="L181" s="40"/>
      <c r="M181" s="177" t="s">
        <v>5</v>
      </c>
      <c r="N181" s="178" t="s">
        <v>47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132</v>
      </c>
      <c r="AT181" s="23" t="s">
        <v>134</v>
      </c>
      <c r="AU181" s="23" t="s">
        <v>85</v>
      </c>
      <c r="AY181" s="23" t="s">
        <v>133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25</v>
      </c>
      <c r="BK181" s="182">
        <f>ROUND(I181*H181,3)</f>
        <v>0</v>
      </c>
      <c r="BL181" s="23" t="s">
        <v>132</v>
      </c>
      <c r="BM181" s="23" t="s">
        <v>613</v>
      </c>
    </row>
    <row r="182" spans="2:47" s="1" customFormat="1" ht="27">
      <c r="B182" s="40"/>
      <c r="D182" s="183" t="s">
        <v>141</v>
      </c>
      <c r="F182" s="184" t="s">
        <v>614</v>
      </c>
      <c r="I182" s="185"/>
      <c r="L182" s="40"/>
      <c r="M182" s="186"/>
      <c r="N182" s="41"/>
      <c r="O182" s="41"/>
      <c r="P182" s="41"/>
      <c r="Q182" s="41"/>
      <c r="R182" s="41"/>
      <c r="S182" s="41"/>
      <c r="T182" s="69"/>
      <c r="AT182" s="23" t="s">
        <v>141</v>
      </c>
      <c r="AU182" s="23" t="s">
        <v>85</v>
      </c>
    </row>
    <row r="183" spans="2:51" s="11" customFormat="1" ht="13.5">
      <c r="B183" s="187"/>
      <c r="D183" s="183" t="s">
        <v>147</v>
      </c>
      <c r="E183" s="188" t="s">
        <v>5</v>
      </c>
      <c r="F183" s="189" t="s">
        <v>972</v>
      </c>
      <c r="H183" s="190">
        <v>736.247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147</v>
      </c>
      <c r="AU183" s="188" t="s">
        <v>85</v>
      </c>
      <c r="AV183" s="11" t="s">
        <v>85</v>
      </c>
      <c r="AW183" s="11" t="s">
        <v>40</v>
      </c>
      <c r="AX183" s="11" t="s">
        <v>76</v>
      </c>
      <c r="AY183" s="188" t="s">
        <v>133</v>
      </c>
    </row>
    <row r="184" spans="2:51" s="12" customFormat="1" ht="13.5">
      <c r="B184" s="195"/>
      <c r="D184" s="183" t="s">
        <v>147</v>
      </c>
      <c r="E184" s="196" t="s">
        <v>5</v>
      </c>
      <c r="F184" s="197" t="s">
        <v>149</v>
      </c>
      <c r="H184" s="198">
        <v>736.247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147</v>
      </c>
      <c r="AU184" s="196" t="s">
        <v>85</v>
      </c>
      <c r="AV184" s="12" t="s">
        <v>132</v>
      </c>
      <c r="AW184" s="12" t="s">
        <v>40</v>
      </c>
      <c r="AX184" s="12" t="s">
        <v>25</v>
      </c>
      <c r="AY184" s="196" t="s">
        <v>133</v>
      </c>
    </row>
    <row r="185" spans="2:65" s="1" customFormat="1" ht="16.5" customHeight="1">
      <c r="B185" s="170"/>
      <c r="C185" s="215" t="s">
        <v>364</v>
      </c>
      <c r="D185" s="215" t="s">
        <v>264</v>
      </c>
      <c r="E185" s="216" t="s">
        <v>377</v>
      </c>
      <c r="F185" s="217" t="s">
        <v>378</v>
      </c>
      <c r="G185" s="218" t="s">
        <v>379</v>
      </c>
      <c r="H185" s="219">
        <v>11.044</v>
      </c>
      <c r="I185" s="220"/>
      <c r="J185" s="219">
        <f>ROUND(I185*H185,3)</f>
        <v>0</v>
      </c>
      <c r="K185" s="217" t="s">
        <v>5</v>
      </c>
      <c r="L185" s="221"/>
      <c r="M185" s="222" t="s">
        <v>5</v>
      </c>
      <c r="N185" s="223" t="s">
        <v>47</v>
      </c>
      <c r="O185" s="41"/>
      <c r="P185" s="179">
        <f>O185*H185</f>
        <v>0</v>
      </c>
      <c r="Q185" s="179">
        <v>0.001</v>
      </c>
      <c r="R185" s="179">
        <f>Q185*H185</f>
        <v>0.011044</v>
      </c>
      <c r="S185" s="179">
        <v>0</v>
      </c>
      <c r="T185" s="180">
        <f>S185*H185</f>
        <v>0</v>
      </c>
      <c r="AR185" s="23" t="s">
        <v>176</v>
      </c>
      <c r="AT185" s="23" t="s">
        <v>264</v>
      </c>
      <c r="AU185" s="23" t="s">
        <v>85</v>
      </c>
      <c r="AY185" s="23" t="s">
        <v>133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3" t="s">
        <v>25</v>
      </c>
      <c r="BK185" s="182">
        <f>ROUND(I185*H185,3)</f>
        <v>0</v>
      </c>
      <c r="BL185" s="23" t="s">
        <v>132</v>
      </c>
      <c r="BM185" s="23" t="s">
        <v>616</v>
      </c>
    </row>
    <row r="186" spans="2:47" s="1" customFormat="1" ht="13.5">
      <c r="B186" s="40"/>
      <c r="D186" s="183" t="s">
        <v>141</v>
      </c>
      <c r="F186" s="184" t="s">
        <v>381</v>
      </c>
      <c r="I186" s="185"/>
      <c r="L186" s="40"/>
      <c r="M186" s="186"/>
      <c r="N186" s="41"/>
      <c r="O186" s="41"/>
      <c r="P186" s="41"/>
      <c r="Q186" s="41"/>
      <c r="R186" s="41"/>
      <c r="S186" s="41"/>
      <c r="T186" s="69"/>
      <c r="AT186" s="23" t="s">
        <v>141</v>
      </c>
      <c r="AU186" s="23" t="s">
        <v>85</v>
      </c>
    </row>
    <row r="187" spans="2:51" s="11" customFormat="1" ht="13.5">
      <c r="B187" s="187"/>
      <c r="D187" s="183" t="s">
        <v>147</v>
      </c>
      <c r="E187" s="188" t="s">
        <v>5</v>
      </c>
      <c r="F187" s="189" t="s">
        <v>973</v>
      </c>
      <c r="H187" s="190">
        <v>11.044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8" t="s">
        <v>147</v>
      </c>
      <c r="AU187" s="188" t="s">
        <v>85</v>
      </c>
      <c r="AV187" s="11" t="s">
        <v>85</v>
      </c>
      <c r="AW187" s="11" t="s">
        <v>40</v>
      </c>
      <c r="AX187" s="11" t="s">
        <v>76</v>
      </c>
      <c r="AY187" s="188" t="s">
        <v>133</v>
      </c>
    </row>
    <row r="188" spans="2:51" s="12" customFormat="1" ht="13.5">
      <c r="B188" s="195"/>
      <c r="D188" s="183" t="s">
        <v>147</v>
      </c>
      <c r="E188" s="196" t="s">
        <v>5</v>
      </c>
      <c r="F188" s="197" t="s">
        <v>149</v>
      </c>
      <c r="H188" s="198">
        <v>11.044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147</v>
      </c>
      <c r="AU188" s="196" t="s">
        <v>85</v>
      </c>
      <c r="AV188" s="12" t="s">
        <v>132</v>
      </c>
      <c r="AW188" s="12" t="s">
        <v>40</v>
      </c>
      <c r="AX188" s="12" t="s">
        <v>25</v>
      </c>
      <c r="AY188" s="196" t="s">
        <v>133</v>
      </c>
    </row>
    <row r="189" spans="2:65" s="1" customFormat="1" ht="16.5" customHeight="1">
      <c r="B189" s="170"/>
      <c r="C189" s="171" t="s">
        <v>370</v>
      </c>
      <c r="D189" s="171" t="s">
        <v>134</v>
      </c>
      <c r="E189" s="172" t="s">
        <v>618</v>
      </c>
      <c r="F189" s="173" t="s">
        <v>619</v>
      </c>
      <c r="G189" s="174" t="s">
        <v>236</v>
      </c>
      <c r="H189" s="175">
        <v>736.247</v>
      </c>
      <c r="I189" s="176"/>
      <c r="J189" s="175">
        <f>ROUND(I189*H189,3)</f>
        <v>0</v>
      </c>
      <c r="K189" s="173" t="s">
        <v>138</v>
      </c>
      <c r="L189" s="40"/>
      <c r="M189" s="177" t="s">
        <v>5</v>
      </c>
      <c r="N189" s="178" t="s">
        <v>47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AR189" s="23" t="s">
        <v>132</v>
      </c>
      <c r="AT189" s="23" t="s">
        <v>134</v>
      </c>
      <c r="AU189" s="23" t="s">
        <v>85</v>
      </c>
      <c r="AY189" s="23" t="s">
        <v>133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25</v>
      </c>
      <c r="BK189" s="182">
        <f>ROUND(I189*H189,3)</f>
        <v>0</v>
      </c>
      <c r="BL189" s="23" t="s">
        <v>132</v>
      </c>
      <c r="BM189" s="23" t="s">
        <v>974</v>
      </c>
    </row>
    <row r="190" spans="2:47" s="1" customFormat="1" ht="27">
      <c r="B190" s="40"/>
      <c r="D190" s="183" t="s">
        <v>141</v>
      </c>
      <c r="F190" s="184" t="s">
        <v>621</v>
      </c>
      <c r="I190" s="185"/>
      <c r="L190" s="40"/>
      <c r="M190" s="186"/>
      <c r="N190" s="41"/>
      <c r="O190" s="41"/>
      <c r="P190" s="41"/>
      <c r="Q190" s="41"/>
      <c r="R190" s="41"/>
      <c r="S190" s="41"/>
      <c r="T190" s="69"/>
      <c r="AT190" s="23" t="s">
        <v>141</v>
      </c>
      <c r="AU190" s="23" t="s">
        <v>85</v>
      </c>
    </row>
    <row r="191" spans="2:51" s="11" customFormat="1" ht="13.5">
      <c r="B191" s="187"/>
      <c r="D191" s="183" t="s">
        <v>147</v>
      </c>
      <c r="E191" s="188" t="s">
        <v>5</v>
      </c>
      <c r="F191" s="189" t="s">
        <v>975</v>
      </c>
      <c r="H191" s="190">
        <v>736.247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85</v>
      </c>
      <c r="AV191" s="11" t="s">
        <v>85</v>
      </c>
      <c r="AW191" s="11" t="s">
        <v>40</v>
      </c>
      <c r="AX191" s="11" t="s">
        <v>76</v>
      </c>
      <c r="AY191" s="188" t="s">
        <v>133</v>
      </c>
    </row>
    <row r="192" spans="2:51" s="12" customFormat="1" ht="13.5">
      <c r="B192" s="195"/>
      <c r="D192" s="183" t="s">
        <v>147</v>
      </c>
      <c r="E192" s="196" t="s">
        <v>5</v>
      </c>
      <c r="F192" s="197" t="s">
        <v>149</v>
      </c>
      <c r="H192" s="198">
        <v>736.247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147</v>
      </c>
      <c r="AU192" s="196" t="s">
        <v>85</v>
      </c>
      <c r="AV192" s="12" t="s">
        <v>132</v>
      </c>
      <c r="AW192" s="12" t="s">
        <v>40</v>
      </c>
      <c r="AX192" s="12" t="s">
        <v>25</v>
      </c>
      <c r="AY192" s="196" t="s">
        <v>133</v>
      </c>
    </row>
    <row r="193" spans="2:65" s="1" customFormat="1" ht="25.5" customHeight="1">
      <c r="B193" s="170"/>
      <c r="C193" s="171" t="s">
        <v>376</v>
      </c>
      <c r="D193" s="171" t="s">
        <v>134</v>
      </c>
      <c r="E193" s="172" t="s">
        <v>623</v>
      </c>
      <c r="F193" s="173" t="s">
        <v>624</v>
      </c>
      <c r="G193" s="174" t="s">
        <v>236</v>
      </c>
      <c r="H193" s="175">
        <v>736.247</v>
      </c>
      <c r="I193" s="176"/>
      <c r="J193" s="175">
        <f>ROUND(I193*H193,3)</f>
        <v>0</v>
      </c>
      <c r="K193" s="173" t="s">
        <v>138</v>
      </c>
      <c r="L193" s="40"/>
      <c r="M193" s="177" t="s">
        <v>5</v>
      </c>
      <c r="N193" s="178" t="s">
        <v>47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AR193" s="23" t="s">
        <v>132</v>
      </c>
      <c r="AT193" s="23" t="s">
        <v>134</v>
      </c>
      <c r="AU193" s="23" t="s">
        <v>85</v>
      </c>
      <c r="AY193" s="23" t="s">
        <v>133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25</v>
      </c>
      <c r="BK193" s="182">
        <f>ROUND(I193*H193,3)</f>
        <v>0</v>
      </c>
      <c r="BL193" s="23" t="s">
        <v>132</v>
      </c>
      <c r="BM193" s="23" t="s">
        <v>625</v>
      </c>
    </row>
    <row r="194" spans="2:47" s="1" customFormat="1" ht="27">
      <c r="B194" s="40"/>
      <c r="D194" s="183" t="s">
        <v>141</v>
      </c>
      <c r="F194" s="184" t="s">
        <v>626</v>
      </c>
      <c r="I194" s="185"/>
      <c r="L194" s="40"/>
      <c r="M194" s="186"/>
      <c r="N194" s="41"/>
      <c r="O194" s="41"/>
      <c r="P194" s="41"/>
      <c r="Q194" s="41"/>
      <c r="R194" s="41"/>
      <c r="S194" s="41"/>
      <c r="T194" s="69"/>
      <c r="AT194" s="23" t="s">
        <v>141</v>
      </c>
      <c r="AU194" s="23" t="s">
        <v>85</v>
      </c>
    </row>
    <row r="195" spans="2:51" s="11" customFormat="1" ht="13.5">
      <c r="B195" s="187"/>
      <c r="D195" s="183" t="s">
        <v>147</v>
      </c>
      <c r="E195" s="188" t="s">
        <v>5</v>
      </c>
      <c r="F195" s="189" t="s">
        <v>976</v>
      </c>
      <c r="H195" s="190">
        <v>736.247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8" t="s">
        <v>147</v>
      </c>
      <c r="AU195" s="188" t="s">
        <v>85</v>
      </c>
      <c r="AV195" s="11" t="s">
        <v>85</v>
      </c>
      <c r="AW195" s="11" t="s">
        <v>40</v>
      </c>
      <c r="AX195" s="11" t="s">
        <v>76</v>
      </c>
      <c r="AY195" s="188" t="s">
        <v>133</v>
      </c>
    </row>
    <row r="196" spans="2:51" s="12" customFormat="1" ht="13.5">
      <c r="B196" s="195"/>
      <c r="D196" s="183" t="s">
        <v>147</v>
      </c>
      <c r="E196" s="196" t="s">
        <v>5</v>
      </c>
      <c r="F196" s="197" t="s">
        <v>149</v>
      </c>
      <c r="H196" s="198">
        <v>736.247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147</v>
      </c>
      <c r="AU196" s="196" t="s">
        <v>85</v>
      </c>
      <c r="AV196" s="12" t="s">
        <v>132</v>
      </c>
      <c r="AW196" s="12" t="s">
        <v>40</v>
      </c>
      <c r="AX196" s="12" t="s">
        <v>25</v>
      </c>
      <c r="AY196" s="196" t="s">
        <v>133</v>
      </c>
    </row>
    <row r="197" spans="2:65" s="1" customFormat="1" ht="16.5" customHeight="1">
      <c r="B197" s="170"/>
      <c r="C197" s="171" t="s">
        <v>383</v>
      </c>
      <c r="D197" s="171" t="s">
        <v>134</v>
      </c>
      <c r="E197" s="172" t="s">
        <v>628</v>
      </c>
      <c r="F197" s="173" t="s">
        <v>629</v>
      </c>
      <c r="G197" s="174" t="s">
        <v>236</v>
      </c>
      <c r="H197" s="175">
        <v>736.247</v>
      </c>
      <c r="I197" s="176"/>
      <c r="J197" s="175">
        <f>ROUND(I197*H197,3)</f>
        <v>0</v>
      </c>
      <c r="K197" s="173" t="s">
        <v>138</v>
      </c>
      <c r="L197" s="40"/>
      <c r="M197" s="177" t="s">
        <v>5</v>
      </c>
      <c r="N197" s="178" t="s">
        <v>47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132</v>
      </c>
      <c r="AT197" s="23" t="s">
        <v>134</v>
      </c>
      <c r="AU197" s="23" t="s">
        <v>85</v>
      </c>
      <c r="AY197" s="23" t="s">
        <v>133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25</v>
      </c>
      <c r="BK197" s="182">
        <f>ROUND(I197*H197,3)</f>
        <v>0</v>
      </c>
      <c r="BL197" s="23" t="s">
        <v>132</v>
      </c>
      <c r="BM197" s="23" t="s">
        <v>630</v>
      </c>
    </row>
    <row r="198" spans="2:47" s="1" customFormat="1" ht="13.5">
      <c r="B198" s="40"/>
      <c r="D198" s="183" t="s">
        <v>141</v>
      </c>
      <c r="F198" s="184" t="s">
        <v>631</v>
      </c>
      <c r="I198" s="185"/>
      <c r="L198" s="40"/>
      <c r="M198" s="186"/>
      <c r="N198" s="41"/>
      <c r="O198" s="41"/>
      <c r="P198" s="41"/>
      <c r="Q198" s="41"/>
      <c r="R198" s="41"/>
      <c r="S198" s="41"/>
      <c r="T198" s="69"/>
      <c r="AT198" s="23" t="s">
        <v>141</v>
      </c>
      <c r="AU198" s="23" t="s">
        <v>85</v>
      </c>
    </row>
    <row r="199" spans="2:51" s="11" customFormat="1" ht="13.5">
      <c r="B199" s="187"/>
      <c r="D199" s="183" t="s">
        <v>147</v>
      </c>
      <c r="E199" s="188" t="s">
        <v>5</v>
      </c>
      <c r="F199" s="189" t="s">
        <v>972</v>
      </c>
      <c r="H199" s="190">
        <v>736.247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8" t="s">
        <v>147</v>
      </c>
      <c r="AU199" s="188" t="s">
        <v>85</v>
      </c>
      <c r="AV199" s="11" t="s">
        <v>85</v>
      </c>
      <c r="AW199" s="11" t="s">
        <v>40</v>
      </c>
      <c r="AX199" s="11" t="s">
        <v>76</v>
      </c>
      <c r="AY199" s="188" t="s">
        <v>133</v>
      </c>
    </row>
    <row r="200" spans="2:51" s="12" customFormat="1" ht="13.5">
      <c r="B200" s="195"/>
      <c r="D200" s="183" t="s">
        <v>147</v>
      </c>
      <c r="E200" s="196" t="s">
        <v>5</v>
      </c>
      <c r="F200" s="197" t="s">
        <v>149</v>
      </c>
      <c r="H200" s="198">
        <v>736.247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147</v>
      </c>
      <c r="AU200" s="196" t="s">
        <v>85</v>
      </c>
      <c r="AV200" s="12" t="s">
        <v>132</v>
      </c>
      <c r="AW200" s="12" t="s">
        <v>40</v>
      </c>
      <c r="AX200" s="12" t="s">
        <v>25</v>
      </c>
      <c r="AY200" s="196" t="s">
        <v>133</v>
      </c>
    </row>
    <row r="201" spans="2:65" s="1" customFormat="1" ht="25.5" customHeight="1">
      <c r="B201" s="170"/>
      <c r="C201" s="171" t="s">
        <v>388</v>
      </c>
      <c r="D201" s="171" t="s">
        <v>134</v>
      </c>
      <c r="E201" s="172" t="s">
        <v>633</v>
      </c>
      <c r="F201" s="173" t="s">
        <v>634</v>
      </c>
      <c r="G201" s="174" t="s">
        <v>236</v>
      </c>
      <c r="H201" s="175">
        <v>736.247</v>
      </c>
      <c r="I201" s="176"/>
      <c r="J201" s="175">
        <f>ROUND(I201*H201,3)</f>
        <v>0</v>
      </c>
      <c r="K201" s="173" t="s">
        <v>138</v>
      </c>
      <c r="L201" s="40"/>
      <c r="M201" s="177" t="s">
        <v>5</v>
      </c>
      <c r="N201" s="178" t="s">
        <v>47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132</v>
      </c>
      <c r="AT201" s="23" t="s">
        <v>134</v>
      </c>
      <c r="AU201" s="23" t="s">
        <v>85</v>
      </c>
      <c r="AY201" s="23" t="s">
        <v>133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25</v>
      </c>
      <c r="BK201" s="182">
        <f>ROUND(I201*H201,3)</f>
        <v>0</v>
      </c>
      <c r="BL201" s="23" t="s">
        <v>132</v>
      </c>
      <c r="BM201" s="23" t="s">
        <v>635</v>
      </c>
    </row>
    <row r="202" spans="2:47" s="1" customFormat="1" ht="13.5">
      <c r="B202" s="40"/>
      <c r="D202" s="183" t="s">
        <v>141</v>
      </c>
      <c r="F202" s="184" t="s">
        <v>636</v>
      </c>
      <c r="I202" s="185"/>
      <c r="L202" s="40"/>
      <c r="M202" s="186"/>
      <c r="N202" s="41"/>
      <c r="O202" s="41"/>
      <c r="P202" s="41"/>
      <c r="Q202" s="41"/>
      <c r="R202" s="41"/>
      <c r="S202" s="41"/>
      <c r="T202" s="69"/>
      <c r="AT202" s="23" t="s">
        <v>141</v>
      </c>
      <c r="AU202" s="23" t="s">
        <v>85</v>
      </c>
    </row>
    <row r="203" spans="2:51" s="11" customFormat="1" ht="13.5">
      <c r="B203" s="187"/>
      <c r="D203" s="183" t="s">
        <v>147</v>
      </c>
      <c r="E203" s="188" t="s">
        <v>5</v>
      </c>
      <c r="F203" s="189" t="s">
        <v>972</v>
      </c>
      <c r="H203" s="190">
        <v>736.247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147</v>
      </c>
      <c r="AU203" s="188" t="s">
        <v>85</v>
      </c>
      <c r="AV203" s="11" t="s">
        <v>85</v>
      </c>
      <c r="AW203" s="11" t="s">
        <v>40</v>
      </c>
      <c r="AX203" s="11" t="s">
        <v>76</v>
      </c>
      <c r="AY203" s="188" t="s">
        <v>133</v>
      </c>
    </row>
    <row r="204" spans="2:51" s="12" customFormat="1" ht="13.5">
      <c r="B204" s="195"/>
      <c r="D204" s="183" t="s">
        <v>147</v>
      </c>
      <c r="E204" s="196" t="s">
        <v>5</v>
      </c>
      <c r="F204" s="197" t="s">
        <v>149</v>
      </c>
      <c r="H204" s="198">
        <v>736.247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147</v>
      </c>
      <c r="AU204" s="196" t="s">
        <v>85</v>
      </c>
      <c r="AV204" s="12" t="s">
        <v>132</v>
      </c>
      <c r="AW204" s="12" t="s">
        <v>40</v>
      </c>
      <c r="AX204" s="12" t="s">
        <v>25</v>
      </c>
      <c r="AY204" s="196" t="s">
        <v>133</v>
      </c>
    </row>
    <row r="205" spans="2:65" s="1" customFormat="1" ht="25.5" customHeight="1">
      <c r="B205" s="170"/>
      <c r="C205" s="171" t="s">
        <v>393</v>
      </c>
      <c r="D205" s="171" t="s">
        <v>134</v>
      </c>
      <c r="E205" s="172" t="s">
        <v>405</v>
      </c>
      <c r="F205" s="173" t="s">
        <v>406</v>
      </c>
      <c r="G205" s="174" t="s">
        <v>236</v>
      </c>
      <c r="H205" s="175">
        <v>736.247</v>
      </c>
      <c r="I205" s="176"/>
      <c r="J205" s="175">
        <f>ROUND(I205*H205,3)</f>
        <v>0</v>
      </c>
      <c r="K205" s="173" t="s">
        <v>138</v>
      </c>
      <c r="L205" s="40"/>
      <c r="M205" s="177" t="s">
        <v>5</v>
      </c>
      <c r="N205" s="178" t="s">
        <v>47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</v>
      </c>
      <c r="T205" s="180">
        <f>S205*H205</f>
        <v>0</v>
      </c>
      <c r="AR205" s="23" t="s">
        <v>132</v>
      </c>
      <c r="AT205" s="23" t="s">
        <v>134</v>
      </c>
      <c r="AU205" s="23" t="s">
        <v>85</v>
      </c>
      <c r="AY205" s="23" t="s">
        <v>133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25</v>
      </c>
      <c r="BK205" s="182">
        <f>ROUND(I205*H205,3)</f>
        <v>0</v>
      </c>
      <c r="BL205" s="23" t="s">
        <v>132</v>
      </c>
      <c r="BM205" s="23" t="s">
        <v>637</v>
      </c>
    </row>
    <row r="206" spans="2:47" s="1" customFormat="1" ht="27">
      <c r="B206" s="40"/>
      <c r="D206" s="183" t="s">
        <v>141</v>
      </c>
      <c r="F206" s="184" t="s">
        <v>406</v>
      </c>
      <c r="I206" s="185"/>
      <c r="L206" s="40"/>
      <c r="M206" s="186"/>
      <c r="N206" s="41"/>
      <c r="O206" s="41"/>
      <c r="P206" s="41"/>
      <c r="Q206" s="41"/>
      <c r="R206" s="41"/>
      <c r="S206" s="41"/>
      <c r="T206" s="69"/>
      <c r="AT206" s="23" t="s">
        <v>141</v>
      </c>
      <c r="AU206" s="23" t="s">
        <v>85</v>
      </c>
    </row>
    <row r="207" spans="2:51" s="11" customFormat="1" ht="13.5">
      <c r="B207" s="187"/>
      <c r="D207" s="183" t="s">
        <v>147</v>
      </c>
      <c r="E207" s="188" t="s">
        <v>5</v>
      </c>
      <c r="F207" s="189" t="s">
        <v>977</v>
      </c>
      <c r="H207" s="190">
        <v>736.247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8" t="s">
        <v>147</v>
      </c>
      <c r="AU207" s="188" t="s">
        <v>85</v>
      </c>
      <c r="AV207" s="11" t="s">
        <v>85</v>
      </c>
      <c r="AW207" s="11" t="s">
        <v>40</v>
      </c>
      <c r="AX207" s="11" t="s">
        <v>76</v>
      </c>
      <c r="AY207" s="188" t="s">
        <v>133</v>
      </c>
    </row>
    <row r="208" spans="2:51" s="12" customFormat="1" ht="13.5">
      <c r="B208" s="195"/>
      <c r="D208" s="183" t="s">
        <v>147</v>
      </c>
      <c r="E208" s="196" t="s">
        <v>5</v>
      </c>
      <c r="F208" s="197" t="s">
        <v>149</v>
      </c>
      <c r="H208" s="198">
        <v>736.247</v>
      </c>
      <c r="I208" s="199"/>
      <c r="L208" s="195"/>
      <c r="M208" s="200"/>
      <c r="N208" s="201"/>
      <c r="O208" s="201"/>
      <c r="P208" s="201"/>
      <c r="Q208" s="201"/>
      <c r="R208" s="201"/>
      <c r="S208" s="201"/>
      <c r="T208" s="202"/>
      <c r="AT208" s="196" t="s">
        <v>147</v>
      </c>
      <c r="AU208" s="196" t="s">
        <v>85</v>
      </c>
      <c r="AV208" s="12" t="s">
        <v>132</v>
      </c>
      <c r="AW208" s="12" t="s">
        <v>40</v>
      </c>
      <c r="AX208" s="12" t="s">
        <v>25</v>
      </c>
      <c r="AY208" s="196" t="s">
        <v>133</v>
      </c>
    </row>
    <row r="209" spans="2:65" s="1" customFormat="1" ht="16.5" customHeight="1">
      <c r="B209" s="170"/>
      <c r="C209" s="171" t="s">
        <v>398</v>
      </c>
      <c r="D209" s="171" t="s">
        <v>134</v>
      </c>
      <c r="E209" s="172" t="s">
        <v>410</v>
      </c>
      <c r="F209" s="173" t="s">
        <v>411</v>
      </c>
      <c r="G209" s="174" t="s">
        <v>260</v>
      </c>
      <c r="H209" s="175">
        <v>29.45</v>
      </c>
      <c r="I209" s="176"/>
      <c r="J209" s="175">
        <f>ROUND(I209*H209,3)</f>
        <v>0</v>
      </c>
      <c r="K209" s="173" t="s">
        <v>138</v>
      </c>
      <c r="L209" s="40"/>
      <c r="M209" s="177" t="s">
        <v>5</v>
      </c>
      <c r="N209" s="178" t="s">
        <v>47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132</v>
      </c>
      <c r="AT209" s="23" t="s">
        <v>134</v>
      </c>
      <c r="AU209" s="23" t="s">
        <v>85</v>
      </c>
      <c r="AY209" s="23" t="s">
        <v>133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25</v>
      </c>
      <c r="BK209" s="182">
        <f>ROUND(I209*H209,3)</f>
        <v>0</v>
      </c>
      <c r="BL209" s="23" t="s">
        <v>132</v>
      </c>
      <c r="BM209" s="23" t="s">
        <v>639</v>
      </c>
    </row>
    <row r="210" spans="2:47" s="1" customFormat="1" ht="13.5">
      <c r="B210" s="40"/>
      <c r="D210" s="183" t="s">
        <v>141</v>
      </c>
      <c r="F210" s="184" t="s">
        <v>413</v>
      </c>
      <c r="I210" s="185"/>
      <c r="L210" s="40"/>
      <c r="M210" s="186"/>
      <c r="N210" s="41"/>
      <c r="O210" s="41"/>
      <c r="P210" s="41"/>
      <c r="Q210" s="41"/>
      <c r="R210" s="41"/>
      <c r="S210" s="41"/>
      <c r="T210" s="69"/>
      <c r="AT210" s="23" t="s">
        <v>141</v>
      </c>
      <c r="AU210" s="23" t="s">
        <v>85</v>
      </c>
    </row>
    <row r="211" spans="2:51" s="11" customFormat="1" ht="13.5">
      <c r="B211" s="187"/>
      <c r="D211" s="183" t="s">
        <v>147</v>
      </c>
      <c r="E211" s="188" t="s">
        <v>5</v>
      </c>
      <c r="F211" s="189" t="s">
        <v>978</v>
      </c>
      <c r="H211" s="190">
        <v>29.45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88" t="s">
        <v>147</v>
      </c>
      <c r="AU211" s="188" t="s">
        <v>85</v>
      </c>
      <c r="AV211" s="11" t="s">
        <v>85</v>
      </c>
      <c r="AW211" s="11" t="s">
        <v>40</v>
      </c>
      <c r="AX211" s="11" t="s">
        <v>76</v>
      </c>
      <c r="AY211" s="188" t="s">
        <v>133</v>
      </c>
    </row>
    <row r="212" spans="2:51" s="12" customFormat="1" ht="13.5">
      <c r="B212" s="195"/>
      <c r="D212" s="183" t="s">
        <v>147</v>
      </c>
      <c r="E212" s="196" t="s">
        <v>5</v>
      </c>
      <c r="F212" s="197" t="s">
        <v>149</v>
      </c>
      <c r="H212" s="198">
        <v>29.45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147</v>
      </c>
      <c r="AU212" s="196" t="s">
        <v>85</v>
      </c>
      <c r="AV212" s="12" t="s">
        <v>132</v>
      </c>
      <c r="AW212" s="12" t="s">
        <v>40</v>
      </c>
      <c r="AX212" s="12" t="s">
        <v>25</v>
      </c>
      <c r="AY212" s="196" t="s">
        <v>133</v>
      </c>
    </row>
    <row r="213" spans="2:65" s="1" customFormat="1" ht="16.5" customHeight="1">
      <c r="B213" s="170"/>
      <c r="C213" s="171" t="s">
        <v>404</v>
      </c>
      <c r="D213" s="171" t="s">
        <v>134</v>
      </c>
      <c r="E213" s="172" t="s">
        <v>416</v>
      </c>
      <c r="F213" s="173" t="s">
        <v>417</v>
      </c>
      <c r="G213" s="174" t="s">
        <v>260</v>
      </c>
      <c r="H213" s="175">
        <v>29.45</v>
      </c>
      <c r="I213" s="176"/>
      <c r="J213" s="175">
        <f>ROUND(I213*H213,3)</f>
        <v>0</v>
      </c>
      <c r="K213" s="173" t="s">
        <v>5</v>
      </c>
      <c r="L213" s="40"/>
      <c r="M213" s="177" t="s">
        <v>5</v>
      </c>
      <c r="N213" s="178" t="s">
        <v>47</v>
      </c>
      <c r="O213" s="41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AR213" s="23" t="s">
        <v>132</v>
      </c>
      <c r="AT213" s="23" t="s">
        <v>134</v>
      </c>
      <c r="AU213" s="23" t="s">
        <v>85</v>
      </c>
      <c r="AY213" s="23" t="s">
        <v>133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25</v>
      </c>
      <c r="BK213" s="182">
        <f>ROUND(I213*H213,3)</f>
        <v>0</v>
      </c>
      <c r="BL213" s="23" t="s">
        <v>132</v>
      </c>
      <c r="BM213" s="23" t="s">
        <v>641</v>
      </c>
    </row>
    <row r="214" spans="2:47" s="1" customFormat="1" ht="13.5">
      <c r="B214" s="40"/>
      <c r="D214" s="183" t="s">
        <v>141</v>
      </c>
      <c r="F214" s="184" t="s">
        <v>417</v>
      </c>
      <c r="I214" s="185"/>
      <c r="L214" s="40"/>
      <c r="M214" s="186"/>
      <c r="N214" s="41"/>
      <c r="O214" s="41"/>
      <c r="P214" s="41"/>
      <c r="Q214" s="41"/>
      <c r="R214" s="41"/>
      <c r="S214" s="41"/>
      <c r="T214" s="69"/>
      <c r="AT214" s="23" t="s">
        <v>141</v>
      </c>
      <c r="AU214" s="23" t="s">
        <v>85</v>
      </c>
    </row>
    <row r="215" spans="2:51" s="11" customFormat="1" ht="13.5">
      <c r="B215" s="187"/>
      <c r="D215" s="183" t="s">
        <v>147</v>
      </c>
      <c r="E215" s="188" t="s">
        <v>5</v>
      </c>
      <c r="F215" s="189" t="s">
        <v>979</v>
      </c>
      <c r="H215" s="190">
        <v>29.45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85</v>
      </c>
      <c r="AV215" s="11" t="s">
        <v>85</v>
      </c>
      <c r="AW215" s="11" t="s">
        <v>40</v>
      </c>
      <c r="AX215" s="11" t="s">
        <v>76</v>
      </c>
      <c r="AY215" s="188" t="s">
        <v>133</v>
      </c>
    </row>
    <row r="216" spans="2:51" s="12" customFormat="1" ht="13.5">
      <c r="B216" s="195"/>
      <c r="D216" s="183" t="s">
        <v>147</v>
      </c>
      <c r="E216" s="196" t="s">
        <v>5</v>
      </c>
      <c r="F216" s="197" t="s">
        <v>149</v>
      </c>
      <c r="H216" s="198">
        <v>29.45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147</v>
      </c>
      <c r="AU216" s="196" t="s">
        <v>85</v>
      </c>
      <c r="AV216" s="12" t="s">
        <v>132</v>
      </c>
      <c r="AW216" s="12" t="s">
        <v>40</v>
      </c>
      <c r="AX216" s="12" t="s">
        <v>25</v>
      </c>
      <c r="AY216" s="196" t="s">
        <v>133</v>
      </c>
    </row>
    <row r="217" spans="2:65" s="1" customFormat="1" ht="16.5" customHeight="1">
      <c r="B217" s="170"/>
      <c r="C217" s="171" t="s">
        <v>409</v>
      </c>
      <c r="D217" s="171" t="s">
        <v>134</v>
      </c>
      <c r="E217" s="172" t="s">
        <v>421</v>
      </c>
      <c r="F217" s="173" t="s">
        <v>422</v>
      </c>
      <c r="G217" s="174" t="s">
        <v>260</v>
      </c>
      <c r="H217" s="175">
        <v>117.8</v>
      </c>
      <c r="I217" s="176"/>
      <c r="J217" s="175">
        <f>ROUND(I217*H217,3)</f>
        <v>0</v>
      </c>
      <c r="K217" s="173" t="s">
        <v>423</v>
      </c>
      <c r="L217" s="40"/>
      <c r="M217" s="177" t="s">
        <v>5</v>
      </c>
      <c r="N217" s="178" t="s">
        <v>47</v>
      </c>
      <c r="O217" s="41"/>
      <c r="P217" s="179">
        <f>O217*H217</f>
        <v>0</v>
      </c>
      <c r="Q217" s="179">
        <v>0</v>
      </c>
      <c r="R217" s="179">
        <f>Q217*H217</f>
        <v>0</v>
      </c>
      <c r="S217" s="179">
        <v>0</v>
      </c>
      <c r="T217" s="180">
        <f>S217*H217</f>
        <v>0</v>
      </c>
      <c r="AR217" s="23" t="s">
        <v>132</v>
      </c>
      <c r="AT217" s="23" t="s">
        <v>134</v>
      </c>
      <c r="AU217" s="23" t="s">
        <v>85</v>
      </c>
      <c r="AY217" s="23" t="s">
        <v>133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25</v>
      </c>
      <c r="BK217" s="182">
        <f>ROUND(I217*H217,3)</f>
        <v>0</v>
      </c>
      <c r="BL217" s="23" t="s">
        <v>132</v>
      </c>
      <c r="BM217" s="23" t="s">
        <v>643</v>
      </c>
    </row>
    <row r="218" spans="2:47" s="1" customFormat="1" ht="13.5">
      <c r="B218" s="40"/>
      <c r="D218" s="183" t="s">
        <v>141</v>
      </c>
      <c r="F218" s="184" t="s">
        <v>425</v>
      </c>
      <c r="I218" s="185"/>
      <c r="L218" s="40"/>
      <c r="M218" s="186"/>
      <c r="N218" s="41"/>
      <c r="O218" s="41"/>
      <c r="P218" s="41"/>
      <c r="Q218" s="41"/>
      <c r="R218" s="41"/>
      <c r="S218" s="41"/>
      <c r="T218" s="69"/>
      <c r="AT218" s="23" t="s">
        <v>141</v>
      </c>
      <c r="AU218" s="23" t="s">
        <v>85</v>
      </c>
    </row>
    <row r="219" spans="2:51" s="11" customFormat="1" ht="13.5">
      <c r="B219" s="187"/>
      <c r="D219" s="183" t="s">
        <v>147</v>
      </c>
      <c r="E219" s="188" t="s">
        <v>5</v>
      </c>
      <c r="F219" s="189" t="s">
        <v>980</v>
      </c>
      <c r="H219" s="190">
        <v>117.8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8" t="s">
        <v>147</v>
      </c>
      <c r="AU219" s="188" t="s">
        <v>85</v>
      </c>
      <c r="AV219" s="11" t="s">
        <v>85</v>
      </c>
      <c r="AW219" s="11" t="s">
        <v>40</v>
      </c>
      <c r="AX219" s="11" t="s">
        <v>76</v>
      </c>
      <c r="AY219" s="188" t="s">
        <v>133</v>
      </c>
    </row>
    <row r="220" spans="2:51" s="12" customFormat="1" ht="13.5">
      <c r="B220" s="195"/>
      <c r="D220" s="183" t="s">
        <v>147</v>
      </c>
      <c r="E220" s="196" t="s">
        <v>5</v>
      </c>
      <c r="F220" s="197" t="s">
        <v>149</v>
      </c>
      <c r="H220" s="198">
        <v>117.8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147</v>
      </c>
      <c r="AU220" s="196" t="s">
        <v>85</v>
      </c>
      <c r="AV220" s="12" t="s">
        <v>132</v>
      </c>
      <c r="AW220" s="12" t="s">
        <v>40</v>
      </c>
      <c r="AX220" s="12" t="s">
        <v>25</v>
      </c>
      <c r="AY220" s="196" t="s">
        <v>133</v>
      </c>
    </row>
    <row r="221" spans="2:63" s="10" customFormat="1" ht="29.85" customHeight="1">
      <c r="B221" s="159"/>
      <c r="D221" s="160" t="s">
        <v>75</v>
      </c>
      <c r="E221" s="203" t="s">
        <v>85</v>
      </c>
      <c r="F221" s="203" t="s">
        <v>427</v>
      </c>
      <c r="I221" s="162"/>
      <c r="J221" s="204">
        <f>BK221</f>
        <v>0</v>
      </c>
      <c r="L221" s="159"/>
      <c r="M221" s="164"/>
      <c r="N221" s="165"/>
      <c r="O221" s="165"/>
      <c r="P221" s="166">
        <f>SUM(P222:P225)</f>
        <v>0</v>
      </c>
      <c r="Q221" s="165"/>
      <c r="R221" s="166">
        <f>SUM(R222:R225)</f>
        <v>25.156723200000002</v>
      </c>
      <c r="S221" s="165"/>
      <c r="T221" s="167">
        <f>SUM(T222:T225)</f>
        <v>0</v>
      </c>
      <c r="AR221" s="160" t="s">
        <v>25</v>
      </c>
      <c r="AT221" s="168" t="s">
        <v>75</v>
      </c>
      <c r="AU221" s="168" t="s">
        <v>25</v>
      </c>
      <c r="AY221" s="160" t="s">
        <v>133</v>
      </c>
      <c r="BK221" s="169">
        <f>SUM(BK222:BK225)</f>
        <v>0</v>
      </c>
    </row>
    <row r="222" spans="2:65" s="1" customFormat="1" ht="16.5" customHeight="1">
      <c r="B222" s="170"/>
      <c r="C222" s="171" t="s">
        <v>415</v>
      </c>
      <c r="D222" s="171" t="s">
        <v>134</v>
      </c>
      <c r="E222" s="172" t="s">
        <v>780</v>
      </c>
      <c r="F222" s="173" t="s">
        <v>781</v>
      </c>
      <c r="G222" s="174" t="s">
        <v>260</v>
      </c>
      <c r="H222" s="175">
        <v>9.92</v>
      </c>
      <c r="I222" s="176"/>
      <c r="J222" s="175">
        <f>ROUND(I222*H222,3)</f>
        <v>0</v>
      </c>
      <c r="K222" s="173" t="s">
        <v>5</v>
      </c>
      <c r="L222" s="40"/>
      <c r="M222" s="177" t="s">
        <v>5</v>
      </c>
      <c r="N222" s="178" t="s">
        <v>47</v>
      </c>
      <c r="O222" s="41"/>
      <c r="P222" s="179">
        <f>O222*H222</f>
        <v>0</v>
      </c>
      <c r="Q222" s="179">
        <v>2.53596</v>
      </c>
      <c r="R222" s="179">
        <f>Q222*H222</f>
        <v>25.156723200000002</v>
      </c>
      <c r="S222" s="179">
        <v>0</v>
      </c>
      <c r="T222" s="180">
        <f>S222*H222</f>
        <v>0</v>
      </c>
      <c r="AR222" s="23" t="s">
        <v>132</v>
      </c>
      <c r="AT222" s="23" t="s">
        <v>134</v>
      </c>
      <c r="AU222" s="23" t="s">
        <v>85</v>
      </c>
      <c r="AY222" s="23" t="s">
        <v>133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23" t="s">
        <v>25</v>
      </c>
      <c r="BK222" s="182">
        <f>ROUND(I222*H222,3)</f>
        <v>0</v>
      </c>
      <c r="BL222" s="23" t="s">
        <v>132</v>
      </c>
      <c r="BM222" s="23" t="s">
        <v>782</v>
      </c>
    </row>
    <row r="223" spans="2:47" s="1" customFormat="1" ht="27">
      <c r="B223" s="40"/>
      <c r="D223" s="183" t="s">
        <v>141</v>
      </c>
      <c r="F223" s="184" t="s">
        <v>783</v>
      </c>
      <c r="I223" s="185"/>
      <c r="L223" s="40"/>
      <c r="M223" s="186"/>
      <c r="N223" s="41"/>
      <c r="O223" s="41"/>
      <c r="P223" s="41"/>
      <c r="Q223" s="41"/>
      <c r="R223" s="41"/>
      <c r="S223" s="41"/>
      <c r="T223" s="69"/>
      <c r="AT223" s="23" t="s">
        <v>141</v>
      </c>
      <c r="AU223" s="23" t="s">
        <v>85</v>
      </c>
    </row>
    <row r="224" spans="2:51" s="11" customFormat="1" ht="13.5">
      <c r="B224" s="187"/>
      <c r="D224" s="183" t="s">
        <v>147</v>
      </c>
      <c r="E224" s="188" t="s">
        <v>5</v>
      </c>
      <c r="F224" s="189" t="s">
        <v>981</v>
      </c>
      <c r="H224" s="190">
        <v>9.92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147</v>
      </c>
      <c r="AU224" s="188" t="s">
        <v>85</v>
      </c>
      <c r="AV224" s="11" t="s">
        <v>85</v>
      </c>
      <c r="AW224" s="11" t="s">
        <v>40</v>
      </c>
      <c r="AX224" s="11" t="s">
        <v>76</v>
      </c>
      <c r="AY224" s="188" t="s">
        <v>133</v>
      </c>
    </row>
    <row r="225" spans="2:51" s="12" customFormat="1" ht="13.5">
      <c r="B225" s="195"/>
      <c r="D225" s="183" t="s">
        <v>147</v>
      </c>
      <c r="E225" s="196" t="s">
        <v>5</v>
      </c>
      <c r="F225" s="197" t="s">
        <v>149</v>
      </c>
      <c r="H225" s="198">
        <v>9.92</v>
      </c>
      <c r="I225" s="199"/>
      <c r="L225" s="195"/>
      <c r="M225" s="200"/>
      <c r="N225" s="201"/>
      <c r="O225" s="201"/>
      <c r="P225" s="201"/>
      <c r="Q225" s="201"/>
      <c r="R225" s="201"/>
      <c r="S225" s="201"/>
      <c r="T225" s="202"/>
      <c r="AT225" s="196" t="s">
        <v>147</v>
      </c>
      <c r="AU225" s="196" t="s">
        <v>85</v>
      </c>
      <c r="AV225" s="12" t="s">
        <v>132</v>
      </c>
      <c r="AW225" s="12" t="s">
        <v>40</v>
      </c>
      <c r="AX225" s="12" t="s">
        <v>25</v>
      </c>
      <c r="AY225" s="196" t="s">
        <v>133</v>
      </c>
    </row>
    <row r="226" spans="2:63" s="10" customFormat="1" ht="29.85" customHeight="1">
      <c r="B226" s="159"/>
      <c r="D226" s="160" t="s">
        <v>75</v>
      </c>
      <c r="E226" s="203" t="s">
        <v>150</v>
      </c>
      <c r="F226" s="203" t="s">
        <v>785</v>
      </c>
      <c r="I226" s="162"/>
      <c r="J226" s="204">
        <f>BK226</f>
        <v>0</v>
      </c>
      <c r="L226" s="159"/>
      <c r="M226" s="164"/>
      <c r="N226" s="165"/>
      <c r="O226" s="165"/>
      <c r="P226" s="166">
        <f>SUM(P227:P258)</f>
        <v>0</v>
      </c>
      <c r="Q226" s="165"/>
      <c r="R226" s="166">
        <f>SUM(R227:R258)</f>
        <v>30.09475277</v>
      </c>
      <c r="S226" s="165"/>
      <c r="T226" s="167">
        <f>SUM(T227:T258)</f>
        <v>0</v>
      </c>
      <c r="AR226" s="160" t="s">
        <v>25</v>
      </c>
      <c r="AT226" s="168" t="s">
        <v>75</v>
      </c>
      <c r="AU226" s="168" t="s">
        <v>25</v>
      </c>
      <c r="AY226" s="160" t="s">
        <v>133</v>
      </c>
      <c r="BK226" s="169">
        <f>SUM(BK227:BK258)</f>
        <v>0</v>
      </c>
    </row>
    <row r="227" spans="2:65" s="1" customFormat="1" ht="16.5" customHeight="1">
      <c r="B227" s="170"/>
      <c r="C227" s="171" t="s">
        <v>420</v>
      </c>
      <c r="D227" s="171" t="s">
        <v>134</v>
      </c>
      <c r="E227" s="172" t="s">
        <v>786</v>
      </c>
      <c r="F227" s="173" t="s">
        <v>787</v>
      </c>
      <c r="G227" s="174" t="s">
        <v>260</v>
      </c>
      <c r="H227" s="175">
        <v>2.94</v>
      </c>
      <c r="I227" s="176"/>
      <c r="J227" s="175">
        <f>ROUND(I227*H227,3)</f>
        <v>0</v>
      </c>
      <c r="K227" s="173" t="s">
        <v>138</v>
      </c>
      <c r="L227" s="40"/>
      <c r="M227" s="177" t="s">
        <v>5</v>
      </c>
      <c r="N227" s="178" t="s">
        <v>47</v>
      </c>
      <c r="O227" s="41"/>
      <c r="P227" s="179">
        <f>O227*H227</f>
        <v>0</v>
      </c>
      <c r="Q227" s="179">
        <v>2.47786</v>
      </c>
      <c r="R227" s="179">
        <f>Q227*H227</f>
        <v>7.2849084</v>
      </c>
      <c r="S227" s="179">
        <v>0</v>
      </c>
      <c r="T227" s="180">
        <f>S227*H227</f>
        <v>0</v>
      </c>
      <c r="AR227" s="23" t="s">
        <v>132</v>
      </c>
      <c r="AT227" s="23" t="s">
        <v>134</v>
      </c>
      <c r="AU227" s="23" t="s">
        <v>85</v>
      </c>
      <c r="AY227" s="23" t="s">
        <v>133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23" t="s">
        <v>25</v>
      </c>
      <c r="BK227" s="182">
        <f>ROUND(I227*H227,3)</f>
        <v>0</v>
      </c>
      <c r="BL227" s="23" t="s">
        <v>132</v>
      </c>
      <c r="BM227" s="23" t="s">
        <v>788</v>
      </c>
    </row>
    <row r="228" spans="2:47" s="1" customFormat="1" ht="13.5">
      <c r="B228" s="40"/>
      <c r="D228" s="183" t="s">
        <v>141</v>
      </c>
      <c r="F228" s="184" t="s">
        <v>789</v>
      </c>
      <c r="I228" s="185"/>
      <c r="L228" s="40"/>
      <c r="M228" s="186"/>
      <c r="N228" s="41"/>
      <c r="O228" s="41"/>
      <c r="P228" s="41"/>
      <c r="Q228" s="41"/>
      <c r="R228" s="41"/>
      <c r="S228" s="41"/>
      <c r="T228" s="69"/>
      <c r="AT228" s="23" t="s">
        <v>141</v>
      </c>
      <c r="AU228" s="23" t="s">
        <v>85</v>
      </c>
    </row>
    <row r="229" spans="2:51" s="11" customFormat="1" ht="13.5">
      <c r="B229" s="187"/>
      <c r="D229" s="183" t="s">
        <v>147</v>
      </c>
      <c r="E229" s="188" t="s">
        <v>5</v>
      </c>
      <c r="F229" s="189" t="s">
        <v>982</v>
      </c>
      <c r="H229" s="190">
        <v>2.94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147</v>
      </c>
      <c r="AU229" s="188" t="s">
        <v>85</v>
      </c>
      <c r="AV229" s="11" t="s">
        <v>85</v>
      </c>
      <c r="AW229" s="11" t="s">
        <v>40</v>
      </c>
      <c r="AX229" s="11" t="s">
        <v>76</v>
      </c>
      <c r="AY229" s="188" t="s">
        <v>133</v>
      </c>
    </row>
    <row r="230" spans="2:51" s="12" customFormat="1" ht="13.5">
      <c r="B230" s="195"/>
      <c r="D230" s="183" t="s">
        <v>147</v>
      </c>
      <c r="E230" s="196" t="s">
        <v>5</v>
      </c>
      <c r="F230" s="197" t="s">
        <v>149</v>
      </c>
      <c r="H230" s="198">
        <v>2.94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147</v>
      </c>
      <c r="AU230" s="196" t="s">
        <v>85</v>
      </c>
      <c r="AV230" s="12" t="s">
        <v>132</v>
      </c>
      <c r="AW230" s="12" t="s">
        <v>40</v>
      </c>
      <c r="AX230" s="12" t="s">
        <v>25</v>
      </c>
      <c r="AY230" s="196" t="s">
        <v>133</v>
      </c>
    </row>
    <row r="231" spans="2:65" s="1" customFormat="1" ht="16.5" customHeight="1">
      <c r="B231" s="170"/>
      <c r="C231" s="171" t="s">
        <v>428</v>
      </c>
      <c r="D231" s="171" t="s">
        <v>134</v>
      </c>
      <c r="E231" s="172" t="s">
        <v>791</v>
      </c>
      <c r="F231" s="173" t="s">
        <v>792</v>
      </c>
      <c r="G231" s="174" t="s">
        <v>236</v>
      </c>
      <c r="H231" s="175">
        <v>27.3</v>
      </c>
      <c r="I231" s="176"/>
      <c r="J231" s="175">
        <f>ROUND(I231*H231,3)</f>
        <v>0</v>
      </c>
      <c r="K231" s="173" t="s">
        <v>138</v>
      </c>
      <c r="L231" s="40"/>
      <c r="M231" s="177" t="s">
        <v>5</v>
      </c>
      <c r="N231" s="178" t="s">
        <v>47</v>
      </c>
      <c r="O231" s="41"/>
      <c r="P231" s="179">
        <f>O231*H231</f>
        <v>0</v>
      </c>
      <c r="Q231" s="179">
        <v>0.04174</v>
      </c>
      <c r="R231" s="179">
        <f>Q231*H231</f>
        <v>1.139502</v>
      </c>
      <c r="S231" s="179">
        <v>0</v>
      </c>
      <c r="T231" s="180">
        <f>S231*H231</f>
        <v>0</v>
      </c>
      <c r="AR231" s="23" t="s">
        <v>132</v>
      </c>
      <c r="AT231" s="23" t="s">
        <v>134</v>
      </c>
      <c r="AU231" s="23" t="s">
        <v>85</v>
      </c>
      <c r="AY231" s="23" t="s">
        <v>133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23" t="s">
        <v>25</v>
      </c>
      <c r="BK231" s="182">
        <f>ROUND(I231*H231,3)</f>
        <v>0</v>
      </c>
      <c r="BL231" s="23" t="s">
        <v>132</v>
      </c>
      <c r="BM231" s="23" t="s">
        <v>793</v>
      </c>
    </row>
    <row r="232" spans="2:47" s="1" customFormat="1" ht="13.5">
      <c r="B232" s="40"/>
      <c r="D232" s="183" t="s">
        <v>141</v>
      </c>
      <c r="F232" s="184" t="s">
        <v>794</v>
      </c>
      <c r="I232" s="185"/>
      <c r="L232" s="40"/>
      <c r="M232" s="186"/>
      <c r="N232" s="41"/>
      <c r="O232" s="41"/>
      <c r="P232" s="41"/>
      <c r="Q232" s="41"/>
      <c r="R232" s="41"/>
      <c r="S232" s="41"/>
      <c r="T232" s="69"/>
      <c r="AT232" s="23" t="s">
        <v>141</v>
      </c>
      <c r="AU232" s="23" t="s">
        <v>85</v>
      </c>
    </row>
    <row r="233" spans="2:51" s="11" customFormat="1" ht="27">
      <c r="B233" s="187"/>
      <c r="D233" s="183" t="s">
        <v>147</v>
      </c>
      <c r="E233" s="188" t="s">
        <v>5</v>
      </c>
      <c r="F233" s="189" t="s">
        <v>983</v>
      </c>
      <c r="H233" s="190">
        <v>27.3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147</v>
      </c>
      <c r="AU233" s="188" t="s">
        <v>85</v>
      </c>
      <c r="AV233" s="11" t="s">
        <v>85</v>
      </c>
      <c r="AW233" s="11" t="s">
        <v>40</v>
      </c>
      <c r="AX233" s="11" t="s">
        <v>76</v>
      </c>
      <c r="AY233" s="188" t="s">
        <v>133</v>
      </c>
    </row>
    <row r="234" spans="2:51" s="12" customFormat="1" ht="13.5">
      <c r="B234" s="195"/>
      <c r="D234" s="183" t="s">
        <v>147</v>
      </c>
      <c r="E234" s="196" t="s">
        <v>5</v>
      </c>
      <c r="F234" s="197" t="s">
        <v>149</v>
      </c>
      <c r="H234" s="198">
        <v>27.3</v>
      </c>
      <c r="I234" s="199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6" t="s">
        <v>147</v>
      </c>
      <c r="AU234" s="196" t="s">
        <v>85</v>
      </c>
      <c r="AV234" s="12" t="s">
        <v>132</v>
      </c>
      <c r="AW234" s="12" t="s">
        <v>40</v>
      </c>
      <c r="AX234" s="12" t="s">
        <v>25</v>
      </c>
      <c r="AY234" s="196" t="s">
        <v>133</v>
      </c>
    </row>
    <row r="235" spans="2:65" s="1" customFormat="1" ht="16.5" customHeight="1">
      <c r="B235" s="170"/>
      <c r="C235" s="171" t="s">
        <v>435</v>
      </c>
      <c r="D235" s="171" t="s">
        <v>134</v>
      </c>
      <c r="E235" s="172" t="s">
        <v>796</v>
      </c>
      <c r="F235" s="173" t="s">
        <v>797</v>
      </c>
      <c r="G235" s="174" t="s">
        <v>236</v>
      </c>
      <c r="H235" s="175">
        <v>27.3</v>
      </c>
      <c r="I235" s="176"/>
      <c r="J235" s="175">
        <f>ROUND(I235*H235,3)</f>
        <v>0</v>
      </c>
      <c r="K235" s="173" t="s">
        <v>138</v>
      </c>
      <c r="L235" s="40"/>
      <c r="M235" s="177" t="s">
        <v>5</v>
      </c>
      <c r="N235" s="178" t="s">
        <v>47</v>
      </c>
      <c r="O235" s="41"/>
      <c r="P235" s="179">
        <f>O235*H235</f>
        <v>0</v>
      </c>
      <c r="Q235" s="179">
        <v>2E-05</v>
      </c>
      <c r="R235" s="179">
        <f>Q235*H235</f>
        <v>0.000546</v>
      </c>
      <c r="S235" s="179">
        <v>0</v>
      </c>
      <c r="T235" s="180">
        <f>S235*H235</f>
        <v>0</v>
      </c>
      <c r="AR235" s="23" t="s">
        <v>132</v>
      </c>
      <c r="AT235" s="23" t="s">
        <v>134</v>
      </c>
      <c r="AU235" s="23" t="s">
        <v>85</v>
      </c>
      <c r="AY235" s="23" t="s">
        <v>133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23" t="s">
        <v>25</v>
      </c>
      <c r="BK235" s="182">
        <f>ROUND(I235*H235,3)</f>
        <v>0</v>
      </c>
      <c r="BL235" s="23" t="s">
        <v>132</v>
      </c>
      <c r="BM235" s="23" t="s">
        <v>798</v>
      </c>
    </row>
    <row r="236" spans="2:47" s="1" customFormat="1" ht="13.5">
      <c r="B236" s="40"/>
      <c r="D236" s="183" t="s">
        <v>141</v>
      </c>
      <c r="F236" s="184" t="s">
        <v>799</v>
      </c>
      <c r="I236" s="185"/>
      <c r="L236" s="40"/>
      <c r="M236" s="186"/>
      <c r="N236" s="41"/>
      <c r="O236" s="41"/>
      <c r="P236" s="41"/>
      <c r="Q236" s="41"/>
      <c r="R236" s="41"/>
      <c r="S236" s="41"/>
      <c r="T236" s="69"/>
      <c r="AT236" s="23" t="s">
        <v>141</v>
      </c>
      <c r="AU236" s="23" t="s">
        <v>85</v>
      </c>
    </row>
    <row r="237" spans="2:51" s="11" customFormat="1" ht="13.5">
      <c r="B237" s="187"/>
      <c r="D237" s="183" t="s">
        <v>147</v>
      </c>
      <c r="E237" s="188" t="s">
        <v>5</v>
      </c>
      <c r="F237" s="189" t="s">
        <v>984</v>
      </c>
      <c r="H237" s="190">
        <v>27.3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8" t="s">
        <v>147</v>
      </c>
      <c r="AU237" s="188" t="s">
        <v>85</v>
      </c>
      <c r="AV237" s="11" t="s">
        <v>85</v>
      </c>
      <c r="AW237" s="11" t="s">
        <v>40</v>
      </c>
      <c r="AX237" s="11" t="s">
        <v>76</v>
      </c>
      <c r="AY237" s="188" t="s">
        <v>133</v>
      </c>
    </row>
    <row r="238" spans="2:51" s="12" customFormat="1" ht="13.5">
      <c r="B238" s="195"/>
      <c r="D238" s="183" t="s">
        <v>147</v>
      </c>
      <c r="E238" s="196" t="s">
        <v>5</v>
      </c>
      <c r="F238" s="197" t="s">
        <v>149</v>
      </c>
      <c r="H238" s="198">
        <v>27.3</v>
      </c>
      <c r="I238" s="199"/>
      <c r="L238" s="195"/>
      <c r="M238" s="200"/>
      <c r="N238" s="201"/>
      <c r="O238" s="201"/>
      <c r="P238" s="201"/>
      <c r="Q238" s="201"/>
      <c r="R238" s="201"/>
      <c r="S238" s="201"/>
      <c r="T238" s="202"/>
      <c r="AT238" s="196" t="s">
        <v>147</v>
      </c>
      <c r="AU238" s="196" t="s">
        <v>85</v>
      </c>
      <c r="AV238" s="12" t="s">
        <v>132</v>
      </c>
      <c r="AW238" s="12" t="s">
        <v>40</v>
      </c>
      <c r="AX238" s="12" t="s">
        <v>25</v>
      </c>
      <c r="AY238" s="196" t="s">
        <v>133</v>
      </c>
    </row>
    <row r="239" spans="2:65" s="1" customFormat="1" ht="16.5" customHeight="1">
      <c r="B239" s="170"/>
      <c r="C239" s="171" t="s">
        <v>441</v>
      </c>
      <c r="D239" s="171" t="s">
        <v>134</v>
      </c>
      <c r="E239" s="172" t="s">
        <v>801</v>
      </c>
      <c r="F239" s="173" t="s">
        <v>802</v>
      </c>
      <c r="G239" s="174" t="s">
        <v>338</v>
      </c>
      <c r="H239" s="175">
        <v>0.441</v>
      </c>
      <c r="I239" s="176"/>
      <c r="J239" s="175">
        <f>ROUND(I239*H239,3)</f>
        <v>0</v>
      </c>
      <c r="K239" s="173" t="s">
        <v>138</v>
      </c>
      <c r="L239" s="40"/>
      <c r="M239" s="177" t="s">
        <v>5</v>
      </c>
      <c r="N239" s="178" t="s">
        <v>47</v>
      </c>
      <c r="O239" s="41"/>
      <c r="P239" s="179">
        <f>O239*H239</f>
        <v>0</v>
      </c>
      <c r="Q239" s="179">
        <v>1.04877</v>
      </c>
      <c r="R239" s="179">
        <f>Q239*H239</f>
        <v>0.46250757</v>
      </c>
      <c r="S239" s="179">
        <v>0</v>
      </c>
      <c r="T239" s="180">
        <f>S239*H239</f>
        <v>0</v>
      </c>
      <c r="AR239" s="23" t="s">
        <v>132</v>
      </c>
      <c r="AT239" s="23" t="s">
        <v>134</v>
      </c>
      <c r="AU239" s="23" t="s">
        <v>85</v>
      </c>
      <c r="AY239" s="23" t="s">
        <v>133</v>
      </c>
      <c r="BE239" s="181">
        <f>IF(N239="základní",J239,0)</f>
        <v>0</v>
      </c>
      <c r="BF239" s="181">
        <f>IF(N239="snížená",J239,0)</f>
        <v>0</v>
      </c>
      <c r="BG239" s="181">
        <f>IF(N239="zákl. přenesená",J239,0)</f>
        <v>0</v>
      </c>
      <c r="BH239" s="181">
        <f>IF(N239="sníž. přenesená",J239,0)</f>
        <v>0</v>
      </c>
      <c r="BI239" s="181">
        <f>IF(N239="nulová",J239,0)</f>
        <v>0</v>
      </c>
      <c r="BJ239" s="23" t="s">
        <v>25</v>
      </c>
      <c r="BK239" s="182">
        <f>ROUND(I239*H239,3)</f>
        <v>0</v>
      </c>
      <c r="BL239" s="23" t="s">
        <v>132</v>
      </c>
      <c r="BM239" s="23" t="s">
        <v>803</v>
      </c>
    </row>
    <row r="240" spans="2:47" s="1" customFormat="1" ht="13.5">
      <c r="B240" s="40"/>
      <c r="D240" s="183" t="s">
        <v>141</v>
      </c>
      <c r="F240" s="184" t="s">
        <v>804</v>
      </c>
      <c r="I240" s="185"/>
      <c r="L240" s="40"/>
      <c r="M240" s="186"/>
      <c r="N240" s="41"/>
      <c r="O240" s="41"/>
      <c r="P240" s="41"/>
      <c r="Q240" s="41"/>
      <c r="R240" s="41"/>
      <c r="S240" s="41"/>
      <c r="T240" s="69"/>
      <c r="AT240" s="23" t="s">
        <v>141</v>
      </c>
      <c r="AU240" s="23" t="s">
        <v>85</v>
      </c>
    </row>
    <row r="241" spans="2:51" s="11" customFormat="1" ht="13.5">
      <c r="B241" s="187"/>
      <c r="D241" s="183" t="s">
        <v>147</v>
      </c>
      <c r="E241" s="188" t="s">
        <v>5</v>
      </c>
      <c r="F241" s="189" t="s">
        <v>985</v>
      </c>
      <c r="H241" s="190">
        <v>0.441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8" t="s">
        <v>147</v>
      </c>
      <c r="AU241" s="188" t="s">
        <v>85</v>
      </c>
      <c r="AV241" s="11" t="s">
        <v>85</v>
      </c>
      <c r="AW241" s="11" t="s">
        <v>40</v>
      </c>
      <c r="AX241" s="11" t="s">
        <v>76</v>
      </c>
      <c r="AY241" s="188" t="s">
        <v>133</v>
      </c>
    </row>
    <row r="242" spans="2:51" s="12" customFormat="1" ht="13.5">
      <c r="B242" s="195"/>
      <c r="D242" s="183" t="s">
        <v>147</v>
      </c>
      <c r="E242" s="196" t="s">
        <v>5</v>
      </c>
      <c r="F242" s="197" t="s">
        <v>149</v>
      </c>
      <c r="H242" s="198">
        <v>0.441</v>
      </c>
      <c r="I242" s="199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6" t="s">
        <v>147</v>
      </c>
      <c r="AU242" s="196" t="s">
        <v>85</v>
      </c>
      <c r="AV242" s="12" t="s">
        <v>132</v>
      </c>
      <c r="AW242" s="12" t="s">
        <v>40</v>
      </c>
      <c r="AX242" s="12" t="s">
        <v>25</v>
      </c>
      <c r="AY242" s="196" t="s">
        <v>133</v>
      </c>
    </row>
    <row r="243" spans="2:65" s="1" customFormat="1" ht="16.5" customHeight="1">
      <c r="B243" s="170"/>
      <c r="C243" s="171" t="s">
        <v>447</v>
      </c>
      <c r="D243" s="171" t="s">
        <v>134</v>
      </c>
      <c r="E243" s="172" t="s">
        <v>806</v>
      </c>
      <c r="F243" s="173" t="s">
        <v>807</v>
      </c>
      <c r="G243" s="174" t="s">
        <v>260</v>
      </c>
      <c r="H243" s="175">
        <v>8.2</v>
      </c>
      <c r="I243" s="176"/>
      <c r="J243" s="175">
        <f>ROUND(I243*H243,3)</f>
        <v>0</v>
      </c>
      <c r="K243" s="173" t="s">
        <v>138</v>
      </c>
      <c r="L243" s="40"/>
      <c r="M243" s="177" t="s">
        <v>5</v>
      </c>
      <c r="N243" s="178" t="s">
        <v>47</v>
      </c>
      <c r="O243" s="41"/>
      <c r="P243" s="179">
        <f>O243*H243</f>
        <v>0</v>
      </c>
      <c r="Q243" s="179">
        <v>2.45351</v>
      </c>
      <c r="R243" s="179">
        <f>Q243*H243</f>
        <v>20.118782</v>
      </c>
      <c r="S243" s="179">
        <v>0</v>
      </c>
      <c r="T243" s="180">
        <f>S243*H243</f>
        <v>0</v>
      </c>
      <c r="AR243" s="23" t="s">
        <v>132</v>
      </c>
      <c r="AT243" s="23" t="s">
        <v>134</v>
      </c>
      <c r="AU243" s="23" t="s">
        <v>85</v>
      </c>
      <c r="AY243" s="23" t="s">
        <v>133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23" t="s">
        <v>25</v>
      </c>
      <c r="BK243" s="182">
        <f>ROUND(I243*H243,3)</f>
        <v>0</v>
      </c>
      <c r="BL243" s="23" t="s">
        <v>132</v>
      </c>
      <c r="BM243" s="23" t="s">
        <v>808</v>
      </c>
    </row>
    <row r="244" spans="2:47" s="1" customFormat="1" ht="13.5">
      <c r="B244" s="40"/>
      <c r="D244" s="183" t="s">
        <v>141</v>
      </c>
      <c r="F244" s="184" t="s">
        <v>809</v>
      </c>
      <c r="I244" s="185"/>
      <c r="L244" s="40"/>
      <c r="M244" s="186"/>
      <c r="N244" s="41"/>
      <c r="O244" s="41"/>
      <c r="P244" s="41"/>
      <c r="Q244" s="41"/>
      <c r="R244" s="41"/>
      <c r="S244" s="41"/>
      <c r="T244" s="69"/>
      <c r="AT244" s="23" t="s">
        <v>141</v>
      </c>
      <c r="AU244" s="23" t="s">
        <v>85</v>
      </c>
    </row>
    <row r="245" spans="2:51" s="11" customFormat="1" ht="13.5">
      <c r="B245" s="187"/>
      <c r="D245" s="183" t="s">
        <v>147</v>
      </c>
      <c r="E245" s="188" t="s">
        <v>5</v>
      </c>
      <c r="F245" s="189" t="s">
        <v>986</v>
      </c>
      <c r="H245" s="190">
        <v>8.2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147</v>
      </c>
      <c r="AU245" s="188" t="s">
        <v>85</v>
      </c>
      <c r="AV245" s="11" t="s">
        <v>85</v>
      </c>
      <c r="AW245" s="11" t="s">
        <v>40</v>
      </c>
      <c r="AX245" s="11" t="s">
        <v>76</v>
      </c>
      <c r="AY245" s="188" t="s">
        <v>133</v>
      </c>
    </row>
    <row r="246" spans="2:51" s="12" customFormat="1" ht="13.5">
      <c r="B246" s="195"/>
      <c r="D246" s="183" t="s">
        <v>147</v>
      </c>
      <c r="E246" s="196" t="s">
        <v>5</v>
      </c>
      <c r="F246" s="197" t="s">
        <v>149</v>
      </c>
      <c r="H246" s="198">
        <v>8.2</v>
      </c>
      <c r="I246" s="199"/>
      <c r="L246" s="195"/>
      <c r="M246" s="200"/>
      <c r="N246" s="201"/>
      <c r="O246" s="201"/>
      <c r="P246" s="201"/>
      <c r="Q246" s="201"/>
      <c r="R246" s="201"/>
      <c r="S246" s="201"/>
      <c r="T246" s="202"/>
      <c r="AT246" s="196" t="s">
        <v>147</v>
      </c>
      <c r="AU246" s="196" t="s">
        <v>85</v>
      </c>
      <c r="AV246" s="12" t="s">
        <v>132</v>
      </c>
      <c r="AW246" s="12" t="s">
        <v>40</v>
      </c>
      <c r="AX246" s="12" t="s">
        <v>25</v>
      </c>
      <c r="AY246" s="196" t="s">
        <v>133</v>
      </c>
    </row>
    <row r="247" spans="2:65" s="1" customFormat="1" ht="25.5" customHeight="1">
      <c r="B247" s="170"/>
      <c r="C247" s="171" t="s">
        <v>454</v>
      </c>
      <c r="D247" s="171" t="s">
        <v>134</v>
      </c>
      <c r="E247" s="172" t="s">
        <v>811</v>
      </c>
      <c r="F247" s="173" t="s">
        <v>812</v>
      </c>
      <c r="G247" s="174" t="s">
        <v>236</v>
      </c>
      <c r="H247" s="175">
        <v>117.66</v>
      </c>
      <c r="I247" s="176"/>
      <c r="J247" s="175">
        <f>ROUND(I247*H247,3)</f>
        <v>0</v>
      </c>
      <c r="K247" s="173" t="s">
        <v>138</v>
      </c>
      <c r="L247" s="40"/>
      <c r="M247" s="177" t="s">
        <v>5</v>
      </c>
      <c r="N247" s="178" t="s">
        <v>47</v>
      </c>
      <c r="O247" s="41"/>
      <c r="P247" s="179">
        <f>O247*H247</f>
        <v>0</v>
      </c>
      <c r="Q247" s="179">
        <v>0.00182</v>
      </c>
      <c r="R247" s="179">
        <f>Q247*H247</f>
        <v>0.2141412</v>
      </c>
      <c r="S247" s="179">
        <v>0</v>
      </c>
      <c r="T247" s="180">
        <f>S247*H247</f>
        <v>0</v>
      </c>
      <c r="AR247" s="23" t="s">
        <v>132</v>
      </c>
      <c r="AT247" s="23" t="s">
        <v>134</v>
      </c>
      <c r="AU247" s="23" t="s">
        <v>85</v>
      </c>
      <c r="AY247" s="23" t="s">
        <v>133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25</v>
      </c>
      <c r="BK247" s="182">
        <f>ROUND(I247*H247,3)</f>
        <v>0</v>
      </c>
      <c r="BL247" s="23" t="s">
        <v>132</v>
      </c>
      <c r="BM247" s="23" t="s">
        <v>813</v>
      </c>
    </row>
    <row r="248" spans="2:47" s="1" customFormat="1" ht="27">
      <c r="B248" s="40"/>
      <c r="D248" s="183" t="s">
        <v>141</v>
      </c>
      <c r="F248" s="184" t="s">
        <v>814</v>
      </c>
      <c r="I248" s="185"/>
      <c r="L248" s="40"/>
      <c r="M248" s="186"/>
      <c r="N248" s="41"/>
      <c r="O248" s="41"/>
      <c r="P248" s="41"/>
      <c r="Q248" s="41"/>
      <c r="R248" s="41"/>
      <c r="S248" s="41"/>
      <c r="T248" s="69"/>
      <c r="AT248" s="23" t="s">
        <v>141</v>
      </c>
      <c r="AU248" s="23" t="s">
        <v>85</v>
      </c>
    </row>
    <row r="249" spans="2:51" s="11" customFormat="1" ht="27">
      <c r="B249" s="187"/>
      <c r="D249" s="183" t="s">
        <v>147</v>
      </c>
      <c r="E249" s="188" t="s">
        <v>5</v>
      </c>
      <c r="F249" s="189" t="s">
        <v>987</v>
      </c>
      <c r="H249" s="190">
        <v>117.66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8" t="s">
        <v>147</v>
      </c>
      <c r="AU249" s="188" t="s">
        <v>85</v>
      </c>
      <c r="AV249" s="11" t="s">
        <v>85</v>
      </c>
      <c r="AW249" s="11" t="s">
        <v>40</v>
      </c>
      <c r="AX249" s="11" t="s">
        <v>76</v>
      </c>
      <c r="AY249" s="188" t="s">
        <v>133</v>
      </c>
    </row>
    <row r="250" spans="2:51" s="12" customFormat="1" ht="13.5">
      <c r="B250" s="195"/>
      <c r="D250" s="183" t="s">
        <v>147</v>
      </c>
      <c r="E250" s="196" t="s">
        <v>5</v>
      </c>
      <c r="F250" s="197" t="s">
        <v>149</v>
      </c>
      <c r="H250" s="198">
        <v>117.66</v>
      </c>
      <c r="I250" s="199"/>
      <c r="L250" s="195"/>
      <c r="M250" s="200"/>
      <c r="N250" s="201"/>
      <c r="O250" s="201"/>
      <c r="P250" s="201"/>
      <c r="Q250" s="201"/>
      <c r="R250" s="201"/>
      <c r="S250" s="201"/>
      <c r="T250" s="202"/>
      <c r="AT250" s="196" t="s">
        <v>147</v>
      </c>
      <c r="AU250" s="196" t="s">
        <v>85</v>
      </c>
      <c r="AV250" s="12" t="s">
        <v>132</v>
      </c>
      <c r="AW250" s="12" t="s">
        <v>40</v>
      </c>
      <c r="AX250" s="12" t="s">
        <v>25</v>
      </c>
      <c r="AY250" s="196" t="s">
        <v>133</v>
      </c>
    </row>
    <row r="251" spans="2:65" s="1" customFormat="1" ht="16.5" customHeight="1">
      <c r="B251" s="170"/>
      <c r="C251" s="171" t="s">
        <v>461</v>
      </c>
      <c r="D251" s="171" t="s">
        <v>134</v>
      </c>
      <c r="E251" s="172" t="s">
        <v>816</v>
      </c>
      <c r="F251" s="173" t="s">
        <v>817</v>
      </c>
      <c r="G251" s="174" t="s">
        <v>236</v>
      </c>
      <c r="H251" s="175">
        <v>117.66</v>
      </c>
      <c r="I251" s="176"/>
      <c r="J251" s="175">
        <f>ROUND(I251*H251,3)</f>
        <v>0</v>
      </c>
      <c r="K251" s="173" t="s">
        <v>138</v>
      </c>
      <c r="L251" s="40"/>
      <c r="M251" s="177" t="s">
        <v>5</v>
      </c>
      <c r="N251" s="178" t="s">
        <v>47</v>
      </c>
      <c r="O251" s="41"/>
      <c r="P251" s="179">
        <f>O251*H251</f>
        <v>0</v>
      </c>
      <c r="Q251" s="179">
        <v>4E-05</v>
      </c>
      <c r="R251" s="179">
        <f>Q251*H251</f>
        <v>0.0047064</v>
      </c>
      <c r="S251" s="179">
        <v>0</v>
      </c>
      <c r="T251" s="180">
        <f>S251*H251</f>
        <v>0</v>
      </c>
      <c r="AR251" s="23" t="s">
        <v>132</v>
      </c>
      <c r="AT251" s="23" t="s">
        <v>134</v>
      </c>
      <c r="AU251" s="23" t="s">
        <v>85</v>
      </c>
      <c r="AY251" s="23" t="s">
        <v>133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25</v>
      </c>
      <c r="BK251" s="182">
        <f>ROUND(I251*H251,3)</f>
        <v>0</v>
      </c>
      <c r="BL251" s="23" t="s">
        <v>132</v>
      </c>
      <c r="BM251" s="23" t="s">
        <v>818</v>
      </c>
    </row>
    <row r="252" spans="2:47" s="1" customFormat="1" ht="13.5">
      <c r="B252" s="40"/>
      <c r="D252" s="183" t="s">
        <v>141</v>
      </c>
      <c r="F252" s="184" t="s">
        <v>819</v>
      </c>
      <c r="I252" s="185"/>
      <c r="L252" s="40"/>
      <c r="M252" s="186"/>
      <c r="N252" s="41"/>
      <c r="O252" s="41"/>
      <c r="P252" s="41"/>
      <c r="Q252" s="41"/>
      <c r="R252" s="41"/>
      <c r="S252" s="41"/>
      <c r="T252" s="69"/>
      <c r="AT252" s="23" t="s">
        <v>141</v>
      </c>
      <c r="AU252" s="23" t="s">
        <v>85</v>
      </c>
    </row>
    <row r="253" spans="2:51" s="11" customFormat="1" ht="13.5">
      <c r="B253" s="187"/>
      <c r="D253" s="183" t="s">
        <v>147</v>
      </c>
      <c r="E253" s="188" t="s">
        <v>5</v>
      </c>
      <c r="F253" s="189" t="s">
        <v>988</v>
      </c>
      <c r="H253" s="190">
        <v>117.66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147</v>
      </c>
      <c r="AU253" s="188" t="s">
        <v>85</v>
      </c>
      <c r="AV253" s="11" t="s">
        <v>85</v>
      </c>
      <c r="AW253" s="11" t="s">
        <v>40</v>
      </c>
      <c r="AX253" s="11" t="s">
        <v>76</v>
      </c>
      <c r="AY253" s="188" t="s">
        <v>133</v>
      </c>
    </row>
    <row r="254" spans="2:51" s="12" customFormat="1" ht="13.5">
      <c r="B254" s="195"/>
      <c r="D254" s="183" t="s">
        <v>147</v>
      </c>
      <c r="E254" s="196" t="s">
        <v>5</v>
      </c>
      <c r="F254" s="197" t="s">
        <v>149</v>
      </c>
      <c r="H254" s="198">
        <v>117.66</v>
      </c>
      <c r="I254" s="199"/>
      <c r="L254" s="195"/>
      <c r="M254" s="200"/>
      <c r="N254" s="201"/>
      <c r="O254" s="201"/>
      <c r="P254" s="201"/>
      <c r="Q254" s="201"/>
      <c r="R254" s="201"/>
      <c r="S254" s="201"/>
      <c r="T254" s="202"/>
      <c r="AT254" s="196" t="s">
        <v>147</v>
      </c>
      <c r="AU254" s="196" t="s">
        <v>85</v>
      </c>
      <c r="AV254" s="12" t="s">
        <v>132</v>
      </c>
      <c r="AW254" s="12" t="s">
        <v>40</v>
      </c>
      <c r="AX254" s="12" t="s">
        <v>25</v>
      </c>
      <c r="AY254" s="196" t="s">
        <v>133</v>
      </c>
    </row>
    <row r="255" spans="2:65" s="1" customFormat="1" ht="25.5" customHeight="1">
      <c r="B255" s="170"/>
      <c r="C255" s="171" t="s">
        <v>468</v>
      </c>
      <c r="D255" s="171" t="s">
        <v>134</v>
      </c>
      <c r="E255" s="172" t="s">
        <v>821</v>
      </c>
      <c r="F255" s="173" t="s">
        <v>822</v>
      </c>
      <c r="G255" s="174" t="s">
        <v>338</v>
      </c>
      <c r="H255" s="175">
        <v>0.82</v>
      </c>
      <c r="I255" s="176"/>
      <c r="J255" s="175">
        <f>ROUND(I255*H255,3)</f>
        <v>0</v>
      </c>
      <c r="K255" s="173" t="s">
        <v>138</v>
      </c>
      <c r="L255" s="40"/>
      <c r="M255" s="177" t="s">
        <v>5</v>
      </c>
      <c r="N255" s="178" t="s">
        <v>47</v>
      </c>
      <c r="O255" s="41"/>
      <c r="P255" s="179">
        <f>O255*H255</f>
        <v>0</v>
      </c>
      <c r="Q255" s="179">
        <v>1.06056</v>
      </c>
      <c r="R255" s="179">
        <f>Q255*H255</f>
        <v>0.8696591999999999</v>
      </c>
      <c r="S255" s="179">
        <v>0</v>
      </c>
      <c r="T255" s="180">
        <f>S255*H255</f>
        <v>0</v>
      </c>
      <c r="AR255" s="23" t="s">
        <v>132</v>
      </c>
      <c r="AT255" s="23" t="s">
        <v>134</v>
      </c>
      <c r="AU255" s="23" t="s">
        <v>85</v>
      </c>
      <c r="AY255" s="23" t="s">
        <v>133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23" t="s">
        <v>25</v>
      </c>
      <c r="BK255" s="182">
        <f>ROUND(I255*H255,3)</f>
        <v>0</v>
      </c>
      <c r="BL255" s="23" t="s">
        <v>132</v>
      </c>
      <c r="BM255" s="23" t="s">
        <v>823</v>
      </c>
    </row>
    <row r="256" spans="2:47" s="1" customFormat="1" ht="27">
      <c r="B256" s="40"/>
      <c r="D256" s="183" t="s">
        <v>141</v>
      </c>
      <c r="F256" s="184" t="s">
        <v>824</v>
      </c>
      <c r="I256" s="185"/>
      <c r="L256" s="40"/>
      <c r="M256" s="186"/>
      <c r="N256" s="41"/>
      <c r="O256" s="41"/>
      <c r="P256" s="41"/>
      <c r="Q256" s="41"/>
      <c r="R256" s="41"/>
      <c r="S256" s="41"/>
      <c r="T256" s="69"/>
      <c r="AT256" s="23" t="s">
        <v>141</v>
      </c>
      <c r="AU256" s="23" t="s">
        <v>85</v>
      </c>
    </row>
    <row r="257" spans="2:51" s="11" customFormat="1" ht="13.5">
      <c r="B257" s="187"/>
      <c r="D257" s="183" t="s">
        <v>147</v>
      </c>
      <c r="E257" s="188" t="s">
        <v>5</v>
      </c>
      <c r="F257" s="189" t="s">
        <v>989</v>
      </c>
      <c r="H257" s="190">
        <v>0.82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147</v>
      </c>
      <c r="AU257" s="188" t="s">
        <v>85</v>
      </c>
      <c r="AV257" s="11" t="s">
        <v>85</v>
      </c>
      <c r="AW257" s="11" t="s">
        <v>40</v>
      </c>
      <c r="AX257" s="11" t="s">
        <v>76</v>
      </c>
      <c r="AY257" s="188" t="s">
        <v>133</v>
      </c>
    </row>
    <row r="258" spans="2:51" s="12" customFormat="1" ht="13.5">
      <c r="B258" s="195"/>
      <c r="D258" s="183" t="s">
        <v>147</v>
      </c>
      <c r="E258" s="196" t="s">
        <v>5</v>
      </c>
      <c r="F258" s="197" t="s">
        <v>149</v>
      </c>
      <c r="H258" s="198">
        <v>0.82</v>
      </c>
      <c r="I258" s="199"/>
      <c r="L258" s="195"/>
      <c r="M258" s="200"/>
      <c r="N258" s="201"/>
      <c r="O258" s="201"/>
      <c r="P258" s="201"/>
      <c r="Q258" s="201"/>
      <c r="R258" s="201"/>
      <c r="S258" s="201"/>
      <c r="T258" s="202"/>
      <c r="AT258" s="196" t="s">
        <v>147</v>
      </c>
      <c r="AU258" s="196" t="s">
        <v>85</v>
      </c>
      <c r="AV258" s="12" t="s">
        <v>132</v>
      </c>
      <c r="AW258" s="12" t="s">
        <v>40</v>
      </c>
      <c r="AX258" s="12" t="s">
        <v>25</v>
      </c>
      <c r="AY258" s="196" t="s">
        <v>133</v>
      </c>
    </row>
    <row r="259" spans="2:63" s="10" customFormat="1" ht="29.85" customHeight="1">
      <c r="B259" s="159"/>
      <c r="D259" s="160" t="s">
        <v>75</v>
      </c>
      <c r="E259" s="203" t="s">
        <v>132</v>
      </c>
      <c r="F259" s="203" t="s">
        <v>645</v>
      </c>
      <c r="I259" s="162"/>
      <c r="J259" s="204">
        <f>BK259</f>
        <v>0</v>
      </c>
      <c r="L259" s="159"/>
      <c r="M259" s="164"/>
      <c r="N259" s="165"/>
      <c r="O259" s="165"/>
      <c r="P259" s="166">
        <f>SUM(P260:P281)</f>
        <v>0</v>
      </c>
      <c r="Q259" s="165"/>
      <c r="R259" s="166">
        <f>SUM(R260:R281)</f>
        <v>174.73233600000003</v>
      </c>
      <c r="S259" s="165"/>
      <c r="T259" s="167">
        <f>SUM(T260:T281)</f>
        <v>0</v>
      </c>
      <c r="AR259" s="160" t="s">
        <v>25</v>
      </c>
      <c r="AT259" s="168" t="s">
        <v>75</v>
      </c>
      <c r="AU259" s="168" t="s">
        <v>25</v>
      </c>
      <c r="AY259" s="160" t="s">
        <v>133</v>
      </c>
      <c r="BK259" s="169">
        <f>SUM(BK260:BK281)</f>
        <v>0</v>
      </c>
    </row>
    <row r="260" spans="2:65" s="1" customFormat="1" ht="16.5" customHeight="1">
      <c r="B260" s="170"/>
      <c r="C260" s="171" t="s">
        <v>474</v>
      </c>
      <c r="D260" s="171" t="s">
        <v>134</v>
      </c>
      <c r="E260" s="172" t="s">
        <v>827</v>
      </c>
      <c r="F260" s="173" t="s">
        <v>828</v>
      </c>
      <c r="G260" s="174" t="s">
        <v>236</v>
      </c>
      <c r="H260" s="175">
        <v>94.4</v>
      </c>
      <c r="I260" s="176"/>
      <c r="J260" s="175">
        <f>ROUND(I260*H260,3)</f>
        <v>0</v>
      </c>
      <c r="K260" s="173" t="s">
        <v>138</v>
      </c>
      <c r="L260" s="40"/>
      <c r="M260" s="177" t="s">
        <v>5</v>
      </c>
      <c r="N260" s="178" t="s">
        <v>47</v>
      </c>
      <c r="O260" s="41"/>
      <c r="P260" s="179">
        <f>O260*H260</f>
        <v>0</v>
      </c>
      <c r="Q260" s="179">
        <v>0.24787</v>
      </c>
      <c r="R260" s="179">
        <f>Q260*H260</f>
        <v>23.398928</v>
      </c>
      <c r="S260" s="179">
        <v>0</v>
      </c>
      <c r="T260" s="180">
        <f>S260*H260</f>
        <v>0</v>
      </c>
      <c r="AR260" s="23" t="s">
        <v>132</v>
      </c>
      <c r="AT260" s="23" t="s">
        <v>134</v>
      </c>
      <c r="AU260" s="23" t="s">
        <v>85</v>
      </c>
      <c r="AY260" s="23" t="s">
        <v>133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23" t="s">
        <v>25</v>
      </c>
      <c r="BK260" s="182">
        <f>ROUND(I260*H260,3)</f>
        <v>0</v>
      </c>
      <c r="BL260" s="23" t="s">
        <v>132</v>
      </c>
      <c r="BM260" s="23" t="s">
        <v>829</v>
      </c>
    </row>
    <row r="261" spans="2:47" s="1" customFormat="1" ht="13.5">
      <c r="B261" s="40"/>
      <c r="D261" s="183" t="s">
        <v>141</v>
      </c>
      <c r="F261" s="184" t="s">
        <v>830</v>
      </c>
      <c r="I261" s="185"/>
      <c r="L261" s="40"/>
      <c r="M261" s="186"/>
      <c r="N261" s="41"/>
      <c r="O261" s="41"/>
      <c r="P261" s="41"/>
      <c r="Q261" s="41"/>
      <c r="R261" s="41"/>
      <c r="S261" s="41"/>
      <c r="T261" s="69"/>
      <c r="AT261" s="23" t="s">
        <v>141</v>
      </c>
      <c r="AU261" s="23" t="s">
        <v>85</v>
      </c>
    </row>
    <row r="262" spans="2:51" s="11" customFormat="1" ht="13.5">
      <c r="B262" s="187"/>
      <c r="D262" s="183" t="s">
        <v>147</v>
      </c>
      <c r="E262" s="188" t="s">
        <v>5</v>
      </c>
      <c r="F262" s="189" t="s">
        <v>990</v>
      </c>
      <c r="H262" s="190">
        <v>94.4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8" t="s">
        <v>147</v>
      </c>
      <c r="AU262" s="188" t="s">
        <v>85</v>
      </c>
      <c r="AV262" s="11" t="s">
        <v>85</v>
      </c>
      <c r="AW262" s="11" t="s">
        <v>40</v>
      </c>
      <c r="AX262" s="11" t="s">
        <v>76</v>
      </c>
      <c r="AY262" s="188" t="s">
        <v>133</v>
      </c>
    </row>
    <row r="263" spans="2:51" s="12" customFormat="1" ht="13.5">
      <c r="B263" s="195"/>
      <c r="D263" s="183" t="s">
        <v>147</v>
      </c>
      <c r="E263" s="196" t="s">
        <v>5</v>
      </c>
      <c r="F263" s="197" t="s">
        <v>149</v>
      </c>
      <c r="H263" s="198">
        <v>94.4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147</v>
      </c>
      <c r="AU263" s="196" t="s">
        <v>85</v>
      </c>
      <c r="AV263" s="12" t="s">
        <v>132</v>
      </c>
      <c r="AW263" s="12" t="s">
        <v>40</v>
      </c>
      <c r="AX263" s="12" t="s">
        <v>25</v>
      </c>
      <c r="AY263" s="196" t="s">
        <v>133</v>
      </c>
    </row>
    <row r="264" spans="2:65" s="1" customFormat="1" ht="16.5" customHeight="1">
      <c r="B264" s="170"/>
      <c r="C264" s="171" t="s">
        <v>481</v>
      </c>
      <c r="D264" s="171" t="s">
        <v>134</v>
      </c>
      <c r="E264" s="172" t="s">
        <v>833</v>
      </c>
      <c r="F264" s="173" t="s">
        <v>834</v>
      </c>
      <c r="G264" s="174" t="s">
        <v>236</v>
      </c>
      <c r="H264" s="175">
        <v>150.4</v>
      </c>
      <c r="I264" s="176"/>
      <c r="J264" s="175">
        <f>ROUND(I264*H264,3)</f>
        <v>0</v>
      </c>
      <c r="K264" s="173" t="s">
        <v>138</v>
      </c>
      <c r="L264" s="40"/>
      <c r="M264" s="177" t="s">
        <v>5</v>
      </c>
      <c r="N264" s="178" t="s">
        <v>47</v>
      </c>
      <c r="O264" s="41"/>
      <c r="P264" s="179">
        <f>O264*H264</f>
        <v>0</v>
      </c>
      <c r="Q264" s="179">
        <v>0.4</v>
      </c>
      <c r="R264" s="179">
        <f>Q264*H264</f>
        <v>60.160000000000004</v>
      </c>
      <c r="S264" s="179">
        <v>0</v>
      </c>
      <c r="T264" s="180">
        <f>S264*H264</f>
        <v>0</v>
      </c>
      <c r="AR264" s="23" t="s">
        <v>132</v>
      </c>
      <c r="AT264" s="23" t="s">
        <v>134</v>
      </c>
      <c r="AU264" s="23" t="s">
        <v>85</v>
      </c>
      <c r="AY264" s="23" t="s">
        <v>133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23" t="s">
        <v>25</v>
      </c>
      <c r="BK264" s="182">
        <f>ROUND(I264*H264,3)</f>
        <v>0</v>
      </c>
      <c r="BL264" s="23" t="s">
        <v>132</v>
      </c>
      <c r="BM264" s="23" t="s">
        <v>835</v>
      </c>
    </row>
    <row r="265" spans="2:47" s="1" customFormat="1" ht="13.5">
      <c r="B265" s="40"/>
      <c r="D265" s="183" t="s">
        <v>141</v>
      </c>
      <c r="F265" s="184" t="s">
        <v>836</v>
      </c>
      <c r="I265" s="185"/>
      <c r="L265" s="40"/>
      <c r="M265" s="186"/>
      <c r="N265" s="41"/>
      <c r="O265" s="41"/>
      <c r="P265" s="41"/>
      <c r="Q265" s="41"/>
      <c r="R265" s="41"/>
      <c r="S265" s="41"/>
      <c r="T265" s="69"/>
      <c r="AT265" s="23" t="s">
        <v>141</v>
      </c>
      <c r="AU265" s="23" t="s">
        <v>85</v>
      </c>
    </row>
    <row r="266" spans="2:51" s="13" customFormat="1" ht="13.5">
      <c r="B266" s="208"/>
      <c r="D266" s="183" t="s">
        <v>147</v>
      </c>
      <c r="E266" s="209" t="s">
        <v>5</v>
      </c>
      <c r="F266" s="210" t="s">
        <v>837</v>
      </c>
      <c r="H266" s="209" t="s">
        <v>5</v>
      </c>
      <c r="I266" s="211"/>
      <c r="L266" s="208"/>
      <c r="M266" s="212"/>
      <c r="N266" s="213"/>
      <c r="O266" s="213"/>
      <c r="P266" s="213"/>
      <c r="Q266" s="213"/>
      <c r="R266" s="213"/>
      <c r="S266" s="213"/>
      <c r="T266" s="214"/>
      <c r="AT266" s="209" t="s">
        <v>147</v>
      </c>
      <c r="AU266" s="209" t="s">
        <v>85</v>
      </c>
      <c r="AV266" s="13" t="s">
        <v>25</v>
      </c>
      <c r="AW266" s="13" t="s">
        <v>40</v>
      </c>
      <c r="AX266" s="13" t="s">
        <v>76</v>
      </c>
      <c r="AY266" s="209" t="s">
        <v>133</v>
      </c>
    </row>
    <row r="267" spans="2:51" s="11" customFormat="1" ht="13.5">
      <c r="B267" s="187"/>
      <c r="D267" s="183" t="s">
        <v>147</v>
      </c>
      <c r="E267" s="188" t="s">
        <v>5</v>
      </c>
      <c r="F267" s="189" t="s">
        <v>991</v>
      </c>
      <c r="H267" s="190">
        <v>56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147</v>
      </c>
      <c r="AU267" s="188" t="s">
        <v>85</v>
      </c>
      <c r="AV267" s="11" t="s">
        <v>85</v>
      </c>
      <c r="AW267" s="11" t="s">
        <v>40</v>
      </c>
      <c r="AX267" s="11" t="s">
        <v>76</v>
      </c>
      <c r="AY267" s="188" t="s">
        <v>133</v>
      </c>
    </row>
    <row r="268" spans="2:51" s="11" customFormat="1" ht="13.5">
      <c r="B268" s="187"/>
      <c r="D268" s="183" t="s">
        <v>147</v>
      </c>
      <c r="E268" s="188" t="s">
        <v>5</v>
      </c>
      <c r="F268" s="189" t="s">
        <v>990</v>
      </c>
      <c r="H268" s="190">
        <v>94.4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147</v>
      </c>
      <c r="AU268" s="188" t="s">
        <v>85</v>
      </c>
      <c r="AV268" s="11" t="s">
        <v>85</v>
      </c>
      <c r="AW268" s="11" t="s">
        <v>40</v>
      </c>
      <c r="AX268" s="11" t="s">
        <v>76</v>
      </c>
      <c r="AY268" s="188" t="s">
        <v>133</v>
      </c>
    </row>
    <row r="269" spans="2:51" s="12" customFormat="1" ht="13.5">
      <c r="B269" s="195"/>
      <c r="D269" s="183" t="s">
        <v>147</v>
      </c>
      <c r="E269" s="196" t="s">
        <v>5</v>
      </c>
      <c r="F269" s="197" t="s">
        <v>149</v>
      </c>
      <c r="H269" s="198">
        <v>150.4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147</v>
      </c>
      <c r="AU269" s="196" t="s">
        <v>85</v>
      </c>
      <c r="AV269" s="12" t="s">
        <v>132</v>
      </c>
      <c r="AW269" s="12" t="s">
        <v>40</v>
      </c>
      <c r="AX269" s="12" t="s">
        <v>25</v>
      </c>
      <c r="AY269" s="196" t="s">
        <v>133</v>
      </c>
    </row>
    <row r="270" spans="2:65" s="1" customFormat="1" ht="16.5" customHeight="1">
      <c r="B270" s="170"/>
      <c r="C270" s="171" t="s">
        <v>487</v>
      </c>
      <c r="D270" s="171" t="s">
        <v>134</v>
      </c>
      <c r="E270" s="172" t="s">
        <v>840</v>
      </c>
      <c r="F270" s="173" t="s">
        <v>841</v>
      </c>
      <c r="G270" s="174" t="s">
        <v>431</v>
      </c>
      <c r="H270" s="175">
        <v>19.2</v>
      </c>
      <c r="I270" s="176"/>
      <c r="J270" s="175">
        <f>ROUND(I270*H270,3)</f>
        <v>0</v>
      </c>
      <c r="K270" s="173" t="s">
        <v>138</v>
      </c>
      <c r="L270" s="40"/>
      <c r="M270" s="177" t="s">
        <v>5</v>
      </c>
      <c r="N270" s="178" t="s">
        <v>47</v>
      </c>
      <c r="O270" s="41"/>
      <c r="P270" s="179">
        <f>O270*H270</f>
        <v>0</v>
      </c>
      <c r="Q270" s="179">
        <v>0.11505</v>
      </c>
      <c r="R270" s="179">
        <f>Q270*H270</f>
        <v>2.20896</v>
      </c>
      <c r="S270" s="179">
        <v>0</v>
      </c>
      <c r="T270" s="180">
        <f>S270*H270</f>
        <v>0</v>
      </c>
      <c r="AR270" s="23" t="s">
        <v>132</v>
      </c>
      <c r="AT270" s="23" t="s">
        <v>134</v>
      </c>
      <c r="AU270" s="23" t="s">
        <v>85</v>
      </c>
      <c r="AY270" s="23" t="s">
        <v>133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25</v>
      </c>
      <c r="BK270" s="182">
        <f>ROUND(I270*H270,3)</f>
        <v>0</v>
      </c>
      <c r="BL270" s="23" t="s">
        <v>132</v>
      </c>
      <c r="BM270" s="23" t="s">
        <v>842</v>
      </c>
    </row>
    <row r="271" spans="2:47" s="1" customFormat="1" ht="27">
      <c r="B271" s="40"/>
      <c r="D271" s="183" t="s">
        <v>141</v>
      </c>
      <c r="F271" s="184" t="s">
        <v>843</v>
      </c>
      <c r="I271" s="185"/>
      <c r="L271" s="40"/>
      <c r="M271" s="186"/>
      <c r="N271" s="41"/>
      <c r="O271" s="41"/>
      <c r="P271" s="41"/>
      <c r="Q271" s="41"/>
      <c r="R271" s="41"/>
      <c r="S271" s="41"/>
      <c r="T271" s="69"/>
      <c r="AT271" s="23" t="s">
        <v>141</v>
      </c>
      <c r="AU271" s="23" t="s">
        <v>85</v>
      </c>
    </row>
    <row r="272" spans="2:51" s="11" customFormat="1" ht="13.5">
      <c r="B272" s="187"/>
      <c r="D272" s="183" t="s">
        <v>147</v>
      </c>
      <c r="E272" s="188" t="s">
        <v>5</v>
      </c>
      <c r="F272" s="189" t="s">
        <v>992</v>
      </c>
      <c r="H272" s="190">
        <v>19.2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8" t="s">
        <v>147</v>
      </c>
      <c r="AU272" s="188" t="s">
        <v>85</v>
      </c>
      <c r="AV272" s="11" t="s">
        <v>85</v>
      </c>
      <c r="AW272" s="11" t="s">
        <v>40</v>
      </c>
      <c r="AX272" s="11" t="s">
        <v>76</v>
      </c>
      <c r="AY272" s="188" t="s">
        <v>133</v>
      </c>
    </row>
    <row r="273" spans="2:51" s="12" customFormat="1" ht="13.5">
      <c r="B273" s="195"/>
      <c r="D273" s="183" t="s">
        <v>147</v>
      </c>
      <c r="E273" s="196" t="s">
        <v>5</v>
      </c>
      <c r="F273" s="197" t="s">
        <v>149</v>
      </c>
      <c r="H273" s="198">
        <v>19.2</v>
      </c>
      <c r="I273" s="199"/>
      <c r="L273" s="195"/>
      <c r="M273" s="200"/>
      <c r="N273" s="201"/>
      <c r="O273" s="201"/>
      <c r="P273" s="201"/>
      <c r="Q273" s="201"/>
      <c r="R273" s="201"/>
      <c r="S273" s="201"/>
      <c r="T273" s="202"/>
      <c r="AT273" s="196" t="s">
        <v>147</v>
      </c>
      <c r="AU273" s="196" t="s">
        <v>85</v>
      </c>
      <c r="AV273" s="12" t="s">
        <v>132</v>
      </c>
      <c r="AW273" s="12" t="s">
        <v>40</v>
      </c>
      <c r="AX273" s="12" t="s">
        <v>25</v>
      </c>
      <c r="AY273" s="196" t="s">
        <v>133</v>
      </c>
    </row>
    <row r="274" spans="2:65" s="1" customFormat="1" ht="25.5" customHeight="1">
      <c r="B274" s="170"/>
      <c r="C274" s="171" t="s">
        <v>493</v>
      </c>
      <c r="D274" s="171" t="s">
        <v>134</v>
      </c>
      <c r="E274" s="172" t="s">
        <v>846</v>
      </c>
      <c r="F274" s="173" t="s">
        <v>847</v>
      </c>
      <c r="G274" s="174" t="s">
        <v>236</v>
      </c>
      <c r="H274" s="175">
        <v>94.4</v>
      </c>
      <c r="I274" s="176"/>
      <c r="J274" s="175">
        <f>ROUND(I274*H274,3)</f>
        <v>0</v>
      </c>
      <c r="K274" s="173" t="s">
        <v>5</v>
      </c>
      <c r="L274" s="40"/>
      <c r="M274" s="177" t="s">
        <v>5</v>
      </c>
      <c r="N274" s="178" t="s">
        <v>47</v>
      </c>
      <c r="O274" s="41"/>
      <c r="P274" s="179">
        <f>O274*H274</f>
        <v>0</v>
      </c>
      <c r="Q274" s="179">
        <v>0.40242</v>
      </c>
      <c r="R274" s="179">
        <f>Q274*H274</f>
        <v>37.988448000000005</v>
      </c>
      <c r="S274" s="179">
        <v>0</v>
      </c>
      <c r="T274" s="180">
        <f>S274*H274</f>
        <v>0</v>
      </c>
      <c r="AR274" s="23" t="s">
        <v>132</v>
      </c>
      <c r="AT274" s="23" t="s">
        <v>134</v>
      </c>
      <c r="AU274" s="23" t="s">
        <v>85</v>
      </c>
      <c r="AY274" s="23" t="s">
        <v>133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25</v>
      </c>
      <c r="BK274" s="182">
        <f>ROUND(I274*H274,3)</f>
        <v>0</v>
      </c>
      <c r="BL274" s="23" t="s">
        <v>132</v>
      </c>
      <c r="BM274" s="23" t="s">
        <v>848</v>
      </c>
    </row>
    <row r="275" spans="2:47" s="1" customFormat="1" ht="27">
      <c r="B275" s="40"/>
      <c r="D275" s="183" t="s">
        <v>141</v>
      </c>
      <c r="F275" s="184" t="s">
        <v>849</v>
      </c>
      <c r="I275" s="185"/>
      <c r="L275" s="40"/>
      <c r="M275" s="186"/>
      <c r="N275" s="41"/>
      <c r="O275" s="41"/>
      <c r="P275" s="41"/>
      <c r="Q275" s="41"/>
      <c r="R275" s="41"/>
      <c r="S275" s="41"/>
      <c r="T275" s="69"/>
      <c r="AT275" s="23" t="s">
        <v>141</v>
      </c>
      <c r="AU275" s="23" t="s">
        <v>85</v>
      </c>
    </row>
    <row r="276" spans="2:51" s="11" customFormat="1" ht="13.5">
      <c r="B276" s="187"/>
      <c r="D276" s="183" t="s">
        <v>147</v>
      </c>
      <c r="E276" s="188" t="s">
        <v>5</v>
      </c>
      <c r="F276" s="189" t="s">
        <v>990</v>
      </c>
      <c r="H276" s="190">
        <v>94.4</v>
      </c>
      <c r="I276" s="191"/>
      <c r="L276" s="187"/>
      <c r="M276" s="192"/>
      <c r="N276" s="193"/>
      <c r="O276" s="193"/>
      <c r="P276" s="193"/>
      <c r="Q276" s="193"/>
      <c r="R276" s="193"/>
      <c r="S276" s="193"/>
      <c r="T276" s="194"/>
      <c r="AT276" s="188" t="s">
        <v>147</v>
      </c>
      <c r="AU276" s="188" t="s">
        <v>85</v>
      </c>
      <c r="AV276" s="11" t="s">
        <v>85</v>
      </c>
      <c r="AW276" s="11" t="s">
        <v>40</v>
      </c>
      <c r="AX276" s="11" t="s">
        <v>76</v>
      </c>
      <c r="AY276" s="188" t="s">
        <v>133</v>
      </c>
    </row>
    <row r="277" spans="2:51" s="12" customFormat="1" ht="13.5">
      <c r="B277" s="195"/>
      <c r="D277" s="183" t="s">
        <v>147</v>
      </c>
      <c r="E277" s="196" t="s">
        <v>5</v>
      </c>
      <c r="F277" s="197" t="s">
        <v>149</v>
      </c>
      <c r="H277" s="198">
        <v>94.4</v>
      </c>
      <c r="I277" s="199"/>
      <c r="L277" s="195"/>
      <c r="M277" s="200"/>
      <c r="N277" s="201"/>
      <c r="O277" s="201"/>
      <c r="P277" s="201"/>
      <c r="Q277" s="201"/>
      <c r="R277" s="201"/>
      <c r="S277" s="201"/>
      <c r="T277" s="202"/>
      <c r="AT277" s="196" t="s">
        <v>147</v>
      </c>
      <c r="AU277" s="196" t="s">
        <v>85</v>
      </c>
      <c r="AV277" s="12" t="s">
        <v>132</v>
      </c>
      <c r="AW277" s="12" t="s">
        <v>40</v>
      </c>
      <c r="AX277" s="12" t="s">
        <v>25</v>
      </c>
      <c r="AY277" s="196" t="s">
        <v>133</v>
      </c>
    </row>
    <row r="278" spans="2:65" s="1" customFormat="1" ht="16.5" customHeight="1">
      <c r="B278" s="170"/>
      <c r="C278" s="215" t="s">
        <v>498</v>
      </c>
      <c r="D278" s="215" t="s">
        <v>264</v>
      </c>
      <c r="E278" s="216" t="s">
        <v>851</v>
      </c>
      <c r="F278" s="217" t="s">
        <v>852</v>
      </c>
      <c r="G278" s="218" t="s">
        <v>338</v>
      </c>
      <c r="H278" s="219">
        <v>50.976</v>
      </c>
      <c r="I278" s="220"/>
      <c r="J278" s="219">
        <f>ROUND(I278*H278,3)</f>
        <v>0</v>
      </c>
      <c r="K278" s="217" t="s">
        <v>138</v>
      </c>
      <c r="L278" s="221"/>
      <c r="M278" s="222" t="s">
        <v>5</v>
      </c>
      <c r="N278" s="223" t="s">
        <v>47</v>
      </c>
      <c r="O278" s="41"/>
      <c r="P278" s="179">
        <f>O278*H278</f>
        <v>0</v>
      </c>
      <c r="Q278" s="179">
        <v>1</v>
      </c>
      <c r="R278" s="179">
        <f>Q278*H278</f>
        <v>50.976</v>
      </c>
      <c r="S278" s="179">
        <v>0</v>
      </c>
      <c r="T278" s="180">
        <f>S278*H278</f>
        <v>0</v>
      </c>
      <c r="AR278" s="23" t="s">
        <v>176</v>
      </c>
      <c r="AT278" s="23" t="s">
        <v>264</v>
      </c>
      <c r="AU278" s="23" t="s">
        <v>85</v>
      </c>
      <c r="AY278" s="23" t="s">
        <v>133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3" t="s">
        <v>25</v>
      </c>
      <c r="BK278" s="182">
        <f>ROUND(I278*H278,3)</f>
        <v>0</v>
      </c>
      <c r="BL278" s="23" t="s">
        <v>132</v>
      </c>
      <c r="BM278" s="23" t="s">
        <v>853</v>
      </c>
    </row>
    <row r="279" spans="2:47" s="1" customFormat="1" ht="13.5">
      <c r="B279" s="40"/>
      <c r="D279" s="183" t="s">
        <v>141</v>
      </c>
      <c r="F279" s="184" t="s">
        <v>852</v>
      </c>
      <c r="I279" s="185"/>
      <c r="L279" s="40"/>
      <c r="M279" s="186"/>
      <c r="N279" s="41"/>
      <c r="O279" s="41"/>
      <c r="P279" s="41"/>
      <c r="Q279" s="41"/>
      <c r="R279" s="41"/>
      <c r="S279" s="41"/>
      <c r="T279" s="69"/>
      <c r="AT279" s="23" t="s">
        <v>141</v>
      </c>
      <c r="AU279" s="23" t="s">
        <v>85</v>
      </c>
    </row>
    <row r="280" spans="2:51" s="11" customFormat="1" ht="13.5">
      <c r="B280" s="187"/>
      <c r="D280" s="183" t="s">
        <v>147</v>
      </c>
      <c r="E280" s="188" t="s">
        <v>5</v>
      </c>
      <c r="F280" s="189" t="s">
        <v>993</v>
      </c>
      <c r="H280" s="190">
        <v>50.976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147</v>
      </c>
      <c r="AU280" s="188" t="s">
        <v>85</v>
      </c>
      <c r="AV280" s="11" t="s">
        <v>85</v>
      </c>
      <c r="AW280" s="11" t="s">
        <v>40</v>
      </c>
      <c r="AX280" s="11" t="s">
        <v>76</v>
      </c>
      <c r="AY280" s="188" t="s">
        <v>133</v>
      </c>
    </row>
    <row r="281" spans="2:51" s="12" customFormat="1" ht="13.5">
      <c r="B281" s="195"/>
      <c r="D281" s="183" t="s">
        <v>147</v>
      </c>
      <c r="E281" s="196" t="s">
        <v>5</v>
      </c>
      <c r="F281" s="197" t="s">
        <v>149</v>
      </c>
      <c r="H281" s="198">
        <v>50.976</v>
      </c>
      <c r="I281" s="199"/>
      <c r="L281" s="195"/>
      <c r="M281" s="200"/>
      <c r="N281" s="201"/>
      <c r="O281" s="201"/>
      <c r="P281" s="201"/>
      <c r="Q281" s="201"/>
      <c r="R281" s="201"/>
      <c r="S281" s="201"/>
      <c r="T281" s="202"/>
      <c r="AT281" s="196" t="s">
        <v>147</v>
      </c>
      <c r="AU281" s="196" t="s">
        <v>85</v>
      </c>
      <c r="AV281" s="12" t="s">
        <v>132</v>
      </c>
      <c r="AW281" s="12" t="s">
        <v>40</v>
      </c>
      <c r="AX281" s="12" t="s">
        <v>25</v>
      </c>
      <c r="AY281" s="196" t="s">
        <v>133</v>
      </c>
    </row>
    <row r="282" spans="2:63" s="10" customFormat="1" ht="29.85" customHeight="1">
      <c r="B282" s="159"/>
      <c r="D282" s="160" t="s">
        <v>75</v>
      </c>
      <c r="E282" s="203" t="s">
        <v>166</v>
      </c>
      <c r="F282" s="203" t="s">
        <v>861</v>
      </c>
      <c r="I282" s="162"/>
      <c r="J282" s="204">
        <f>BK282</f>
        <v>0</v>
      </c>
      <c r="L282" s="159"/>
      <c r="M282" s="164"/>
      <c r="N282" s="165"/>
      <c r="O282" s="165"/>
      <c r="P282" s="166">
        <f>SUM(P283:P290)</f>
        <v>0</v>
      </c>
      <c r="Q282" s="165"/>
      <c r="R282" s="166">
        <f>SUM(R283:R290)</f>
        <v>0.0835692</v>
      </c>
      <c r="S282" s="165"/>
      <c r="T282" s="167">
        <f>SUM(T283:T290)</f>
        <v>0</v>
      </c>
      <c r="AR282" s="160" t="s">
        <v>25</v>
      </c>
      <c r="AT282" s="168" t="s">
        <v>75</v>
      </c>
      <c r="AU282" s="168" t="s">
        <v>25</v>
      </c>
      <c r="AY282" s="160" t="s">
        <v>133</v>
      </c>
      <c r="BK282" s="169">
        <f>SUM(BK283:BK290)</f>
        <v>0</v>
      </c>
    </row>
    <row r="283" spans="2:65" s="1" customFormat="1" ht="16.5" customHeight="1">
      <c r="B283" s="170"/>
      <c r="C283" s="171" t="s">
        <v>504</v>
      </c>
      <c r="D283" s="171" t="s">
        <v>134</v>
      </c>
      <c r="E283" s="172" t="s">
        <v>863</v>
      </c>
      <c r="F283" s="173" t="s">
        <v>864</v>
      </c>
      <c r="G283" s="174" t="s">
        <v>236</v>
      </c>
      <c r="H283" s="175">
        <v>27.3</v>
      </c>
      <c r="I283" s="176"/>
      <c r="J283" s="175">
        <f>ROUND(I283*H283,3)</f>
        <v>0</v>
      </c>
      <c r="K283" s="173" t="s">
        <v>138</v>
      </c>
      <c r="L283" s="40"/>
      <c r="M283" s="177" t="s">
        <v>5</v>
      </c>
      <c r="N283" s="178" t="s">
        <v>47</v>
      </c>
      <c r="O283" s="41"/>
      <c r="P283" s="179">
        <f>O283*H283</f>
        <v>0</v>
      </c>
      <c r="Q283" s="179">
        <v>0.00082</v>
      </c>
      <c r="R283" s="179">
        <f>Q283*H283</f>
        <v>0.022386</v>
      </c>
      <c r="S283" s="179">
        <v>0</v>
      </c>
      <c r="T283" s="180">
        <f>S283*H283</f>
        <v>0</v>
      </c>
      <c r="AR283" s="23" t="s">
        <v>132</v>
      </c>
      <c r="AT283" s="23" t="s">
        <v>134</v>
      </c>
      <c r="AU283" s="23" t="s">
        <v>85</v>
      </c>
      <c r="AY283" s="23" t="s">
        <v>133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25</v>
      </c>
      <c r="BK283" s="182">
        <f>ROUND(I283*H283,3)</f>
        <v>0</v>
      </c>
      <c r="BL283" s="23" t="s">
        <v>132</v>
      </c>
      <c r="BM283" s="23" t="s">
        <v>865</v>
      </c>
    </row>
    <row r="284" spans="2:47" s="1" customFormat="1" ht="13.5">
      <c r="B284" s="40"/>
      <c r="D284" s="183" t="s">
        <v>141</v>
      </c>
      <c r="F284" s="184" t="s">
        <v>866</v>
      </c>
      <c r="I284" s="185"/>
      <c r="L284" s="40"/>
      <c r="M284" s="186"/>
      <c r="N284" s="41"/>
      <c r="O284" s="41"/>
      <c r="P284" s="41"/>
      <c r="Q284" s="41"/>
      <c r="R284" s="41"/>
      <c r="S284" s="41"/>
      <c r="T284" s="69"/>
      <c r="AT284" s="23" t="s">
        <v>141</v>
      </c>
      <c r="AU284" s="23" t="s">
        <v>85</v>
      </c>
    </row>
    <row r="285" spans="2:51" s="11" customFormat="1" ht="13.5">
      <c r="B285" s="187"/>
      <c r="D285" s="183" t="s">
        <v>147</v>
      </c>
      <c r="E285" s="188" t="s">
        <v>5</v>
      </c>
      <c r="F285" s="189" t="s">
        <v>994</v>
      </c>
      <c r="H285" s="190">
        <v>27.3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147</v>
      </c>
      <c r="AU285" s="188" t="s">
        <v>85</v>
      </c>
      <c r="AV285" s="11" t="s">
        <v>85</v>
      </c>
      <c r="AW285" s="11" t="s">
        <v>40</v>
      </c>
      <c r="AX285" s="11" t="s">
        <v>76</v>
      </c>
      <c r="AY285" s="188" t="s">
        <v>133</v>
      </c>
    </row>
    <row r="286" spans="2:51" s="12" customFormat="1" ht="13.5">
      <c r="B286" s="195"/>
      <c r="D286" s="183" t="s">
        <v>147</v>
      </c>
      <c r="E286" s="196" t="s">
        <v>5</v>
      </c>
      <c r="F286" s="197" t="s">
        <v>149</v>
      </c>
      <c r="H286" s="198">
        <v>27.3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147</v>
      </c>
      <c r="AU286" s="196" t="s">
        <v>85</v>
      </c>
      <c r="AV286" s="12" t="s">
        <v>132</v>
      </c>
      <c r="AW286" s="12" t="s">
        <v>40</v>
      </c>
      <c r="AX286" s="12" t="s">
        <v>25</v>
      </c>
      <c r="AY286" s="196" t="s">
        <v>133</v>
      </c>
    </row>
    <row r="287" spans="2:65" s="1" customFormat="1" ht="16.5" customHeight="1">
      <c r="B287" s="170"/>
      <c r="C287" s="171" t="s">
        <v>510</v>
      </c>
      <c r="D287" s="171" t="s">
        <v>134</v>
      </c>
      <c r="E287" s="172" t="s">
        <v>869</v>
      </c>
      <c r="F287" s="173" t="s">
        <v>870</v>
      </c>
      <c r="G287" s="174" t="s">
        <v>236</v>
      </c>
      <c r="H287" s="175">
        <v>117.66</v>
      </c>
      <c r="I287" s="176"/>
      <c r="J287" s="175">
        <f>ROUND(I287*H287,3)</f>
        <v>0</v>
      </c>
      <c r="K287" s="173" t="s">
        <v>138</v>
      </c>
      <c r="L287" s="40"/>
      <c r="M287" s="177" t="s">
        <v>5</v>
      </c>
      <c r="N287" s="178" t="s">
        <v>47</v>
      </c>
      <c r="O287" s="41"/>
      <c r="P287" s="179">
        <f>O287*H287</f>
        <v>0</v>
      </c>
      <c r="Q287" s="179">
        <v>0.00052</v>
      </c>
      <c r="R287" s="179">
        <f>Q287*H287</f>
        <v>0.06118319999999999</v>
      </c>
      <c r="S287" s="179">
        <v>0</v>
      </c>
      <c r="T287" s="180">
        <f>S287*H287</f>
        <v>0</v>
      </c>
      <c r="AR287" s="23" t="s">
        <v>132</v>
      </c>
      <c r="AT287" s="23" t="s">
        <v>134</v>
      </c>
      <c r="AU287" s="23" t="s">
        <v>85</v>
      </c>
      <c r="AY287" s="23" t="s">
        <v>133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25</v>
      </c>
      <c r="BK287" s="182">
        <f>ROUND(I287*H287,3)</f>
        <v>0</v>
      </c>
      <c r="BL287" s="23" t="s">
        <v>132</v>
      </c>
      <c r="BM287" s="23" t="s">
        <v>871</v>
      </c>
    </row>
    <row r="288" spans="2:47" s="1" customFormat="1" ht="27">
      <c r="B288" s="40"/>
      <c r="D288" s="183" t="s">
        <v>141</v>
      </c>
      <c r="F288" s="184" t="s">
        <v>872</v>
      </c>
      <c r="I288" s="185"/>
      <c r="L288" s="40"/>
      <c r="M288" s="186"/>
      <c r="N288" s="41"/>
      <c r="O288" s="41"/>
      <c r="P288" s="41"/>
      <c r="Q288" s="41"/>
      <c r="R288" s="41"/>
      <c r="S288" s="41"/>
      <c r="T288" s="69"/>
      <c r="AT288" s="23" t="s">
        <v>141</v>
      </c>
      <c r="AU288" s="23" t="s">
        <v>85</v>
      </c>
    </row>
    <row r="289" spans="2:51" s="11" customFormat="1" ht="13.5">
      <c r="B289" s="187"/>
      <c r="D289" s="183" t="s">
        <v>147</v>
      </c>
      <c r="E289" s="188" t="s">
        <v>5</v>
      </c>
      <c r="F289" s="189" t="s">
        <v>995</v>
      </c>
      <c r="H289" s="190">
        <v>117.66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8" t="s">
        <v>147</v>
      </c>
      <c r="AU289" s="188" t="s">
        <v>85</v>
      </c>
      <c r="AV289" s="11" t="s">
        <v>85</v>
      </c>
      <c r="AW289" s="11" t="s">
        <v>40</v>
      </c>
      <c r="AX289" s="11" t="s">
        <v>76</v>
      </c>
      <c r="AY289" s="188" t="s">
        <v>133</v>
      </c>
    </row>
    <row r="290" spans="2:51" s="12" customFormat="1" ht="13.5">
      <c r="B290" s="195"/>
      <c r="D290" s="183" t="s">
        <v>147</v>
      </c>
      <c r="E290" s="196" t="s">
        <v>5</v>
      </c>
      <c r="F290" s="197" t="s">
        <v>149</v>
      </c>
      <c r="H290" s="198">
        <v>117.66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147</v>
      </c>
      <c r="AU290" s="196" t="s">
        <v>85</v>
      </c>
      <c r="AV290" s="12" t="s">
        <v>132</v>
      </c>
      <c r="AW290" s="12" t="s">
        <v>40</v>
      </c>
      <c r="AX290" s="12" t="s">
        <v>25</v>
      </c>
      <c r="AY290" s="196" t="s">
        <v>133</v>
      </c>
    </row>
    <row r="291" spans="2:63" s="10" customFormat="1" ht="29.85" customHeight="1">
      <c r="B291" s="159"/>
      <c r="D291" s="160" t="s">
        <v>75</v>
      </c>
      <c r="E291" s="203" t="s">
        <v>181</v>
      </c>
      <c r="F291" s="203" t="s">
        <v>522</v>
      </c>
      <c r="I291" s="162"/>
      <c r="J291" s="204">
        <f>BK291</f>
        <v>0</v>
      </c>
      <c r="L291" s="159"/>
      <c r="M291" s="164"/>
      <c r="N291" s="165"/>
      <c r="O291" s="165"/>
      <c r="P291" s="166">
        <f>SUM(P292:P323)</f>
        <v>0</v>
      </c>
      <c r="Q291" s="165"/>
      <c r="R291" s="166">
        <f>SUM(R292:R323)</f>
        <v>140.1036168</v>
      </c>
      <c r="S291" s="165"/>
      <c r="T291" s="167">
        <f>SUM(T292:T323)</f>
        <v>16.497000000000003</v>
      </c>
      <c r="AR291" s="160" t="s">
        <v>25</v>
      </c>
      <c r="AT291" s="168" t="s">
        <v>75</v>
      </c>
      <c r="AU291" s="168" t="s">
        <v>25</v>
      </c>
      <c r="AY291" s="160" t="s">
        <v>133</v>
      </c>
      <c r="BK291" s="169">
        <f>SUM(BK292:BK323)</f>
        <v>0</v>
      </c>
    </row>
    <row r="292" spans="2:65" s="1" customFormat="1" ht="25.5" customHeight="1">
      <c r="B292" s="170"/>
      <c r="C292" s="171" t="s">
        <v>516</v>
      </c>
      <c r="D292" s="171" t="s">
        <v>134</v>
      </c>
      <c r="E292" s="172" t="s">
        <v>665</v>
      </c>
      <c r="F292" s="173" t="s">
        <v>666</v>
      </c>
      <c r="G292" s="174" t="s">
        <v>431</v>
      </c>
      <c r="H292" s="175">
        <v>75</v>
      </c>
      <c r="I292" s="176"/>
      <c r="J292" s="175">
        <f>ROUND(I292*H292,3)</f>
        <v>0</v>
      </c>
      <c r="K292" s="173" t="s">
        <v>5</v>
      </c>
      <c r="L292" s="40"/>
      <c r="M292" s="177" t="s">
        <v>5</v>
      </c>
      <c r="N292" s="178" t="s">
        <v>47</v>
      </c>
      <c r="O292" s="41"/>
      <c r="P292" s="179">
        <f>O292*H292</f>
        <v>0</v>
      </c>
      <c r="Q292" s="179">
        <v>0</v>
      </c>
      <c r="R292" s="179">
        <f>Q292*H292</f>
        <v>0</v>
      </c>
      <c r="S292" s="179">
        <v>0</v>
      </c>
      <c r="T292" s="180">
        <f>S292*H292</f>
        <v>0</v>
      </c>
      <c r="AR292" s="23" t="s">
        <v>132</v>
      </c>
      <c r="AT292" s="23" t="s">
        <v>134</v>
      </c>
      <c r="AU292" s="23" t="s">
        <v>85</v>
      </c>
      <c r="AY292" s="23" t="s">
        <v>133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25</v>
      </c>
      <c r="BK292" s="182">
        <f>ROUND(I292*H292,3)</f>
        <v>0</v>
      </c>
      <c r="BL292" s="23" t="s">
        <v>132</v>
      </c>
      <c r="BM292" s="23" t="s">
        <v>996</v>
      </c>
    </row>
    <row r="293" spans="2:47" s="1" customFormat="1" ht="13.5">
      <c r="B293" s="40"/>
      <c r="D293" s="183" t="s">
        <v>141</v>
      </c>
      <c r="F293" s="184" t="s">
        <v>668</v>
      </c>
      <c r="I293" s="185"/>
      <c r="L293" s="40"/>
      <c r="M293" s="186"/>
      <c r="N293" s="41"/>
      <c r="O293" s="41"/>
      <c r="P293" s="41"/>
      <c r="Q293" s="41"/>
      <c r="R293" s="41"/>
      <c r="S293" s="41"/>
      <c r="T293" s="69"/>
      <c r="AT293" s="23" t="s">
        <v>141</v>
      </c>
      <c r="AU293" s="23" t="s">
        <v>85</v>
      </c>
    </row>
    <row r="294" spans="2:51" s="11" customFormat="1" ht="13.5">
      <c r="B294" s="187"/>
      <c r="D294" s="183" t="s">
        <v>147</v>
      </c>
      <c r="E294" s="188" t="s">
        <v>5</v>
      </c>
      <c r="F294" s="189" t="s">
        <v>997</v>
      </c>
      <c r="H294" s="190">
        <v>75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147</v>
      </c>
      <c r="AU294" s="188" t="s">
        <v>85</v>
      </c>
      <c r="AV294" s="11" t="s">
        <v>85</v>
      </c>
      <c r="AW294" s="11" t="s">
        <v>40</v>
      </c>
      <c r="AX294" s="11" t="s">
        <v>76</v>
      </c>
      <c r="AY294" s="188" t="s">
        <v>133</v>
      </c>
    </row>
    <row r="295" spans="2:51" s="12" customFormat="1" ht="13.5">
      <c r="B295" s="195"/>
      <c r="D295" s="183" t="s">
        <v>147</v>
      </c>
      <c r="E295" s="196" t="s">
        <v>5</v>
      </c>
      <c r="F295" s="197" t="s">
        <v>149</v>
      </c>
      <c r="H295" s="198">
        <v>75</v>
      </c>
      <c r="I295" s="199"/>
      <c r="L295" s="195"/>
      <c r="M295" s="200"/>
      <c r="N295" s="201"/>
      <c r="O295" s="201"/>
      <c r="P295" s="201"/>
      <c r="Q295" s="201"/>
      <c r="R295" s="201"/>
      <c r="S295" s="201"/>
      <c r="T295" s="202"/>
      <c r="AT295" s="196" t="s">
        <v>147</v>
      </c>
      <c r="AU295" s="196" t="s">
        <v>85</v>
      </c>
      <c r="AV295" s="12" t="s">
        <v>132</v>
      </c>
      <c r="AW295" s="12" t="s">
        <v>40</v>
      </c>
      <c r="AX295" s="12" t="s">
        <v>25</v>
      </c>
      <c r="AY295" s="196" t="s">
        <v>133</v>
      </c>
    </row>
    <row r="296" spans="2:65" s="1" customFormat="1" ht="25.5" customHeight="1">
      <c r="B296" s="170"/>
      <c r="C296" s="171" t="s">
        <v>523</v>
      </c>
      <c r="D296" s="171" t="s">
        <v>134</v>
      </c>
      <c r="E296" s="172" t="s">
        <v>998</v>
      </c>
      <c r="F296" s="173" t="s">
        <v>999</v>
      </c>
      <c r="G296" s="174" t="s">
        <v>247</v>
      </c>
      <c r="H296" s="175">
        <v>8</v>
      </c>
      <c r="I296" s="176"/>
      <c r="J296" s="175">
        <f>ROUND(I296*H296,3)</f>
        <v>0</v>
      </c>
      <c r="K296" s="173" t="s">
        <v>5</v>
      </c>
      <c r="L296" s="40"/>
      <c r="M296" s="177" t="s">
        <v>5</v>
      </c>
      <c r="N296" s="178" t="s">
        <v>47</v>
      </c>
      <c r="O296" s="41"/>
      <c r="P296" s="179">
        <f>O296*H296</f>
        <v>0</v>
      </c>
      <c r="Q296" s="179">
        <v>2.28955</v>
      </c>
      <c r="R296" s="179">
        <f>Q296*H296</f>
        <v>18.3164</v>
      </c>
      <c r="S296" s="179">
        <v>0</v>
      </c>
      <c r="T296" s="180">
        <f>S296*H296</f>
        <v>0</v>
      </c>
      <c r="AR296" s="23" t="s">
        <v>132</v>
      </c>
      <c r="AT296" s="23" t="s">
        <v>134</v>
      </c>
      <c r="AU296" s="23" t="s">
        <v>85</v>
      </c>
      <c r="AY296" s="23" t="s">
        <v>133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25</v>
      </c>
      <c r="BK296" s="182">
        <f>ROUND(I296*H296,3)</f>
        <v>0</v>
      </c>
      <c r="BL296" s="23" t="s">
        <v>132</v>
      </c>
      <c r="BM296" s="23" t="s">
        <v>1000</v>
      </c>
    </row>
    <row r="297" spans="2:47" s="1" customFormat="1" ht="13.5">
      <c r="B297" s="40"/>
      <c r="D297" s="183" t="s">
        <v>141</v>
      </c>
      <c r="F297" s="184" t="s">
        <v>1001</v>
      </c>
      <c r="I297" s="185"/>
      <c r="L297" s="40"/>
      <c r="M297" s="186"/>
      <c r="N297" s="41"/>
      <c r="O297" s="41"/>
      <c r="P297" s="41"/>
      <c r="Q297" s="41"/>
      <c r="R297" s="41"/>
      <c r="S297" s="41"/>
      <c r="T297" s="69"/>
      <c r="AT297" s="23" t="s">
        <v>141</v>
      </c>
      <c r="AU297" s="23" t="s">
        <v>85</v>
      </c>
    </row>
    <row r="298" spans="2:51" s="11" customFormat="1" ht="13.5">
      <c r="B298" s="187"/>
      <c r="D298" s="183" t="s">
        <v>147</v>
      </c>
      <c r="E298" s="188" t="s">
        <v>5</v>
      </c>
      <c r="F298" s="189" t="s">
        <v>1002</v>
      </c>
      <c r="H298" s="190">
        <v>8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147</v>
      </c>
      <c r="AU298" s="188" t="s">
        <v>85</v>
      </c>
      <c r="AV298" s="11" t="s">
        <v>85</v>
      </c>
      <c r="AW298" s="11" t="s">
        <v>40</v>
      </c>
      <c r="AX298" s="11" t="s">
        <v>76</v>
      </c>
      <c r="AY298" s="188" t="s">
        <v>133</v>
      </c>
    </row>
    <row r="299" spans="2:51" s="12" customFormat="1" ht="13.5">
      <c r="B299" s="195"/>
      <c r="D299" s="183" t="s">
        <v>147</v>
      </c>
      <c r="E299" s="196" t="s">
        <v>5</v>
      </c>
      <c r="F299" s="197" t="s">
        <v>149</v>
      </c>
      <c r="H299" s="198">
        <v>8</v>
      </c>
      <c r="I299" s="199"/>
      <c r="L299" s="195"/>
      <c r="M299" s="200"/>
      <c r="N299" s="201"/>
      <c r="O299" s="201"/>
      <c r="P299" s="201"/>
      <c r="Q299" s="201"/>
      <c r="R299" s="201"/>
      <c r="S299" s="201"/>
      <c r="T299" s="202"/>
      <c r="AT299" s="196" t="s">
        <v>147</v>
      </c>
      <c r="AU299" s="196" t="s">
        <v>85</v>
      </c>
      <c r="AV299" s="12" t="s">
        <v>132</v>
      </c>
      <c r="AW299" s="12" t="s">
        <v>40</v>
      </c>
      <c r="AX299" s="12" t="s">
        <v>25</v>
      </c>
      <c r="AY299" s="196" t="s">
        <v>133</v>
      </c>
    </row>
    <row r="300" spans="2:65" s="1" customFormat="1" ht="16.5" customHeight="1">
      <c r="B300" s="170"/>
      <c r="C300" s="171" t="s">
        <v>528</v>
      </c>
      <c r="D300" s="171" t="s">
        <v>134</v>
      </c>
      <c r="E300" s="172" t="s">
        <v>1003</v>
      </c>
      <c r="F300" s="173" t="s">
        <v>1004</v>
      </c>
      <c r="G300" s="174" t="s">
        <v>431</v>
      </c>
      <c r="H300" s="175">
        <v>40</v>
      </c>
      <c r="I300" s="176"/>
      <c r="J300" s="175">
        <f>ROUND(I300*H300,3)</f>
        <v>0</v>
      </c>
      <c r="K300" s="173" t="s">
        <v>138</v>
      </c>
      <c r="L300" s="40"/>
      <c r="M300" s="177" t="s">
        <v>5</v>
      </c>
      <c r="N300" s="178" t="s">
        <v>47</v>
      </c>
      <c r="O300" s="41"/>
      <c r="P300" s="179">
        <f>O300*H300</f>
        <v>0</v>
      </c>
      <c r="Q300" s="179">
        <v>1.22469</v>
      </c>
      <c r="R300" s="179">
        <f>Q300*H300</f>
        <v>48.9876</v>
      </c>
      <c r="S300" s="179">
        <v>0</v>
      </c>
      <c r="T300" s="180">
        <f>S300*H300</f>
        <v>0</v>
      </c>
      <c r="AR300" s="23" t="s">
        <v>132</v>
      </c>
      <c r="AT300" s="23" t="s">
        <v>134</v>
      </c>
      <c r="AU300" s="23" t="s">
        <v>85</v>
      </c>
      <c r="AY300" s="23" t="s">
        <v>133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25</v>
      </c>
      <c r="BK300" s="182">
        <f>ROUND(I300*H300,3)</f>
        <v>0</v>
      </c>
      <c r="BL300" s="23" t="s">
        <v>132</v>
      </c>
      <c r="BM300" s="23" t="s">
        <v>1005</v>
      </c>
    </row>
    <row r="301" spans="2:47" s="1" customFormat="1" ht="13.5">
      <c r="B301" s="40"/>
      <c r="D301" s="183" t="s">
        <v>141</v>
      </c>
      <c r="F301" s="184" t="s">
        <v>1006</v>
      </c>
      <c r="I301" s="185"/>
      <c r="L301" s="40"/>
      <c r="M301" s="186"/>
      <c r="N301" s="41"/>
      <c r="O301" s="41"/>
      <c r="P301" s="41"/>
      <c r="Q301" s="41"/>
      <c r="R301" s="41"/>
      <c r="S301" s="41"/>
      <c r="T301" s="69"/>
      <c r="AT301" s="23" t="s">
        <v>141</v>
      </c>
      <c r="AU301" s="23" t="s">
        <v>85</v>
      </c>
    </row>
    <row r="302" spans="2:51" s="11" customFormat="1" ht="13.5">
      <c r="B302" s="187"/>
      <c r="D302" s="183" t="s">
        <v>147</v>
      </c>
      <c r="E302" s="188" t="s">
        <v>5</v>
      </c>
      <c r="F302" s="189" t="s">
        <v>1007</v>
      </c>
      <c r="H302" s="190">
        <v>40</v>
      </c>
      <c r="I302" s="191"/>
      <c r="L302" s="187"/>
      <c r="M302" s="192"/>
      <c r="N302" s="193"/>
      <c r="O302" s="193"/>
      <c r="P302" s="193"/>
      <c r="Q302" s="193"/>
      <c r="R302" s="193"/>
      <c r="S302" s="193"/>
      <c r="T302" s="194"/>
      <c r="AT302" s="188" t="s">
        <v>147</v>
      </c>
      <c r="AU302" s="188" t="s">
        <v>85</v>
      </c>
      <c r="AV302" s="11" t="s">
        <v>85</v>
      </c>
      <c r="AW302" s="11" t="s">
        <v>40</v>
      </c>
      <c r="AX302" s="11" t="s">
        <v>76</v>
      </c>
      <c r="AY302" s="188" t="s">
        <v>133</v>
      </c>
    </row>
    <row r="303" spans="2:51" s="12" customFormat="1" ht="13.5">
      <c r="B303" s="195"/>
      <c r="D303" s="183" t="s">
        <v>147</v>
      </c>
      <c r="E303" s="196" t="s">
        <v>5</v>
      </c>
      <c r="F303" s="197" t="s">
        <v>149</v>
      </c>
      <c r="H303" s="198">
        <v>40</v>
      </c>
      <c r="I303" s="199"/>
      <c r="L303" s="195"/>
      <c r="M303" s="200"/>
      <c r="N303" s="201"/>
      <c r="O303" s="201"/>
      <c r="P303" s="201"/>
      <c r="Q303" s="201"/>
      <c r="R303" s="201"/>
      <c r="S303" s="201"/>
      <c r="T303" s="202"/>
      <c r="AT303" s="196" t="s">
        <v>147</v>
      </c>
      <c r="AU303" s="196" t="s">
        <v>85</v>
      </c>
      <c r="AV303" s="12" t="s">
        <v>132</v>
      </c>
      <c r="AW303" s="12" t="s">
        <v>40</v>
      </c>
      <c r="AX303" s="12" t="s">
        <v>25</v>
      </c>
      <c r="AY303" s="196" t="s">
        <v>133</v>
      </c>
    </row>
    <row r="304" spans="2:65" s="1" customFormat="1" ht="25.5" customHeight="1">
      <c r="B304" s="170"/>
      <c r="C304" s="215" t="s">
        <v>536</v>
      </c>
      <c r="D304" s="215" t="s">
        <v>264</v>
      </c>
      <c r="E304" s="216" t="s">
        <v>1008</v>
      </c>
      <c r="F304" s="217" t="s">
        <v>1009</v>
      </c>
      <c r="G304" s="218" t="s">
        <v>247</v>
      </c>
      <c r="H304" s="219">
        <v>8</v>
      </c>
      <c r="I304" s="220"/>
      <c r="J304" s="219">
        <f>ROUND(I304*H304,3)</f>
        <v>0</v>
      </c>
      <c r="K304" s="217" t="s">
        <v>450</v>
      </c>
      <c r="L304" s="221"/>
      <c r="M304" s="222" t="s">
        <v>5</v>
      </c>
      <c r="N304" s="223" t="s">
        <v>47</v>
      </c>
      <c r="O304" s="41"/>
      <c r="P304" s="179">
        <f>O304*H304</f>
        <v>0</v>
      </c>
      <c r="Q304" s="179">
        <v>1.747</v>
      </c>
      <c r="R304" s="179">
        <f>Q304*H304</f>
        <v>13.976</v>
      </c>
      <c r="S304" s="179">
        <v>0</v>
      </c>
      <c r="T304" s="180">
        <f>S304*H304</f>
        <v>0</v>
      </c>
      <c r="AR304" s="23" t="s">
        <v>176</v>
      </c>
      <c r="AT304" s="23" t="s">
        <v>264</v>
      </c>
      <c r="AU304" s="23" t="s">
        <v>85</v>
      </c>
      <c r="AY304" s="23" t="s">
        <v>133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25</v>
      </c>
      <c r="BK304" s="182">
        <f>ROUND(I304*H304,3)</f>
        <v>0</v>
      </c>
      <c r="BL304" s="23" t="s">
        <v>132</v>
      </c>
      <c r="BM304" s="23" t="s">
        <v>1010</v>
      </c>
    </row>
    <row r="305" spans="2:47" s="1" customFormat="1" ht="27">
      <c r="B305" s="40"/>
      <c r="D305" s="183" t="s">
        <v>141</v>
      </c>
      <c r="F305" s="184" t="s">
        <v>1011</v>
      </c>
      <c r="I305" s="185"/>
      <c r="L305" s="40"/>
      <c r="M305" s="186"/>
      <c r="N305" s="41"/>
      <c r="O305" s="41"/>
      <c r="P305" s="41"/>
      <c r="Q305" s="41"/>
      <c r="R305" s="41"/>
      <c r="S305" s="41"/>
      <c r="T305" s="69"/>
      <c r="AT305" s="23" t="s">
        <v>141</v>
      </c>
      <c r="AU305" s="23" t="s">
        <v>85</v>
      </c>
    </row>
    <row r="306" spans="2:51" s="11" customFormat="1" ht="13.5">
      <c r="B306" s="187"/>
      <c r="D306" s="183" t="s">
        <v>147</v>
      </c>
      <c r="E306" s="188" t="s">
        <v>5</v>
      </c>
      <c r="F306" s="189" t="s">
        <v>1012</v>
      </c>
      <c r="H306" s="190">
        <v>8</v>
      </c>
      <c r="I306" s="191"/>
      <c r="L306" s="187"/>
      <c r="M306" s="192"/>
      <c r="N306" s="193"/>
      <c r="O306" s="193"/>
      <c r="P306" s="193"/>
      <c r="Q306" s="193"/>
      <c r="R306" s="193"/>
      <c r="S306" s="193"/>
      <c r="T306" s="194"/>
      <c r="AT306" s="188" t="s">
        <v>147</v>
      </c>
      <c r="AU306" s="188" t="s">
        <v>85</v>
      </c>
      <c r="AV306" s="11" t="s">
        <v>85</v>
      </c>
      <c r="AW306" s="11" t="s">
        <v>40</v>
      </c>
      <c r="AX306" s="11" t="s">
        <v>76</v>
      </c>
      <c r="AY306" s="188" t="s">
        <v>133</v>
      </c>
    </row>
    <row r="307" spans="2:51" s="12" customFormat="1" ht="13.5">
      <c r="B307" s="195"/>
      <c r="D307" s="183" t="s">
        <v>147</v>
      </c>
      <c r="E307" s="196" t="s">
        <v>5</v>
      </c>
      <c r="F307" s="197" t="s">
        <v>149</v>
      </c>
      <c r="H307" s="198">
        <v>8</v>
      </c>
      <c r="I307" s="199"/>
      <c r="L307" s="195"/>
      <c r="M307" s="200"/>
      <c r="N307" s="201"/>
      <c r="O307" s="201"/>
      <c r="P307" s="201"/>
      <c r="Q307" s="201"/>
      <c r="R307" s="201"/>
      <c r="S307" s="201"/>
      <c r="T307" s="202"/>
      <c r="AT307" s="196" t="s">
        <v>147</v>
      </c>
      <c r="AU307" s="196" t="s">
        <v>85</v>
      </c>
      <c r="AV307" s="12" t="s">
        <v>132</v>
      </c>
      <c r="AW307" s="12" t="s">
        <v>40</v>
      </c>
      <c r="AX307" s="12" t="s">
        <v>25</v>
      </c>
      <c r="AY307" s="196" t="s">
        <v>133</v>
      </c>
    </row>
    <row r="308" spans="2:65" s="1" customFormat="1" ht="16.5" customHeight="1">
      <c r="B308" s="170"/>
      <c r="C308" s="215" t="s">
        <v>544</v>
      </c>
      <c r="D308" s="215" t="s">
        <v>264</v>
      </c>
      <c r="E308" s="216" t="s">
        <v>1013</v>
      </c>
      <c r="F308" s="217" t="s">
        <v>1014</v>
      </c>
      <c r="G308" s="218" t="s">
        <v>247</v>
      </c>
      <c r="H308" s="219">
        <v>4</v>
      </c>
      <c r="I308" s="220"/>
      <c r="J308" s="219">
        <f>ROUND(I308*H308,3)</f>
        <v>0</v>
      </c>
      <c r="K308" s="217" t="s">
        <v>5</v>
      </c>
      <c r="L308" s="221"/>
      <c r="M308" s="222" t="s">
        <v>5</v>
      </c>
      <c r="N308" s="223" t="s">
        <v>47</v>
      </c>
      <c r="O308" s="41"/>
      <c r="P308" s="179">
        <f>O308*H308</f>
        <v>0</v>
      </c>
      <c r="Q308" s="179">
        <v>1.747</v>
      </c>
      <c r="R308" s="179">
        <f>Q308*H308</f>
        <v>6.988</v>
      </c>
      <c r="S308" s="179">
        <v>0</v>
      </c>
      <c r="T308" s="180">
        <f>S308*H308</f>
        <v>0</v>
      </c>
      <c r="AR308" s="23" t="s">
        <v>176</v>
      </c>
      <c r="AT308" s="23" t="s">
        <v>264</v>
      </c>
      <c r="AU308" s="23" t="s">
        <v>85</v>
      </c>
      <c r="AY308" s="23" t="s">
        <v>133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25</v>
      </c>
      <c r="BK308" s="182">
        <f>ROUND(I308*H308,3)</f>
        <v>0</v>
      </c>
      <c r="BL308" s="23" t="s">
        <v>132</v>
      </c>
      <c r="BM308" s="23" t="s">
        <v>1015</v>
      </c>
    </row>
    <row r="309" spans="2:47" s="1" customFormat="1" ht="27">
      <c r="B309" s="40"/>
      <c r="D309" s="183" t="s">
        <v>141</v>
      </c>
      <c r="F309" s="184" t="s">
        <v>1011</v>
      </c>
      <c r="I309" s="185"/>
      <c r="L309" s="40"/>
      <c r="M309" s="186"/>
      <c r="N309" s="41"/>
      <c r="O309" s="41"/>
      <c r="P309" s="41"/>
      <c r="Q309" s="41"/>
      <c r="R309" s="41"/>
      <c r="S309" s="41"/>
      <c r="T309" s="69"/>
      <c r="AT309" s="23" t="s">
        <v>141</v>
      </c>
      <c r="AU309" s="23" t="s">
        <v>85</v>
      </c>
    </row>
    <row r="310" spans="2:51" s="11" customFormat="1" ht="13.5">
      <c r="B310" s="187"/>
      <c r="D310" s="183" t="s">
        <v>147</v>
      </c>
      <c r="E310" s="188" t="s">
        <v>5</v>
      </c>
      <c r="F310" s="189" t="s">
        <v>1016</v>
      </c>
      <c r="H310" s="190">
        <v>4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8" t="s">
        <v>147</v>
      </c>
      <c r="AU310" s="188" t="s">
        <v>85</v>
      </c>
      <c r="AV310" s="11" t="s">
        <v>85</v>
      </c>
      <c r="AW310" s="11" t="s">
        <v>40</v>
      </c>
      <c r="AX310" s="11" t="s">
        <v>76</v>
      </c>
      <c r="AY310" s="188" t="s">
        <v>133</v>
      </c>
    </row>
    <row r="311" spans="2:51" s="12" customFormat="1" ht="13.5">
      <c r="B311" s="195"/>
      <c r="D311" s="183" t="s">
        <v>147</v>
      </c>
      <c r="E311" s="196" t="s">
        <v>5</v>
      </c>
      <c r="F311" s="197" t="s">
        <v>149</v>
      </c>
      <c r="H311" s="198">
        <v>4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147</v>
      </c>
      <c r="AU311" s="196" t="s">
        <v>85</v>
      </c>
      <c r="AV311" s="12" t="s">
        <v>132</v>
      </c>
      <c r="AW311" s="12" t="s">
        <v>40</v>
      </c>
      <c r="AX311" s="12" t="s">
        <v>25</v>
      </c>
      <c r="AY311" s="196" t="s">
        <v>133</v>
      </c>
    </row>
    <row r="312" spans="2:65" s="1" customFormat="1" ht="25.5" customHeight="1">
      <c r="B312" s="170"/>
      <c r="C312" s="171" t="s">
        <v>551</v>
      </c>
      <c r="D312" s="171" t="s">
        <v>134</v>
      </c>
      <c r="E312" s="172" t="s">
        <v>902</v>
      </c>
      <c r="F312" s="173" t="s">
        <v>903</v>
      </c>
      <c r="G312" s="174" t="s">
        <v>260</v>
      </c>
      <c r="H312" s="175">
        <v>21.04</v>
      </c>
      <c r="I312" s="176"/>
      <c r="J312" s="175">
        <f>ROUND(I312*H312,3)</f>
        <v>0</v>
      </c>
      <c r="K312" s="173" t="s">
        <v>5</v>
      </c>
      <c r="L312" s="40"/>
      <c r="M312" s="177" t="s">
        <v>5</v>
      </c>
      <c r="N312" s="178" t="s">
        <v>47</v>
      </c>
      <c r="O312" s="41"/>
      <c r="P312" s="179">
        <f>O312*H312</f>
        <v>0</v>
      </c>
      <c r="Q312" s="179">
        <v>2.46367</v>
      </c>
      <c r="R312" s="179">
        <f>Q312*H312</f>
        <v>51.8356168</v>
      </c>
      <c r="S312" s="179">
        <v>0</v>
      </c>
      <c r="T312" s="180">
        <f>S312*H312</f>
        <v>0</v>
      </c>
      <c r="AR312" s="23" t="s">
        <v>132</v>
      </c>
      <c r="AT312" s="23" t="s">
        <v>134</v>
      </c>
      <c r="AU312" s="23" t="s">
        <v>85</v>
      </c>
      <c r="AY312" s="23" t="s">
        <v>133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25</v>
      </c>
      <c r="BK312" s="182">
        <f>ROUND(I312*H312,3)</f>
        <v>0</v>
      </c>
      <c r="BL312" s="23" t="s">
        <v>132</v>
      </c>
      <c r="BM312" s="23" t="s">
        <v>904</v>
      </c>
    </row>
    <row r="313" spans="2:47" s="1" customFormat="1" ht="13.5">
      <c r="B313" s="40"/>
      <c r="D313" s="183" t="s">
        <v>141</v>
      </c>
      <c r="F313" s="184" t="s">
        <v>905</v>
      </c>
      <c r="I313" s="185"/>
      <c r="L313" s="40"/>
      <c r="M313" s="186"/>
      <c r="N313" s="41"/>
      <c r="O313" s="41"/>
      <c r="P313" s="41"/>
      <c r="Q313" s="41"/>
      <c r="R313" s="41"/>
      <c r="S313" s="41"/>
      <c r="T313" s="69"/>
      <c r="AT313" s="23" t="s">
        <v>141</v>
      </c>
      <c r="AU313" s="23" t="s">
        <v>85</v>
      </c>
    </row>
    <row r="314" spans="2:51" s="11" customFormat="1" ht="13.5">
      <c r="B314" s="187"/>
      <c r="D314" s="183" t="s">
        <v>147</v>
      </c>
      <c r="E314" s="188" t="s">
        <v>5</v>
      </c>
      <c r="F314" s="189" t="s">
        <v>1017</v>
      </c>
      <c r="H314" s="190">
        <v>21.04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147</v>
      </c>
      <c r="AU314" s="188" t="s">
        <v>85</v>
      </c>
      <c r="AV314" s="11" t="s">
        <v>85</v>
      </c>
      <c r="AW314" s="11" t="s">
        <v>40</v>
      </c>
      <c r="AX314" s="11" t="s">
        <v>76</v>
      </c>
      <c r="AY314" s="188" t="s">
        <v>133</v>
      </c>
    </row>
    <row r="315" spans="2:51" s="12" customFormat="1" ht="13.5">
      <c r="B315" s="195"/>
      <c r="D315" s="183" t="s">
        <v>147</v>
      </c>
      <c r="E315" s="196" t="s">
        <v>5</v>
      </c>
      <c r="F315" s="197" t="s">
        <v>149</v>
      </c>
      <c r="H315" s="198">
        <v>21.04</v>
      </c>
      <c r="I315" s="199"/>
      <c r="L315" s="195"/>
      <c r="M315" s="200"/>
      <c r="N315" s="201"/>
      <c r="O315" s="201"/>
      <c r="P315" s="201"/>
      <c r="Q315" s="201"/>
      <c r="R315" s="201"/>
      <c r="S315" s="201"/>
      <c r="T315" s="202"/>
      <c r="AT315" s="196" t="s">
        <v>147</v>
      </c>
      <c r="AU315" s="196" t="s">
        <v>85</v>
      </c>
      <c r="AV315" s="12" t="s">
        <v>132</v>
      </c>
      <c r="AW315" s="12" t="s">
        <v>40</v>
      </c>
      <c r="AX315" s="12" t="s">
        <v>25</v>
      </c>
      <c r="AY315" s="196" t="s">
        <v>133</v>
      </c>
    </row>
    <row r="316" spans="2:65" s="1" customFormat="1" ht="16.5" customHeight="1">
      <c r="B316" s="170"/>
      <c r="C316" s="171" t="s">
        <v>826</v>
      </c>
      <c r="D316" s="171" t="s">
        <v>134</v>
      </c>
      <c r="E316" s="172" t="s">
        <v>1018</v>
      </c>
      <c r="F316" s="173" t="s">
        <v>1019</v>
      </c>
      <c r="G316" s="174" t="s">
        <v>431</v>
      </c>
      <c r="H316" s="175">
        <v>10</v>
      </c>
      <c r="I316" s="176"/>
      <c r="J316" s="175">
        <f>ROUND(I316*H316,3)</f>
        <v>0</v>
      </c>
      <c r="K316" s="173" t="s">
        <v>138</v>
      </c>
      <c r="L316" s="40"/>
      <c r="M316" s="177" t="s">
        <v>5</v>
      </c>
      <c r="N316" s="178" t="s">
        <v>47</v>
      </c>
      <c r="O316" s="41"/>
      <c r="P316" s="179">
        <f>O316*H316</f>
        <v>0</v>
      </c>
      <c r="Q316" s="179">
        <v>0</v>
      </c>
      <c r="R316" s="179">
        <f>Q316*H316</f>
        <v>0</v>
      </c>
      <c r="S316" s="179">
        <v>0.129</v>
      </c>
      <c r="T316" s="180">
        <f>S316*H316</f>
        <v>1.29</v>
      </c>
      <c r="AR316" s="23" t="s">
        <v>132</v>
      </c>
      <c r="AT316" s="23" t="s">
        <v>134</v>
      </c>
      <c r="AU316" s="23" t="s">
        <v>85</v>
      </c>
      <c r="AY316" s="23" t="s">
        <v>133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23" t="s">
        <v>25</v>
      </c>
      <c r="BK316" s="182">
        <f>ROUND(I316*H316,3)</f>
        <v>0</v>
      </c>
      <c r="BL316" s="23" t="s">
        <v>132</v>
      </c>
      <c r="BM316" s="23" t="s">
        <v>1020</v>
      </c>
    </row>
    <row r="317" spans="2:47" s="1" customFormat="1" ht="40.5">
      <c r="B317" s="40"/>
      <c r="D317" s="183" t="s">
        <v>141</v>
      </c>
      <c r="F317" s="184" t="s">
        <v>1021</v>
      </c>
      <c r="I317" s="185"/>
      <c r="L317" s="40"/>
      <c r="M317" s="186"/>
      <c r="N317" s="41"/>
      <c r="O317" s="41"/>
      <c r="P317" s="41"/>
      <c r="Q317" s="41"/>
      <c r="R317" s="41"/>
      <c r="S317" s="41"/>
      <c r="T317" s="69"/>
      <c r="AT317" s="23" t="s">
        <v>141</v>
      </c>
      <c r="AU317" s="23" t="s">
        <v>85</v>
      </c>
    </row>
    <row r="318" spans="2:51" s="11" customFormat="1" ht="13.5">
      <c r="B318" s="187"/>
      <c r="D318" s="183" t="s">
        <v>147</v>
      </c>
      <c r="E318" s="188" t="s">
        <v>5</v>
      </c>
      <c r="F318" s="189" t="s">
        <v>1022</v>
      </c>
      <c r="H318" s="190">
        <v>10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147</v>
      </c>
      <c r="AU318" s="188" t="s">
        <v>85</v>
      </c>
      <c r="AV318" s="11" t="s">
        <v>85</v>
      </c>
      <c r="AW318" s="11" t="s">
        <v>40</v>
      </c>
      <c r="AX318" s="11" t="s">
        <v>76</v>
      </c>
      <c r="AY318" s="188" t="s">
        <v>133</v>
      </c>
    </row>
    <row r="319" spans="2:51" s="12" customFormat="1" ht="13.5">
      <c r="B319" s="195"/>
      <c r="D319" s="183" t="s">
        <v>147</v>
      </c>
      <c r="E319" s="196" t="s">
        <v>5</v>
      </c>
      <c r="F319" s="197" t="s">
        <v>149</v>
      </c>
      <c r="H319" s="198">
        <v>10</v>
      </c>
      <c r="I319" s="199"/>
      <c r="L319" s="195"/>
      <c r="M319" s="200"/>
      <c r="N319" s="201"/>
      <c r="O319" s="201"/>
      <c r="P319" s="201"/>
      <c r="Q319" s="201"/>
      <c r="R319" s="201"/>
      <c r="S319" s="201"/>
      <c r="T319" s="202"/>
      <c r="AT319" s="196" t="s">
        <v>147</v>
      </c>
      <c r="AU319" s="196" t="s">
        <v>85</v>
      </c>
      <c r="AV319" s="12" t="s">
        <v>132</v>
      </c>
      <c r="AW319" s="12" t="s">
        <v>40</v>
      </c>
      <c r="AX319" s="12" t="s">
        <v>25</v>
      </c>
      <c r="AY319" s="196" t="s">
        <v>133</v>
      </c>
    </row>
    <row r="320" spans="2:65" s="1" customFormat="1" ht="16.5" customHeight="1">
      <c r="B320" s="170"/>
      <c r="C320" s="171" t="s">
        <v>832</v>
      </c>
      <c r="D320" s="171" t="s">
        <v>134</v>
      </c>
      <c r="E320" s="172" t="s">
        <v>1023</v>
      </c>
      <c r="F320" s="173" t="s">
        <v>1024</v>
      </c>
      <c r="G320" s="174" t="s">
        <v>431</v>
      </c>
      <c r="H320" s="175">
        <v>7.4</v>
      </c>
      <c r="I320" s="176"/>
      <c r="J320" s="175">
        <f>ROUND(I320*H320,3)</f>
        <v>0</v>
      </c>
      <c r="K320" s="173" t="s">
        <v>138</v>
      </c>
      <c r="L320" s="40"/>
      <c r="M320" s="177" t="s">
        <v>5</v>
      </c>
      <c r="N320" s="178" t="s">
        <v>47</v>
      </c>
      <c r="O320" s="41"/>
      <c r="P320" s="179">
        <f>O320*H320</f>
        <v>0</v>
      </c>
      <c r="Q320" s="179">
        <v>0</v>
      </c>
      <c r="R320" s="179">
        <f>Q320*H320</f>
        <v>0</v>
      </c>
      <c r="S320" s="179">
        <v>2.055</v>
      </c>
      <c r="T320" s="180">
        <f>S320*H320</f>
        <v>15.207000000000003</v>
      </c>
      <c r="AR320" s="23" t="s">
        <v>132</v>
      </c>
      <c r="AT320" s="23" t="s">
        <v>134</v>
      </c>
      <c r="AU320" s="23" t="s">
        <v>85</v>
      </c>
      <c r="AY320" s="23" t="s">
        <v>133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23" t="s">
        <v>25</v>
      </c>
      <c r="BK320" s="182">
        <f>ROUND(I320*H320,3)</f>
        <v>0</v>
      </c>
      <c r="BL320" s="23" t="s">
        <v>132</v>
      </c>
      <c r="BM320" s="23" t="s">
        <v>1025</v>
      </c>
    </row>
    <row r="321" spans="2:47" s="1" customFormat="1" ht="27">
      <c r="B321" s="40"/>
      <c r="D321" s="183" t="s">
        <v>141</v>
      </c>
      <c r="F321" s="184" t="s">
        <v>1026</v>
      </c>
      <c r="I321" s="185"/>
      <c r="L321" s="40"/>
      <c r="M321" s="186"/>
      <c r="N321" s="41"/>
      <c r="O321" s="41"/>
      <c r="P321" s="41"/>
      <c r="Q321" s="41"/>
      <c r="R321" s="41"/>
      <c r="S321" s="41"/>
      <c r="T321" s="69"/>
      <c r="AT321" s="23" t="s">
        <v>141</v>
      </c>
      <c r="AU321" s="23" t="s">
        <v>85</v>
      </c>
    </row>
    <row r="322" spans="2:51" s="11" customFormat="1" ht="13.5">
      <c r="B322" s="187"/>
      <c r="D322" s="183" t="s">
        <v>147</v>
      </c>
      <c r="E322" s="188" t="s">
        <v>5</v>
      </c>
      <c r="F322" s="189" t="s">
        <v>1027</v>
      </c>
      <c r="H322" s="190">
        <v>7.4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8" t="s">
        <v>147</v>
      </c>
      <c r="AU322" s="188" t="s">
        <v>85</v>
      </c>
      <c r="AV322" s="11" t="s">
        <v>85</v>
      </c>
      <c r="AW322" s="11" t="s">
        <v>40</v>
      </c>
      <c r="AX322" s="11" t="s">
        <v>76</v>
      </c>
      <c r="AY322" s="188" t="s">
        <v>133</v>
      </c>
    </row>
    <row r="323" spans="2:51" s="12" customFormat="1" ht="13.5">
      <c r="B323" s="195"/>
      <c r="D323" s="183" t="s">
        <v>147</v>
      </c>
      <c r="E323" s="196" t="s">
        <v>5</v>
      </c>
      <c r="F323" s="197" t="s">
        <v>149</v>
      </c>
      <c r="H323" s="198">
        <v>7.4</v>
      </c>
      <c r="I323" s="199"/>
      <c r="L323" s="195"/>
      <c r="M323" s="200"/>
      <c r="N323" s="201"/>
      <c r="O323" s="201"/>
      <c r="P323" s="201"/>
      <c r="Q323" s="201"/>
      <c r="R323" s="201"/>
      <c r="S323" s="201"/>
      <c r="T323" s="202"/>
      <c r="AT323" s="196" t="s">
        <v>147</v>
      </c>
      <c r="AU323" s="196" t="s">
        <v>85</v>
      </c>
      <c r="AV323" s="12" t="s">
        <v>132</v>
      </c>
      <c r="AW323" s="12" t="s">
        <v>40</v>
      </c>
      <c r="AX323" s="12" t="s">
        <v>25</v>
      </c>
      <c r="AY323" s="196" t="s">
        <v>133</v>
      </c>
    </row>
    <row r="324" spans="2:63" s="10" customFormat="1" ht="29.85" customHeight="1">
      <c r="B324" s="159"/>
      <c r="D324" s="160" t="s">
        <v>75</v>
      </c>
      <c r="E324" s="203" t="s">
        <v>917</v>
      </c>
      <c r="F324" s="203" t="s">
        <v>918</v>
      </c>
      <c r="I324" s="162"/>
      <c r="J324" s="204">
        <f>BK324</f>
        <v>0</v>
      </c>
      <c r="L324" s="159"/>
      <c r="M324" s="164"/>
      <c r="N324" s="165"/>
      <c r="O324" s="165"/>
      <c r="P324" s="166">
        <f>SUM(P325:P336)</f>
        <v>0</v>
      </c>
      <c r="Q324" s="165"/>
      <c r="R324" s="166">
        <f>SUM(R325:R336)</f>
        <v>0</v>
      </c>
      <c r="S324" s="165"/>
      <c r="T324" s="167">
        <f>SUM(T325:T336)</f>
        <v>0</v>
      </c>
      <c r="AR324" s="160" t="s">
        <v>25</v>
      </c>
      <c r="AT324" s="168" t="s">
        <v>75</v>
      </c>
      <c r="AU324" s="168" t="s">
        <v>25</v>
      </c>
      <c r="AY324" s="160" t="s">
        <v>133</v>
      </c>
      <c r="BK324" s="169">
        <f>SUM(BK325:BK336)</f>
        <v>0</v>
      </c>
    </row>
    <row r="325" spans="2:65" s="1" customFormat="1" ht="25.5" customHeight="1">
      <c r="B325" s="170"/>
      <c r="C325" s="171" t="s">
        <v>839</v>
      </c>
      <c r="D325" s="171" t="s">
        <v>134</v>
      </c>
      <c r="E325" s="172" t="s">
        <v>920</v>
      </c>
      <c r="F325" s="173" t="s">
        <v>921</v>
      </c>
      <c r="G325" s="174" t="s">
        <v>338</v>
      </c>
      <c r="H325" s="175">
        <v>40.8</v>
      </c>
      <c r="I325" s="176"/>
      <c r="J325" s="175">
        <f>ROUND(I325*H325,3)</f>
        <v>0</v>
      </c>
      <c r="K325" s="173" t="s">
        <v>138</v>
      </c>
      <c r="L325" s="40"/>
      <c r="M325" s="177" t="s">
        <v>5</v>
      </c>
      <c r="N325" s="178" t="s">
        <v>47</v>
      </c>
      <c r="O325" s="41"/>
      <c r="P325" s="179">
        <f>O325*H325</f>
        <v>0</v>
      </c>
      <c r="Q325" s="179">
        <v>0</v>
      </c>
      <c r="R325" s="179">
        <f>Q325*H325</f>
        <v>0</v>
      </c>
      <c r="S325" s="179">
        <v>0</v>
      </c>
      <c r="T325" s="180">
        <f>S325*H325</f>
        <v>0</v>
      </c>
      <c r="AR325" s="23" t="s">
        <v>132</v>
      </c>
      <c r="AT325" s="23" t="s">
        <v>134</v>
      </c>
      <c r="AU325" s="23" t="s">
        <v>85</v>
      </c>
      <c r="AY325" s="23" t="s">
        <v>133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25</v>
      </c>
      <c r="BK325" s="182">
        <f>ROUND(I325*H325,3)</f>
        <v>0</v>
      </c>
      <c r="BL325" s="23" t="s">
        <v>132</v>
      </c>
      <c r="BM325" s="23" t="s">
        <v>922</v>
      </c>
    </row>
    <row r="326" spans="2:47" s="1" customFormat="1" ht="13.5">
      <c r="B326" s="40"/>
      <c r="D326" s="183" t="s">
        <v>141</v>
      </c>
      <c r="F326" s="184" t="s">
        <v>923</v>
      </c>
      <c r="I326" s="185"/>
      <c r="L326" s="40"/>
      <c r="M326" s="186"/>
      <c r="N326" s="41"/>
      <c r="O326" s="41"/>
      <c r="P326" s="41"/>
      <c r="Q326" s="41"/>
      <c r="R326" s="41"/>
      <c r="S326" s="41"/>
      <c r="T326" s="69"/>
      <c r="AT326" s="23" t="s">
        <v>141</v>
      </c>
      <c r="AU326" s="23" t="s">
        <v>85</v>
      </c>
    </row>
    <row r="327" spans="2:51" s="11" customFormat="1" ht="13.5">
      <c r="B327" s="187"/>
      <c r="D327" s="183" t="s">
        <v>147</v>
      </c>
      <c r="E327" s="188" t="s">
        <v>5</v>
      </c>
      <c r="F327" s="189" t="s">
        <v>1028</v>
      </c>
      <c r="H327" s="190">
        <v>40.8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147</v>
      </c>
      <c r="AU327" s="188" t="s">
        <v>85</v>
      </c>
      <c r="AV327" s="11" t="s">
        <v>85</v>
      </c>
      <c r="AW327" s="11" t="s">
        <v>40</v>
      </c>
      <c r="AX327" s="11" t="s">
        <v>76</v>
      </c>
      <c r="AY327" s="188" t="s">
        <v>133</v>
      </c>
    </row>
    <row r="328" spans="2:51" s="12" customFormat="1" ht="13.5">
      <c r="B328" s="195"/>
      <c r="D328" s="183" t="s">
        <v>147</v>
      </c>
      <c r="E328" s="196" t="s">
        <v>5</v>
      </c>
      <c r="F328" s="197" t="s">
        <v>149</v>
      </c>
      <c r="H328" s="198">
        <v>40.8</v>
      </c>
      <c r="I328" s="199"/>
      <c r="L328" s="195"/>
      <c r="M328" s="200"/>
      <c r="N328" s="201"/>
      <c r="O328" s="201"/>
      <c r="P328" s="201"/>
      <c r="Q328" s="201"/>
      <c r="R328" s="201"/>
      <c r="S328" s="201"/>
      <c r="T328" s="202"/>
      <c r="AT328" s="196" t="s">
        <v>147</v>
      </c>
      <c r="AU328" s="196" t="s">
        <v>85</v>
      </c>
      <c r="AV328" s="12" t="s">
        <v>132</v>
      </c>
      <c r="AW328" s="12" t="s">
        <v>40</v>
      </c>
      <c r="AX328" s="12" t="s">
        <v>25</v>
      </c>
      <c r="AY328" s="196" t="s">
        <v>133</v>
      </c>
    </row>
    <row r="329" spans="2:65" s="1" customFormat="1" ht="16.5" customHeight="1">
      <c r="B329" s="170"/>
      <c r="C329" s="171" t="s">
        <v>845</v>
      </c>
      <c r="D329" s="171" t="s">
        <v>134</v>
      </c>
      <c r="E329" s="172" t="s">
        <v>926</v>
      </c>
      <c r="F329" s="173" t="s">
        <v>927</v>
      </c>
      <c r="G329" s="174" t="s">
        <v>338</v>
      </c>
      <c r="H329" s="175">
        <v>40.8</v>
      </c>
      <c r="I329" s="176"/>
      <c r="J329" s="175">
        <f>ROUND(I329*H329,3)</f>
        <v>0</v>
      </c>
      <c r="K329" s="173" t="s">
        <v>138</v>
      </c>
      <c r="L329" s="40"/>
      <c r="M329" s="177" t="s">
        <v>5</v>
      </c>
      <c r="N329" s="178" t="s">
        <v>47</v>
      </c>
      <c r="O329" s="41"/>
      <c r="P329" s="179">
        <f>O329*H329</f>
        <v>0</v>
      </c>
      <c r="Q329" s="179">
        <v>0</v>
      </c>
      <c r="R329" s="179">
        <f>Q329*H329</f>
        <v>0</v>
      </c>
      <c r="S329" s="179">
        <v>0</v>
      </c>
      <c r="T329" s="180">
        <f>S329*H329</f>
        <v>0</v>
      </c>
      <c r="AR329" s="23" t="s">
        <v>132</v>
      </c>
      <c r="AT329" s="23" t="s">
        <v>134</v>
      </c>
      <c r="AU329" s="23" t="s">
        <v>85</v>
      </c>
      <c r="AY329" s="23" t="s">
        <v>133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3" t="s">
        <v>25</v>
      </c>
      <c r="BK329" s="182">
        <f>ROUND(I329*H329,3)</f>
        <v>0</v>
      </c>
      <c r="BL329" s="23" t="s">
        <v>132</v>
      </c>
      <c r="BM329" s="23" t="s">
        <v>928</v>
      </c>
    </row>
    <row r="330" spans="2:47" s="1" customFormat="1" ht="27">
      <c r="B330" s="40"/>
      <c r="D330" s="183" t="s">
        <v>141</v>
      </c>
      <c r="F330" s="184" t="s">
        <v>929</v>
      </c>
      <c r="I330" s="185"/>
      <c r="L330" s="40"/>
      <c r="M330" s="186"/>
      <c r="N330" s="41"/>
      <c r="O330" s="41"/>
      <c r="P330" s="41"/>
      <c r="Q330" s="41"/>
      <c r="R330" s="41"/>
      <c r="S330" s="41"/>
      <c r="T330" s="69"/>
      <c r="AT330" s="23" t="s">
        <v>141</v>
      </c>
      <c r="AU330" s="23" t="s">
        <v>85</v>
      </c>
    </row>
    <row r="331" spans="2:51" s="11" customFormat="1" ht="13.5">
      <c r="B331" s="187"/>
      <c r="D331" s="183" t="s">
        <v>147</v>
      </c>
      <c r="E331" s="188" t="s">
        <v>5</v>
      </c>
      <c r="F331" s="189" t="s">
        <v>1029</v>
      </c>
      <c r="H331" s="190">
        <v>40.8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8" t="s">
        <v>147</v>
      </c>
      <c r="AU331" s="188" t="s">
        <v>85</v>
      </c>
      <c r="AV331" s="11" t="s">
        <v>85</v>
      </c>
      <c r="AW331" s="11" t="s">
        <v>40</v>
      </c>
      <c r="AX331" s="11" t="s">
        <v>76</v>
      </c>
      <c r="AY331" s="188" t="s">
        <v>133</v>
      </c>
    </row>
    <row r="332" spans="2:51" s="12" customFormat="1" ht="13.5">
      <c r="B332" s="195"/>
      <c r="D332" s="183" t="s">
        <v>147</v>
      </c>
      <c r="E332" s="196" t="s">
        <v>5</v>
      </c>
      <c r="F332" s="197" t="s">
        <v>149</v>
      </c>
      <c r="H332" s="198">
        <v>40.8</v>
      </c>
      <c r="I332" s="199"/>
      <c r="L332" s="195"/>
      <c r="M332" s="200"/>
      <c r="N332" s="201"/>
      <c r="O332" s="201"/>
      <c r="P332" s="201"/>
      <c r="Q332" s="201"/>
      <c r="R332" s="201"/>
      <c r="S332" s="201"/>
      <c r="T332" s="202"/>
      <c r="AT332" s="196" t="s">
        <v>147</v>
      </c>
      <c r="AU332" s="196" t="s">
        <v>85</v>
      </c>
      <c r="AV332" s="12" t="s">
        <v>132</v>
      </c>
      <c r="AW332" s="12" t="s">
        <v>40</v>
      </c>
      <c r="AX332" s="12" t="s">
        <v>25</v>
      </c>
      <c r="AY332" s="196" t="s">
        <v>133</v>
      </c>
    </row>
    <row r="333" spans="2:65" s="1" customFormat="1" ht="16.5" customHeight="1">
      <c r="B333" s="170"/>
      <c r="C333" s="171" t="s">
        <v>850</v>
      </c>
      <c r="D333" s="171" t="s">
        <v>134</v>
      </c>
      <c r="E333" s="172" t="s">
        <v>932</v>
      </c>
      <c r="F333" s="173" t="s">
        <v>933</v>
      </c>
      <c r="G333" s="174" t="s">
        <v>338</v>
      </c>
      <c r="H333" s="175">
        <v>571.2</v>
      </c>
      <c r="I333" s="176"/>
      <c r="J333" s="175">
        <f>ROUND(I333*H333,3)</f>
        <v>0</v>
      </c>
      <c r="K333" s="173" t="s">
        <v>138</v>
      </c>
      <c r="L333" s="40"/>
      <c r="M333" s="177" t="s">
        <v>5</v>
      </c>
      <c r="N333" s="178" t="s">
        <v>47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132</v>
      </c>
      <c r="AT333" s="23" t="s">
        <v>134</v>
      </c>
      <c r="AU333" s="23" t="s">
        <v>85</v>
      </c>
      <c r="AY333" s="23" t="s">
        <v>133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25</v>
      </c>
      <c r="BK333" s="182">
        <f>ROUND(I333*H333,3)</f>
        <v>0</v>
      </c>
      <c r="BL333" s="23" t="s">
        <v>132</v>
      </c>
      <c r="BM333" s="23" t="s">
        <v>934</v>
      </c>
    </row>
    <row r="334" spans="2:47" s="1" customFormat="1" ht="40.5">
      <c r="B334" s="40"/>
      <c r="D334" s="183" t="s">
        <v>141</v>
      </c>
      <c r="F334" s="184" t="s">
        <v>935</v>
      </c>
      <c r="I334" s="185"/>
      <c r="L334" s="40"/>
      <c r="M334" s="186"/>
      <c r="N334" s="41"/>
      <c r="O334" s="41"/>
      <c r="P334" s="41"/>
      <c r="Q334" s="41"/>
      <c r="R334" s="41"/>
      <c r="S334" s="41"/>
      <c r="T334" s="69"/>
      <c r="AT334" s="23" t="s">
        <v>141</v>
      </c>
      <c r="AU334" s="23" t="s">
        <v>85</v>
      </c>
    </row>
    <row r="335" spans="2:51" s="11" customFormat="1" ht="13.5">
      <c r="B335" s="187"/>
      <c r="D335" s="183" t="s">
        <v>147</v>
      </c>
      <c r="E335" s="188" t="s">
        <v>5</v>
      </c>
      <c r="F335" s="189" t="s">
        <v>1030</v>
      </c>
      <c r="H335" s="190">
        <v>571.2</v>
      </c>
      <c r="I335" s="191"/>
      <c r="L335" s="187"/>
      <c r="M335" s="192"/>
      <c r="N335" s="193"/>
      <c r="O335" s="193"/>
      <c r="P335" s="193"/>
      <c r="Q335" s="193"/>
      <c r="R335" s="193"/>
      <c r="S335" s="193"/>
      <c r="T335" s="194"/>
      <c r="AT335" s="188" t="s">
        <v>147</v>
      </c>
      <c r="AU335" s="188" t="s">
        <v>85</v>
      </c>
      <c r="AV335" s="11" t="s">
        <v>85</v>
      </c>
      <c r="AW335" s="11" t="s">
        <v>40</v>
      </c>
      <c r="AX335" s="11" t="s">
        <v>76</v>
      </c>
      <c r="AY335" s="188" t="s">
        <v>133</v>
      </c>
    </row>
    <row r="336" spans="2:51" s="12" customFormat="1" ht="13.5">
      <c r="B336" s="195"/>
      <c r="D336" s="183" t="s">
        <v>147</v>
      </c>
      <c r="E336" s="196" t="s">
        <v>5</v>
      </c>
      <c r="F336" s="197" t="s">
        <v>149</v>
      </c>
      <c r="H336" s="198">
        <v>571.2</v>
      </c>
      <c r="I336" s="199"/>
      <c r="L336" s="195"/>
      <c r="M336" s="200"/>
      <c r="N336" s="201"/>
      <c r="O336" s="201"/>
      <c r="P336" s="201"/>
      <c r="Q336" s="201"/>
      <c r="R336" s="201"/>
      <c r="S336" s="201"/>
      <c r="T336" s="202"/>
      <c r="AT336" s="196" t="s">
        <v>147</v>
      </c>
      <c r="AU336" s="196" t="s">
        <v>85</v>
      </c>
      <c r="AV336" s="12" t="s">
        <v>132</v>
      </c>
      <c r="AW336" s="12" t="s">
        <v>40</v>
      </c>
      <c r="AX336" s="12" t="s">
        <v>25</v>
      </c>
      <c r="AY336" s="196" t="s">
        <v>133</v>
      </c>
    </row>
    <row r="337" spans="2:63" s="10" customFormat="1" ht="29.85" customHeight="1">
      <c r="B337" s="159"/>
      <c r="D337" s="160" t="s">
        <v>75</v>
      </c>
      <c r="E337" s="203" t="s">
        <v>670</v>
      </c>
      <c r="F337" s="203" t="s">
        <v>535</v>
      </c>
      <c r="I337" s="162"/>
      <c r="J337" s="204">
        <f>BK337</f>
        <v>0</v>
      </c>
      <c r="L337" s="159"/>
      <c r="M337" s="164"/>
      <c r="N337" s="165"/>
      <c r="O337" s="165"/>
      <c r="P337" s="166">
        <f>SUM(P338:P339)</f>
        <v>0</v>
      </c>
      <c r="Q337" s="165"/>
      <c r="R337" s="166">
        <f>SUM(R338:R339)</f>
        <v>0</v>
      </c>
      <c r="S337" s="165"/>
      <c r="T337" s="167">
        <f>SUM(T338:T339)</f>
        <v>0</v>
      </c>
      <c r="AR337" s="160" t="s">
        <v>25</v>
      </c>
      <c r="AT337" s="168" t="s">
        <v>75</v>
      </c>
      <c r="AU337" s="168" t="s">
        <v>25</v>
      </c>
      <c r="AY337" s="160" t="s">
        <v>133</v>
      </c>
      <c r="BK337" s="169">
        <f>SUM(BK338:BK339)</f>
        <v>0</v>
      </c>
    </row>
    <row r="338" spans="2:65" s="1" customFormat="1" ht="16.5" customHeight="1">
      <c r="B338" s="170"/>
      <c r="C338" s="171" t="s">
        <v>855</v>
      </c>
      <c r="D338" s="171" t="s">
        <v>134</v>
      </c>
      <c r="E338" s="172" t="s">
        <v>671</v>
      </c>
      <c r="F338" s="173" t="s">
        <v>672</v>
      </c>
      <c r="G338" s="174" t="s">
        <v>338</v>
      </c>
      <c r="H338" s="175">
        <v>465.072</v>
      </c>
      <c r="I338" s="176"/>
      <c r="J338" s="175">
        <f>ROUND(I338*H338,3)</f>
        <v>0</v>
      </c>
      <c r="K338" s="173" t="s">
        <v>138</v>
      </c>
      <c r="L338" s="40"/>
      <c r="M338" s="177" t="s">
        <v>5</v>
      </c>
      <c r="N338" s="178" t="s">
        <v>47</v>
      </c>
      <c r="O338" s="41"/>
      <c r="P338" s="179">
        <f>O338*H338</f>
        <v>0</v>
      </c>
      <c r="Q338" s="179">
        <v>0</v>
      </c>
      <c r="R338" s="179">
        <f>Q338*H338</f>
        <v>0</v>
      </c>
      <c r="S338" s="179">
        <v>0</v>
      </c>
      <c r="T338" s="180">
        <f>S338*H338</f>
        <v>0</v>
      </c>
      <c r="AR338" s="23" t="s">
        <v>132</v>
      </c>
      <c r="AT338" s="23" t="s">
        <v>134</v>
      </c>
      <c r="AU338" s="23" t="s">
        <v>85</v>
      </c>
      <c r="AY338" s="23" t="s">
        <v>133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25</v>
      </c>
      <c r="BK338" s="182">
        <f>ROUND(I338*H338,3)</f>
        <v>0</v>
      </c>
      <c r="BL338" s="23" t="s">
        <v>132</v>
      </c>
      <c r="BM338" s="23" t="s">
        <v>673</v>
      </c>
    </row>
    <row r="339" spans="2:47" s="1" customFormat="1" ht="27">
      <c r="B339" s="40"/>
      <c r="D339" s="183" t="s">
        <v>141</v>
      </c>
      <c r="F339" s="184" t="s">
        <v>674</v>
      </c>
      <c r="I339" s="185"/>
      <c r="L339" s="40"/>
      <c r="M339" s="224"/>
      <c r="N339" s="225"/>
      <c r="O339" s="225"/>
      <c r="P339" s="225"/>
      <c r="Q339" s="225"/>
      <c r="R339" s="225"/>
      <c r="S339" s="225"/>
      <c r="T339" s="226"/>
      <c r="AT339" s="23" t="s">
        <v>141</v>
      </c>
      <c r="AU339" s="23" t="s">
        <v>85</v>
      </c>
    </row>
    <row r="340" spans="2:12" s="1" customFormat="1" ht="6.95" customHeight="1">
      <c r="B340" s="55"/>
      <c r="C340" s="56"/>
      <c r="D340" s="56"/>
      <c r="E340" s="56"/>
      <c r="F340" s="56"/>
      <c r="G340" s="56"/>
      <c r="H340" s="56"/>
      <c r="I340" s="126"/>
      <c r="J340" s="56"/>
      <c r="K340" s="56"/>
      <c r="L340" s="40"/>
    </row>
  </sheetData>
  <autoFilter ref="C84:K33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7" customWidth="1"/>
    <col min="2" max="2" width="1.66796875" style="227" customWidth="1"/>
    <col min="3" max="4" width="5" style="227" customWidth="1"/>
    <col min="5" max="5" width="11.66015625" style="227" customWidth="1"/>
    <col min="6" max="6" width="9.16015625" style="227" customWidth="1"/>
    <col min="7" max="7" width="5" style="227" customWidth="1"/>
    <col min="8" max="8" width="77.83203125" style="227" customWidth="1"/>
    <col min="9" max="10" width="20" style="227" customWidth="1"/>
    <col min="11" max="11" width="1.66796875" style="227" customWidth="1"/>
  </cols>
  <sheetData>
    <row r="1" ht="37.5" customHeight="1"/>
    <row r="2" spans="2:1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pans="2:11" s="14" customFormat="1" ht="45" customHeight="1">
      <c r="B3" s="231"/>
      <c r="C3" s="354" t="s">
        <v>1031</v>
      </c>
      <c r="D3" s="354"/>
      <c r="E3" s="354"/>
      <c r="F3" s="354"/>
      <c r="G3" s="354"/>
      <c r="H3" s="354"/>
      <c r="I3" s="354"/>
      <c r="J3" s="354"/>
      <c r="K3" s="232"/>
    </row>
    <row r="4" spans="2:11" ht="25.5" customHeight="1">
      <c r="B4" s="233"/>
      <c r="C4" s="358" t="s">
        <v>1032</v>
      </c>
      <c r="D4" s="358"/>
      <c r="E4" s="358"/>
      <c r="F4" s="358"/>
      <c r="G4" s="358"/>
      <c r="H4" s="358"/>
      <c r="I4" s="358"/>
      <c r="J4" s="358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357" t="s">
        <v>1033</v>
      </c>
      <c r="D6" s="357"/>
      <c r="E6" s="357"/>
      <c r="F6" s="357"/>
      <c r="G6" s="357"/>
      <c r="H6" s="357"/>
      <c r="I6" s="357"/>
      <c r="J6" s="357"/>
      <c r="K6" s="234"/>
    </row>
    <row r="7" spans="2:11" ht="15" customHeight="1">
      <c r="B7" s="237"/>
      <c r="C7" s="357" t="s">
        <v>1034</v>
      </c>
      <c r="D7" s="357"/>
      <c r="E7" s="357"/>
      <c r="F7" s="357"/>
      <c r="G7" s="357"/>
      <c r="H7" s="357"/>
      <c r="I7" s="357"/>
      <c r="J7" s="357"/>
      <c r="K7" s="234"/>
    </row>
    <row r="8" spans="2:11" ht="12.75" customHeight="1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ht="15" customHeight="1">
      <c r="B9" s="237"/>
      <c r="C9" s="357" t="s">
        <v>1035</v>
      </c>
      <c r="D9" s="357"/>
      <c r="E9" s="357"/>
      <c r="F9" s="357"/>
      <c r="G9" s="357"/>
      <c r="H9" s="357"/>
      <c r="I9" s="357"/>
      <c r="J9" s="357"/>
      <c r="K9" s="234"/>
    </row>
    <row r="10" spans="2:11" ht="15" customHeight="1">
      <c r="B10" s="237"/>
      <c r="C10" s="236"/>
      <c r="D10" s="357" t="s">
        <v>1036</v>
      </c>
      <c r="E10" s="357"/>
      <c r="F10" s="357"/>
      <c r="G10" s="357"/>
      <c r="H10" s="357"/>
      <c r="I10" s="357"/>
      <c r="J10" s="357"/>
      <c r="K10" s="234"/>
    </row>
    <row r="11" spans="2:11" ht="15" customHeight="1">
      <c r="B11" s="237"/>
      <c r="C11" s="238"/>
      <c r="D11" s="357" t="s">
        <v>1037</v>
      </c>
      <c r="E11" s="357"/>
      <c r="F11" s="357"/>
      <c r="G11" s="357"/>
      <c r="H11" s="357"/>
      <c r="I11" s="357"/>
      <c r="J11" s="357"/>
      <c r="K11" s="234"/>
    </row>
    <row r="12" spans="2:11" ht="12.75" customHeight="1">
      <c r="B12" s="237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7"/>
      <c r="C13" s="238"/>
      <c r="D13" s="357" t="s">
        <v>1038</v>
      </c>
      <c r="E13" s="357"/>
      <c r="F13" s="357"/>
      <c r="G13" s="357"/>
      <c r="H13" s="357"/>
      <c r="I13" s="357"/>
      <c r="J13" s="357"/>
      <c r="K13" s="234"/>
    </row>
    <row r="14" spans="2:11" ht="15" customHeight="1">
      <c r="B14" s="237"/>
      <c r="C14" s="238"/>
      <c r="D14" s="357" t="s">
        <v>1039</v>
      </c>
      <c r="E14" s="357"/>
      <c r="F14" s="357"/>
      <c r="G14" s="357"/>
      <c r="H14" s="357"/>
      <c r="I14" s="357"/>
      <c r="J14" s="357"/>
      <c r="K14" s="234"/>
    </row>
    <row r="15" spans="2:11" ht="15" customHeight="1">
      <c r="B15" s="237"/>
      <c r="C15" s="238"/>
      <c r="D15" s="357" t="s">
        <v>1040</v>
      </c>
      <c r="E15" s="357"/>
      <c r="F15" s="357"/>
      <c r="G15" s="357"/>
      <c r="H15" s="357"/>
      <c r="I15" s="357"/>
      <c r="J15" s="357"/>
      <c r="K15" s="234"/>
    </row>
    <row r="16" spans="2:11" ht="15" customHeight="1">
      <c r="B16" s="237"/>
      <c r="C16" s="238"/>
      <c r="D16" s="238"/>
      <c r="E16" s="239" t="s">
        <v>83</v>
      </c>
      <c r="F16" s="357" t="s">
        <v>1041</v>
      </c>
      <c r="G16" s="357"/>
      <c r="H16" s="357"/>
      <c r="I16" s="357"/>
      <c r="J16" s="357"/>
      <c r="K16" s="234"/>
    </row>
    <row r="17" spans="2:11" ht="15" customHeight="1">
      <c r="B17" s="237"/>
      <c r="C17" s="238"/>
      <c r="D17" s="238"/>
      <c r="E17" s="239" t="s">
        <v>1042</v>
      </c>
      <c r="F17" s="357" t="s">
        <v>1043</v>
      </c>
      <c r="G17" s="357"/>
      <c r="H17" s="357"/>
      <c r="I17" s="357"/>
      <c r="J17" s="357"/>
      <c r="K17" s="234"/>
    </row>
    <row r="18" spans="2:11" ht="15" customHeight="1">
      <c r="B18" s="237"/>
      <c r="C18" s="238"/>
      <c r="D18" s="238"/>
      <c r="E18" s="239" t="s">
        <v>1044</v>
      </c>
      <c r="F18" s="357" t="s">
        <v>1045</v>
      </c>
      <c r="G18" s="357"/>
      <c r="H18" s="357"/>
      <c r="I18" s="357"/>
      <c r="J18" s="357"/>
      <c r="K18" s="234"/>
    </row>
    <row r="19" spans="2:11" ht="15" customHeight="1">
      <c r="B19" s="237"/>
      <c r="C19" s="238"/>
      <c r="D19" s="238"/>
      <c r="E19" s="239" t="s">
        <v>1046</v>
      </c>
      <c r="F19" s="357" t="s">
        <v>1047</v>
      </c>
      <c r="G19" s="357"/>
      <c r="H19" s="357"/>
      <c r="I19" s="357"/>
      <c r="J19" s="357"/>
      <c r="K19" s="234"/>
    </row>
    <row r="20" spans="2:11" ht="15" customHeight="1">
      <c r="B20" s="237"/>
      <c r="C20" s="238"/>
      <c r="D20" s="238"/>
      <c r="E20" s="239" t="s">
        <v>1048</v>
      </c>
      <c r="F20" s="357" t="s">
        <v>1049</v>
      </c>
      <c r="G20" s="357"/>
      <c r="H20" s="357"/>
      <c r="I20" s="357"/>
      <c r="J20" s="357"/>
      <c r="K20" s="234"/>
    </row>
    <row r="21" spans="2:11" ht="15" customHeight="1">
      <c r="B21" s="237"/>
      <c r="C21" s="238"/>
      <c r="D21" s="238"/>
      <c r="E21" s="239" t="s">
        <v>1050</v>
      </c>
      <c r="F21" s="357" t="s">
        <v>1051</v>
      </c>
      <c r="G21" s="357"/>
      <c r="H21" s="357"/>
      <c r="I21" s="357"/>
      <c r="J21" s="357"/>
      <c r="K21" s="234"/>
    </row>
    <row r="22" spans="2:11" ht="12.75" customHeight="1">
      <c r="B22" s="237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7"/>
      <c r="C23" s="357" t="s">
        <v>1052</v>
      </c>
      <c r="D23" s="357"/>
      <c r="E23" s="357"/>
      <c r="F23" s="357"/>
      <c r="G23" s="357"/>
      <c r="H23" s="357"/>
      <c r="I23" s="357"/>
      <c r="J23" s="357"/>
      <c r="K23" s="234"/>
    </row>
    <row r="24" spans="2:11" ht="15" customHeight="1">
      <c r="B24" s="237"/>
      <c r="C24" s="357" t="s">
        <v>1053</v>
      </c>
      <c r="D24" s="357"/>
      <c r="E24" s="357"/>
      <c r="F24" s="357"/>
      <c r="G24" s="357"/>
      <c r="H24" s="357"/>
      <c r="I24" s="357"/>
      <c r="J24" s="357"/>
      <c r="K24" s="234"/>
    </row>
    <row r="25" spans="2:11" ht="15" customHeight="1">
      <c r="B25" s="237"/>
      <c r="C25" s="236"/>
      <c r="D25" s="357" t="s">
        <v>1054</v>
      </c>
      <c r="E25" s="357"/>
      <c r="F25" s="357"/>
      <c r="G25" s="357"/>
      <c r="H25" s="357"/>
      <c r="I25" s="357"/>
      <c r="J25" s="357"/>
      <c r="K25" s="234"/>
    </row>
    <row r="26" spans="2:11" ht="15" customHeight="1">
      <c r="B26" s="237"/>
      <c r="C26" s="238"/>
      <c r="D26" s="357" t="s">
        <v>1055</v>
      </c>
      <c r="E26" s="357"/>
      <c r="F26" s="357"/>
      <c r="G26" s="357"/>
      <c r="H26" s="357"/>
      <c r="I26" s="357"/>
      <c r="J26" s="357"/>
      <c r="K26" s="234"/>
    </row>
    <row r="27" spans="2:11" ht="12.7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7"/>
      <c r="C28" s="238"/>
      <c r="D28" s="357" t="s">
        <v>1056</v>
      </c>
      <c r="E28" s="357"/>
      <c r="F28" s="357"/>
      <c r="G28" s="357"/>
      <c r="H28" s="357"/>
      <c r="I28" s="357"/>
      <c r="J28" s="357"/>
      <c r="K28" s="234"/>
    </row>
    <row r="29" spans="2:11" ht="15" customHeight="1">
      <c r="B29" s="237"/>
      <c r="C29" s="238"/>
      <c r="D29" s="357" t="s">
        <v>1057</v>
      </c>
      <c r="E29" s="357"/>
      <c r="F29" s="357"/>
      <c r="G29" s="357"/>
      <c r="H29" s="357"/>
      <c r="I29" s="357"/>
      <c r="J29" s="357"/>
      <c r="K29" s="234"/>
    </row>
    <row r="30" spans="2:11" ht="12.75" customHeight="1">
      <c r="B30" s="237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7"/>
      <c r="C31" s="238"/>
      <c r="D31" s="357" t="s">
        <v>1058</v>
      </c>
      <c r="E31" s="357"/>
      <c r="F31" s="357"/>
      <c r="G31" s="357"/>
      <c r="H31" s="357"/>
      <c r="I31" s="357"/>
      <c r="J31" s="357"/>
      <c r="K31" s="234"/>
    </row>
    <row r="32" spans="2:11" ht="15" customHeight="1">
      <c r="B32" s="237"/>
      <c r="C32" s="238"/>
      <c r="D32" s="357" t="s">
        <v>1059</v>
      </c>
      <c r="E32" s="357"/>
      <c r="F32" s="357"/>
      <c r="G32" s="357"/>
      <c r="H32" s="357"/>
      <c r="I32" s="357"/>
      <c r="J32" s="357"/>
      <c r="K32" s="234"/>
    </row>
    <row r="33" spans="2:11" ht="15" customHeight="1">
      <c r="B33" s="237"/>
      <c r="C33" s="238"/>
      <c r="D33" s="357" t="s">
        <v>1060</v>
      </c>
      <c r="E33" s="357"/>
      <c r="F33" s="357"/>
      <c r="G33" s="357"/>
      <c r="H33" s="357"/>
      <c r="I33" s="357"/>
      <c r="J33" s="357"/>
      <c r="K33" s="234"/>
    </row>
    <row r="34" spans="2:11" ht="15" customHeight="1">
      <c r="B34" s="237"/>
      <c r="C34" s="238"/>
      <c r="D34" s="236"/>
      <c r="E34" s="240" t="s">
        <v>117</v>
      </c>
      <c r="F34" s="236"/>
      <c r="G34" s="357" t="s">
        <v>1061</v>
      </c>
      <c r="H34" s="357"/>
      <c r="I34" s="357"/>
      <c r="J34" s="357"/>
      <c r="K34" s="234"/>
    </row>
    <row r="35" spans="2:11" ht="30.75" customHeight="1">
      <c r="B35" s="237"/>
      <c r="C35" s="238"/>
      <c r="D35" s="236"/>
      <c r="E35" s="240" t="s">
        <v>1062</v>
      </c>
      <c r="F35" s="236"/>
      <c r="G35" s="357" t="s">
        <v>1063</v>
      </c>
      <c r="H35" s="357"/>
      <c r="I35" s="357"/>
      <c r="J35" s="357"/>
      <c r="K35" s="234"/>
    </row>
    <row r="36" spans="2:11" ht="15" customHeight="1">
      <c r="B36" s="237"/>
      <c r="C36" s="238"/>
      <c r="D36" s="236"/>
      <c r="E36" s="240" t="s">
        <v>57</v>
      </c>
      <c r="F36" s="236"/>
      <c r="G36" s="357" t="s">
        <v>1064</v>
      </c>
      <c r="H36" s="357"/>
      <c r="I36" s="357"/>
      <c r="J36" s="357"/>
      <c r="K36" s="234"/>
    </row>
    <row r="37" spans="2:11" ht="15" customHeight="1">
      <c r="B37" s="237"/>
      <c r="C37" s="238"/>
      <c r="D37" s="236"/>
      <c r="E37" s="240" t="s">
        <v>118</v>
      </c>
      <c r="F37" s="236"/>
      <c r="G37" s="357" t="s">
        <v>1065</v>
      </c>
      <c r="H37" s="357"/>
      <c r="I37" s="357"/>
      <c r="J37" s="357"/>
      <c r="K37" s="234"/>
    </row>
    <row r="38" spans="2:11" ht="15" customHeight="1">
      <c r="B38" s="237"/>
      <c r="C38" s="238"/>
      <c r="D38" s="236"/>
      <c r="E38" s="240" t="s">
        <v>119</v>
      </c>
      <c r="F38" s="236"/>
      <c r="G38" s="357" t="s">
        <v>1066</v>
      </c>
      <c r="H38" s="357"/>
      <c r="I38" s="357"/>
      <c r="J38" s="357"/>
      <c r="K38" s="234"/>
    </row>
    <row r="39" spans="2:11" ht="15" customHeight="1">
      <c r="B39" s="237"/>
      <c r="C39" s="238"/>
      <c r="D39" s="236"/>
      <c r="E39" s="240" t="s">
        <v>120</v>
      </c>
      <c r="F39" s="236"/>
      <c r="G39" s="357" t="s">
        <v>1067</v>
      </c>
      <c r="H39" s="357"/>
      <c r="I39" s="357"/>
      <c r="J39" s="357"/>
      <c r="K39" s="234"/>
    </row>
    <row r="40" spans="2:11" ht="15" customHeight="1">
      <c r="B40" s="237"/>
      <c r="C40" s="238"/>
      <c r="D40" s="236"/>
      <c r="E40" s="240" t="s">
        <v>1068</v>
      </c>
      <c r="F40" s="236"/>
      <c r="G40" s="357" t="s">
        <v>1069</v>
      </c>
      <c r="H40" s="357"/>
      <c r="I40" s="357"/>
      <c r="J40" s="357"/>
      <c r="K40" s="234"/>
    </row>
    <row r="41" spans="2:11" ht="15" customHeight="1">
      <c r="B41" s="237"/>
      <c r="C41" s="238"/>
      <c r="D41" s="236"/>
      <c r="E41" s="240"/>
      <c r="F41" s="236"/>
      <c r="G41" s="357" t="s">
        <v>1070</v>
      </c>
      <c r="H41" s="357"/>
      <c r="I41" s="357"/>
      <c r="J41" s="357"/>
      <c r="K41" s="234"/>
    </row>
    <row r="42" spans="2:11" ht="15" customHeight="1">
      <c r="B42" s="237"/>
      <c r="C42" s="238"/>
      <c r="D42" s="236"/>
      <c r="E42" s="240" t="s">
        <v>1071</v>
      </c>
      <c r="F42" s="236"/>
      <c r="G42" s="357" t="s">
        <v>1072</v>
      </c>
      <c r="H42" s="357"/>
      <c r="I42" s="357"/>
      <c r="J42" s="357"/>
      <c r="K42" s="234"/>
    </row>
    <row r="43" spans="2:11" ht="15" customHeight="1">
      <c r="B43" s="237"/>
      <c r="C43" s="238"/>
      <c r="D43" s="236"/>
      <c r="E43" s="240" t="s">
        <v>122</v>
      </c>
      <c r="F43" s="236"/>
      <c r="G43" s="357" t="s">
        <v>1073</v>
      </c>
      <c r="H43" s="357"/>
      <c r="I43" s="357"/>
      <c r="J43" s="357"/>
      <c r="K43" s="234"/>
    </row>
    <row r="44" spans="2:11" ht="12.75" customHeight="1">
      <c r="B44" s="237"/>
      <c r="C44" s="238"/>
      <c r="D44" s="236"/>
      <c r="E44" s="236"/>
      <c r="F44" s="236"/>
      <c r="G44" s="236"/>
      <c r="H44" s="236"/>
      <c r="I44" s="236"/>
      <c r="J44" s="236"/>
      <c r="K44" s="234"/>
    </row>
    <row r="45" spans="2:11" ht="15" customHeight="1">
      <c r="B45" s="237"/>
      <c r="C45" s="238"/>
      <c r="D45" s="357" t="s">
        <v>1074</v>
      </c>
      <c r="E45" s="357"/>
      <c r="F45" s="357"/>
      <c r="G45" s="357"/>
      <c r="H45" s="357"/>
      <c r="I45" s="357"/>
      <c r="J45" s="357"/>
      <c r="K45" s="234"/>
    </row>
    <row r="46" spans="2:11" ht="15" customHeight="1">
      <c r="B46" s="237"/>
      <c r="C46" s="238"/>
      <c r="D46" s="238"/>
      <c r="E46" s="357" t="s">
        <v>1075</v>
      </c>
      <c r="F46" s="357"/>
      <c r="G46" s="357"/>
      <c r="H46" s="357"/>
      <c r="I46" s="357"/>
      <c r="J46" s="357"/>
      <c r="K46" s="234"/>
    </row>
    <row r="47" spans="2:11" ht="15" customHeight="1">
      <c r="B47" s="237"/>
      <c r="C47" s="238"/>
      <c r="D47" s="238"/>
      <c r="E47" s="357" t="s">
        <v>1076</v>
      </c>
      <c r="F47" s="357"/>
      <c r="G47" s="357"/>
      <c r="H47" s="357"/>
      <c r="I47" s="357"/>
      <c r="J47" s="357"/>
      <c r="K47" s="234"/>
    </row>
    <row r="48" spans="2:11" ht="15" customHeight="1">
      <c r="B48" s="237"/>
      <c r="C48" s="238"/>
      <c r="D48" s="238"/>
      <c r="E48" s="357" t="s">
        <v>1077</v>
      </c>
      <c r="F48" s="357"/>
      <c r="G48" s="357"/>
      <c r="H48" s="357"/>
      <c r="I48" s="357"/>
      <c r="J48" s="357"/>
      <c r="K48" s="234"/>
    </row>
    <row r="49" spans="2:11" ht="15" customHeight="1">
      <c r="B49" s="237"/>
      <c r="C49" s="238"/>
      <c r="D49" s="357" t="s">
        <v>1078</v>
      </c>
      <c r="E49" s="357"/>
      <c r="F49" s="357"/>
      <c r="G49" s="357"/>
      <c r="H49" s="357"/>
      <c r="I49" s="357"/>
      <c r="J49" s="357"/>
      <c r="K49" s="234"/>
    </row>
    <row r="50" spans="2:11" ht="25.5" customHeight="1">
      <c r="B50" s="233"/>
      <c r="C50" s="358" t="s">
        <v>1079</v>
      </c>
      <c r="D50" s="358"/>
      <c r="E50" s="358"/>
      <c r="F50" s="358"/>
      <c r="G50" s="358"/>
      <c r="H50" s="358"/>
      <c r="I50" s="358"/>
      <c r="J50" s="358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357" t="s">
        <v>1080</v>
      </c>
      <c r="D52" s="357"/>
      <c r="E52" s="357"/>
      <c r="F52" s="357"/>
      <c r="G52" s="357"/>
      <c r="H52" s="357"/>
      <c r="I52" s="357"/>
      <c r="J52" s="357"/>
      <c r="K52" s="234"/>
    </row>
    <row r="53" spans="2:11" ht="15" customHeight="1">
      <c r="B53" s="233"/>
      <c r="C53" s="357" t="s">
        <v>1081</v>
      </c>
      <c r="D53" s="357"/>
      <c r="E53" s="357"/>
      <c r="F53" s="357"/>
      <c r="G53" s="357"/>
      <c r="H53" s="357"/>
      <c r="I53" s="357"/>
      <c r="J53" s="357"/>
      <c r="K53" s="234"/>
    </row>
    <row r="54" spans="2:11" ht="12.75" customHeight="1">
      <c r="B54" s="233"/>
      <c r="C54" s="236"/>
      <c r="D54" s="236"/>
      <c r="E54" s="236"/>
      <c r="F54" s="236"/>
      <c r="G54" s="236"/>
      <c r="H54" s="236"/>
      <c r="I54" s="236"/>
      <c r="J54" s="236"/>
      <c r="K54" s="234"/>
    </row>
    <row r="55" spans="2:11" ht="15" customHeight="1">
      <c r="B55" s="233"/>
      <c r="C55" s="357" t="s">
        <v>1082</v>
      </c>
      <c r="D55" s="357"/>
      <c r="E55" s="357"/>
      <c r="F55" s="357"/>
      <c r="G55" s="357"/>
      <c r="H55" s="357"/>
      <c r="I55" s="357"/>
      <c r="J55" s="357"/>
      <c r="K55" s="234"/>
    </row>
    <row r="56" spans="2:11" ht="15" customHeight="1">
      <c r="B56" s="233"/>
      <c r="C56" s="238"/>
      <c r="D56" s="357" t="s">
        <v>1083</v>
      </c>
      <c r="E56" s="357"/>
      <c r="F56" s="357"/>
      <c r="G56" s="357"/>
      <c r="H56" s="357"/>
      <c r="I56" s="357"/>
      <c r="J56" s="357"/>
      <c r="K56" s="234"/>
    </row>
    <row r="57" spans="2:11" ht="15" customHeight="1">
      <c r="B57" s="233"/>
      <c r="C57" s="238"/>
      <c r="D57" s="357" t="s">
        <v>1084</v>
      </c>
      <c r="E57" s="357"/>
      <c r="F57" s="357"/>
      <c r="G57" s="357"/>
      <c r="H57" s="357"/>
      <c r="I57" s="357"/>
      <c r="J57" s="357"/>
      <c r="K57" s="234"/>
    </row>
    <row r="58" spans="2:11" ht="15" customHeight="1">
      <c r="B58" s="233"/>
      <c r="C58" s="238"/>
      <c r="D58" s="357" t="s">
        <v>1085</v>
      </c>
      <c r="E58" s="357"/>
      <c r="F58" s="357"/>
      <c r="G58" s="357"/>
      <c r="H58" s="357"/>
      <c r="I58" s="357"/>
      <c r="J58" s="357"/>
      <c r="K58" s="234"/>
    </row>
    <row r="59" spans="2:11" ht="15" customHeight="1">
      <c r="B59" s="233"/>
      <c r="C59" s="238"/>
      <c r="D59" s="357" t="s">
        <v>1086</v>
      </c>
      <c r="E59" s="357"/>
      <c r="F59" s="357"/>
      <c r="G59" s="357"/>
      <c r="H59" s="357"/>
      <c r="I59" s="357"/>
      <c r="J59" s="357"/>
      <c r="K59" s="234"/>
    </row>
    <row r="60" spans="2:11" ht="15" customHeight="1">
      <c r="B60" s="233"/>
      <c r="C60" s="238"/>
      <c r="D60" s="356" t="s">
        <v>1087</v>
      </c>
      <c r="E60" s="356"/>
      <c r="F60" s="356"/>
      <c r="G60" s="356"/>
      <c r="H60" s="356"/>
      <c r="I60" s="356"/>
      <c r="J60" s="356"/>
      <c r="K60" s="234"/>
    </row>
    <row r="61" spans="2:11" ht="15" customHeight="1">
      <c r="B61" s="233"/>
      <c r="C61" s="238"/>
      <c r="D61" s="357" t="s">
        <v>1088</v>
      </c>
      <c r="E61" s="357"/>
      <c r="F61" s="357"/>
      <c r="G61" s="357"/>
      <c r="H61" s="357"/>
      <c r="I61" s="357"/>
      <c r="J61" s="357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357" t="s">
        <v>1089</v>
      </c>
      <c r="E63" s="357"/>
      <c r="F63" s="357"/>
      <c r="G63" s="357"/>
      <c r="H63" s="357"/>
      <c r="I63" s="357"/>
      <c r="J63" s="357"/>
      <c r="K63" s="234"/>
    </row>
    <row r="64" spans="2:11" ht="15" customHeight="1">
      <c r="B64" s="233"/>
      <c r="C64" s="238"/>
      <c r="D64" s="356" t="s">
        <v>1090</v>
      </c>
      <c r="E64" s="356"/>
      <c r="F64" s="356"/>
      <c r="G64" s="356"/>
      <c r="H64" s="356"/>
      <c r="I64" s="356"/>
      <c r="J64" s="356"/>
      <c r="K64" s="234"/>
    </row>
    <row r="65" spans="2:11" ht="15" customHeight="1">
      <c r="B65" s="233"/>
      <c r="C65" s="238"/>
      <c r="D65" s="357" t="s">
        <v>1091</v>
      </c>
      <c r="E65" s="357"/>
      <c r="F65" s="357"/>
      <c r="G65" s="357"/>
      <c r="H65" s="357"/>
      <c r="I65" s="357"/>
      <c r="J65" s="357"/>
      <c r="K65" s="234"/>
    </row>
    <row r="66" spans="2:11" ht="15" customHeight="1">
      <c r="B66" s="233"/>
      <c r="C66" s="238"/>
      <c r="D66" s="357" t="s">
        <v>1092</v>
      </c>
      <c r="E66" s="357"/>
      <c r="F66" s="357"/>
      <c r="G66" s="357"/>
      <c r="H66" s="357"/>
      <c r="I66" s="357"/>
      <c r="J66" s="357"/>
      <c r="K66" s="234"/>
    </row>
    <row r="67" spans="2:11" ht="15" customHeight="1">
      <c r="B67" s="233"/>
      <c r="C67" s="238"/>
      <c r="D67" s="357" t="s">
        <v>1093</v>
      </c>
      <c r="E67" s="357"/>
      <c r="F67" s="357"/>
      <c r="G67" s="357"/>
      <c r="H67" s="357"/>
      <c r="I67" s="357"/>
      <c r="J67" s="357"/>
      <c r="K67" s="234"/>
    </row>
    <row r="68" spans="2:11" ht="15" customHeight="1">
      <c r="B68" s="233"/>
      <c r="C68" s="238"/>
      <c r="D68" s="357" t="s">
        <v>1094</v>
      </c>
      <c r="E68" s="357"/>
      <c r="F68" s="357"/>
      <c r="G68" s="357"/>
      <c r="H68" s="357"/>
      <c r="I68" s="357"/>
      <c r="J68" s="357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355" t="s">
        <v>102</v>
      </c>
      <c r="D73" s="355"/>
      <c r="E73" s="355"/>
      <c r="F73" s="355"/>
      <c r="G73" s="355"/>
      <c r="H73" s="355"/>
      <c r="I73" s="355"/>
      <c r="J73" s="355"/>
      <c r="K73" s="251"/>
    </row>
    <row r="74" spans="2:11" ht="17.25" customHeight="1">
      <c r="B74" s="250"/>
      <c r="C74" s="252" t="s">
        <v>1095</v>
      </c>
      <c r="D74" s="252"/>
      <c r="E74" s="252"/>
      <c r="F74" s="252" t="s">
        <v>1096</v>
      </c>
      <c r="G74" s="253"/>
      <c r="H74" s="252" t="s">
        <v>118</v>
      </c>
      <c r="I74" s="252" t="s">
        <v>61</v>
      </c>
      <c r="J74" s="252" t="s">
        <v>1097</v>
      </c>
      <c r="K74" s="251"/>
    </row>
    <row r="75" spans="2:11" ht="17.25" customHeight="1">
      <c r="B75" s="250"/>
      <c r="C75" s="254" t="s">
        <v>1098</v>
      </c>
      <c r="D75" s="254"/>
      <c r="E75" s="254"/>
      <c r="F75" s="255" t="s">
        <v>1099</v>
      </c>
      <c r="G75" s="256"/>
      <c r="H75" s="254"/>
      <c r="I75" s="254"/>
      <c r="J75" s="254" t="s">
        <v>1100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57</v>
      </c>
      <c r="D77" s="257"/>
      <c r="E77" s="257"/>
      <c r="F77" s="259" t="s">
        <v>1101</v>
      </c>
      <c r="G77" s="258"/>
      <c r="H77" s="240" t="s">
        <v>1102</v>
      </c>
      <c r="I77" s="240" t="s">
        <v>1103</v>
      </c>
      <c r="J77" s="240">
        <v>20</v>
      </c>
      <c r="K77" s="251"/>
    </row>
    <row r="78" spans="2:11" ht="15" customHeight="1">
      <c r="B78" s="250"/>
      <c r="C78" s="240" t="s">
        <v>1104</v>
      </c>
      <c r="D78" s="240"/>
      <c r="E78" s="240"/>
      <c r="F78" s="259" t="s">
        <v>1101</v>
      </c>
      <c r="G78" s="258"/>
      <c r="H78" s="240" t="s">
        <v>1105</v>
      </c>
      <c r="I78" s="240" t="s">
        <v>1103</v>
      </c>
      <c r="J78" s="240">
        <v>120</v>
      </c>
      <c r="K78" s="251"/>
    </row>
    <row r="79" spans="2:11" ht="15" customHeight="1">
      <c r="B79" s="260"/>
      <c r="C79" s="240" t="s">
        <v>1106</v>
      </c>
      <c r="D79" s="240"/>
      <c r="E79" s="240"/>
      <c r="F79" s="259" t="s">
        <v>1107</v>
      </c>
      <c r="G79" s="258"/>
      <c r="H79" s="240" t="s">
        <v>1108</v>
      </c>
      <c r="I79" s="240" t="s">
        <v>1103</v>
      </c>
      <c r="J79" s="240">
        <v>50</v>
      </c>
      <c r="K79" s="251"/>
    </row>
    <row r="80" spans="2:11" ht="15" customHeight="1">
      <c r="B80" s="260"/>
      <c r="C80" s="240" t="s">
        <v>1109</v>
      </c>
      <c r="D80" s="240"/>
      <c r="E80" s="240"/>
      <c r="F80" s="259" t="s">
        <v>1101</v>
      </c>
      <c r="G80" s="258"/>
      <c r="H80" s="240" t="s">
        <v>1110</v>
      </c>
      <c r="I80" s="240" t="s">
        <v>1111</v>
      </c>
      <c r="J80" s="240"/>
      <c r="K80" s="251"/>
    </row>
    <row r="81" spans="2:11" ht="15" customHeight="1">
      <c r="B81" s="260"/>
      <c r="C81" s="261" t="s">
        <v>1112</v>
      </c>
      <c r="D81" s="261"/>
      <c r="E81" s="261"/>
      <c r="F81" s="262" t="s">
        <v>1107</v>
      </c>
      <c r="G81" s="261"/>
      <c r="H81" s="261" t="s">
        <v>1113</v>
      </c>
      <c r="I81" s="261" t="s">
        <v>1103</v>
      </c>
      <c r="J81" s="261">
        <v>15</v>
      </c>
      <c r="K81" s="251"/>
    </row>
    <row r="82" spans="2:11" ht="15" customHeight="1">
      <c r="B82" s="260"/>
      <c r="C82" s="261" t="s">
        <v>1114</v>
      </c>
      <c r="D82" s="261"/>
      <c r="E82" s="261"/>
      <c r="F82" s="262" t="s">
        <v>1107</v>
      </c>
      <c r="G82" s="261"/>
      <c r="H82" s="261" t="s">
        <v>1115</v>
      </c>
      <c r="I82" s="261" t="s">
        <v>1103</v>
      </c>
      <c r="J82" s="261">
        <v>15</v>
      </c>
      <c r="K82" s="251"/>
    </row>
    <row r="83" spans="2:11" ht="15" customHeight="1">
      <c r="B83" s="260"/>
      <c r="C83" s="261" t="s">
        <v>1116</v>
      </c>
      <c r="D83" s="261"/>
      <c r="E83" s="261"/>
      <c r="F83" s="262" t="s">
        <v>1107</v>
      </c>
      <c r="G83" s="261"/>
      <c r="H83" s="261" t="s">
        <v>1117</v>
      </c>
      <c r="I83" s="261" t="s">
        <v>1103</v>
      </c>
      <c r="J83" s="261">
        <v>20</v>
      </c>
      <c r="K83" s="251"/>
    </row>
    <row r="84" spans="2:11" ht="15" customHeight="1">
      <c r="B84" s="260"/>
      <c r="C84" s="261" t="s">
        <v>1118</v>
      </c>
      <c r="D84" s="261"/>
      <c r="E84" s="261"/>
      <c r="F84" s="262" t="s">
        <v>1107</v>
      </c>
      <c r="G84" s="261"/>
      <c r="H84" s="261" t="s">
        <v>1119</v>
      </c>
      <c r="I84" s="261" t="s">
        <v>1103</v>
      </c>
      <c r="J84" s="261">
        <v>20</v>
      </c>
      <c r="K84" s="251"/>
    </row>
    <row r="85" spans="2:11" ht="15" customHeight="1">
      <c r="B85" s="260"/>
      <c r="C85" s="240" t="s">
        <v>1120</v>
      </c>
      <c r="D85" s="240"/>
      <c r="E85" s="240"/>
      <c r="F85" s="259" t="s">
        <v>1107</v>
      </c>
      <c r="G85" s="258"/>
      <c r="H85" s="240" t="s">
        <v>1121</v>
      </c>
      <c r="I85" s="240" t="s">
        <v>1103</v>
      </c>
      <c r="J85" s="240">
        <v>50</v>
      </c>
      <c r="K85" s="251"/>
    </row>
    <row r="86" spans="2:11" ht="15" customHeight="1">
      <c r="B86" s="260"/>
      <c r="C86" s="240" t="s">
        <v>1122</v>
      </c>
      <c r="D86" s="240"/>
      <c r="E86" s="240"/>
      <c r="F86" s="259" t="s">
        <v>1107</v>
      </c>
      <c r="G86" s="258"/>
      <c r="H86" s="240" t="s">
        <v>1123</v>
      </c>
      <c r="I86" s="240" t="s">
        <v>1103</v>
      </c>
      <c r="J86" s="240">
        <v>20</v>
      </c>
      <c r="K86" s="251"/>
    </row>
    <row r="87" spans="2:11" ht="15" customHeight="1">
      <c r="B87" s="260"/>
      <c r="C87" s="240" t="s">
        <v>1124</v>
      </c>
      <c r="D87" s="240"/>
      <c r="E87" s="240"/>
      <c r="F87" s="259" t="s">
        <v>1107</v>
      </c>
      <c r="G87" s="258"/>
      <c r="H87" s="240" t="s">
        <v>1125</v>
      </c>
      <c r="I87" s="240" t="s">
        <v>1103</v>
      </c>
      <c r="J87" s="240">
        <v>20</v>
      </c>
      <c r="K87" s="251"/>
    </row>
    <row r="88" spans="2:11" ht="15" customHeight="1">
      <c r="B88" s="260"/>
      <c r="C88" s="240" t="s">
        <v>1126</v>
      </c>
      <c r="D88" s="240"/>
      <c r="E88" s="240"/>
      <c r="F88" s="259" t="s">
        <v>1107</v>
      </c>
      <c r="G88" s="258"/>
      <c r="H88" s="240" t="s">
        <v>1127</v>
      </c>
      <c r="I88" s="240" t="s">
        <v>1103</v>
      </c>
      <c r="J88" s="240">
        <v>50</v>
      </c>
      <c r="K88" s="251"/>
    </row>
    <row r="89" spans="2:11" ht="15" customHeight="1">
      <c r="B89" s="260"/>
      <c r="C89" s="240" t="s">
        <v>1128</v>
      </c>
      <c r="D89" s="240"/>
      <c r="E89" s="240"/>
      <c r="F89" s="259" t="s">
        <v>1107</v>
      </c>
      <c r="G89" s="258"/>
      <c r="H89" s="240" t="s">
        <v>1128</v>
      </c>
      <c r="I89" s="240" t="s">
        <v>1103</v>
      </c>
      <c r="J89" s="240">
        <v>50</v>
      </c>
      <c r="K89" s="251"/>
    </row>
    <row r="90" spans="2:11" ht="15" customHeight="1">
      <c r="B90" s="260"/>
      <c r="C90" s="240" t="s">
        <v>123</v>
      </c>
      <c r="D90" s="240"/>
      <c r="E90" s="240"/>
      <c r="F90" s="259" t="s">
        <v>1107</v>
      </c>
      <c r="G90" s="258"/>
      <c r="H90" s="240" t="s">
        <v>1129</v>
      </c>
      <c r="I90" s="240" t="s">
        <v>1103</v>
      </c>
      <c r="J90" s="240">
        <v>255</v>
      </c>
      <c r="K90" s="251"/>
    </row>
    <row r="91" spans="2:11" ht="15" customHeight="1">
      <c r="B91" s="260"/>
      <c r="C91" s="240" t="s">
        <v>1130</v>
      </c>
      <c r="D91" s="240"/>
      <c r="E91" s="240"/>
      <c r="F91" s="259" t="s">
        <v>1101</v>
      </c>
      <c r="G91" s="258"/>
      <c r="H91" s="240" t="s">
        <v>1131</v>
      </c>
      <c r="I91" s="240" t="s">
        <v>1132</v>
      </c>
      <c r="J91" s="240"/>
      <c r="K91" s="251"/>
    </row>
    <row r="92" spans="2:11" ht="15" customHeight="1">
      <c r="B92" s="260"/>
      <c r="C92" s="240" t="s">
        <v>1133</v>
      </c>
      <c r="D92" s="240"/>
      <c r="E92" s="240"/>
      <c r="F92" s="259" t="s">
        <v>1101</v>
      </c>
      <c r="G92" s="258"/>
      <c r="H92" s="240" t="s">
        <v>1134</v>
      </c>
      <c r="I92" s="240" t="s">
        <v>1135</v>
      </c>
      <c r="J92" s="240"/>
      <c r="K92" s="251"/>
    </row>
    <row r="93" spans="2:11" ht="15" customHeight="1">
      <c r="B93" s="260"/>
      <c r="C93" s="240" t="s">
        <v>1136</v>
      </c>
      <c r="D93" s="240"/>
      <c r="E93" s="240"/>
      <c r="F93" s="259" t="s">
        <v>1101</v>
      </c>
      <c r="G93" s="258"/>
      <c r="H93" s="240" t="s">
        <v>1136</v>
      </c>
      <c r="I93" s="240" t="s">
        <v>1135</v>
      </c>
      <c r="J93" s="240"/>
      <c r="K93" s="251"/>
    </row>
    <row r="94" spans="2:11" ht="15" customHeight="1">
      <c r="B94" s="260"/>
      <c r="C94" s="240" t="s">
        <v>42</v>
      </c>
      <c r="D94" s="240"/>
      <c r="E94" s="240"/>
      <c r="F94" s="259" t="s">
        <v>1101</v>
      </c>
      <c r="G94" s="258"/>
      <c r="H94" s="240" t="s">
        <v>1137</v>
      </c>
      <c r="I94" s="240" t="s">
        <v>1135</v>
      </c>
      <c r="J94" s="240"/>
      <c r="K94" s="251"/>
    </row>
    <row r="95" spans="2:11" ht="15" customHeight="1">
      <c r="B95" s="260"/>
      <c r="C95" s="240" t="s">
        <v>52</v>
      </c>
      <c r="D95" s="240"/>
      <c r="E95" s="240"/>
      <c r="F95" s="259" t="s">
        <v>1101</v>
      </c>
      <c r="G95" s="258"/>
      <c r="H95" s="240" t="s">
        <v>1138</v>
      </c>
      <c r="I95" s="240" t="s">
        <v>1135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355" t="s">
        <v>1139</v>
      </c>
      <c r="D100" s="355"/>
      <c r="E100" s="355"/>
      <c r="F100" s="355"/>
      <c r="G100" s="355"/>
      <c r="H100" s="355"/>
      <c r="I100" s="355"/>
      <c r="J100" s="355"/>
      <c r="K100" s="251"/>
    </row>
    <row r="101" spans="2:11" ht="17.25" customHeight="1">
      <c r="B101" s="250"/>
      <c r="C101" s="252" t="s">
        <v>1095</v>
      </c>
      <c r="D101" s="252"/>
      <c r="E101" s="252"/>
      <c r="F101" s="252" t="s">
        <v>1096</v>
      </c>
      <c r="G101" s="253"/>
      <c r="H101" s="252" t="s">
        <v>118</v>
      </c>
      <c r="I101" s="252" t="s">
        <v>61</v>
      </c>
      <c r="J101" s="252" t="s">
        <v>1097</v>
      </c>
      <c r="K101" s="251"/>
    </row>
    <row r="102" spans="2:11" ht="17.25" customHeight="1">
      <c r="B102" s="250"/>
      <c r="C102" s="254" t="s">
        <v>1098</v>
      </c>
      <c r="D102" s="254"/>
      <c r="E102" s="254"/>
      <c r="F102" s="255" t="s">
        <v>1099</v>
      </c>
      <c r="G102" s="256"/>
      <c r="H102" s="254"/>
      <c r="I102" s="254"/>
      <c r="J102" s="254" t="s">
        <v>1100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57</v>
      </c>
      <c r="D104" s="257"/>
      <c r="E104" s="257"/>
      <c r="F104" s="259" t="s">
        <v>1101</v>
      </c>
      <c r="G104" s="268"/>
      <c r="H104" s="240" t="s">
        <v>1140</v>
      </c>
      <c r="I104" s="240" t="s">
        <v>1103</v>
      </c>
      <c r="J104" s="240">
        <v>20</v>
      </c>
      <c r="K104" s="251"/>
    </row>
    <row r="105" spans="2:11" ht="15" customHeight="1">
      <c r="B105" s="250"/>
      <c r="C105" s="240" t="s">
        <v>1104</v>
      </c>
      <c r="D105" s="240"/>
      <c r="E105" s="240"/>
      <c r="F105" s="259" t="s">
        <v>1101</v>
      </c>
      <c r="G105" s="240"/>
      <c r="H105" s="240" t="s">
        <v>1140</v>
      </c>
      <c r="I105" s="240" t="s">
        <v>1103</v>
      </c>
      <c r="J105" s="240">
        <v>120</v>
      </c>
      <c r="K105" s="251"/>
    </row>
    <row r="106" spans="2:11" ht="15" customHeight="1">
      <c r="B106" s="260"/>
      <c r="C106" s="240" t="s">
        <v>1106</v>
      </c>
      <c r="D106" s="240"/>
      <c r="E106" s="240"/>
      <c r="F106" s="259" t="s">
        <v>1107</v>
      </c>
      <c r="G106" s="240"/>
      <c r="H106" s="240" t="s">
        <v>1140</v>
      </c>
      <c r="I106" s="240" t="s">
        <v>1103</v>
      </c>
      <c r="J106" s="240">
        <v>50</v>
      </c>
      <c r="K106" s="251"/>
    </row>
    <row r="107" spans="2:11" ht="15" customHeight="1">
      <c r="B107" s="260"/>
      <c r="C107" s="240" t="s">
        <v>1109</v>
      </c>
      <c r="D107" s="240"/>
      <c r="E107" s="240"/>
      <c r="F107" s="259" t="s">
        <v>1101</v>
      </c>
      <c r="G107" s="240"/>
      <c r="H107" s="240" t="s">
        <v>1140</v>
      </c>
      <c r="I107" s="240" t="s">
        <v>1111</v>
      </c>
      <c r="J107" s="240"/>
      <c r="K107" s="251"/>
    </row>
    <row r="108" spans="2:11" ht="15" customHeight="1">
      <c r="B108" s="260"/>
      <c r="C108" s="240" t="s">
        <v>1120</v>
      </c>
      <c r="D108" s="240"/>
      <c r="E108" s="240"/>
      <c r="F108" s="259" t="s">
        <v>1107</v>
      </c>
      <c r="G108" s="240"/>
      <c r="H108" s="240" t="s">
        <v>1140</v>
      </c>
      <c r="I108" s="240" t="s">
        <v>1103</v>
      </c>
      <c r="J108" s="240">
        <v>50</v>
      </c>
      <c r="K108" s="251"/>
    </row>
    <row r="109" spans="2:11" ht="15" customHeight="1">
      <c r="B109" s="260"/>
      <c r="C109" s="240" t="s">
        <v>1128</v>
      </c>
      <c r="D109" s="240"/>
      <c r="E109" s="240"/>
      <c r="F109" s="259" t="s">
        <v>1107</v>
      </c>
      <c r="G109" s="240"/>
      <c r="H109" s="240" t="s">
        <v>1140</v>
      </c>
      <c r="I109" s="240" t="s">
        <v>1103</v>
      </c>
      <c r="J109" s="240">
        <v>50</v>
      </c>
      <c r="K109" s="251"/>
    </row>
    <row r="110" spans="2:11" ht="15" customHeight="1">
      <c r="B110" s="260"/>
      <c r="C110" s="240" t="s">
        <v>1126</v>
      </c>
      <c r="D110" s="240"/>
      <c r="E110" s="240"/>
      <c r="F110" s="259" t="s">
        <v>1107</v>
      </c>
      <c r="G110" s="240"/>
      <c r="H110" s="240" t="s">
        <v>1140</v>
      </c>
      <c r="I110" s="240" t="s">
        <v>1103</v>
      </c>
      <c r="J110" s="240">
        <v>50</v>
      </c>
      <c r="K110" s="251"/>
    </row>
    <row r="111" spans="2:11" ht="15" customHeight="1">
      <c r="B111" s="260"/>
      <c r="C111" s="240" t="s">
        <v>57</v>
      </c>
      <c r="D111" s="240"/>
      <c r="E111" s="240"/>
      <c r="F111" s="259" t="s">
        <v>1101</v>
      </c>
      <c r="G111" s="240"/>
      <c r="H111" s="240" t="s">
        <v>1141</v>
      </c>
      <c r="I111" s="240" t="s">
        <v>1103</v>
      </c>
      <c r="J111" s="240">
        <v>20</v>
      </c>
      <c r="K111" s="251"/>
    </row>
    <row r="112" spans="2:11" ht="15" customHeight="1">
      <c r="B112" s="260"/>
      <c r="C112" s="240" t="s">
        <v>1142</v>
      </c>
      <c r="D112" s="240"/>
      <c r="E112" s="240"/>
      <c r="F112" s="259" t="s">
        <v>1101</v>
      </c>
      <c r="G112" s="240"/>
      <c r="H112" s="240" t="s">
        <v>1143</v>
      </c>
      <c r="I112" s="240" t="s">
        <v>1103</v>
      </c>
      <c r="J112" s="240">
        <v>120</v>
      </c>
      <c r="K112" s="251"/>
    </row>
    <row r="113" spans="2:11" ht="15" customHeight="1">
      <c r="B113" s="260"/>
      <c r="C113" s="240" t="s">
        <v>42</v>
      </c>
      <c r="D113" s="240"/>
      <c r="E113" s="240"/>
      <c r="F113" s="259" t="s">
        <v>1101</v>
      </c>
      <c r="G113" s="240"/>
      <c r="H113" s="240" t="s">
        <v>1144</v>
      </c>
      <c r="I113" s="240" t="s">
        <v>1135</v>
      </c>
      <c r="J113" s="240"/>
      <c r="K113" s="251"/>
    </row>
    <row r="114" spans="2:11" ht="15" customHeight="1">
      <c r="B114" s="260"/>
      <c r="C114" s="240" t="s">
        <v>52</v>
      </c>
      <c r="D114" s="240"/>
      <c r="E114" s="240"/>
      <c r="F114" s="259" t="s">
        <v>1101</v>
      </c>
      <c r="G114" s="240"/>
      <c r="H114" s="240" t="s">
        <v>1145</v>
      </c>
      <c r="I114" s="240" t="s">
        <v>1135</v>
      </c>
      <c r="J114" s="240"/>
      <c r="K114" s="251"/>
    </row>
    <row r="115" spans="2:11" ht="15" customHeight="1">
      <c r="B115" s="260"/>
      <c r="C115" s="240" t="s">
        <v>61</v>
      </c>
      <c r="D115" s="240"/>
      <c r="E115" s="240"/>
      <c r="F115" s="259" t="s">
        <v>1101</v>
      </c>
      <c r="G115" s="240"/>
      <c r="H115" s="240" t="s">
        <v>1146</v>
      </c>
      <c r="I115" s="240" t="s">
        <v>1147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6"/>
      <c r="D117" s="236"/>
      <c r="E117" s="236"/>
      <c r="F117" s="271"/>
      <c r="G117" s="236"/>
      <c r="H117" s="236"/>
      <c r="I117" s="236"/>
      <c r="J117" s="236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354" t="s">
        <v>1148</v>
      </c>
      <c r="D120" s="354"/>
      <c r="E120" s="354"/>
      <c r="F120" s="354"/>
      <c r="G120" s="354"/>
      <c r="H120" s="354"/>
      <c r="I120" s="354"/>
      <c r="J120" s="354"/>
      <c r="K120" s="276"/>
    </row>
    <row r="121" spans="2:11" ht="17.25" customHeight="1">
      <c r="B121" s="277"/>
      <c r="C121" s="252" t="s">
        <v>1095</v>
      </c>
      <c r="D121" s="252"/>
      <c r="E121" s="252"/>
      <c r="F121" s="252" t="s">
        <v>1096</v>
      </c>
      <c r="G121" s="253"/>
      <c r="H121" s="252" t="s">
        <v>118</v>
      </c>
      <c r="I121" s="252" t="s">
        <v>61</v>
      </c>
      <c r="J121" s="252" t="s">
        <v>1097</v>
      </c>
      <c r="K121" s="278"/>
    </row>
    <row r="122" spans="2:11" ht="17.25" customHeight="1">
      <c r="B122" s="277"/>
      <c r="C122" s="254" t="s">
        <v>1098</v>
      </c>
      <c r="D122" s="254"/>
      <c r="E122" s="254"/>
      <c r="F122" s="255" t="s">
        <v>1099</v>
      </c>
      <c r="G122" s="256"/>
      <c r="H122" s="254"/>
      <c r="I122" s="254"/>
      <c r="J122" s="254" t="s">
        <v>1100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1104</v>
      </c>
      <c r="D124" s="257"/>
      <c r="E124" s="257"/>
      <c r="F124" s="259" t="s">
        <v>1101</v>
      </c>
      <c r="G124" s="240"/>
      <c r="H124" s="240" t="s">
        <v>1140</v>
      </c>
      <c r="I124" s="240" t="s">
        <v>1103</v>
      </c>
      <c r="J124" s="240">
        <v>120</v>
      </c>
      <c r="K124" s="281"/>
    </row>
    <row r="125" spans="2:11" ht="15" customHeight="1">
      <c r="B125" s="279"/>
      <c r="C125" s="240" t="s">
        <v>1149</v>
      </c>
      <c r="D125" s="240"/>
      <c r="E125" s="240"/>
      <c r="F125" s="259" t="s">
        <v>1101</v>
      </c>
      <c r="G125" s="240"/>
      <c r="H125" s="240" t="s">
        <v>1150</v>
      </c>
      <c r="I125" s="240" t="s">
        <v>1103</v>
      </c>
      <c r="J125" s="240" t="s">
        <v>1151</v>
      </c>
      <c r="K125" s="281"/>
    </row>
    <row r="126" spans="2:11" ht="15" customHeight="1">
      <c r="B126" s="279"/>
      <c r="C126" s="240" t="s">
        <v>1050</v>
      </c>
      <c r="D126" s="240"/>
      <c r="E126" s="240"/>
      <c r="F126" s="259" t="s">
        <v>1101</v>
      </c>
      <c r="G126" s="240"/>
      <c r="H126" s="240" t="s">
        <v>1152</v>
      </c>
      <c r="I126" s="240" t="s">
        <v>1103</v>
      </c>
      <c r="J126" s="240" t="s">
        <v>1151</v>
      </c>
      <c r="K126" s="281"/>
    </row>
    <row r="127" spans="2:11" ht="15" customHeight="1">
      <c r="B127" s="279"/>
      <c r="C127" s="240" t="s">
        <v>1112</v>
      </c>
      <c r="D127" s="240"/>
      <c r="E127" s="240"/>
      <c r="F127" s="259" t="s">
        <v>1107</v>
      </c>
      <c r="G127" s="240"/>
      <c r="H127" s="240" t="s">
        <v>1113</v>
      </c>
      <c r="I127" s="240" t="s">
        <v>1103</v>
      </c>
      <c r="J127" s="240">
        <v>15</v>
      </c>
      <c r="K127" s="281"/>
    </row>
    <row r="128" spans="2:11" ht="15" customHeight="1">
      <c r="B128" s="279"/>
      <c r="C128" s="261" t="s">
        <v>1114</v>
      </c>
      <c r="D128" s="261"/>
      <c r="E128" s="261"/>
      <c r="F128" s="262" t="s">
        <v>1107</v>
      </c>
      <c r="G128" s="261"/>
      <c r="H128" s="261" t="s">
        <v>1115</v>
      </c>
      <c r="I128" s="261" t="s">
        <v>1103</v>
      </c>
      <c r="J128" s="261">
        <v>15</v>
      </c>
      <c r="K128" s="281"/>
    </row>
    <row r="129" spans="2:11" ht="15" customHeight="1">
      <c r="B129" s="279"/>
      <c r="C129" s="261" t="s">
        <v>1116</v>
      </c>
      <c r="D129" s="261"/>
      <c r="E129" s="261"/>
      <c r="F129" s="262" t="s">
        <v>1107</v>
      </c>
      <c r="G129" s="261"/>
      <c r="H129" s="261" t="s">
        <v>1117</v>
      </c>
      <c r="I129" s="261" t="s">
        <v>1103</v>
      </c>
      <c r="J129" s="261">
        <v>20</v>
      </c>
      <c r="K129" s="281"/>
    </row>
    <row r="130" spans="2:11" ht="15" customHeight="1">
      <c r="B130" s="279"/>
      <c r="C130" s="261" t="s">
        <v>1118</v>
      </c>
      <c r="D130" s="261"/>
      <c r="E130" s="261"/>
      <c r="F130" s="262" t="s">
        <v>1107</v>
      </c>
      <c r="G130" s="261"/>
      <c r="H130" s="261" t="s">
        <v>1119</v>
      </c>
      <c r="I130" s="261" t="s">
        <v>1103</v>
      </c>
      <c r="J130" s="261">
        <v>20</v>
      </c>
      <c r="K130" s="281"/>
    </row>
    <row r="131" spans="2:11" ht="15" customHeight="1">
      <c r="B131" s="279"/>
      <c r="C131" s="240" t="s">
        <v>1106</v>
      </c>
      <c r="D131" s="240"/>
      <c r="E131" s="240"/>
      <c r="F131" s="259" t="s">
        <v>1107</v>
      </c>
      <c r="G131" s="240"/>
      <c r="H131" s="240" t="s">
        <v>1140</v>
      </c>
      <c r="I131" s="240" t="s">
        <v>1103</v>
      </c>
      <c r="J131" s="240">
        <v>50</v>
      </c>
      <c r="K131" s="281"/>
    </row>
    <row r="132" spans="2:11" ht="15" customHeight="1">
      <c r="B132" s="279"/>
      <c r="C132" s="240" t="s">
        <v>1120</v>
      </c>
      <c r="D132" s="240"/>
      <c r="E132" s="240"/>
      <c r="F132" s="259" t="s">
        <v>1107</v>
      </c>
      <c r="G132" s="240"/>
      <c r="H132" s="240" t="s">
        <v>1140</v>
      </c>
      <c r="I132" s="240" t="s">
        <v>1103</v>
      </c>
      <c r="J132" s="240">
        <v>50</v>
      </c>
      <c r="K132" s="281"/>
    </row>
    <row r="133" spans="2:11" ht="15" customHeight="1">
      <c r="B133" s="279"/>
      <c r="C133" s="240" t="s">
        <v>1126</v>
      </c>
      <c r="D133" s="240"/>
      <c r="E133" s="240"/>
      <c r="F133" s="259" t="s">
        <v>1107</v>
      </c>
      <c r="G133" s="240"/>
      <c r="H133" s="240" t="s">
        <v>1140</v>
      </c>
      <c r="I133" s="240" t="s">
        <v>1103</v>
      </c>
      <c r="J133" s="240">
        <v>50</v>
      </c>
      <c r="K133" s="281"/>
    </row>
    <row r="134" spans="2:11" ht="15" customHeight="1">
      <c r="B134" s="279"/>
      <c r="C134" s="240" t="s">
        <v>1128</v>
      </c>
      <c r="D134" s="240"/>
      <c r="E134" s="240"/>
      <c r="F134" s="259" t="s">
        <v>1107</v>
      </c>
      <c r="G134" s="240"/>
      <c r="H134" s="240" t="s">
        <v>1140</v>
      </c>
      <c r="I134" s="240" t="s">
        <v>1103</v>
      </c>
      <c r="J134" s="240">
        <v>50</v>
      </c>
      <c r="K134" s="281"/>
    </row>
    <row r="135" spans="2:11" ht="15" customHeight="1">
      <c r="B135" s="279"/>
      <c r="C135" s="240" t="s">
        <v>123</v>
      </c>
      <c r="D135" s="240"/>
      <c r="E135" s="240"/>
      <c r="F135" s="259" t="s">
        <v>1107</v>
      </c>
      <c r="G135" s="240"/>
      <c r="H135" s="240" t="s">
        <v>1153</v>
      </c>
      <c r="I135" s="240" t="s">
        <v>1103</v>
      </c>
      <c r="J135" s="240">
        <v>255</v>
      </c>
      <c r="K135" s="281"/>
    </row>
    <row r="136" spans="2:11" ht="15" customHeight="1">
      <c r="B136" s="279"/>
      <c r="C136" s="240" t="s">
        <v>1130</v>
      </c>
      <c r="D136" s="240"/>
      <c r="E136" s="240"/>
      <c r="F136" s="259" t="s">
        <v>1101</v>
      </c>
      <c r="G136" s="240"/>
      <c r="H136" s="240" t="s">
        <v>1154</v>
      </c>
      <c r="I136" s="240" t="s">
        <v>1132</v>
      </c>
      <c r="J136" s="240"/>
      <c r="K136" s="281"/>
    </row>
    <row r="137" spans="2:11" ht="15" customHeight="1">
      <c r="B137" s="279"/>
      <c r="C137" s="240" t="s">
        <v>1133</v>
      </c>
      <c r="D137" s="240"/>
      <c r="E137" s="240"/>
      <c r="F137" s="259" t="s">
        <v>1101</v>
      </c>
      <c r="G137" s="240"/>
      <c r="H137" s="240" t="s">
        <v>1155</v>
      </c>
      <c r="I137" s="240" t="s">
        <v>1135</v>
      </c>
      <c r="J137" s="240"/>
      <c r="K137" s="281"/>
    </row>
    <row r="138" spans="2:11" ht="15" customHeight="1">
      <c r="B138" s="279"/>
      <c r="C138" s="240" t="s">
        <v>1136</v>
      </c>
      <c r="D138" s="240"/>
      <c r="E138" s="240"/>
      <c r="F138" s="259" t="s">
        <v>1101</v>
      </c>
      <c r="G138" s="240"/>
      <c r="H138" s="240" t="s">
        <v>1136</v>
      </c>
      <c r="I138" s="240" t="s">
        <v>1135</v>
      </c>
      <c r="J138" s="240"/>
      <c r="K138" s="281"/>
    </row>
    <row r="139" spans="2:11" ht="15" customHeight="1">
      <c r="B139" s="279"/>
      <c r="C139" s="240" t="s">
        <v>42</v>
      </c>
      <c r="D139" s="240"/>
      <c r="E139" s="240"/>
      <c r="F139" s="259" t="s">
        <v>1101</v>
      </c>
      <c r="G139" s="240"/>
      <c r="H139" s="240" t="s">
        <v>1156</v>
      </c>
      <c r="I139" s="240" t="s">
        <v>1135</v>
      </c>
      <c r="J139" s="240"/>
      <c r="K139" s="281"/>
    </row>
    <row r="140" spans="2:11" ht="15" customHeight="1">
      <c r="B140" s="279"/>
      <c r="C140" s="240" t="s">
        <v>1157</v>
      </c>
      <c r="D140" s="240"/>
      <c r="E140" s="240"/>
      <c r="F140" s="259" t="s">
        <v>1101</v>
      </c>
      <c r="G140" s="240"/>
      <c r="H140" s="240" t="s">
        <v>1158</v>
      </c>
      <c r="I140" s="240" t="s">
        <v>1135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6"/>
      <c r="C142" s="236"/>
      <c r="D142" s="236"/>
      <c r="E142" s="236"/>
      <c r="F142" s="271"/>
      <c r="G142" s="236"/>
      <c r="H142" s="236"/>
      <c r="I142" s="236"/>
      <c r="J142" s="236"/>
      <c r="K142" s="236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355" t="s">
        <v>1159</v>
      </c>
      <c r="D145" s="355"/>
      <c r="E145" s="355"/>
      <c r="F145" s="355"/>
      <c r="G145" s="355"/>
      <c r="H145" s="355"/>
      <c r="I145" s="355"/>
      <c r="J145" s="355"/>
      <c r="K145" s="251"/>
    </row>
    <row r="146" spans="2:11" ht="17.25" customHeight="1">
      <c r="B146" s="250"/>
      <c r="C146" s="252" t="s">
        <v>1095</v>
      </c>
      <c r="D146" s="252"/>
      <c r="E146" s="252"/>
      <c r="F146" s="252" t="s">
        <v>1096</v>
      </c>
      <c r="G146" s="253"/>
      <c r="H146" s="252" t="s">
        <v>118</v>
      </c>
      <c r="I146" s="252" t="s">
        <v>61</v>
      </c>
      <c r="J146" s="252" t="s">
        <v>1097</v>
      </c>
      <c r="K146" s="251"/>
    </row>
    <row r="147" spans="2:11" ht="17.25" customHeight="1">
      <c r="B147" s="250"/>
      <c r="C147" s="254" t="s">
        <v>1098</v>
      </c>
      <c r="D147" s="254"/>
      <c r="E147" s="254"/>
      <c r="F147" s="255" t="s">
        <v>1099</v>
      </c>
      <c r="G147" s="256"/>
      <c r="H147" s="254"/>
      <c r="I147" s="254"/>
      <c r="J147" s="254" t="s">
        <v>1100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1104</v>
      </c>
      <c r="D149" s="240"/>
      <c r="E149" s="240"/>
      <c r="F149" s="286" t="s">
        <v>1101</v>
      </c>
      <c r="G149" s="240"/>
      <c r="H149" s="285" t="s">
        <v>1140</v>
      </c>
      <c r="I149" s="285" t="s">
        <v>1103</v>
      </c>
      <c r="J149" s="285">
        <v>120</v>
      </c>
      <c r="K149" s="281"/>
    </row>
    <row r="150" spans="2:11" ht="15" customHeight="1">
      <c r="B150" s="260"/>
      <c r="C150" s="285" t="s">
        <v>1149</v>
      </c>
      <c r="D150" s="240"/>
      <c r="E150" s="240"/>
      <c r="F150" s="286" t="s">
        <v>1101</v>
      </c>
      <c r="G150" s="240"/>
      <c r="H150" s="285" t="s">
        <v>1160</v>
      </c>
      <c r="I150" s="285" t="s">
        <v>1103</v>
      </c>
      <c r="J150" s="285" t="s">
        <v>1151</v>
      </c>
      <c r="K150" s="281"/>
    </row>
    <row r="151" spans="2:11" ht="15" customHeight="1">
      <c r="B151" s="260"/>
      <c r="C151" s="285" t="s">
        <v>1050</v>
      </c>
      <c r="D151" s="240"/>
      <c r="E151" s="240"/>
      <c r="F151" s="286" t="s">
        <v>1101</v>
      </c>
      <c r="G151" s="240"/>
      <c r="H151" s="285" t="s">
        <v>1161</v>
      </c>
      <c r="I151" s="285" t="s">
        <v>1103</v>
      </c>
      <c r="J151" s="285" t="s">
        <v>1151</v>
      </c>
      <c r="K151" s="281"/>
    </row>
    <row r="152" spans="2:11" ht="15" customHeight="1">
      <c r="B152" s="260"/>
      <c r="C152" s="285" t="s">
        <v>1106</v>
      </c>
      <c r="D152" s="240"/>
      <c r="E152" s="240"/>
      <c r="F152" s="286" t="s">
        <v>1107</v>
      </c>
      <c r="G152" s="240"/>
      <c r="H152" s="285" t="s">
        <v>1140</v>
      </c>
      <c r="I152" s="285" t="s">
        <v>1103</v>
      </c>
      <c r="J152" s="285">
        <v>50</v>
      </c>
      <c r="K152" s="281"/>
    </row>
    <row r="153" spans="2:11" ht="15" customHeight="1">
      <c r="B153" s="260"/>
      <c r="C153" s="285" t="s">
        <v>1109</v>
      </c>
      <c r="D153" s="240"/>
      <c r="E153" s="240"/>
      <c r="F153" s="286" t="s">
        <v>1101</v>
      </c>
      <c r="G153" s="240"/>
      <c r="H153" s="285" t="s">
        <v>1140</v>
      </c>
      <c r="I153" s="285" t="s">
        <v>1111</v>
      </c>
      <c r="J153" s="285"/>
      <c r="K153" s="281"/>
    </row>
    <row r="154" spans="2:11" ht="15" customHeight="1">
      <c r="B154" s="260"/>
      <c r="C154" s="285" t="s">
        <v>1120</v>
      </c>
      <c r="D154" s="240"/>
      <c r="E154" s="240"/>
      <c r="F154" s="286" t="s">
        <v>1107</v>
      </c>
      <c r="G154" s="240"/>
      <c r="H154" s="285" t="s">
        <v>1140</v>
      </c>
      <c r="I154" s="285" t="s">
        <v>1103</v>
      </c>
      <c r="J154" s="285">
        <v>50</v>
      </c>
      <c r="K154" s="281"/>
    </row>
    <row r="155" spans="2:11" ht="15" customHeight="1">
      <c r="B155" s="260"/>
      <c r="C155" s="285" t="s">
        <v>1128</v>
      </c>
      <c r="D155" s="240"/>
      <c r="E155" s="240"/>
      <c r="F155" s="286" t="s">
        <v>1107</v>
      </c>
      <c r="G155" s="240"/>
      <c r="H155" s="285" t="s">
        <v>1140</v>
      </c>
      <c r="I155" s="285" t="s">
        <v>1103</v>
      </c>
      <c r="J155" s="285">
        <v>50</v>
      </c>
      <c r="K155" s="281"/>
    </row>
    <row r="156" spans="2:11" ht="15" customHeight="1">
      <c r="B156" s="260"/>
      <c r="C156" s="285" t="s">
        <v>1126</v>
      </c>
      <c r="D156" s="240"/>
      <c r="E156" s="240"/>
      <c r="F156" s="286" t="s">
        <v>1107</v>
      </c>
      <c r="G156" s="240"/>
      <c r="H156" s="285" t="s">
        <v>1140</v>
      </c>
      <c r="I156" s="285" t="s">
        <v>1103</v>
      </c>
      <c r="J156" s="285">
        <v>50</v>
      </c>
      <c r="K156" s="281"/>
    </row>
    <row r="157" spans="2:11" ht="15" customHeight="1">
      <c r="B157" s="260"/>
      <c r="C157" s="285" t="s">
        <v>107</v>
      </c>
      <c r="D157" s="240"/>
      <c r="E157" s="240"/>
      <c r="F157" s="286" t="s">
        <v>1101</v>
      </c>
      <c r="G157" s="240"/>
      <c r="H157" s="285" t="s">
        <v>1162</v>
      </c>
      <c r="I157" s="285" t="s">
        <v>1103</v>
      </c>
      <c r="J157" s="285" t="s">
        <v>1163</v>
      </c>
      <c r="K157" s="281"/>
    </row>
    <row r="158" spans="2:11" ht="15" customHeight="1">
      <c r="B158" s="260"/>
      <c r="C158" s="285" t="s">
        <v>1164</v>
      </c>
      <c r="D158" s="240"/>
      <c r="E158" s="240"/>
      <c r="F158" s="286" t="s">
        <v>1101</v>
      </c>
      <c r="G158" s="240"/>
      <c r="H158" s="285" t="s">
        <v>1165</v>
      </c>
      <c r="I158" s="285" t="s">
        <v>1135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6"/>
      <c r="C160" s="240"/>
      <c r="D160" s="240"/>
      <c r="E160" s="240"/>
      <c r="F160" s="259"/>
      <c r="G160" s="240"/>
      <c r="H160" s="240"/>
      <c r="I160" s="240"/>
      <c r="J160" s="240"/>
      <c r="K160" s="236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8"/>
      <c r="C162" s="229"/>
      <c r="D162" s="229"/>
      <c r="E162" s="229"/>
      <c r="F162" s="229"/>
      <c r="G162" s="229"/>
      <c r="H162" s="229"/>
      <c r="I162" s="229"/>
      <c r="J162" s="229"/>
      <c r="K162" s="230"/>
    </row>
    <row r="163" spans="2:11" ht="45" customHeight="1">
      <c r="B163" s="231"/>
      <c r="C163" s="354" t="s">
        <v>1166</v>
      </c>
      <c r="D163" s="354"/>
      <c r="E163" s="354"/>
      <c r="F163" s="354"/>
      <c r="G163" s="354"/>
      <c r="H163" s="354"/>
      <c r="I163" s="354"/>
      <c r="J163" s="354"/>
      <c r="K163" s="232"/>
    </row>
    <row r="164" spans="2:11" ht="17.25" customHeight="1">
      <c r="B164" s="231"/>
      <c r="C164" s="252" t="s">
        <v>1095</v>
      </c>
      <c r="D164" s="252"/>
      <c r="E164" s="252"/>
      <c r="F164" s="252" t="s">
        <v>1096</v>
      </c>
      <c r="G164" s="289"/>
      <c r="H164" s="290" t="s">
        <v>118</v>
      </c>
      <c r="I164" s="290" t="s">
        <v>61</v>
      </c>
      <c r="J164" s="252" t="s">
        <v>1097</v>
      </c>
      <c r="K164" s="232"/>
    </row>
    <row r="165" spans="2:11" ht="17.25" customHeight="1">
      <c r="B165" s="233"/>
      <c r="C165" s="254" t="s">
        <v>1098</v>
      </c>
      <c r="D165" s="254"/>
      <c r="E165" s="254"/>
      <c r="F165" s="255" t="s">
        <v>1099</v>
      </c>
      <c r="G165" s="291"/>
      <c r="H165" s="292"/>
      <c r="I165" s="292"/>
      <c r="J165" s="254" t="s">
        <v>1100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1104</v>
      </c>
      <c r="D167" s="240"/>
      <c r="E167" s="240"/>
      <c r="F167" s="259" t="s">
        <v>1101</v>
      </c>
      <c r="G167" s="240"/>
      <c r="H167" s="240" t="s">
        <v>1140</v>
      </c>
      <c r="I167" s="240" t="s">
        <v>1103</v>
      </c>
      <c r="J167" s="240">
        <v>120</v>
      </c>
      <c r="K167" s="281"/>
    </row>
    <row r="168" spans="2:11" ht="15" customHeight="1">
      <c r="B168" s="260"/>
      <c r="C168" s="240" t="s">
        <v>1149</v>
      </c>
      <c r="D168" s="240"/>
      <c r="E168" s="240"/>
      <c r="F168" s="259" t="s">
        <v>1101</v>
      </c>
      <c r="G168" s="240"/>
      <c r="H168" s="240" t="s">
        <v>1150</v>
      </c>
      <c r="I168" s="240" t="s">
        <v>1103</v>
      </c>
      <c r="J168" s="240" t="s">
        <v>1151</v>
      </c>
      <c r="K168" s="281"/>
    </row>
    <row r="169" spans="2:11" ht="15" customHeight="1">
      <c r="B169" s="260"/>
      <c r="C169" s="240" t="s">
        <v>1050</v>
      </c>
      <c r="D169" s="240"/>
      <c r="E169" s="240"/>
      <c r="F169" s="259" t="s">
        <v>1101</v>
      </c>
      <c r="G169" s="240"/>
      <c r="H169" s="240" t="s">
        <v>1167</v>
      </c>
      <c r="I169" s="240" t="s">
        <v>1103</v>
      </c>
      <c r="J169" s="240" t="s">
        <v>1151</v>
      </c>
      <c r="K169" s="281"/>
    </row>
    <row r="170" spans="2:11" ht="15" customHeight="1">
      <c r="B170" s="260"/>
      <c r="C170" s="240" t="s">
        <v>1106</v>
      </c>
      <c r="D170" s="240"/>
      <c r="E170" s="240"/>
      <c r="F170" s="259" t="s">
        <v>1107</v>
      </c>
      <c r="G170" s="240"/>
      <c r="H170" s="240" t="s">
        <v>1167</v>
      </c>
      <c r="I170" s="240" t="s">
        <v>1103</v>
      </c>
      <c r="J170" s="240">
        <v>50</v>
      </c>
      <c r="K170" s="281"/>
    </row>
    <row r="171" spans="2:11" ht="15" customHeight="1">
      <c r="B171" s="260"/>
      <c r="C171" s="240" t="s">
        <v>1109</v>
      </c>
      <c r="D171" s="240"/>
      <c r="E171" s="240"/>
      <c r="F171" s="259" t="s">
        <v>1101</v>
      </c>
      <c r="G171" s="240"/>
      <c r="H171" s="240" t="s">
        <v>1167</v>
      </c>
      <c r="I171" s="240" t="s">
        <v>1111</v>
      </c>
      <c r="J171" s="240"/>
      <c r="K171" s="281"/>
    </row>
    <row r="172" spans="2:11" ht="15" customHeight="1">
      <c r="B172" s="260"/>
      <c r="C172" s="240" t="s">
        <v>1120</v>
      </c>
      <c r="D172" s="240"/>
      <c r="E172" s="240"/>
      <c r="F172" s="259" t="s">
        <v>1107</v>
      </c>
      <c r="G172" s="240"/>
      <c r="H172" s="240" t="s">
        <v>1167</v>
      </c>
      <c r="I172" s="240" t="s">
        <v>1103</v>
      </c>
      <c r="J172" s="240">
        <v>50</v>
      </c>
      <c r="K172" s="281"/>
    </row>
    <row r="173" spans="2:11" ht="15" customHeight="1">
      <c r="B173" s="260"/>
      <c r="C173" s="240" t="s">
        <v>1128</v>
      </c>
      <c r="D173" s="240"/>
      <c r="E173" s="240"/>
      <c r="F173" s="259" t="s">
        <v>1107</v>
      </c>
      <c r="G173" s="240"/>
      <c r="H173" s="240" t="s">
        <v>1167</v>
      </c>
      <c r="I173" s="240" t="s">
        <v>1103</v>
      </c>
      <c r="J173" s="240">
        <v>50</v>
      </c>
      <c r="K173" s="281"/>
    </row>
    <row r="174" spans="2:11" ht="15" customHeight="1">
      <c r="B174" s="260"/>
      <c r="C174" s="240" t="s">
        <v>1126</v>
      </c>
      <c r="D174" s="240"/>
      <c r="E174" s="240"/>
      <c r="F174" s="259" t="s">
        <v>1107</v>
      </c>
      <c r="G174" s="240"/>
      <c r="H174" s="240" t="s">
        <v>1167</v>
      </c>
      <c r="I174" s="240" t="s">
        <v>1103</v>
      </c>
      <c r="J174" s="240">
        <v>50</v>
      </c>
      <c r="K174" s="281"/>
    </row>
    <row r="175" spans="2:11" ht="15" customHeight="1">
      <c r="B175" s="260"/>
      <c r="C175" s="240" t="s">
        <v>117</v>
      </c>
      <c r="D175" s="240"/>
      <c r="E175" s="240"/>
      <c r="F175" s="259" t="s">
        <v>1101</v>
      </c>
      <c r="G175" s="240"/>
      <c r="H175" s="240" t="s">
        <v>1168</v>
      </c>
      <c r="I175" s="240" t="s">
        <v>1169</v>
      </c>
      <c r="J175" s="240"/>
      <c r="K175" s="281"/>
    </row>
    <row r="176" spans="2:11" ht="15" customHeight="1">
      <c r="B176" s="260"/>
      <c r="C176" s="240" t="s">
        <v>61</v>
      </c>
      <c r="D176" s="240"/>
      <c r="E176" s="240"/>
      <c r="F176" s="259" t="s">
        <v>1101</v>
      </c>
      <c r="G176" s="240"/>
      <c r="H176" s="240" t="s">
        <v>1170</v>
      </c>
      <c r="I176" s="240" t="s">
        <v>1171</v>
      </c>
      <c r="J176" s="240">
        <v>1</v>
      </c>
      <c r="K176" s="281"/>
    </row>
    <row r="177" spans="2:11" ht="15" customHeight="1">
      <c r="B177" s="260"/>
      <c r="C177" s="240" t="s">
        <v>57</v>
      </c>
      <c r="D177" s="240"/>
      <c r="E177" s="240"/>
      <c r="F177" s="259" t="s">
        <v>1101</v>
      </c>
      <c r="G177" s="240"/>
      <c r="H177" s="240" t="s">
        <v>1172</v>
      </c>
      <c r="I177" s="240" t="s">
        <v>1103</v>
      </c>
      <c r="J177" s="240">
        <v>20</v>
      </c>
      <c r="K177" s="281"/>
    </row>
    <row r="178" spans="2:11" ht="15" customHeight="1">
      <c r="B178" s="260"/>
      <c r="C178" s="240" t="s">
        <v>118</v>
      </c>
      <c r="D178" s="240"/>
      <c r="E178" s="240"/>
      <c r="F178" s="259" t="s">
        <v>1101</v>
      </c>
      <c r="G178" s="240"/>
      <c r="H178" s="240" t="s">
        <v>1173</v>
      </c>
      <c r="I178" s="240" t="s">
        <v>1103</v>
      </c>
      <c r="J178" s="240">
        <v>255</v>
      </c>
      <c r="K178" s="281"/>
    </row>
    <row r="179" spans="2:11" ht="15" customHeight="1">
      <c r="B179" s="260"/>
      <c r="C179" s="240" t="s">
        <v>119</v>
      </c>
      <c r="D179" s="240"/>
      <c r="E179" s="240"/>
      <c r="F179" s="259" t="s">
        <v>1101</v>
      </c>
      <c r="G179" s="240"/>
      <c r="H179" s="240" t="s">
        <v>1066</v>
      </c>
      <c r="I179" s="240" t="s">
        <v>1103</v>
      </c>
      <c r="J179" s="240">
        <v>10</v>
      </c>
      <c r="K179" s="281"/>
    </row>
    <row r="180" spans="2:11" ht="15" customHeight="1">
      <c r="B180" s="260"/>
      <c r="C180" s="240" t="s">
        <v>120</v>
      </c>
      <c r="D180" s="240"/>
      <c r="E180" s="240"/>
      <c r="F180" s="259" t="s">
        <v>1101</v>
      </c>
      <c r="G180" s="240"/>
      <c r="H180" s="240" t="s">
        <v>1174</v>
      </c>
      <c r="I180" s="240" t="s">
        <v>1135</v>
      </c>
      <c r="J180" s="240"/>
      <c r="K180" s="281"/>
    </row>
    <row r="181" spans="2:11" ht="15" customHeight="1">
      <c r="B181" s="260"/>
      <c r="C181" s="240" t="s">
        <v>1175</v>
      </c>
      <c r="D181" s="240"/>
      <c r="E181" s="240"/>
      <c r="F181" s="259" t="s">
        <v>1101</v>
      </c>
      <c r="G181" s="240"/>
      <c r="H181" s="240" t="s">
        <v>1176</v>
      </c>
      <c r="I181" s="240" t="s">
        <v>1135</v>
      </c>
      <c r="J181" s="240"/>
      <c r="K181" s="281"/>
    </row>
    <row r="182" spans="2:11" ht="15" customHeight="1">
      <c r="B182" s="260"/>
      <c r="C182" s="240" t="s">
        <v>1164</v>
      </c>
      <c r="D182" s="240"/>
      <c r="E182" s="240"/>
      <c r="F182" s="259" t="s">
        <v>1101</v>
      </c>
      <c r="G182" s="240"/>
      <c r="H182" s="240" t="s">
        <v>1177</v>
      </c>
      <c r="I182" s="240" t="s">
        <v>1135</v>
      </c>
      <c r="J182" s="240"/>
      <c r="K182" s="281"/>
    </row>
    <row r="183" spans="2:11" ht="15" customHeight="1">
      <c r="B183" s="260"/>
      <c r="C183" s="240" t="s">
        <v>122</v>
      </c>
      <c r="D183" s="240"/>
      <c r="E183" s="240"/>
      <c r="F183" s="259" t="s">
        <v>1107</v>
      </c>
      <c r="G183" s="240"/>
      <c r="H183" s="240" t="s">
        <v>1178</v>
      </c>
      <c r="I183" s="240" t="s">
        <v>1103</v>
      </c>
      <c r="J183" s="240">
        <v>50</v>
      </c>
      <c r="K183" s="281"/>
    </row>
    <row r="184" spans="2:11" ht="15" customHeight="1">
      <c r="B184" s="260"/>
      <c r="C184" s="240" t="s">
        <v>1179</v>
      </c>
      <c r="D184" s="240"/>
      <c r="E184" s="240"/>
      <c r="F184" s="259" t="s">
        <v>1107</v>
      </c>
      <c r="G184" s="240"/>
      <c r="H184" s="240" t="s">
        <v>1180</v>
      </c>
      <c r="I184" s="240" t="s">
        <v>1181</v>
      </c>
      <c r="J184" s="240"/>
      <c r="K184" s="281"/>
    </row>
    <row r="185" spans="2:11" ht="15" customHeight="1">
      <c r="B185" s="260"/>
      <c r="C185" s="240" t="s">
        <v>1182</v>
      </c>
      <c r="D185" s="240"/>
      <c r="E185" s="240"/>
      <c r="F185" s="259" t="s">
        <v>1107</v>
      </c>
      <c r="G185" s="240"/>
      <c r="H185" s="240" t="s">
        <v>1183</v>
      </c>
      <c r="I185" s="240" t="s">
        <v>1181</v>
      </c>
      <c r="J185" s="240"/>
      <c r="K185" s="281"/>
    </row>
    <row r="186" spans="2:11" ht="15" customHeight="1">
      <c r="B186" s="260"/>
      <c r="C186" s="240" t="s">
        <v>1184</v>
      </c>
      <c r="D186" s="240"/>
      <c r="E186" s="240"/>
      <c r="F186" s="259" t="s">
        <v>1107</v>
      </c>
      <c r="G186" s="240"/>
      <c r="H186" s="240" t="s">
        <v>1185</v>
      </c>
      <c r="I186" s="240" t="s">
        <v>1181</v>
      </c>
      <c r="J186" s="240"/>
      <c r="K186" s="281"/>
    </row>
    <row r="187" spans="2:11" ht="15" customHeight="1">
      <c r="B187" s="260"/>
      <c r="C187" s="293" t="s">
        <v>1186</v>
      </c>
      <c r="D187" s="240"/>
      <c r="E187" s="240"/>
      <c r="F187" s="259" t="s">
        <v>1107</v>
      </c>
      <c r="G187" s="240"/>
      <c r="H187" s="240" t="s">
        <v>1187</v>
      </c>
      <c r="I187" s="240" t="s">
        <v>1188</v>
      </c>
      <c r="J187" s="294" t="s">
        <v>1189</v>
      </c>
      <c r="K187" s="281"/>
    </row>
    <row r="188" spans="2:11" ht="15" customHeight="1">
      <c r="B188" s="260"/>
      <c r="C188" s="245" t="s">
        <v>46</v>
      </c>
      <c r="D188" s="240"/>
      <c r="E188" s="240"/>
      <c r="F188" s="259" t="s">
        <v>1101</v>
      </c>
      <c r="G188" s="240"/>
      <c r="H188" s="236" t="s">
        <v>1190</v>
      </c>
      <c r="I188" s="240" t="s">
        <v>1191</v>
      </c>
      <c r="J188" s="240"/>
      <c r="K188" s="281"/>
    </row>
    <row r="189" spans="2:11" ht="15" customHeight="1">
      <c r="B189" s="260"/>
      <c r="C189" s="245" t="s">
        <v>1192</v>
      </c>
      <c r="D189" s="240"/>
      <c r="E189" s="240"/>
      <c r="F189" s="259" t="s">
        <v>1101</v>
      </c>
      <c r="G189" s="240"/>
      <c r="H189" s="240" t="s">
        <v>1193</v>
      </c>
      <c r="I189" s="240" t="s">
        <v>1135</v>
      </c>
      <c r="J189" s="240"/>
      <c r="K189" s="281"/>
    </row>
    <row r="190" spans="2:11" ht="15" customHeight="1">
      <c r="B190" s="260"/>
      <c r="C190" s="245" t="s">
        <v>1194</v>
      </c>
      <c r="D190" s="240"/>
      <c r="E190" s="240"/>
      <c r="F190" s="259" t="s">
        <v>1101</v>
      </c>
      <c r="G190" s="240"/>
      <c r="H190" s="240" t="s">
        <v>1195</v>
      </c>
      <c r="I190" s="240" t="s">
        <v>1135</v>
      </c>
      <c r="J190" s="240"/>
      <c r="K190" s="281"/>
    </row>
    <row r="191" spans="2:11" ht="15" customHeight="1">
      <c r="B191" s="260"/>
      <c r="C191" s="245" t="s">
        <v>1196</v>
      </c>
      <c r="D191" s="240"/>
      <c r="E191" s="240"/>
      <c r="F191" s="259" t="s">
        <v>1107</v>
      </c>
      <c r="G191" s="240"/>
      <c r="H191" s="240" t="s">
        <v>1197</v>
      </c>
      <c r="I191" s="240" t="s">
        <v>1135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6"/>
      <c r="C193" s="240"/>
      <c r="D193" s="240"/>
      <c r="E193" s="240"/>
      <c r="F193" s="259"/>
      <c r="G193" s="240"/>
      <c r="H193" s="240"/>
      <c r="I193" s="240"/>
      <c r="J193" s="240"/>
      <c r="K193" s="236"/>
    </row>
    <row r="194" spans="2:11" ht="18.75" customHeight="1">
      <c r="B194" s="236"/>
      <c r="C194" s="240"/>
      <c r="D194" s="240"/>
      <c r="E194" s="240"/>
      <c r="F194" s="259"/>
      <c r="G194" s="240"/>
      <c r="H194" s="240"/>
      <c r="I194" s="240"/>
      <c r="J194" s="240"/>
      <c r="K194" s="236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8"/>
      <c r="C196" s="229"/>
      <c r="D196" s="229"/>
      <c r="E196" s="229"/>
      <c r="F196" s="229"/>
      <c r="G196" s="229"/>
      <c r="H196" s="229"/>
      <c r="I196" s="229"/>
      <c r="J196" s="229"/>
      <c r="K196" s="230"/>
    </row>
    <row r="197" spans="2:11" ht="21">
      <c r="B197" s="231"/>
      <c r="C197" s="354" t="s">
        <v>1198</v>
      </c>
      <c r="D197" s="354"/>
      <c r="E197" s="354"/>
      <c r="F197" s="354"/>
      <c r="G197" s="354"/>
      <c r="H197" s="354"/>
      <c r="I197" s="354"/>
      <c r="J197" s="354"/>
      <c r="K197" s="232"/>
    </row>
    <row r="198" spans="2:11" ht="25.5" customHeight="1">
      <c r="B198" s="231"/>
      <c r="C198" s="296" t="s">
        <v>1199</v>
      </c>
      <c r="D198" s="296"/>
      <c r="E198" s="296"/>
      <c r="F198" s="296" t="s">
        <v>1200</v>
      </c>
      <c r="G198" s="297"/>
      <c r="H198" s="353" t="s">
        <v>1201</v>
      </c>
      <c r="I198" s="353"/>
      <c r="J198" s="353"/>
      <c r="K198" s="232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1191</v>
      </c>
      <c r="D200" s="240"/>
      <c r="E200" s="240"/>
      <c r="F200" s="259" t="s">
        <v>47</v>
      </c>
      <c r="G200" s="240"/>
      <c r="H200" s="351" t="s">
        <v>1202</v>
      </c>
      <c r="I200" s="351"/>
      <c r="J200" s="351"/>
      <c r="K200" s="281"/>
    </row>
    <row r="201" spans="2:11" ht="15" customHeight="1">
      <c r="B201" s="260"/>
      <c r="C201" s="266"/>
      <c r="D201" s="240"/>
      <c r="E201" s="240"/>
      <c r="F201" s="259" t="s">
        <v>48</v>
      </c>
      <c r="G201" s="240"/>
      <c r="H201" s="351" t="s">
        <v>1203</v>
      </c>
      <c r="I201" s="351"/>
      <c r="J201" s="351"/>
      <c r="K201" s="281"/>
    </row>
    <row r="202" spans="2:11" ht="15" customHeight="1">
      <c r="B202" s="260"/>
      <c r="C202" s="266"/>
      <c r="D202" s="240"/>
      <c r="E202" s="240"/>
      <c r="F202" s="259" t="s">
        <v>51</v>
      </c>
      <c r="G202" s="240"/>
      <c r="H202" s="351" t="s">
        <v>1204</v>
      </c>
      <c r="I202" s="351"/>
      <c r="J202" s="351"/>
      <c r="K202" s="281"/>
    </row>
    <row r="203" spans="2:11" ht="15" customHeight="1">
      <c r="B203" s="260"/>
      <c r="C203" s="240"/>
      <c r="D203" s="240"/>
      <c r="E203" s="240"/>
      <c r="F203" s="259" t="s">
        <v>49</v>
      </c>
      <c r="G203" s="240"/>
      <c r="H203" s="351" t="s">
        <v>1205</v>
      </c>
      <c r="I203" s="351"/>
      <c r="J203" s="351"/>
      <c r="K203" s="281"/>
    </row>
    <row r="204" spans="2:11" ht="15" customHeight="1">
      <c r="B204" s="260"/>
      <c r="C204" s="240"/>
      <c r="D204" s="240"/>
      <c r="E204" s="240"/>
      <c r="F204" s="259" t="s">
        <v>50</v>
      </c>
      <c r="G204" s="240"/>
      <c r="H204" s="351" t="s">
        <v>1206</v>
      </c>
      <c r="I204" s="351"/>
      <c r="J204" s="351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1147</v>
      </c>
      <c r="D206" s="240"/>
      <c r="E206" s="240"/>
      <c r="F206" s="259" t="s">
        <v>83</v>
      </c>
      <c r="G206" s="240"/>
      <c r="H206" s="351" t="s">
        <v>1207</v>
      </c>
      <c r="I206" s="351"/>
      <c r="J206" s="351"/>
      <c r="K206" s="281"/>
    </row>
    <row r="207" spans="2:11" ht="15" customHeight="1">
      <c r="B207" s="260"/>
      <c r="C207" s="266"/>
      <c r="D207" s="240"/>
      <c r="E207" s="240"/>
      <c r="F207" s="259" t="s">
        <v>1044</v>
      </c>
      <c r="G207" s="240"/>
      <c r="H207" s="351" t="s">
        <v>1045</v>
      </c>
      <c r="I207" s="351"/>
      <c r="J207" s="351"/>
      <c r="K207" s="281"/>
    </row>
    <row r="208" spans="2:11" ht="15" customHeight="1">
      <c r="B208" s="260"/>
      <c r="C208" s="240"/>
      <c r="D208" s="240"/>
      <c r="E208" s="240"/>
      <c r="F208" s="259" t="s">
        <v>1042</v>
      </c>
      <c r="G208" s="240"/>
      <c r="H208" s="351" t="s">
        <v>1208</v>
      </c>
      <c r="I208" s="351"/>
      <c r="J208" s="351"/>
      <c r="K208" s="281"/>
    </row>
    <row r="209" spans="2:11" ht="15" customHeight="1">
      <c r="B209" s="298"/>
      <c r="C209" s="266"/>
      <c r="D209" s="266"/>
      <c r="E209" s="266"/>
      <c r="F209" s="259" t="s">
        <v>1046</v>
      </c>
      <c r="G209" s="245"/>
      <c r="H209" s="352" t="s">
        <v>1047</v>
      </c>
      <c r="I209" s="352"/>
      <c r="J209" s="352"/>
      <c r="K209" s="299"/>
    </row>
    <row r="210" spans="2:11" ht="15" customHeight="1">
      <c r="B210" s="298"/>
      <c r="C210" s="266"/>
      <c r="D210" s="266"/>
      <c r="E210" s="266"/>
      <c r="F210" s="259" t="s">
        <v>1048</v>
      </c>
      <c r="G210" s="245"/>
      <c r="H210" s="352" t="s">
        <v>216</v>
      </c>
      <c r="I210" s="352"/>
      <c r="J210" s="352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1171</v>
      </c>
      <c r="D212" s="266"/>
      <c r="E212" s="266"/>
      <c r="F212" s="259">
        <v>1</v>
      </c>
      <c r="G212" s="245"/>
      <c r="H212" s="352" t="s">
        <v>1209</v>
      </c>
      <c r="I212" s="352"/>
      <c r="J212" s="352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352" t="s">
        <v>1210</v>
      </c>
      <c r="I213" s="352"/>
      <c r="J213" s="352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352" t="s">
        <v>1211</v>
      </c>
      <c r="I214" s="352"/>
      <c r="J214" s="352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352" t="s">
        <v>1212</v>
      </c>
      <c r="I215" s="352"/>
      <c r="J215" s="352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KUCERA-HP\Kučera</dc:creator>
  <cp:keywords/>
  <dc:description/>
  <cp:lastModifiedBy>Kučera</cp:lastModifiedBy>
  <dcterms:created xsi:type="dcterms:W3CDTF">2018-10-11T12:48:27Z</dcterms:created>
  <dcterms:modified xsi:type="dcterms:W3CDTF">2018-10-11T12:51:39Z</dcterms:modified>
  <cp:category/>
  <cp:version/>
  <cp:contentType/>
  <cp:contentStatus/>
</cp:coreProperties>
</file>