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NYMBURK\VEŘEJNÉ ZAKÁZKY\2018_cesta_HPC49_Chotovice\pro uchazeče\příloha_4_vykazy_vymer\"/>
    </mc:Choice>
  </mc:AlternateContent>
  <bookViews>
    <workbookView xWindow="516" yWindow="588" windowWidth="15996" windowHeight="9996"/>
  </bookViews>
  <sheets>
    <sheet name="Rekapitulace stavby" sheetId="1" r:id="rId1"/>
    <sheet name="SO-101 - HPC49" sheetId="2" r:id="rId2"/>
    <sheet name="SO-301 - Záchytný příkop" sheetId="3" r:id="rId3"/>
    <sheet name="SO-302 - Podélný záchytný..." sheetId="4" r:id="rId4"/>
    <sheet name="SO-901 - Ozelenění" sheetId="5" r:id="rId5"/>
    <sheet name="VON - Vedlejší a ostatní ..." sheetId="7" r:id="rId6"/>
    <sheet name="Pokyny pro vyplnění" sheetId="8" r:id="rId7"/>
  </sheets>
  <definedNames>
    <definedName name="_xlnm._FilterDatabase" localSheetId="1" hidden="1">'SO-101 - HPC49'!$C$85:$K$259</definedName>
    <definedName name="_xlnm._FilterDatabase" localSheetId="2" hidden="1">'SO-301 - Záchytný příkop'!$C$84:$K$170</definedName>
    <definedName name="_xlnm._FilterDatabase" localSheetId="3" hidden="1">'SO-302 - Podélný záchytný...'!$C$83:$K$214</definedName>
    <definedName name="_xlnm._FilterDatabase" localSheetId="4" hidden="1">'SO-901 - Ozelenění'!$C$78:$K$131</definedName>
    <definedName name="_xlnm._FilterDatabase" localSheetId="5" hidden="1">'VON - Vedlejší a ostatní ...'!$C$78:$K$102</definedName>
    <definedName name="_xlnm.Print_Titles" localSheetId="0">'Rekapitulace stavby'!$49:$49</definedName>
    <definedName name="_xlnm.Print_Titles" localSheetId="1">'SO-101 - HPC49'!$85:$85</definedName>
    <definedName name="_xlnm.Print_Titles" localSheetId="2">'SO-301 - Záchytný příkop'!$84:$84</definedName>
    <definedName name="_xlnm.Print_Titles" localSheetId="3">'SO-302 - Podélný záchytný...'!$83:$83</definedName>
    <definedName name="_xlnm.Print_Titles" localSheetId="4">'SO-901 - Ozelenění'!$78:$78</definedName>
    <definedName name="_xlnm.Print_Titles" localSheetId="5">'VON - Vedlejší a ostatní ...'!$78:$78</definedName>
    <definedName name="_xlnm.Print_Area" localSheetId="6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stavby'!$C$39:$AQ$57</definedName>
    <definedName name="_xlnm.Print_Area" localSheetId="1">'SO-101 - HPC49'!$C$4:$J$36,'SO-101 - HPC49'!$C$42:$J$67,'SO-101 - HPC49'!$C$73:$K$259</definedName>
    <definedName name="_xlnm.Print_Area" localSheetId="2">'SO-301 - Záchytný příkop'!$C$4:$J$36,'SO-301 - Záchytný příkop'!$C$42:$J$66,'SO-301 - Záchytný příkop'!$C$72:$K$170</definedName>
    <definedName name="_xlnm.Print_Area" localSheetId="3">'SO-302 - Podélný záchytný...'!$C$4:$J$36,'SO-302 - Podélný záchytný...'!$C$42:$J$65,'SO-302 - Podélný záchytný...'!$C$71:$K$214</definedName>
    <definedName name="_xlnm.Print_Area" localSheetId="4">'SO-901 - Ozelenění'!$C$4:$J$36,'SO-901 - Ozelenění'!$C$42:$J$60,'SO-901 - Ozelenění'!$C$66:$K$131</definedName>
    <definedName name="_xlnm.Print_Area" localSheetId="5">'VON - Vedlejší a ostatní ...'!$C$4:$J$36,'VON - Vedlejší a ostatní ...'!$C$42:$J$60,'VON - Vedlejší a ostatní ...'!$C$66:$K$102</definedName>
  </definedNames>
  <calcPr calcId="162913"/>
</workbook>
</file>

<file path=xl/calcChain.xml><?xml version="1.0" encoding="utf-8"?>
<calcChain xmlns="http://schemas.openxmlformats.org/spreadsheetml/2006/main">
  <c r="AY56" i="1" l="1"/>
  <c r="AX56" i="1"/>
  <c r="BI101" i="7"/>
  <c r="BH101" i="7"/>
  <c r="BG101" i="7"/>
  <c r="BF101" i="7"/>
  <c r="T101" i="7"/>
  <c r="R101" i="7"/>
  <c r="P101" i="7"/>
  <c r="BK101" i="7"/>
  <c r="J101" i="7"/>
  <c r="BE101" i="7" s="1"/>
  <c r="BI100" i="7"/>
  <c r="BH100" i="7"/>
  <c r="BG100" i="7"/>
  <c r="BF100" i="7"/>
  <c r="T100" i="7"/>
  <c r="R100" i="7"/>
  <c r="P100" i="7"/>
  <c r="BK100" i="7"/>
  <c r="J100" i="7"/>
  <c r="BE100" i="7"/>
  <c r="BI98" i="7"/>
  <c r="BH98" i="7"/>
  <c r="BG98" i="7"/>
  <c r="BF98" i="7"/>
  <c r="T98" i="7"/>
  <c r="R98" i="7"/>
  <c r="P98" i="7"/>
  <c r="BK98" i="7"/>
  <c r="J98" i="7"/>
  <c r="BE98" i="7" s="1"/>
  <c r="BI97" i="7"/>
  <c r="BH97" i="7"/>
  <c r="BG97" i="7"/>
  <c r="BF97" i="7"/>
  <c r="T97" i="7"/>
  <c r="R97" i="7"/>
  <c r="P97" i="7"/>
  <c r="BK97" i="7"/>
  <c r="J97" i="7"/>
  <c r="BE97" i="7"/>
  <c r="BI95" i="7"/>
  <c r="BH95" i="7"/>
  <c r="BG95" i="7"/>
  <c r="BF95" i="7"/>
  <c r="T95" i="7"/>
  <c r="R95" i="7"/>
  <c r="P95" i="7"/>
  <c r="BK95" i="7"/>
  <c r="J95" i="7"/>
  <c r="BE95" i="7"/>
  <c r="BI93" i="7"/>
  <c r="BH93" i="7"/>
  <c r="BG93" i="7"/>
  <c r="BF93" i="7"/>
  <c r="T93" i="7"/>
  <c r="R93" i="7"/>
  <c r="R88" i="7" s="1"/>
  <c r="P93" i="7"/>
  <c r="BK93" i="7"/>
  <c r="J93" i="7"/>
  <c r="BE93" i="7"/>
  <c r="BI91" i="7"/>
  <c r="BH91" i="7"/>
  <c r="BG91" i="7"/>
  <c r="BF91" i="7"/>
  <c r="T91" i="7"/>
  <c r="R91" i="7"/>
  <c r="P91" i="7"/>
  <c r="BK91" i="7"/>
  <c r="BK88" i="7" s="1"/>
  <c r="J88" i="7" s="1"/>
  <c r="J59" i="7" s="1"/>
  <c r="J91" i="7"/>
  <c r="BE91" i="7"/>
  <c r="BI89" i="7"/>
  <c r="BH89" i="7"/>
  <c r="BG89" i="7"/>
  <c r="BF89" i="7"/>
  <c r="T89" i="7"/>
  <c r="T88" i="7"/>
  <c r="R89" i="7"/>
  <c r="P89" i="7"/>
  <c r="P88" i="7"/>
  <c r="BK89" i="7"/>
  <c r="J89" i="7"/>
  <c r="BE89" i="7" s="1"/>
  <c r="BI86" i="7"/>
  <c r="BH86" i="7"/>
  <c r="BG86" i="7"/>
  <c r="BF86" i="7"/>
  <c r="T86" i="7"/>
  <c r="T81" i="7" s="1"/>
  <c r="T80" i="7" s="1"/>
  <c r="T79" i="7" s="1"/>
  <c r="R86" i="7"/>
  <c r="P86" i="7"/>
  <c r="BK86" i="7"/>
  <c r="J86" i="7"/>
  <c r="BE86" i="7" s="1"/>
  <c r="BI84" i="7"/>
  <c r="BH84" i="7"/>
  <c r="BG84" i="7"/>
  <c r="F32" i="7" s="1"/>
  <c r="BB56" i="1" s="1"/>
  <c r="BF84" i="7"/>
  <c r="T84" i="7"/>
  <c r="R84" i="7"/>
  <c r="P84" i="7"/>
  <c r="P81" i="7" s="1"/>
  <c r="P80" i="7" s="1"/>
  <c r="P79" i="7" s="1"/>
  <c r="AU56" i="1" s="1"/>
  <c r="BK84" i="7"/>
  <c r="J84" i="7"/>
  <c r="BE84" i="7"/>
  <c r="BI82" i="7"/>
  <c r="BH82" i="7"/>
  <c r="BG82" i="7"/>
  <c r="BF82" i="7"/>
  <c r="J31" i="7" s="1"/>
  <c r="AW56" i="1" s="1"/>
  <c r="T82" i="7"/>
  <c r="R82" i="7"/>
  <c r="R81" i="7"/>
  <c r="P82" i="7"/>
  <c r="BK82" i="7"/>
  <c r="BK81" i="7" s="1"/>
  <c r="J82" i="7"/>
  <c r="BE82" i="7" s="1"/>
  <c r="J75" i="7"/>
  <c r="F75" i="7"/>
  <c r="F73" i="7"/>
  <c r="E71" i="7"/>
  <c r="J51" i="7"/>
  <c r="F51" i="7"/>
  <c r="F49" i="7"/>
  <c r="E47" i="7"/>
  <c r="J18" i="7"/>
  <c r="E18" i="7"/>
  <c r="F52" i="7" s="1"/>
  <c r="J17" i="7"/>
  <c r="J12" i="7"/>
  <c r="J49" i="7" s="1"/>
  <c r="E7" i="7"/>
  <c r="E69" i="7" s="1"/>
  <c r="AY55" i="1"/>
  <c r="AX55" i="1"/>
  <c r="BI131" i="5"/>
  <c r="BH131" i="5"/>
  <c r="BG131" i="5"/>
  <c r="BF131" i="5"/>
  <c r="T131" i="5"/>
  <c r="T130" i="5" s="1"/>
  <c r="R131" i="5"/>
  <c r="R130" i="5" s="1"/>
  <c r="P131" i="5"/>
  <c r="P130" i="5" s="1"/>
  <c r="BK131" i="5"/>
  <c r="BK130" i="5"/>
  <c r="J130" i="5" s="1"/>
  <c r="J59" i="5" s="1"/>
  <c r="J131" i="5"/>
  <c r="BE131" i="5" s="1"/>
  <c r="BI128" i="5"/>
  <c r="BH128" i="5"/>
  <c r="BG128" i="5"/>
  <c r="BF128" i="5"/>
  <c r="T128" i="5"/>
  <c r="R128" i="5"/>
  <c r="P128" i="5"/>
  <c r="BK128" i="5"/>
  <c r="J128" i="5"/>
  <c r="BE128" i="5" s="1"/>
  <c r="BI124" i="5"/>
  <c r="BH124" i="5"/>
  <c r="BG124" i="5"/>
  <c r="BF124" i="5"/>
  <c r="T124" i="5"/>
  <c r="R124" i="5"/>
  <c r="P124" i="5"/>
  <c r="BK124" i="5"/>
  <c r="J124" i="5"/>
  <c r="BE124" i="5" s="1"/>
  <c r="BI121" i="5"/>
  <c r="BH121" i="5"/>
  <c r="BG121" i="5"/>
  <c r="BF121" i="5"/>
  <c r="T121" i="5"/>
  <c r="R121" i="5"/>
  <c r="P121" i="5"/>
  <c r="BK121" i="5"/>
  <c r="J121" i="5"/>
  <c r="BE121" i="5" s="1"/>
  <c r="BI119" i="5"/>
  <c r="BH119" i="5"/>
  <c r="BG119" i="5"/>
  <c r="BF119" i="5"/>
  <c r="T119" i="5"/>
  <c r="R119" i="5"/>
  <c r="P119" i="5"/>
  <c r="BK119" i="5"/>
  <c r="J119" i="5"/>
  <c r="BE119" i="5"/>
  <c r="BI117" i="5"/>
  <c r="BH117" i="5"/>
  <c r="BG117" i="5"/>
  <c r="BF117" i="5"/>
  <c r="T117" i="5"/>
  <c r="R117" i="5"/>
  <c r="P117" i="5"/>
  <c r="BK117" i="5"/>
  <c r="J117" i="5"/>
  <c r="BE117" i="5" s="1"/>
  <c r="BI115" i="5"/>
  <c r="BH115" i="5"/>
  <c r="BG115" i="5"/>
  <c r="BF115" i="5"/>
  <c r="T115" i="5"/>
  <c r="R115" i="5"/>
  <c r="P115" i="5"/>
  <c r="BK115" i="5"/>
  <c r="J115" i="5"/>
  <c r="BE115" i="5"/>
  <c r="BI112" i="5"/>
  <c r="BH112" i="5"/>
  <c r="BG112" i="5"/>
  <c r="BF112" i="5"/>
  <c r="T112" i="5"/>
  <c r="R112" i="5"/>
  <c r="P112" i="5"/>
  <c r="BK112" i="5"/>
  <c r="J112" i="5"/>
  <c r="BE112" i="5" s="1"/>
  <c r="BI111" i="5"/>
  <c r="BH111" i="5"/>
  <c r="BG111" i="5"/>
  <c r="BF111" i="5"/>
  <c r="T111" i="5"/>
  <c r="R111" i="5"/>
  <c r="P111" i="5"/>
  <c r="BK111" i="5"/>
  <c r="J111" i="5"/>
  <c r="BE111" i="5"/>
  <c r="BI109" i="5"/>
  <c r="BH109" i="5"/>
  <c r="BG109" i="5"/>
  <c r="BF109" i="5"/>
  <c r="T109" i="5"/>
  <c r="R109" i="5"/>
  <c r="P109" i="5"/>
  <c r="BK109" i="5"/>
  <c r="J109" i="5"/>
  <c r="BE109" i="5" s="1"/>
  <c r="BI107" i="5"/>
  <c r="BH107" i="5"/>
  <c r="BG107" i="5"/>
  <c r="BF107" i="5"/>
  <c r="T107" i="5"/>
  <c r="R107" i="5"/>
  <c r="P107" i="5"/>
  <c r="BK107" i="5"/>
  <c r="J107" i="5"/>
  <c r="BE107" i="5" s="1"/>
  <c r="BI105" i="5"/>
  <c r="BH105" i="5"/>
  <c r="BG105" i="5"/>
  <c r="BF105" i="5"/>
  <c r="T105" i="5"/>
  <c r="R105" i="5"/>
  <c r="P105" i="5"/>
  <c r="BK105" i="5"/>
  <c r="J105" i="5"/>
  <c r="BE105" i="5" s="1"/>
  <c r="BI103" i="5"/>
  <c r="BH103" i="5"/>
  <c r="BG103" i="5"/>
  <c r="BF103" i="5"/>
  <c r="T103" i="5"/>
  <c r="R103" i="5"/>
  <c r="P103" i="5"/>
  <c r="BK103" i="5"/>
  <c r="J103" i="5"/>
  <c r="BE103" i="5"/>
  <c r="BI102" i="5"/>
  <c r="BH102" i="5"/>
  <c r="BG102" i="5"/>
  <c r="BF102" i="5"/>
  <c r="T102" i="5"/>
  <c r="R102" i="5"/>
  <c r="P102" i="5"/>
  <c r="BK102" i="5"/>
  <c r="J102" i="5"/>
  <c r="BE102" i="5"/>
  <c r="BI100" i="5"/>
  <c r="BH100" i="5"/>
  <c r="BG100" i="5"/>
  <c r="BF100" i="5"/>
  <c r="T100" i="5"/>
  <c r="R100" i="5"/>
  <c r="P100" i="5"/>
  <c r="BK100" i="5"/>
  <c r="J100" i="5"/>
  <c r="BE100" i="5"/>
  <c r="BI99" i="5"/>
  <c r="BH99" i="5"/>
  <c r="BG99" i="5"/>
  <c r="BF99" i="5"/>
  <c r="T99" i="5"/>
  <c r="R99" i="5"/>
  <c r="P99" i="5"/>
  <c r="BK99" i="5"/>
  <c r="J99" i="5"/>
  <c r="BE99" i="5"/>
  <c r="BI97" i="5"/>
  <c r="BH97" i="5"/>
  <c r="BG97" i="5"/>
  <c r="BF97" i="5"/>
  <c r="T97" i="5"/>
  <c r="R97" i="5"/>
  <c r="P97" i="5"/>
  <c r="BK97" i="5"/>
  <c r="J97" i="5"/>
  <c r="BE97" i="5"/>
  <c r="BI95" i="5"/>
  <c r="BH95" i="5"/>
  <c r="BG95" i="5"/>
  <c r="BF95" i="5"/>
  <c r="T95" i="5"/>
  <c r="R95" i="5"/>
  <c r="P95" i="5"/>
  <c r="BK95" i="5"/>
  <c r="J95" i="5"/>
  <c r="BE95" i="5"/>
  <c r="BI94" i="5"/>
  <c r="BH94" i="5"/>
  <c r="BG94" i="5"/>
  <c r="BF94" i="5"/>
  <c r="T94" i="5"/>
  <c r="R94" i="5"/>
  <c r="P94" i="5"/>
  <c r="BK94" i="5"/>
  <c r="J94" i="5"/>
  <c r="BE94" i="5"/>
  <c r="BI93" i="5"/>
  <c r="BH93" i="5"/>
  <c r="BG93" i="5"/>
  <c r="BF93" i="5"/>
  <c r="T93" i="5"/>
  <c r="R93" i="5"/>
  <c r="P93" i="5"/>
  <c r="BK93" i="5"/>
  <c r="J93" i="5"/>
  <c r="BE93" i="5"/>
  <c r="BI91" i="5"/>
  <c r="BH91" i="5"/>
  <c r="BG91" i="5"/>
  <c r="BF91" i="5"/>
  <c r="T91" i="5"/>
  <c r="R91" i="5"/>
  <c r="P91" i="5"/>
  <c r="BK91" i="5"/>
  <c r="J91" i="5"/>
  <c r="BE91" i="5"/>
  <c r="BI89" i="5"/>
  <c r="BH89" i="5"/>
  <c r="BG89" i="5"/>
  <c r="BF89" i="5"/>
  <c r="T89" i="5"/>
  <c r="R89" i="5"/>
  <c r="P89" i="5"/>
  <c r="BK89" i="5"/>
  <c r="J89" i="5"/>
  <c r="BE89" i="5"/>
  <c r="BI87" i="5"/>
  <c r="BH87" i="5"/>
  <c r="BG87" i="5"/>
  <c r="BF87" i="5"/>
  <c r="T87" i="5"/>
  <c r="R87" i="5"/>
  <c r="P87" i="5"/>
  <c r="BK87" i="5"/>
  <c r="J87" i="5"/>
  <c r="BE87" i="5"/>
  <c r="BI84" i="5"/>
  <c r="BH84" i="5"/>
  <c r="BG84" i="5"/>
  <c r="BF84" i="5"/>
  <c r="T84" i="5"/>
  <c r="R84" i="5"/>
  <c r="P84" i="5"/>
  <c r="BK84" i="5"/>
  <c r="J84" i="5"/>
  <c r="BE84" i="5"/>
  <c r="BI82" i="5"/>
  <c r="F34" i="5"/>
  <c r="BD55" i="1" s="1"/>
  <c r="BH82" i="5"/>
  <c r="BG82" i="5"/>
  <c r="F32" i="5" s="1"/>
  <c r="BB55" i="1" s="1"/>
  <c r="BF82" i="5"/>
  <c r="J31" i="5" s="1"/>
  <c r="AW55" i="1" s="1"/>
  <c r="T82" i="5"/>
  <c r="T81" i="5"/>
  <c r="R82" i="5"/>
  <c r="R81" i="5"/>
  <c r="P82" i="5"/>
  <c r="P81" i="5"/>
  <c r="P80" i="5" s="1"/>
  <c r="P79" i="5" s="1"/>
  <c r="AU55" i="1" s="1"/>
  <c r="BK82" i="5"/>
  <c r="J82" i="5"/>
  <c r="BE82" i="5" s="1"/>
  <c r="J75" i="5"/>
  <c r="F75" i="5"/>
  <c r="F73" i="5"/>
  <c r="E71" i="5"/>
  <c r="J51" i="5"/>
  <c r="F51" i="5"/>
  <c r="F49" i="5"/>
  <c r="E47" i="5"/>
  <c r="J18" i="5"/>
  <c r="E18" i="5"/>
  <c r="F52" i="5" s="1"/>
  <c r="J17" i="5"/>
  <c r="J12" i="5"/>
  <c r="J49" i="5" s="1"/>
  <c r="E7" i="5"/>
  <c r="E45" i="5" s="1"/>
  <c r="AY54" i="1"/>
  <c r="AX54" i="1"/>
  <c r="BI214" i="4"/>
  <c r="BH214" i="4"/>
  <c r="BG214" i="4"/>
  <c r="BF214" i="4"/>
  <c r="T214" i="4"/>
  <c r="R214" i="4"/>
  <c r="P214" i="4"/>
  <c r="BK214" i="4"/>
  <c r="J214" i="4"/>
  <c r="BE214" i="4" s="1"/>
  <c r="BI213" i="4"/>
  <c r="BH213" i="4"/>
  <c r="BG213" i="4"/>
  <c r="BF213" i="4"/>
  <c r="T213" i="4"/>
  <c r="R213" i="4"/>
  <c r="R212" i="4" s="1"/>
  <c r="P213" i="4"/>
  <c r="BK213" i="4"/>
  <c r="BK212" i="4" s="1"/>
  <c r="J212" i="4" s="1"/>
  <c r="J64" i="4" s="1"/>
  <c r="J213" i="4"/>
  <c r="BE213" i="4"/>
  <c r="BI210" i="4"/>
  <c r="BH210" i="4"/>
  <c r="BG210" i="4"/>
  <c r="BF210" i="4"/>
  <c r="T210" i="4"/>
  <c r="R210" i="4"/>
  <c r="P210" i="4"/>
  <c r="BK210" i="4"/>
  <c r="J210" i="4"/>
  <c r="BE210" i="4" s="1"/>
  <c r="BI208" i="4"/>
  <c r="BH208" i="4"/>
  <c r="BG208" i="4"/>
  <c r="BF208" i="4"/>
  <c r="T208" i="4"/>
  <c r="R208" i="4"/>
  <c r="P208" i="4"/>
  <c r="BK208" i="4"/>
  <c r="J208" i="4"/>
  <c r="BE208" i="4" s="1"/>
  <c r="BI205" i="4"/>
  <c r="BH205" i="4"/>
  <c r="BG205" i="4"/>
  <c r="BF205" i="4"/>
  <c r="T205" i="4"/>
  <c r="R205" i="4"/>
  <c r="P205" i="4"/>
  <c r="BK205" i="4"/>
  <c r="J205" i="4"/>
  <c r="BE205" i="4"/>
  <c r="BI204" i="4"/>
  <c r="BH204" i="4"/>
  <c r="BG204" i="4"/>
  <c r="BF204" i="4"/>
  <c r="T204" i="4"/>
  <c r="R204" i="4"/>
  <c r="P204" i="4"/>
  <c r="BK204" i="4"/>
  <c r="J204" i="4"/>
  <c r="BE204" i="4" s="1"/>
  <c r="BI202" i="4"/>
  <c r="BH202" i="4"/>
  <c r="BG202" i="4"/>
  <c r="BF202" i="4"/>
  <c r="T202" i="4"/>
  <c r="R202" i="4"/>
  <c r="P202" i="4"/>
  <c r="BK202" i="4"/>
  <c r="J202" i="4"/>
  <c r="BE202" i="4" s="1"/>
  <c r="BI200" i="4"/>
  <c r="BH200" i="4"/>
  <c r="BG200" i="4"/>
  <c r="BF200" i="4"/>
  <c r="T200" i="4"/>
  <c r="R200" i="4"/>
  <c r="P200" i="4"/>
  <c r="BK200" i="4"/>
  <c r="J200" i="4"/>
  <c r="BE200" i="4" s="1"/>
  <c r="BI199" i="4"/>
  <c r="BH199" i="4"/>
  <c r="BG199" i="4"/>
  <c r="BF199" i="4"/>
  <c r="T199" i="4"/>
  <c r="R199" i="4"/>
  <c r="P199" i="4"/>
  <c r="BK199" i="4"/>
  <c r="J199" i="4"/>
  <c r="BE199" i="4" s="1"/>
  <c r="BI198" i="4"/>
  <c r="BH198" i="4"/>
  <c r="BG198" i="4"/>
  <c r="BF198" i="4"/>
  <c r="T198" i="4"/>
  <c r="R198" i="4"/>
  <c r="P198" i="4"/>
  <c r="BK198" i="4"/>
  <c r="J198" i="4"/>
  <c r="BE198" i="4"/>
  <c r="BI197" i="4"/>
  <c r="BH197" i="4"/>
  <c r="BG197" i="4"/>
  <c r="BF197" i="4"/>
  <c r="T197" i="4"/>
  <c r="R197" i="4"/>
  <c r="P197" i="4"/>
  <c r="BK197" i="4"/>
  <c r="J197" i="4"/>
  <c r="BE197" i="4" s="1"/>
  <c r="BI195" i="4"/>
  <c r="BH195" i="4"/>
  <c r="BG195" i="4"/>
  <c r="BF195" i="4"/>
  <c r="T195" i="4"/>
  <c r="R195" i="4"/>
  <c r="P195" i="4"/>
  <c r="BK195" i="4"/>
  <c r="J195" i="4"/>
  <c r="BE195" i="4" s="1"/>
  <c r="BI193" i="4"/>
  <c r="BH193" i="4"/>
  <c r="BG193" i="4"/>
  <c r="BF193" i="4"/>
  <c r="T193" i="4"/>
  <c r="R193" i="4"/>
  <c r="P193" i="4"/>
  <c r="BK193" i="4"/>
  <c r="J193" i="4"/>
  <c r="BE193" i="4" s="1"/>
  <c r="BI192" i="4"/>
  <c r="BH192" i="4"/>
  <c r="BG192" i="4"/>
  <c r="BF192" i="4"/>
  <c r="T192" i="4"/>
  <c r="R192" i="4"/>
  <c r="P192" i="4"/>
  <c r="BK192" i="4"/>
  <c r="J192" i="4"/>
  <c r="BE192" i="4"/>
  <c r="BI190" i="4"/>
  <c r="BH190" i="4"/>
  <c r="BG190" i="4"/>
  <c r="BF190" i="4"/>
  <c r="T190" i="4"/>
  <c r="R190" i="4"/>
  <c r="R189" i="4" s="1"/>
  <c r="P190" i="4"/>
  <c r="P189" i="4" s="1"/>
  <c r="BK190" i="4"/>
  <c r="BK189" i="4"/>
  <c r="J189" i="4" s="1"/>
  <c r="J62" i="4" s="1"/>
  <c r="J190" i="4"/>
  <c r="BE190" i="4" s="1"/>
  <c r="BI187" i="4"/>
  <c r="BH187" i="4"/>
  <c r="BG187" i="4"/>
  <c r="BF187" i="4"/>
  <c r="T187" i="4"/>
  <c r="R187" i="4"/>
  <c r="P187" i="4"/>
  <c r="BK187" i="4"/>
  <c r="J187" i="4"/>
  <c r="BE187" i="4" s="1"/>
  <c r="BI185" i="4"/>
  <c r="BH185" i="4"/>
  <c r="BG185" i="4"/>
  <c r="BF185" i="4"/>
  <c r="T185" i="4"/>
  <c r="R185" i="4"/>
  <c r="P185" i="4"/>
  <c r="BK185" i="4"/>
  <c r="J185" i="4"/>
  <c r="BE185" i="4"/>
  <c r="BI183" i="4"/>
  <c r="BH183" i="4"/>
  <c r="BG183" i="4"/>
  <c r="BF183" i="4"/>
  <c r="T183" i="4"/>
  <c r="R183" i="4"/>
  <c r="P183" i="4"/>
  <c r="BK183" i="4"/>
  <c r="J183" i="4"/>
  <c r="BE183" i="4" s="1"/>
  <c r="BI181" i="4"/>
  <c r="BH181" i="4"/>
  <c r="BG181" i="4"/>
  <c r="BF181" i="4"/>
  <c r="T181" i="4"/>
  <c r="R181" i="4"/>
  <c r="P181" i="4"/>
  <c r="BK181" i="4"/>
  <c r="J181" i="4"/>
  <c r="BE181" i="4" s="1"/>
  <c r="BI179" i="4"/>
  <c r="BH179" i="4"/>
  <c r="BG179" i="4"/>
  <c r="BF179" i="4"/>
  <c r="T179" i="4"/>
  <c r="R179" i="4"/>
  <c r="P179" i="4"/>
  <c r="BK179" i="4"/>
  <c r="J179" i="4"/>
  <c r="BE179" i="4" s="1"/>
  <c r="BI177" i="4"/>
  <c r="BH177" i="4"/>
  <c r="BG177" i="4"/>
  <c r="BF177" i="4"/>
  <c r="T177" i="4"/>
  <c r="R177" i="4"/>
  <c r="P177" i="4"/>
  <c r="BK177" i="4"/>
  <c r="J177" i="4"/>
  <c r="BE177" i="4"/>
  <c r="BI175" i="4"/>
  <c r="BH175" i="4"/>
  <c r="BG175" i="4"/>
  <c r="BF175" i="4"/>
  <c r="T175" i="4"/>
  <c r="R175" i="4"/>
  <c r="P175" i="4"/>
  <c r="BK175" i="4"/>
  <c r="J175" i="4"/>
  <c r="BE175" i="4" s="1"/>
  <c r="BI173" i="4"/>
  <c r="BH173" i="4"/>
  <c r="BG173" i="4"/>
  <c r="BF173" i="4"/>
  <c r="T173" i="4"/>
  <c r="R173" i="4"/>
  <c r="P173" i="4"/>
  <c r="BK173" i="4"/>
  <c r="J173" i="4"/>
  <c r="BE173" i="4" s="1"/>
  <c r="BI171" i="4"/>
  <c r="BH171" i="4"/>
  <c r="BG171" i="4"/>
  <c r="BF171" i="4"/>
  <c r="T171" i="4"/>
  <c r="R171" i="4"/>
  <c r="R170" i="4"/>
  <c r="P171" i="4"/>
  <c r="P170" i="4" s="1"/>
  <c r="BK171" i="4"/>
  <c r="BK170" i="4" s="1"/>
  <c r="J170" i="4" s="1"/>
  <c r="J61" i="4" s="1"/>
  <c r="J171" i="4"/>
  <c r="BE171" i="4" s="1"/>
  <c r="BI168" i="4"/>
  <c r="BH168" i="4"/>
  <c r="BG168" i="4"/>
  <c r="BF168" i="4"/>
  <c r="T168" i="4"/>
  <c r="R168" i="4"/>
  <c r="P168" i="4"/>
  <c r="BK168" i="4"/>
  <c r="J168" i="4"/>
  <c r="BE168" i="4" s="1"/>
  <c r="BI166" i="4"/>
  <c r="BH166" i="4"/>
  <c r="BG166" i="4"/>
  <c r="BF166" i="4"/>
  <c r="T166" i="4"/>
  <c r="R166" i="4"/>
  <c r="P166" i="4"/>
  <c r="BK166" i="4"/>
  <c r="J166" i="4"/>
  <c r="BE166" i="4"/>
  <c r="BI164" i="4"/>
  <c r="BH164" i="4"/>
  <c r="BG164" i="4"/>
  <c r="BF164" i="4"/>
  <c r="T164" i="4"/>
  <c r="R164" i="4"/>
  <c r="P164" i="4"/>
  <c r="BK164" i="4"/>
  <c r="J164" i="4"/>
  <c r="BE164" i="4"/>
  <c r="BI162" i="4"/>
  <c r="BH162" i="4"/>
  <c r="BG162" i="4"/>
  <c r="BF162" i="4"/>
  <c r="T162" i="4"/>
  <c r="R162" i="4"/>
  <c r="P162" i="4"/>
  <c r="BK162" i="4"/>
  <c r="J162" i="4"/>
  <c r="BE162" i="4"/>
  <c r="BI159" i="4"/>
  <c r="BH159" i="4"/>
  <c r="BG159" i="4"/>
  <c r="BF159" i="4"/>
  <c r="T159" i="4"/>
  <c r="T158" i="4"/>
  <c r="R159" i="4"/>
  <c r="R158" i="4"/>
  <c r="P159" i="4"/>
  <c r="P158" i="4"/>
  <c r="BK159" i="4"/>
  <c r="BK158" i="4"/>
  <c r="J158" i="4" s="1"/>
  <c r="J60" i="4" s="1"/>
  <c r="J159" i="4"/>
  <c r="BE159" i="4" s="1"/>
  <c r="BI157" i="4"/>
  <c r="BH157" i="4"/>
  <c r="BG157" i="4"/>
  <c r="BF157" i="4"/>
  <c r="T157" i="4"/>
  <c r="R157" i="4"/>
  <c r="P157" i="4"/>
  <c r="BK157" i="4"/>
  <c r="J157" i="4"/>
  <c r="BE157" i="4" s="1"/>
  <c r="BI155" i="4"/>
  <c r="BH155" i="4"/>
  <c r="BG155" i="4"/>
  <c r="BF155" i="4"/>
  <c r="T155" i="4"/>
  <c r="R155" i="4"/>
  <c r="P155" i="4"/>
  <c r="BK155" i="4"/>
  <c r="J155" i="4"/>
  <c r="BE155" i="4" s="1"/>
  <c r="BI153" i="4"/>
  <c r="BH153" i="4"/>
  <c r="BG153" i="4"/>
  <c r="BF153" i="4"/>
  <c r="T153" i="4"/>
  <c r="R153" i="4"/>
  <c r="P153" i="4"/>
  <c r="BK153" i="4"/>
  <c r="J153" i="4"/>
  <c r="BE153" i="4"/>
  <c r="BI151" i="4"/>
  <c r="BH151" i="4"/>
  <c r="BG151" i="4"/>
  <c r="BF151" i="4"/>
  <c r="T151" i="4"/>
  <c r="R151" i="4"/>
  <c r="P151" i="4"/>
  <c r="BK151" i="4"/>
  <c r="J151" i="4"/>
  <c r="BE151" i="4" s="1"/>
  <c r="BI149" i="4"/>
  <c r="BH149" i="4"/>
  <c r="BG149" i="4"/>
  <c r="BF149" i="4"/>
  <c r="T149" i="4"/>
  <c r="T148" i="4"/>
  <c r="R149" i="4"/>
  <c r="R148" i="4" s="1"/>
  <c r="P149" i="4"/>
  <c r="P148" i="4"/>
  <c r="BK149" i="4"/>
  <c r="BK148" i="4" s="1"/>
  <c r="J148" i="4" s="1"/>
  <c r="J59" i="4" s="1"/>
  <c r="J149" i="4"/>
  <c r="BE149" i="4" s="1"/>
  <c r="BI146" i="4"/>
  <c r="BH146" i="4"/>
  <c r="BG146" i="4"/>
  <c r="BF146" i="4"/>
  <c r="T146" i="4"/>
  <c r="R146" i="4"/>
  <c r="P146" i="4"/>
  <c r="BK146" i="4"/>
  <c r="J146" i="4"/>
  <c r="BE146" i="4"/>
  <c r="BI144" i="4"/>
  <c r="BH144" i="4"/>
  <c r="BG144" i="4"/>
  <c r="BF144" i="4"/>
  <c r="T144" i="4"/>
  <c r="R144" i="4"/>
  <c r="P144" i="4"/>
  <c r="BK144" i="4"/>
  <c r="J144" i="4"/>
  <c r="BE144" i="4"/>
  <c r="BI142" i="4"/>
  <c r="BH142" i="4"/>
  <c r="BG142" i="4"/>
  <c r="BF142" i="4"/>
  <c r="T142" i="4"/>
  <c r="R142" i="4"/>
  <c r="P142" i="4"/>
  <c r="BK142" i="4"/>
  <c r="J142" i="4"/>
  <c r="BE142" i="4"/>
  <c r="BI140" i="4"/>
  <c r="BH140" i="4"/>
  <c r="BG140" i="4"/>
  <c r="BF140" i="4"/>
  <c r="T140" i="4"/>
  <c r="R140" i="4"/>
  <c r="P140" i="4"/>
  <c r="BK140" i="4"/>
  <c r="J140" i="4"/>
  <c r="BE140" i="4"/>
  <c r="BI138" i="4"/>
  <c r="BH138" i="4"/>
  <c r="BG138" i="4"/>
  <c r="BF138" i="4"/>
  <c r="T138" i="4"/>
  <c r="R138" i="4"/>
  <c r="P138" i="4"/>
  <c r="BK138" i="4"/>
  <c r="J138" i="4"/>
  <c r="BE138" i="4"/>
  <c r="BI136" i="4"/>
  <c r="BH136" i="4"/>
  <c r="BG136" i="4"/>
  <c r="BF136" i="4"/>
  <c r="T136" i="4"/>
  <c r="R136" i="4"/>
  <c r="P136" i="4"/>
  <c r="BK136" i="4"/>
  <c r="J136" i="4"/>
  <c r="BE136" i="4"/>
  <c r="BI135" i="4"/>
  <c r="BH135" i="4"/>
  <c r="BG135" i="4"/>
  <c r="BF135" i="4"/>
  <c r="T135" i="4"/>
  <c r="R135" i="4"/>
  <c r="P135" i="4"/>
  <c r="BK135" i="4"/>
  <c r="J135" i="4"/>
  <c r="BE135" i="4"/>
  <c r="BI133" i="4"/>
  <c r="BH133" i="4"/>
  <c r="BG133" i="4"/>
  <c r="BF133" i="4"/>
  <c r="T133" i="4"/>
  <c r="R133" i="4"/>
  <c r="P133" i="4"/>
  <c r="BK133" i="4"/>
  <c r="J133" i="4"/>
  <c r="BE133" i="4"/>
  <c r="BI131" i="4"/>
  <c r="BH131" i="4"/>
  <c r="BG131" i="4"/>
  <c r="BF131" i="4"/>
  <c r="T131" i="4"/>
  <c r="R131" i="4"/>
  <c r="P131" i="4"/>
  <c r="BK131" i="4"/>
  <c r="J131" i="4"/>
  <c r="BE131" i="4"/>
  <c r="BI129" i="4"/>
  <c r="BH129" i="4"/>
  <c r="BG129" i="4"/>
  <c r="BF129" i="4"/>
  <c r="T129" i="4"/>
  <c r="R129" i="4"/>
  <c r="P129" i="4"/>
  <c r="BK129" i="4"/>
  <c r="J129" i="4"/>
  <c r="BE129" i="4"/>
  <c r="BI125" i="4"/>
  <c r="BH125" i="4"/>
  <c r="BG125" i="4"/>
  <c r="BF125" i="4"/>
  <c r="T125" i="4"/>
  <c r="R125" i="4"/>
  <c r="P125" i="4"/>
  <c r="BK125" i="4"/>
  <c r="J125" i="4"/>
  <c r="BE125" i="4"/>
  <c r="BI122" i="4"/>
  <c r="BH122" i="4"/>
  <c r="BG122" i="4"/>
  <c r="BF122" i="4"/>
  <c r="T122" i="4"/>
  <c r="R122" i="4"/>
  <c r="P122" i="4"/>
  <c r="BK122" i="4"/>
  <c r="J122" i="4"/>
  <c r="BE122" i="4"/>
  <c r="BI119" i="4"/>
  <c r="BH119" i="4"/>
  <c r="BG119" i="4"/>
  <c r="BF119" i="4"/>
  <c r="T119" i="4"/>
  <c r="R119" i="4"/>
  <c r="P119" i="4"/>
  <c r="BK119" i="4"/>
  <c r="J119" i="4"/>
  <c r="BE119" i="4"/>
  <c r="BI117" i="4"/>
  <c r="BH117" i="4"/>
  <c r="BG117" i="4"/>
  <c r="BF117" i="4"/>
  <c r="T117" i="4"/>
  <c r="R117" i="4"/>
  <c r="P117" i="4"/>
  <c r="BK117" i="4"/>
  <c r="J117" i="4"/>
  <c r="BE117" i="4"/>
  <c r="BI115" i="4"/>
  <c r="BH115" i="4"/>
  <c r="BG115" i="4"/>
  <c r="BF115" i="4"/>
  <c r="T115" i="4"/>
  <c r="R115" i="4"/>
  <c r="P115" i="4"/>
  <c r="BK115" i="4"/>
  <c r="J115" i="4"/>
  <c r="BE115" i="4"/>
  <c r="BI111" i="4"/>
  <c r="BH111" i="4"/>
  <c r="BG111" i="4"/>
  <c r="BF111" i="4"/>
  <c r="T111" i="4"/>
  <c r="R111" i="4"/>
  <c r="P111" i="4"/>
  <c r="BK111" i="4"/>
  <c r="J111" i="4"/>
  <c r="BE111" i="4"/>
  <c r="BI110" i="4"/>
  <c r="BH110" i="4"/>
  <c r="BG110" i="4"/>
  <c r="BF110" i="4"/>
  <c r="T110" i="4"/>
  <c r="R110" i="4"/>
  <c r="P110" i="4"/>
  <c r="BK110" i="4"/>
  <c r="J110" i="4"/>
  <c r="BE110" i="4"/>
  <c r="BI109" i="4"/>
  <c r="BH109" i="4"/>
  <c r="BG109" i="4"/>
  <c r="BF109" i="4"/>
  <c r="T109" i="4"/>
  <c r="R109" i="4"/>
  <c r="P109" i="4"/>
  <c r="BK109" i="4"/>
  <c r="J109" i="4"/>
  <c r="BE109" i="4"/>
  <c r="BI108" i="4"/>
  <c r="BH108" i="4"/>
  <c r="BG108" i="4"/>
  <c r="BF108" i="4"/>
  <c r="T108" i="4"/>
  <c r="R108" i="4"/>
  <c r="P108" i="4"/>
  <c r="BK108" i="4"/>
  <c r="J108" i="4"/>
  <c r="BE108" i="4"/>
  <c r="BI107" i="4"/>
  <c r="BH107" i="4"/>
  <c r="BG107" i="4"/>
  <c r="BF107" i="4"/>
  <c r="T107" i="4"/>
  <c r="R107" i="4"/>
  <c r="P107" i="4"/>
  <c r="BK107" i="4"/>
  <c r="J107" i="4"/>
  <c r="BE107" i="4"/>
  <c r="BI102" i="4"/>
  <c r="BH102" i="4"/>
  <c r="BG102" i="4"/>
  <c r="BF102" i="4"/>
  <c r="T102" i="4"/>
  <c r="R102" i="4"/>
  <c r="P102" i="4"/>
  <c r="BK102" i="4"/>
  <c r="J102" i="4"/>
  <c r="BE102" i="4"/>
  <c r="BI99" i="4"/>
  <c r="BH99" i="4"/>
  <c r="BG99" i="4"/>
  <c r="BF99" i="4"/>
  <c r="T99" i="4"/>
  <c r="R99" i="4"/>
  <c r="P99" i="4"/>
  <c r="BK99" i="4"/>
  <c r="J99" i="4"/>
  <c r="BE99" i="4"/>
  <c r="BI95" i="4"/>
  <c r="BH95" i="4"/>
  <c r="BG95" i="4"/>
  <c r="BF95" i="4"/>
  <c r="T95" i="4"/>
  <c r="R95" i="4"/>
  <c r="P95" i="4"/>
  <c r="BK95" i="4"/>
  <c r="J95" i="4"/>
  <c r="BE95" i="4"/>
  <c r="BI91" i="4"/>
  <c r="BH91" i="4"/>
  <c r="BG91" i="4"/>
  <c r="BF91" i="4"/>
  <c r="T91" i="4"/>
  <c r="R91" i="4"/>
  <c r="P91" i="4"/>
  <c r="BK91" i="4"/>
  <c r="J91" i="4"/>
  <c r="BE91" i="4"/>
  <c r="BI90" i="4"/>
  <c r="BH90" i="4"/>
  <c r="BG90" i="4"/>
  <c r="BF90" i="4"/>
  <c r="T90" i="4"/>
  <c r="R90" i="4"/>
  <c r="P90" i="4"/>
  <c r="BK90" i="4"/>
  <c r="J90" i="4"/>
  <c r="BE90" i="4"/>
  <c r="BI88" i="4"/>
  <c r="BH88" i="4"/>
  <c r="BG88" i="4"/>
  <c r="BF88" i="4"/>
  <c r="T88" i="4"/>
  <c r="R88" i="4"/>
  <c r="P88" i="4"/>
  <c r="BK88" i="4"/>
  <c r="J88" i="4"/>
  <c r="BE88" i="4"/>
  <c r="BI87" i="4"/>
  <c r="F34" i="4"/>
  <c r="BD54" i="1" s="1"/>
  <c r="BH87" i="4"/>
  <c r="BG87" i="4"/>
  <c r="F32" i="4" s="1"/>
  <c r="BB54" i="1" s="1"/>
  <c r="BF87" i="4"/>
  <c r="F31" i="4" s="1"/>
  <c r="BA54" i="1" s="1"/>
  <c r="T87" i="4"/>
  <c r="T86" i="4"/>
  <c r="R87" i="4"/>
  <c r="R86" i="4"/>
  <c r="P87" i="4"/>
  <c r="P86" i="4"/>
  <c r="BK87" i="4"/>
  <c r="J87" i="4"/>
  <c r="BE87" i="4" s="1"/>
  <c r="J80" i="4"/>
  <c r="F80" i="4"/>
  <c r="F78" i="4"/>
  <c r="E76" i="4"/>
  <c r="J51" i="4"/>
  <c r="F51" i="4"/>
  <c r="F49" i="4"/>
  <c r="E47" i="4"/>
  <c r="J18" i="4"/>
  <c r="E18" i="4"/>
  <c r="F81" i="4" s="1"/>
  <c r="J17" i="4"/>
  <c r="J12" i="4"/>
  <c r="J78" i="4" s="1"/>
  <c r="E7" i="4"/>
  <c r="E45" i="4" s="1"/>
  <c r="AY53" i="1"/>
  <c r="AX53" i="1"/>
  <c r="BI170" i="3"/>
  <c r="BH170" i="3"/>
  <c r="BG170" i="3"/>
  <c r="BF170" i="3"/>
  <c r="T170" i="3"/>
  <c r="R170" i="3"/>
  <c r="P170" i="3"/>
  <c r="BK170" i="3"/>
  <c r="J170" i="3"/>
  <c r="BE170" i="3" s="1"/>
  <c r="BI169" i="3"/>
  <c r="BH169" i="3"/>
  <c r="BG169" i="3"/>
  <c r="BF169" i="3"/>
  <c r="T169" i="3"/>
  <c r="R169" i="3"/>
  <c r="P169" i="3"/>
  <c r="BK169" i="3"/>
  <c r="J169" i="3"/>
  <c r="BE169" i="3" s="1"/>
  <c r="BI167" i="3"/>
  <c r="BH167" i="3"/>
  <c r="BG167" i="3"/>
  <c r="BF167" i="3"/>
  <c r="T167" i="3"/>
  <c r="R167" i="3"/>
  <c r="R166" i="3"/>
  <c r="R165" i="3" s="1"/>
  <c r="P167" i="3"/>
  <c r="BK167" i="3"/>
  <c r="BK166" i="3" s="1"/>
  <c r="J167" i="3"/>
  <c r="BE167" i="3" s="1"/>
  <c r="BI164" i="3"/>
  <c r="BH164" i="3"/>
  <c r="BG164" i="3"/>
  <c r="BF164" i="3"/>
  <c r="T164" i="3"/>
  <c r="R164" i="3"/>
  <c r="P164" i="3"/>
  <c r="BK164" i="3"/>
  <c r="J164" i="3"/>
  <c r="BE164" i="3" s="1"/>
  <c r="BI163" i="3"/>
  <c r="BH163" i="3"/>
  <c r="BG163" i="3"/>
  <c r="BF163" i="3"/>
  <c r="T163" i="3"/>
  <c r="R163" i="3"/>
  <c r="R162" i="3" s="1"/>
  <c r="P163" i="3"/>
  <c r="BK163" i="3"/>
  <c r="BK162" i="3" s="1"/>
  <c r="J162" i="3" s="1"/>
  <c r="J63" i="3" s="1"/>
  <c r="J163" i="3"/>
  <c r="BE163" i="3"/>
  <c r="BI160" i="3"/>
  <c r="BH160" i="3"/>
  <c r="BG160" i="3"/>
  <c r="BF160" i="3"/>
  <c r="T160" i="3"/>
  <c r="R160" i="3"/>
  <c r="P160" i="3"/>
  <c r="BK160" i="3"/>
  <c r="J160" i="3"/>
  <c r="BE160" i="3" s="1"/>
  <c r="BI158" i="3"/>
  <c r="BH158" i="3"/>
  <c r="BG158" i="3"/>
  <c r="BF158" i="3"/>
  <c r="T158" i="3"/>
  <c r="T157" i="3" s="1"/>
  <c r="R158" i="3"/>
  <c r="P158" i="3"/>
  <c r="P157" i="3" s="1"/>
  <c r="BK158" i="3"/>
  <c r="J158" i="3"/>
  <c r="BE158" i="3" s="1"/>
  <c r="BI155" i="3"/>
  <c r="BH155" i="3"/>
  <c r="BG155" i="3"/>
  <c r="BF155" i="3"/>
  <c r="T155" i="3"/>
  <c r="T154" i="3" s="1"/>
  <c r="R155" i="3"/>
  <c r="R154" i="3" s="1"/>
  <c r="P155" i="3"/>
  <c r="P154" i="3" s="1"/>
  <c r="BK155" i="3"/>
  <c r="BK154" i="3" s="1"/>
  <c r="J154" i="3" s="1"/>
  <c r="J61" i="3" s="1"/>
  <c r="J155" i="3"/>
  <c r="BE155" i="3" s="1"/>
  <c r="BI152" i="3"/>
  <c r="BH152" i="3"/>
  <c r="BG152" i="3"/>
  <c r="BF152" i="3"/>
  <c r="T152" i="3"/>
  <c r="R152" i="3"/>
  <c r="P152" i="3"/>
  <c r="BK152" i="3"/>
  <c r="J152" i="3"/>
  <c r="BE152" i="3" s="1"/>
  <c r="BI150" i="3"/>
  <c r="BH150" i="3"/>
  <c r="BG150" i="3"/>
  <c r="BF150" i="3"/>
  <c r="T150" i="3"/>
  <c r="R150" i="3"/>
  <c r="P150" i="3"/>
  <c r="BK150" i="3"/>
  <c r="J150" i="3"/>
  <c r="BE150" i="3" s="1"/>
  <c r="BI148" i="3"/>
  <c r="BH148" i="3"/>
  <c r="BG148" i="3"/>
  <c r="BF148" i="3"/>
  <c r="T148" i="3"/>
  <c r="R148" i="3"/>
  <c r="P148" i="3"/>
  <c r="BK148" i="3"/>
  <c r="J148" i="3"/>
  <c r="BE148" i="3" s="1"/>
  <c r="BI146" i="3"/>
  <c r="BH146" i="3"/>
  <c r="BG146" i="3"/>
  <c r="BF146" i="3"/>
  <c r="T146" i="3"/>
  <c r="R146" i="3"/>
  <c r="P146" i="3"/>
  <c r="BK146" i="3"/>
  <c r="J146" i="3"/>
  <c r="BE146" i="3" s="1"/>
  <c r="BI143" i="3"/>
  <c r="BH143" i="3"/>
  <c r="BG143" i="3"/>
  <c r="BF143" i="3"/>
  <c r="T143" i="3"/>
  <c r="R143" i="3"/>
  <c r="R142" i="3" s="1"/>
  <c r="P143" i="3"/>
  <c r="BK143" i="3"/>
  <c r="BK142" i="3" s="1"/>
  <c r="J142" i="3" s="1"/>
  <c r="J60" i="3" s="1"/>
  <c r="J143" i="3"/>
  <c r="BE143" i="3"/>
  <c r="BI141" i="3"/>
  <c r="BH141" i="3"/>
  <c r="BG141" i="3"/>
  <c r="BF141" i="3"/>
  <c r="T141" i="3"/>
  <c r="R141" i="3"/>
  <c r="P141" i="3"/>
  <c r="BK141" i="3"/>
  <c r="J141" i="3"/>
  <c r="BE141" i="3"/>
  <c r="BI139" i="3"/>
  <c r="BH139" i="3"/>
  <c r="BG139" i="3"/>
  <c r="BF139" i="3"/>
  <c r="T139" i="3"/>
  <c r="R139" i="3"/>
  <c r="P139" i="3"/>
  <c r="BK139" i="3"/>
  <c r="J139" i="3"/>
  <c r="BE139" i="3" s="1"/>
  <c r="BI137" i="3"/>
  <c r="BH137" i="3"/>
  <c r="BG137" i="3"/>
  <c r="BF137" i="3"/>
  <c r="T137" i="3"/>
  <c r="R137" i="3"/>
  <c r="P137" i="3"/>
  <c r="BK137" i="3"/>
  <c r="J137" i="3"/>
  <c r="BE137" i="3" s="1"/>
  <c r="BI133" i="3"/>
  <c r="BH133" i="3"/>
  <c r="BG133" i="3"/>
  <c r="BF133" i="3"/>
  <c r="T133" i="3"/>
  <c r="R133" i="3"/>
  <c r="P133" i="3"/>
  <c r="BK133" i="3"/>
  <c r="J133" i="3"/>
  <c r="BE133" i="3" s="1"/>
  <c r="BI131" i="3"/>
  <c r="BH131" i="3"/>
  <c r="BG131" i="3"/>
  <c r="BF131" i="3"/>
  <c r="T131" i="3"/>
  <c r="R131" i="3"/>
  <c r="P131" i="3"/>
  <c r="BK131" i="3"/>
  <c r="J131" i="3"/>
  <c r="BE131" i="3" s="1"/>
  <c r="BI129" i="3"/>
  <c r="BH129" i="3"/>
  <c r="BG129" i="3"/>
  <c r="BF129" i="3"/>
  <c r="T129" i="3"/>
  <c r="R129" i="3"/>
  <c r="P129" i="3"/>
  <c r="BK129" i="3"/>
  <c r="J129" i="3"/>
  <c r="BE129" i="3"/>
  <c r="BI126" i="3"/>
  <c r="BH126" i="3"/>
  <c r="BG126" i="3"/>
  <c r="BF126" i="3"/>
  <c r="T126" i="3"/>
  <c r="R126" i="3"/>
  <c r="P126" i="3"/>
  <c r="BK126" i="3"/>
  <c r="J126" i="3"/>
  <c r="BE126" i="3" s="1"/>
  <c r="BI124" i="3"/>
  <c r="BH124" i="3"/>
  <c r="BG124" i="3"/>
  <c r="BF124" i="3"/>
  <c r="T124" i="3"/>
  <c r="R124" i="3"/>
  <c r="P124" i="3"/>
  <c r="BK124" i="3"/>
  <c r="J124" i="3"/>
  <c r="BE124" i="3" s="1"/>
  <c r="BI122" i="3"/>
  <c r="BH122" i="3"/>
  <c r="BG122" i="3"/>
  <c r="BF122" i="3"/>
  <c r="T122" i="3"/>
  <c r="R122" i="3"/>
  <c r="P122" i="3"/>
  <c r="BK122" i="3"/>
  <c r="J122" i="3"/>
  <c r="BE122" i="3" s="1"/>
  <c r="BI120" i="3"/>
  <c r="BH120" i="3"/>
  <c r="BG120" i="3"/>
  <c r="BF120" i="3"/>
  <c r="T120" i="3"/>
  <c r="R120" i="3"/>
  <c r="P120" i="3"/>
  <c r="BK120" i="3"/>
  <c r="J120" i="3"/>
  <c r="BE120" i="3"/>
  <c r="BI117" i="3"/>
  <c r="BH117" i="3"/>
  <c r="BG117" i="3"/>
  <c r="BF117" i="3"/>
  <c r="T117" i="3"/>
  <c r="R117" i="3"/>
  <c r="P117" i="3"/>
  <c r="BK117" i="3"/>
  <c r="J117" i="3"/>
  <c r="BE117" i="3" s="1"/>
  <c r="BI114" i="3"/>
  <c r="BH114" i="3"/>
  <c r="BG114" i="3"/>
  <c r="BF114" i="3"/>
  <c r="T114" i="3"/>
  <c r="R114" i="3"/>
  <c r="P114" i="3"/>
  <c r="BK114" i="3"/>
  <c r="J114" i="3"/>
  <c r="BE114" i="3" s="1"/>
  <c r="BI112" i="3"/>
  <c r="BH112" i="3"/>
  <c r="BG112" i="3"/>
  <c r="BF112" i="3"/>
  <c r="T112" i="3"/>
  <c r="R112" i="3"/>
  <c r="P112" i="3"/>
  <c r="BK112" i="3"/>
  <c r="J112" i="3"/>
  <c r="BE112" i="3" s="1"/>
  <c r="BI110" i="3"/>
  <c r="BH110" i="3"/>
  <c r="BG110" i="3"/>
  <c r="BF110" i="3"/>
  <c r="T110" i="3"/>
  <c r="R110" i="3"/>
  <c r="P110" i="3"/>
  <c r="BK110" i="3"/>
  <c r="J110" i="3"/>
  <c r="BE110" i="3"/>
  <c r="BI108" i="3"/>
  <c r="BH108" i="3"/>
  <c r="BG108" i="3"/>
  <c r="BF108" i="3"/>
  <c r="T108" i="3"/>
  <c r="R108" i="3"/>
  <c r="P108" i="3"/>
  <c r="BK108" i="3"/>
  <c r="J108" i="3"/>
  <c r="BE108" i="3" s="1"/>
  <c r="BI105" i="3"/>
  <c r="BH105" i="3"/>
  <c r="BG105" i="3"/>
  <c r="BF105" i="3"/>
  <c r="T105" i="3"/>
  <c r="R105" i="3"/>
  <c r="P105" i="3"/>
  <c r="BK105" i="3"/>
  <c r="J105" i="3"/>
  <c r="BE105" i="3" s="1"/>
  <c r="BI104" i="3"/>
  <c r="BH104" i="3"/>
  <c r="BG104" i="3"/>
  <c r="BF104" i="3"/>
  <c r="T104" i="3"/>
  <c r="R104" i="3"/>
  <c r="P104" i="3"/>
  <c r="BK104" i="3"/>
  <c r="J104" i="3"/>
  <c r="BE104" i="3" s="1"/>
  <c r="BI102" i="3"/>
  <c r="BH102" i="3"/>
  <c r="BG102" i="3"/>
  <c r="BF102" i="3"/>
  <c r="T102" i="3"/>
  <c r="R102" i="3"/>
  <c r="P102" i="3"/>
  <c r="BK102" i="3"/>
  <c r="J102" i="3"/>
  <c r="BE102" i="3"/>
  <c r="BI99" i="3"/>
  <c r="BH99" i="3"/>
  <c r="BG99" i="3"/>
  <c r="BF99" i="3"/>
  <c r="T99" i="3"/>
  <c r="R99" i="3"/>
  <c r="P99" i="3"/>
  <c r="BK99" i="3"/>
  <c r="J99" i="3"/>
  <c r="BE99" i="3" s="1"/>
  <c r="BI97" i="3"/>
  <c r="BH97" i="3"/>
  <c r="BG97" i="3"/>
  <c r="BF97" i="3"/>
  <c r="T97" i="3"/>
  <c r="R97" i="3"/>
  <c r="P97" i="3"/>
  <c r="BK97" i="3"/>
  <c r="J97" i="3"/>
  <c r="BE97" i="3"/>
  <c r="BI94" i="3"/>
  <c r="BH94" i="3"/>
  <c r="BG94" i="3"/>
  <c r="BF94" i="3"/>
  <c r="T94" i="3"/>
  <c r="R94" i="3"/>
  <c r="P94" i="3"/>
  <c r="BK94" i="3"/>
  <c r="J94" i="3"/>
  <c r="BE94" i="3" s="1"/>
  <c r="BI91" i="3"/>
  <c r="BH91" i="3"/>
  <c r="BG91" i="3"/>
  <c r="BF91" i="3"/>
  <c r="T91" i="3"/>
  <c r="R91" i="3"/>
  <c r="P91" i="3"/>
  <c r="BK91" i="3"/>
  <c r="J91" i="3"/>
  <c r="BE91" i="3"/>
  <c r="BI88" i="3"/>
  <c r="F34" i="3" s="1"/>
  <c r="BD53" i="1" s="1"/>
  <c r="BH88" i="3"/>
  <c r="F33" i="3" s="1"/>
  <c r="BC53" i="1" s="1"/>
  <c r="BG88" i="3"/>
  <c r="F32" i="3"/>
  <c r="BB53" i="1" s="1"/>
  <c r="BF88" i="3"/>
  <c r="F31" i="3" s="1"/>
  <c r="BA53" i="1" s="1"/>
  <c r="T88" i="3"/>
  <c r="T87" i="3" s="1"/>
  <c r="R88" i="3"/>
  <c r="R87" i="3"/>
  <c r="P88" i="3"/>
  <c r="P87" i="3" s="1"/>
  <c r="BK88" i="3"/>
  <c r="BK87" i="3" s="1"/>
  <c r="J88" i="3"/>
  <c r="BE88" i="3" s="1"/>
  <c r="J81" i="3"/>
  <c r="F81" i="3"/>
  <c r="F79" i="3"/>
  <c r="E77" i="3"/>
  <c r="J51" i="3"/>
  <c r="F51" i="3"/>
  <c r="F49" i="3"/>
  <c r="E47" i="3"/>
  <c r="J18" i="3"/>
  <c r="E18" i="3"/>
  <c r="F52" i="3" s="1"/>
  <c r="J17" i="3"/>
  <c r="J12" i="3"/>
  <c r="J49" i="3" s="1"/>
  <c r="E7" i="3"/>
  <c r="E45" i="3" s="1"/>
  <c r="AY52" i="1"/>
  <c r="AX52" i="1"/>
  <c r="BI259" i="2"/>
  <c r="BH259" i="2"/>
  <c r="BG259" i="2"/>
  <c r="BF259" i="2"/>
  <c r="T259" i="2"/>
  <c r="R259" i="2"/>
  <c r="P259" i="2"/>
  <c r="BK259" i="2"/>
  <c r="J259" i="2"/>
  <c r="BE259" i="2" s="1"/>
  <c r="BI258" i="2"/>
  <c r="BH258" i="2"/>
  <c r="BG258" i="2"/>
  <c r="BF258" i="2"/>
  <c r="T258" i="2"/>
  <c r="R258" i="2"/>
  <c r="P258" i="2"/>
  <c r="P255" i="2" s="1"/>
  <c r="P254" i="2" s="1"/>
  <c r="BK258" i="2"/>
  <c r="J258" i="2"/>
  <c r="BE258" i="2" s="1"/>
  <c r="BI256" i="2"/>
  <c r="BH256" i="2"/>
  <c r="BG256" i="2"/>
  <c r="BF256" i="2"/>
  <c r="T256" i="2"/>
  <c r="T255" i="2" s="1"/>
  <c r="T254" i="2" s="1"/>
  <c r="R256" i="2"/>
  <c r="R255" i="2" s="1"/>
  <c r="R254" i="2" s="1"/>
  <c r="P256" i="2"/>
  <c r="BK256" i="2"/>
  <c r="BK255" i="2"/>
  <c r="BK254" i="2" s="1"/>
  <c r="J254" i="2" s="1"/>
  <c r="J65" i="2" s="1"/>
  <c r="J256" i="2"/>
  <c r="BE256" i="2"/>
  <c r="BI253" i="2"/>
  <c r="BH253" i="2"/>
  <c r="BG253" i="2"/>
  <c r="BF253" i="2"/>
  <c r="T253" i="2"/>
  <c r="R253" i="2"/>
  <c r="P253" i="2"/>
  <c r="BK253" i="2"/>
  <c r="J253" i="2"/>
  <c r="BE253" i="2"/>
  <c r="BI252" i="2"/>
  <c r="BH252" i="2"/>
  <c r="BG252" i="2"/>
  <c r="BF252" i="2"/>
  <c r="T252" i="2"/>
  <c r="T251" i="2" s="1"/>
  <c r="R252" i="2"/>
  <c r="R251" i="2" s="1"/>
  <c r="P252" i="2"/>
  <c r="BK252" i="2"/>
  <c r="BK251" i="2" s="1"/>
  <c r="J251" i="2" s="1"/>
  <c r="J64" i="2" s="1"/>
  <c r="J252" i="2"/>
  <c r="BE252" i="2"/>
  <c r="BI250" i="2"/>
  <c r="BH250" i="2"/>
  <c r="BG250" i="2"/>
  <c r="BF250" i="2"/>
  <c r="T250" i="2"/>
  <c r="R250" i="2"/>
  <c r="P250" i="2"/>
  <c r="BK250" i="2"/>
  <c r="J250" i="2"/>
  <c r="BE250" i="2" s="1"/>
  <c r="BI249" i="2"/>
  <c r="BH249" i="2"/>
  <c r="BG249" i="2"/>
  <c r="BF249" i="2"/>
  <c r="T249" i="2"/>
  <c r="R249" i="2"/>
  <c r="P249" i="2"/>
  <c r="BK249" i="2"/>
  <c r="J249" i="2"/>
  <c r="BE249" i="2"/>
  <c r="BI248" i="2"/>
  <c r="BH248" i="2"/>
  <c r="BG248" i="2"/>
  <c r="BF248" i="2"/>
  <c r="T248" i="2"/>
  <c r="R248" i="2"/>
  <c r="P248" i="2"/>
  <c r="BK248" i="2"/>
  <c r="J248" i="2"/>
  <c r="BE248" i="2" s="1"/>
  <c r="BI247" i="2"/>
  <c r="BH247" i="2"/>
  <c r="BG247" i="2"/>
  <c r="BF247" i="2"/>
  <c r="T247" i="2"/>
  <c r="R247" i="2"/>
  <c r="P247" i="2"/>
  <c r="BK247" i="2"/>
  <c r="J247" i="2"/>
  <c r="BE247" i="2" s="1"/>
  <c r="BI244" i="2"/>
  <c r="BH244" i="2"/>
  <c r="BG244" i="2"/>
  <c r="BF244" i="2"/>
  <c r="T244" i="2"/>
  <c r="R244" i="2"/>
  <c r="P244" i="2"/>
  <c r="BK244" i="2"/>
  <c r="J244" i="2"/>
  <c r="BE244" i="2" s="1"/>
  <c r="BI242" i="2"/>
  <c r="BH242" i="2"/>
  <c r="BG242" i="2"/>
  <c r="BF242" i="2"/>
  <c r="T242" i="2"/>
  <c r="R242" i="2"/>
  <c r="P242" i="2"/>
  <c r="BK242" i="2"/>
  <c r="J242" i="2"/>
  <c r="BE242" i="2" s="1"/>
  <c r="BI240" i="2"/>
  <c r="BH240" i="2"/>
  <c r="BG240" i="2"/>
  <c r="BF240" i="2"/>
  <c r="T240" i="2"/>
  <c r="R240" i="2"/>
  <c r="P240" i="2"/>
  <c r="BK240" i="2"/>
  <c r="J240" i="2"/>
  <c r="BE240" i="2" s="1"/>
  <c r="BI238" i="2"/>
  <c r="BH238" i="2"/>
  <c r="BG238" i="2"/>
  <c r="BF238" i="2"/>
  <c r="T238" i="2"/>
  <c r="R238" i="2"/>
  <c r="P238" i="2"/>
  <c r="BK238" i="2"/>
  <c r="J238" i="2"/>
  <c r="BE238" i="2"/>
  <c r="BI236" i="2"/>
  <c r="BH236" i="2"/>
  <c r="BG236" i="2"/>
  <c r="BF236" i="2"/>
  <c r="T236" i="2"/>
  <c r="R236" i="2"/>
  <c r="P236" i="2"/>
  <c r="BK236" i="2"/>
  <c r="J236" i="2"/>
  <c r="BE236" i="2" s="1"/>
  <c r="BI234" i="2"/>
  <c r="BH234" i="2"/>
  <c r="BG234" i="2"/>
  <c r="BF234" i="2"/>
  <c r="T234" i="2"/>
  <c r="R234" i="2"/>
  <c r="P234" i="2"/>
  <c r="BK234" i="2"/>
  <c r="J234" i="2"/>
  <c r="BE234" i="2"/>
  <c r="BI233" i="2"/>
  <c r="BH233" i="2"/>
  <c r="BG233" i="2"/>
  <c r="BF233" i="2"/>
  <c r="T233" i="2"/>
  <c r="R233" i="2"/>
  <c r="P233" i="2"/>
  <c r="BK233" i="2"/>
  <c r="J233" i="2"/>
  <c r="BE233" i="2" s="1"/>
  <c r="BI231" i="2"/>
  <c r="BH231" i="2"/>
  <c r="BG231" i="2"/>
  <c r="BF231" i="2"/>
  <c r="T231" i="2"/>
  <c r="R231" i="2"/>
  <c r="P231" i="2"/>
  <c r="BK231" i="2"/>
  <c r="J231" i="2"/>
  <c r="BE231" i="2"/>
  <c r="BI230" i="2"/>
  <c r="BH230" i="2"/>
  <c r="BG230" i="2"/>
  <c r="BF230" i="2"/>
  <c r="T230" i="2"/>
  <c r="R230" i="2"/>
  <c r="P230" i="2"/>
  <c r="BK230" i="2"/>
  <c r="J230" i="2"/>
  <c r="BE230" i="2" s="1"/>
  <c r="BI229" i="2"/>
  <c r="BH229" i="2"/>
  <c r="BG229" i="2"/>
  <c r="BF229" i="2"/>
  <c r="T229" i="2"/>
  <c r="R229" i="2"/>
  <c r="P229" i="2"/>
  <c r="BK229" i="2"/>
  <c r="J229" i="2"/>
  <c r="BE229" i="2"/>
  <c r="BI228" i="2"/>
  <c r="BH228" i="2"/>
  <c r="BG228" i="2"/>
  <c r="BF228" i="2"/>
  <c r="T228" i="2"/>
  <c r="R228" i="2"/>
  <c r="P228" i="2"/>
  <c r="BK228" i="2"/>
  <c r="J228" i="2"/>
  <c r="BE228" i="2" s="1"/>
  <c r="BI227" i="2"/>
  <c r="BH227" i="2"/>
  <c r="BG227" i="2"/>
  <c r="BF227" i="2"/>
  <c r="T227" i="2"/>
  <c r="R227" i="2"/>
  <c r="P227" i="2"/>
  <c r="BK227" i="2"/>
  <c r="J227" i="2"/>
  <c r="BE227" i="2"/>
  <c r="BI226" i="2"/>
  <c r="BH226" i="2"/>
  <c r="BG226" i="2"/>
  <c r="BF226" i="2"/>
  <c r="T226" i="2"/>
  <c r="R226" i="2"/>
  <c r="P226" i="2"/>
  <c r="BK226" i="2"/>
  <c r="J226" i="2"/>
  <c r="BE226" i="2"/>
  <c r="BI224" i="2"/>
  <c r="BH224" i="2"/>
  <c r="BG224" i="2"/>
  <c r="BF224" i="2"/>
  <c r="T224" i="2"/>
  <c r="R224" i="2"/>
  <c r="P224" i="2"/>
  <c r="BK224" i="2"/>
  <c r="J224" i="2"/>
  <c r="BE224" i="2"/>
  <c r="BI223" i="2"/>
  <c r="BH223" i="2"/>
  <c r="BG223" i="2"/>
  <c r="BF223" i="2"/>
  <c r="T223" i="2"/>
  <c r="R223" i="2"/>
  <c r="P223" i="2"/>
  <c r="BK223" i="2"/>
  <c r="J223" i="2"/>
  <c r="BE223" i="2"/>
  <c r="BI221" i="2"/>
  <c r="BH221" i="2"/>
  <c r="BG221" i="2"/>
  <c r="BF221" i="2"/>
  <c r="T221" i="2"/>
  <c r="T220" i="2"/>
  <c r="R221" i="2"/>
  <c r="R220" i="2"/>
  <c r="P221" i="2"/>
  <c r="P220" i="2"/>
  <c r="BK221" i="2"/>
  <c r="BK220" i="2"/>
  <c r="J220" i="2" s="1"/>
  <c r="J63" i="2" s="1"/>
  <c r="J221" i="2"/>
  <c r="BE221" i="2" s="1"/>
  <c r="BI218" i="2"/>
  <c r="BH218" i="2"/>
  <c r="BG218" i="2"/>
  <c r="BF218" i="2"/>
  <c r="T218" i="2"/>
  <c r="T217" i="2" s="1"/>
  <c r="R218" i="2"/>
  <c r="R217" i="2" s="1"/>
  <c r="P218" i="2"/>
  <c r="P217" i="2" s="1"/>
  <c r="BK218" i="2"/>
  <c r="BK217" i="2" s="1"/>
  <c r="J217" i="2" s="1"/>
  <c r="J62" i="2" s="1"/>
  <c r="J218" i="2"/>
  <c r="BE218" i="2" s="1"/>
  <c r="BI215" i="2"/>
  <c r="BH215" i="2"/>
  <c r="BG215" i="2"/>
  <c r="BF215" i="2"/>
  <c r="T215" i="2"/>
  <c r="R215" i="2"/>
  <c r="P215" i="2"/>
  <c r="BK215" i="2"/>
  <c r="J215" i="2"/>
  <c r="BE215" i="2"/>
  <c r="BI212" i="2"/>
  <c r="BH212" i="2"/>
  <c r="BG212" i="2"/>
  <c r="BF212" i="2"/>
  <c r="T212" i="2"/>
  <c r="R212" i="2"/>
  <c r="P212" i="2"/>
  <c r="BK212" i="2"/>
  <c r="J212" i="2"/>
  <c r="BE212" i="2"/>
  <c r="BI209" i="2"/>
  <c r="BH209" i="2"/>
  <c r="BG209" i="2"/>
  <c r="BF209" i="2"/>
  <c r="T209" i="2"/>
  <c r="R209" i="2"/>
  <c r="P209" i="2"/>
  <c r="BK209" i="2"/>
  <c r="J209" i="2"/>
  <c r="BE209" i="2"/>
  <c r="BI206" i="2"/>
  <c r="BH206" i="2"/>
  <c r="BG206" i="2"/>
  <c r="BF206" i="2"/>
  <c r="T206" i="2"/>
  <c r="R206" i="2"/>
  <c r="P206" i="2"/>
  <c r="BK206" i="2"/>
  <c r="J206" i="2"/>
  <c r="BE206" i="2"/>
  <c r="BI204" i="2"/>
  <c r="BH204" i="2"/>
  <c r="BG204" i="2"/>
  <c r="BF204" i="2"/>
  <c r="T204" i="2"/>
  <c r="R204" i="2"/>
  <c r="P204" i="2"/>
  <c r="BK204" i="2"/>
  <c r="J204" i="2"/>
  <c r="BE204" i="2"/>
  <c r="BI201" i="2"/>
  <c r="BH201" i="2"/>
  <c r="BG201" i="2"/>
  <c r="BF201" i="2"/>
  <c r="T201" i="2"/>
  <c r="R201" i="2"/>
  <c r="P201" i="2"/>
  <c r="BK201" i="2"/>
  <c r="J201" i="2"/>
  <c r="BE201" i="2"/>
  <c r="BI197" i="2"/>
  <c r="BH197" i="2"/>
  <c r="BG197" i="2"/>
  <c r="BF197" i="2"/>
  <c r="T197" i="2"/>
  <c r="R197" i="2"/>
  <c r="P197" i="2"/>
  <c r="BK197" i="2"/>
  <c r="J197" i="2"/>
  <c r="BE197" i="2"/>
  <c r="BI194" i="2"/>
  <c r="BH194" i="2"/>
  <c r="BG194" i="2"/>
  <c r="BF194" i="2"/>
  <c r="T194" i="2"/>
  <c r="R194" i="2"/>
  <c r="P194" i="2"/>
  <c r="BK194" i="2"/>
  <c r="J194" i="2"/>
  <c r="BE194" i="2"/>
  <c r="BI192" i="2"/>
  <c r="BH192" i="2"/>
  <c r="BG192" i="2"/>
  <c r="BF192" i="2"/>
  <c r="T192" i="2"/>
  <c r="R192" i="2"/>
  <c r="P192" i="2"/>
  <c r="BK192" i="2"/>
  <c r="J192" i="2"/>
  <c r="BE192" i="2"/>
  <c r="BI189" i="2"/>
  <c r="BH189" i="2"/>
  <c r="BG189" i="2"/>
  <c r="BF189" i="2"/>
  <c r="T189" i="2"/>
  <c r="T188" i="2"/>
  <c r="R189" i="2"/>
  <c r="R188" i="2"/>
  <c r="P189" i="2"/>
  <c r="P188" i="2"/>
  <c r="BK189" i="2"/>
  <c r="BK188" i="2"/>
  <c r="J188" i="2" s="1"/>
  <c r="J61" i="2" s="1"/>
  <c r="J189" i="2"/>
  <c r="BE189" i="2" s="1"/>
  <c r="BI186" i="2"/>
  <c r="BH186" i="2"/>
  <c r="BG186" i="2"/>
  <c r="BF186" i="2"/>
  <c r="T186" i="2"/>
  <c r="R186" i="2"/>
  <c r="P186" i="2"/>
  <c r="BK186" i="2"/>
  <c r="J186" i="2"/>
  <c r="BE186" i="2" s="1"/>
  <c r="BI181" i="2"/>
  <c r="BH181" i="2"/>
  <c r="BG181" i="2"/>
  <c r="BF181" i="2"/>
  <c r="T181" i="2"/>
  <c r="R181" i="2"/>
  <c r="P181" i="2"/>
  <c r="BK181" i="2"/>
  <c r="J181" i="2"/>
  <c r="BE181" i="2" s="1"/>
  <c r="BI176" i="2"/>
  <c r="BH176" i="2"/>
  <c r="BG176" i="2"/>
  <c r="BF176" i="2"/>
  <c r="T176" i="2"/>
  <c r="R176" i="2"/>
  <c r="P176" i="2"/>
  <c r="BK176" i="2"/>
  <c r="J176" i="2"/>
  <c r="BE176" i="2" s="1"/>
  <c r="BI174" i="2"/>
  <c r="BH174" i="2"/>
  <c r="BG174" i="2"/>
  <c r="BF174" i="2"/>
  <c r="T174" i="2"/>
  <c r="R174" i="2"/>
  <c r="P174" i="2"/>
  <c r="BK174" i="2"/>
  <c r="J174" i="2"/>
  <c r="BE174" i="2" s="1"/>
  <c r="BI171" i="2"/>
  <c r="BH171" i="2"/>
  <c r="BG171" i="2"/>
  <c r="BF171" i="2"/>
  <c r="T171" i="2"/>
  <c r="R171" i="2"/>
  <c r="P171" i="2"/>
  <c r="BK171" i="2"/>
  <c r="J171" i="2"/>
  <c r="BE171" i="2"/>
  <c r="BI168" i="2"/>
  <c r="BH168" i="2"/>
  <c r="BG168" i="2"/>
  <c r="BF168" i="2"/>
  <c r="T168" i="2"/>
  <c r="T167" i="2" s="1"/>
  <c r="R168" i="2"/>
  <c r="R167" i="2"/>
  <c r="P168" i="2"/>
  <c r="P167" i="2" s="1"/>
  <c r="BK168" i="2"/>
  <c r="BK167" i="2"/>
  <c r="J167" i="2" s="1"/>
  <c r="J60" i="2" s="1"/>
  <c r="J168" i="2"/>
  <c r="BE168" i="2" s="1"/>
  <c r="BI166" i="2"/>
  <c r="BH166" i="2"/>
  <c r="BG166" i="2"/>
  <c r="BF166" i="2"/>
  <c r="T166" i="2"/>
  <c r="R166" i="2"/>
  <c r="P166" i="2"/>
  <c r="BK166" i="2"/>
  <c r="J166" i="2"/>
  <c r="BE166" i="2"/>
  <c r="BI163" i="2"/>
  <c r="BH163" i="2"/>
  <c r="BG163" i="2"/>
  <c r="BF163" i="2"/>
  <c r="T163" i="2"/>
  <c r="R163" i="2"/>
  <c r="P163" i="2"/>
  <c r="BK163" i="2"/>
  <c r="J163" i="2"/>
  <c r="BE163" i="2"/>
  <c r="BI160" i="2"/>
  <c r="BH160" i="2"/>
  <c r="BG160" i="2"/>
  <c r="BF160" i="2"/>
  <c r="T160" i="2"/>
  <c r="R160" i="2"/>
  <c r="P160" i="2"/>
  <c r="BK160" i="2"/>
  <c r="J160" i="2"/>
  <c r="BE160" i="2"/>
  <c r="BI158" i="2"/>
  <c r="BH158" i="2"/>
  <c r="BG158" i="2"/>
  <c r="BF158" i="2"/>
  <c r="T158" i="2"/>
  <c r="R158" i="2"/>
  <c r="P158" i="2"/>
  <c r="BK158" i="2"/>
  <c r="J158" i="2"/>
  <c r="BE158" i="2"/>
  <c r="BI156" i="2"/>
  <c r="BH156" i="2"/>
  <c r="BG156" i="2"/>
  <c r="BF156" i="2"/>
  <c r="T156" i="2"/>
  <c r="T155" i="2"/>
  <c r="R156" i="2"/>
  <c r="R155" i="2"/>
  <c r="P156" i="2"/>
  <c r="P155" i="2"/>
  <c r="BK156" i="2"/>
  <c r="BK155" i="2"/>
  <c r="J155" i="2" s="1"/>
  <c r="J59" i="2" s="1"/>
  <c r="J156" i="2"/>
  <c r="BE156" i="2" s="1"/>
  <c r="BI152" i="2"/>
  <c r="BH152" i="2"/>
  <c r="BG152" i="2"/>
  <c r="BF152" i="2"/>
  <c r="T152" i="2"/>
  <c r="R152" i="2"/>
  <c r="P152" i="2"/>
  <c r="BK152" i="2"/>
  <c r="J152" i="2"/>
  <c r="BE152" i="2"/>
  <c r="BI150" i="2"/>
  <c r="BH150" i="2"/>
  <c r="BG150" i="2"/>
  <c r="BF150" i="2"/>
  <c r="T150" i="2"/>
  <c r="R150" i="2"/>
  <c r="P150" i="2"/>
  <c r="BK150" i="2"/>
  <c r="J150" i="2"/>
  <c r="BE150" i="2" s="1"/>
  <c r="BI148" i="2"/>
  <c r="BH148" i="2"/>
  <c r="BG148" i="2"/>
  <c r="BF148" i="2"/>
  <c r="T148" i="2"/>
  <c r="R148" i="2"/>
  <c r="P148" i="2"/>
  <c r="BK148" i="2"/>
  <c r="J148" i="2"/>
  <c r="BE148" i="2"/>
  <c r="BI146" i="2"/>
  <c r="BH146" i="2"/>
  <c r="BG146" i="2"/>
  <c r="BF146" i="2"/>
  <c r="T146" i="2"/>
  <c r="R146" i="2"/>
  <c r="P146" i="2"/>
  <c r="BK146" i="2"/>
  <c r="J146" i="2"/>
  <c r="BE146" i="2"/>
  <c r="BI143" i="2"/>
  <c r="BH143" i="2"/>
  <c r="BG143" i="2"/>
  <c r="BF143" i="2"/>
  <c r="T143" i="2"/>
  <c r="R143" i="2"/>
  <c r="P143" i="2"/>
  <c r="BK143" i="2"/>
  <c r="J143" i="2"/>
  <c r="BE143" i="2"/>
  <c r="BI141" i="2"/>
  <c r="BH141" i="2"/>
  <c r="BG141" i="2"/>
  <c r="BF141" i="2"/>
  <c r="T141" i="2"/>
  <c r="R141" i="2"/>
  <c r="P141" i="2"/>
  <c r="BK141" i="2"/>
  <c r="J141" i="2"/>
  <c r="BE141" i="2"/>
  <c r="BI139" i="2"/>
  <c r="BH139" i="2"/>
  <c r="BG139" i="2"/>
  <c r="BF139" i="2"/>
  <c r="T139" i="2"/>
  <c r="R139" i="2"/>
  <c r="P139" i="2"/>
  <c r="BK139" i="2"/>
  <c r="J139" i="2"/>
  <c r="BE139" i="2"/>
  <c r="BI137" i="2"/>
  <c r="BH137" i="2"/>
  <c r="BG137" i="2"/>
  <c r="BF137" i="2"/>
  <c r="T137" i="2"/>
  <c r="R137" i="2"/>
  <c r="P137" i="2"/>
  <c r="BK137" i="2"/>
  <c r="J137" i="2"/>
  <c r="BE137" i="2"/>
  <c r="BI136" i="2"/>
  <c r="BH136" i="2"/>
  <c r="BG136" i="2"/>
  <c r="BF136" i="2"/>
  <c r="T136" i="2"/>
  <c r="R136" i="2"/>
  <c r="P136" i="2"/>
  <c r="BK136" i="2"/>
  <c r="J136" i="2"/>
  <c r="BE136" i="2"/>
  <c r="BI134" i="2"/>
  <c r="BH134" i="2"/>
  <c r="BG134" i="2"/>
  <c r="BF134" i="2"/>
  <c r="T134" i="2"/>
  <c r="R134" i="2"/>
  <c r="P134" i="2"/>
  <c r="BK134" i="2"/>
  <c r="J134" i="2"/>
  <c r="BE134" i="2"/>
  <c r="BI128" i="2"/>
  <c r="BH128" i="2"/>
  <c r="BG128" i="2"/>
  <c r="BF128" i="2"/>
  <c r="T128" i="2"/>
  <c r="R128" i="2"/>
  <c r="P128" i="2"/>
  <c r="BK128" i="2"/>
  <c r="J128" i="2"/>
  <c r="BE128" i="2"/>
  <c r="BI126" i="2"/>
  <c r="BH126" i="2"/>
  <c r="BG126" i="2"/>
  <c r="BF126" i="2"/>
  <c r="T126" i="2"/>
  <c r="R126" i="2"/>
  <c r="P126" i="2"/>
  <c r="BK126" i="2"/>
  <c r="J126" i="2"/>
  <c r="BE126" i="2"/>
  <c r="BI123" i="2"/>
  <c r="BH123" i="2"/>
  <c r="BG123" i="2"/>
  <c r="BF123" i="2"/>
  <c r="T123" i="2"/>
  <c r="R123" i="2"/>
  <c r="P123" i="2"/>
  <c r="BK123" i="2"/>
  <c r="J123" i="2"/>
  <c r="BE123" i="2"/>
  <c r="BI120" i="2"/>
  <c r="BH120" i="2"/>
  <c r="BG120" i="2"/>
  <c r="BF120" i="2"/>
  <c r="T120" i="2"/>
  <c r="R120" i="2"/>
  <c r="P120" i="2"/>
  <c r="BK120" i="2"/>
  <c r="J120" i="2"/>
  <c r="BE120" i="2"/>
  <c r="BI118" i="2"/>
  <c r="BH118" i="2"/>
  <c r="BG118" i="2"/>
  <c r="BF118" i="2"/>
  <c r="T118" i="2"/>
  <c r="R118" i="2"/>
  <c r="P118" i="2"/>
  <c r="BK118" i="2"/>
  <c r="J118" i="2"/>
  <c r="BE118" i="2"/>
  <c r="BI116" i="2"/>
  <c r="BH116" i="2"/>
  <c r="BG116" i="2"/>
  <c r="BF116" i="2"/>
  <c r="T116" i="2"/>
  <c r="R116" i="2"/>
  <c r="P116" i="2"/>
  <c r="BK116" i="2"/>
  <c r="J116" i="2"/>
  <c r="BE116" i="2"/>
  <c r="BI114" i="2"/>
  <c r="BH114" i="2"/>
  <c r="BG114" i="2"/>
  <c r="BF114" i="2"/>
  <c r="T114" i="2"/>
  <c r="R114" i="2"/>
  <c r="P114" i="2"/>
  <c r="BK114" i="2"/>
  <c r="J114" i="2"/>
  <c r="BE114" i="2"/>
  <c r="BI107" i="2"/>
  <c r="BH107" i="2"/>
  <c r="BG107" i="2"/>
  <c r="BF107" i="2"/>
  <c r="T107" i="2"/>
  <c r="R107" i="2"/>
  <c r="P107" i="2"/>
  <c r="BK107" i="2"/>
  <c r="J107" i="2"/>
  <c r="BE107" i="2"/>
  <c r="BI104" i="2"/>
  <c r="BH104" i="2"/>
  <c r="BG104" i="2"/>
  <c r="BF104" i="2"/>
  <c r="T104" i="2"/>
  <c r="R104" i="2"/>
  <c r="P104" i="2"/>
  <c r="BK104" i="2"/>
  <c r="J104" i="2"/>
  <c r="BE104" i="2"/>
  <c r="BI100" i="2"/>
  <c r="BH100" i="2"/>
  <c r="BG100" i="2"/>
  <c r="BF100" i="2"/>
  <c r="T100" i="2"/>
  <c r="R100" i="2"/>
  <c r="P100" i="2"/>
  <c r="BK100" i="2"/>
  <c r="J100" i="2"/>
  <c r="BE100" i="2"/>
  <c r="BI98" i="2"/>
  <c r="BH98" i="2"/>
  <c r="BG98" i="2"/>
  <c r="BF98" i="2"/>
  <c r="T98" i="2"/>
  <c r="R98" i="2"/>
  <c r="P98" i="2"/>
  <c r="BK98" i="2"/>
  <c r="J98" i="2"/>
  <c r="BE98" i="2"/>
  <c r="BI95" i="2"/>
  <c r="BH95" i="2"/>
  <c r="BG95" i="2"/>
  <c r="BF95" i="2"/>
  <c r="T95" i="2"/>
  <c r="R95" i="2"/>
  <c r="P95" i="2"/>
  <c r="BK95" i="2"/>
  <c r="J95" i="2"/>
  <c r="BE95" i="2"/>
  <c r="BI91" i="2"/>
  <c r="BH91" i="2"/>
  <c r="BG91" i="2"/>
  <c r="BF91" i="2"/>
  <c r="T91" i="2"/>
  <c r="R91" i="2"/>
  <c r="P91" i="2"/>
  <c r="BK91" i="2"/>
  <c r="J91" i="2"/>
  <c r="BE91" i="2"/>
  <c r="BI89" i="2"/>
  <c r="F34" i="2"/>
  <c r="BD52" i="1" s="1"/>
  <c r="BH89" i="2"/>
  <c r="BG89" i="2"/>
  <c r="F32" i="2" s="1"/>
  <c r="BB52" i="1" s="1"/>
  <c r="BF89" i="2"/>
  <c r="J31" i="2" s="1"/>
  <c r="AW52" i="1" s="1"/>
  <c r="T89" i="2"/>
  <c r="T88" i="2"/>
  <c r="R89" i="2"/>
  <c r="R88" i="2"/>
  <c r="P89" i="2"/>
  <c r="P88" i="2"/>
  <c r="BK89" i="2"/>
  <c r="J89" i="2"/>
  <c r="BE89" i="2" s="1"/>
  <c r="J82" i="2"/>
  <c r="F82" i="2"/>
  <c r="F80" i="2"/>
  <c r="E78" i="2"/>
  <c r="J51" i="2"/>
  <c r="F51" i="2"/>
  <c r="F49" i="2"/>
  <c r="E47" i="2"/>
  <c r="J18" i="2"/>
  <c r="E18" i="2"/>
  <c r="F52" i="2" s="1"/>
  <c r="J17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J166" i="3" l="1"/>
  <c r="J65" i="3" s="1"/>
  <c r="BK165" i="3"/>
  <c r="J165" i="3" s="1"/>
  <c r="J64" i="3" s="1"/>
  <c r="BK88" i="2"/>
  <c r="J255" i="2"/>
  <c r="J66" i="2" s="1"/>
  <c r="T142" i="3"/>
  <c r="P142" i="3"/>
  <c r="T166" i="3"/>
  <c r="T165" i="3" s="1"/>
  <c r="T170" i="4"/>
  <c r="T85" i="4" s="1"/>
  <c r="T84" i="4" s="1"/>
  <c r="F34" i="7"/>
  <c r="BD56" i="1" s="1"/>
  <c r="BD51" i="1" s="1"/>
  <c r="W30" i="1" s="1"/>
  <c r="T87" i="2"/>
  <c r="R136" i="3"/>
  <c r="R86" i="3" s="1"/>
  <c r="R85" i="3" s="1"/>
  <c r="BK157" i="3"/>
  <c r="J157" i="3" s="1"/>
  <c r="J62" i="3" s="1"/>
  <c r="P162" i="3"/>
  <c r="P166" i="3"/>
  <c r="P165" i="3" s="1"/>
  <c r="F33" i="4"/>
  <c r="BC54" i="1" s="1"/>
  <c r="T189" i="4"/>
  <c r="R201" i="4"/>
  <c r="T212" i="4"/>
  <c r="F33" i="5"/>
  <c r="BC55" i="1" s="1"/>
  <c r="F33" i="7"/>
  <c r="BC56" i="1" s="1"/>
  <c r="F33" i="2"/>
  <c r="BC52" i="1" s="1"/>
  <c r="BC51" i="1" s="1"/>
  <c r="W29" i="1" s="1"/>
  <c r="P251" i="2"/>
  <c r="R80" i="5"/>
  <c r="R79" i="5" s="1"/>
  <c r="R80" i="7"/>
  <c r="R79" i="7" s="1"/>
  <c r="R87" i="2"/>
  <c r="R86" i="2" s="1"/>
  <c r="BK136" i="3"/>
  <c r="J136" i="3" s="1"/>
  <c r="J59" i="3" s="1"/>
  <c r="T136" i="3"/>
  <c r="P136" i="3"/>
  <c r="R157" i="3"/>
  <c r="T162" i="3"/>
  <c r="BK86" i="4"/>
  <c r="BK201" i="4"/>
  <c r="J201" i="4" s="1"/>
  <c r="J63" i="4" s="1"/>
  <c r="T201" i="4"/>
  <c r="P201" i="4"/>
  <c r="P212" i="4"/>
  <c r="P85" i="4" s="1"/>
  <c r="P84" i="4" s="1"/>
  <c r="AU54" i="1" s="1"/>
  <c r="BK81" i="5"/>
  <c r="J30" i="7"/>
  <c r="AV56" i="1" s="1"/>
  <c r="AT56" i="1" s="1"/>
  <c r="E74" i="4"/>
  <c r="E76" i="2"/>
  <c r="E75" i="3"/>
  <c r="E69" i="5"/>
  <c r="BK80" i="7"/>
  <c r="J81" i="7"/>
  <c r="J58" i="7" s="1"/>
  <c r="BK87" i="2"/>
  <c r="J88" i="2"/>
  <c r="J58" i="2" s="1"/>
  <c r="J30" i="4"/>
  <c r="AV54" i="1" s="1"/>
  <c r="F30" i="4"/>
  <c r="AZ54" i="1" s="1"/>
  <c r="P87" i="2"/>
  <c r="P86" i="2" s="1"/>
  <c r="AU52" i="1" s="1"/>
  <c r="BB51" i="1"/>
  <c r="P86" i="3"/>
  <c r="P85" i="3" s="1"/>
  <c r="AU53" i="1" s="1"/>
  <c r="T86" i="3"/>
  <c r="T85" i="3" s="1"/>
  <c r="R85" i="4"/>
  <c r="R84" i="4" s="1"/>
  <c r="F30" i="7"/>
  <c r="AZ56" i="1" s="1"/>
  <c r="F30" i="3"/>
  <c r="AZ53" i="1" s="1"/>
  <c r="J30" i="3"/>
  <c r="AV53" i="1" s="1"/>
  <c r="BK80" i="5"/>
  <c r="J81" i="5"/>
  <c r="J58" i="5" s="1"/>
  <c r="BK85" i="4"/>
  <c r="J86" i="4"/>
  <c r="J58" i="4" s="1"/>
  <c r="J30" i="5"/>
  <c r="AV55" i="1" s="1"/>
  <c r="AT55" i="1" s="1"/>
  <c r="F30" i="5"/>
  <c r="AZ55" i="1" s="1"/>
  <c r="F30" i="2"/>
  <c r="AZ52" i="1" s="1"/>
  <c r="J30" i="2"/>
  <c r="AV52" i="1" s="1"/>
  <c r="AT52" i="1" s="1"/>
  <c r="J87" i="3"/>
  <c r="J58" i="3" s="1"/>
  <c r="BK86" i="3"/>
  <c r="T86" i="2"/>
  <c r="T80" i="5"/>
  <c r="T79" i="5" s="1"/>
  <c r="J31" i="3"/>
  <c r="AW53" i="1" s="1"/>
  <c r="J49" i="4"/>
  <c r="F52" i="4"/>
  <c r="J73" i="5"/>
  <c r="F76" i="5"/>
  <c r="F31" i="5"/>
  <c r="BA55" i="1" s="1"/>
  <c r="E45" i="7"/>
  <c r="J73" i="7"/>
  <c r="F76" i="7"/>
  <c r="F31" i="7"/>
  <c r="BA56" i="1" s="1"/>
  <c r="J80" i="2"/>
  <c r="F83" i="2"/>
  <c r="F31" i="2"/>
  <c r="BA52" i="1" s="1"/>
  <c r="J31" i="4"/>
  <c r="AW54" i="1" s="1"/>
  <c r="J79" i="3"/>
  <c r="F82" i="3"/>
  <c r="AY51" i="1" l="1"/>
  <c r="AZ51" i="1"/>
  <c r="W26" i="1" s="1"/>
  <c r="AT54" i="1"/>
  <c r="J80" i="7"/>
  <c r="J57" i="7" s="1"/>
  <c r="BK79" i="7"/>
  <c r="J79" i="7" s="1"/>
  <c r="AT53" i="1"/>
  <c r="BK84" i="4"/>
  <c r="J84" i="4" s="1"/>
  <c r="J85" i="4"/>
  <c r="J57" i="4" s="1"/>
  <c r="J80" i="5"/>
  <c r="J57" i="5" s="1"/>
  <c r="BK79" i="5"/>
  <c r="J79" i="5" s="1"/>
  <c r="BK86" i="2"/>
  <c r="J86" i="2" s="1"/>
  <c r="J87" i="2"/>
  <c r="J57" i="2" s="1"/>
  <c r="AU51" i="1"/>
  <c r="BK85" i="3"/>
  <c r="J85" i="3" s="1"/>
  <c r="J86" i="3"/>
  <c r="J57" i="3" s="1"/>
  <c r="W28" i="1"/>
  <c r="AX51" i="1"/>
  <c r="BA51" i="1"/>
  <c r="AV51" i="1" l="1"/>
  <c r="AK26" i="1" s="1"/>
  <c r="J56" i="2"/>
  <c r="J27" i="2"/>
  <c r="J27" i="7"/>
  <c r="J56" i="7"/>
  <c r="J27" i="4"/>
  <c r="J56" i="4"/>
  <c r="AW51" i="1"/>
  <c r="AK27" i="1" s="1"/>
  <c r="W27" i="1"/>
  <c r="J27" i="3"/>
  <c r="J56" i="3"/>
  <c r="J27" i="5"/>
  <c r="J56" i="5"/>
  <c r="J36" i="3" l="1"/>
  <c r="AG53" i="1"/>
  <c r="AN53" i="1" s="1"/>
  <c r="J36" i="2"/>
  <c r="AG52" i="1"/>
  <c r="AG54" i="1"/>
  <c r="AN54" i="1" s="1"/>
  <c r="J36" i="4"/>
  <c r="J36" i="5"/>
  <c r="AG55" i="1"/>
  <c r="AN55" i="1" s="1"/>
  <c r="J36" i="7"/>
  <c r="AG56" i="1"/>
  <c r="AN56" i="1" s="1"/>
  <c r="AT51" i="1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<sst xmlns="http://schemas.openxmlformats.org/spreadsheetml/2006/main" count="6370" uniqueCount="1087">
  <si>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</si>
  <si>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</si>
  <si>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</si>
  <si>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</si>
  <si>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</si>
  <si>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</si>
  <si>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</si>
  <si>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{4704f863-6e16-4344-a70c-937e42938a4d}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</si>
  <si>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</si>
  <si>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</si>
  <si>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</si>
  <si>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</si>
  <si>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</si>
  <si>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</si>
  <si>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</si>
  <si>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</si>
  <si>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</si>
  <si>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PAT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</si>
  <si>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</si>
  <si>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</si>
  <si>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Polní cesta HPC49 Choťovice se záchytným příkopem a doprovodnou zelení</t>
  </si>
  <si>
    <t>0,1</t>
  </si>
  <si>
    <t>KSO:</t>
  </si>
  <si>
    <t>CC-CZ:</t>
  </si>
  <si>
    <t>1</t>
  </si>
  <si>
    <t>Místo:</t>
  </si>
  <si>
    <t xml:space="preserve"> </t>
  </si>
  <si>
    <t>Datum:</t>
  </si>
  <si>
    <t>18. 11. 2015</t>
  </si>
  <si>
    <t>10</t>
  </si>
  <si>
    <t>100</t>
  </si>
  <si>
    <t>Zadavatel:</t>
  </si>
  <si>
    <t>IČ:</t>
  </si>
  <si>
    <t>ČR-SPÚ, Pobočka Nymburk</t>
  </si>
  <si>
    <t>DIČ:</t>
  </si>
  <si>
    <t>Uchazeč:</t>
  </si>
  <si>
    <t>Vyplň údaj</t>
  </si>
  <si>
    <t>Projektant:</t>
  </si>
  <si>
    <t>Agroprojekce Litomyšl, s.r.o.</t>
  </si>
  <si>
    <t>True</t>
  </si>
  <si>
    <t>Poznámka:</t>
  </si>
  <si>
    <t>KROS plus 2015/02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</si>
  <si>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</si>
  <si>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</si>
  <si>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</si>
  <si>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</si>
  <si>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</si>
  <si>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</si>
  <si>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</si>
  <si>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</si>
  <si>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</si>
  <si>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</si>
  <si>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</si>
  <si>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</si>
  <si>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</si>
  <si>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</si>
  <si>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</si>
  <si>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</si>
  <si>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</si>
  <si>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</si>
  <si>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</si>
  <si>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</si>
  <si>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</si>
  <si>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</si>
  <si>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</si>
  <si>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</si>
  <si>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</si>
  <si>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</si>
  <si>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</si>
  <si>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</si>
  <si>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</si>
  <si>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</si>
  <si>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</si>
  <si>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</si>
  <si>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</si>
  <si>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</si>
  <si>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</si>
  <si>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</si>
  <si>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</si>
  <si>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</si>
  <si>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</si>
  <si>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SO-101</t>
  </si>
  <si>
    <t>HPC49</t>
  </si>
  <si>
    <t>STA</t>
  </si>
  <si>
    <t>{e982c490-4681-4f56-89a8-5a44e44f604d}</t>
  </si>
  <si>
    <t>822 2</t>
  </si>
  <si>
    <t>2</t>
  </si>
  <si>
    <t>SO-301</t>
  </si>
  <si>
    <t>Záchytný příkop</t>
  </si>
  <si>
    <t>{c0e31844-cbeb-412c-9774-0da2915832cb}</t>
  </si>
  <si>
    <t>831 1</t>
  </si>
  <si>
    <t>SO-302</t>
  </si>
  <si>
    <t>Podélný záchytný příkop</t>
  </si>
  <si>
    <t>{a4cda5f1-1999-42c5-9baf-90da20b18bae}</t>
  </si>
  <si>
    <t>SO-901</t>
  </si>
  <si>
    <t>Ozelenění</t>
  </si>
  <si>
    <t>{04288825-4d11-4f1a-9d82-ef87d2f2760d}</t>
  </si>
  <si>
    <t>823 2</t>
  </si>
  <si>
    <t>VON</t>
  </si>
  <si>
    <t>Vedlejší a ostatní náklady</t>
  </si>
  <si>
    <t>{addfefb9-33ff-4216-bc6d-e6e7fe45fb68}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</si>
  <si>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</si>
  <si>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</si>
  <si>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</si>
  <si>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</si>
  <si>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</si>
  <si>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</si>
  <si>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</si>
  <si>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SO-101 - HPC49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</si>
  <si>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</si>
  <si>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</si>
  <si>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</si>
  <si>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</si>
  <si>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</si>
  <si>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</si>
  <si>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</si>
  <si>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</si>
  <si>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</si>
  <si>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</si>
  <si>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</si>
  <si>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</si>
  <si>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</si>
  <si>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PSV - Práce a dodávky PSV</t>
  </si>
  <si>
    <t xml:space="preserve">    767 - Konstrukce zámečnické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</si>
  <si>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</si>
  <si>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</si>
  <si>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</si>
  <si>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</si>
  <si>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</si>
  <si>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</si>
  <si>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</si>
  <si>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</si>
  <si>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</si>
  <si>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</si>
  <si>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</si>
  <si>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</si>
  <si>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</si>
  <si>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</si>
  <si>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</si>
  <si>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</si>
  <si>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</si>
  <si>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</si>
  <si>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</si>
  <si>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119001421</t>
  </si>
  <si>
    <t>Dočasné zajištění kabelů a kabelových tratí ze 3 volně ložených kabelů</t>
  </si>
  <si>
    <t>m</t>
  </si>
  <si>
    <t>CS ÚRS 2015 02</t>
  </si>
  <si>
    <t>4</t>
  </si>
  <si>
    <t>-457922745</t>
  </si>
  <si>
    <t>VV</t>
  </si>
  <si>
    <t>"křížení s kabelem ČEZ - viz. C.1.2.1."  16,0</t>
  </si>
  <si>
    <t>121101101</t>
  </si>
  <si>
    <t>Sejmutí ornice s přemístěním na vzdálenost do 50 m</t>
  </si>
  <si>
    <t>m3</t>
  </si>
  <si>
    <t>-1342175630</t>
  </si>
  <si>
    <t>"cesta - viz. C.1.2.13." 5750,0*0,3</t>
  </si>
  <si>
    <t>"sjezdy, rozšíření - viz. C.1.2.13." 674,8*0,3</t>
  </si>
  <si>
    <t>"průleh (s drenáží) - viz. C.1.2.1." 50,0*1,5*0,3</t>
  </si>
  <si>
    <t>3</t>
  </si>
  <si>
    <t>122302202</t>
  </si>
  <si>
    <t>Odkopávky a prokopávky nezapažené pro silnice objemu do 1000 m3 v hornině tř. 4</t>
  </si>
  <si>
    <t>1579246592</t>
  </si>
  <si>
    <t>"cesta - viz. C.1.2.13." 221,5</t>
  </si>
  <si>
    <t>"sjezdy - viz. C.1.2.13." 75,0</t>
  </si>
  <si>
    <t>130001101</t>
  </si>
  <si>
    <t>Příplatek za ztížení vykopávky v blízkosti podzemního vedení</t>
  </si>
  <si>
    <t>791180943</t>
  </si>
  <si>
    <t>"křížení s kabelem ČEZ - viz. C.1.2.1."  16,0*1,1*1,0</t>
  </si>
  <si>
    <t>5</t>
  </si>
  <si>
    <t>131301101</t>
  </si>
  <si>
    <t>Hloubení jam nezapažených v hornině tř. 4 objemu do 100 m3</t>
  </si>
  <si>
    <t>563606842</t>
  </si>
  <si>
    <t>"opevnění výustě žlabu - viz. C.1.2.5. "  0,5</t>
  </si>
  <si>
    <t>"předpolí TP KM 0,495 - viz. C.1.2.4. " 2,2*4,8*0,4+0,8*0,6*0,25+3,2*3,0*0,4+0,8*0,9*0,25</t>
  </si>
  <si>
    <t>"předpolí TP KM 0,991 - viz. C.1.2.4. " 6,2*7,0*0,4+2,0*2,0*1,5+2,0*3,0*0,5</t>
  </si>
  <si>
    <t>6</t>
  </si>
  <si>
    <t>132301101</t>
  </si>
  <si>
    <t>Hloubení rýh š do 600 mm v hornině tř. 4 objemu do 100 m3</t>
  </si>
  <si>
    <t>1323158399</t>
  </si>
  <si>
    <t>"drenáž - viz. C.1.2.1.+C.1.1.a." 50,0*0,6*0,4</t>
  </si>
  <si>
    <t>"prahy TP KM 0,991" 6,7*0,5*0,8*2</t>
  </si>
  <si>
    <t>7</t>
  </si>
  <si>
    <t>132301201</t>
  </si>
  <si>
    <t>Hloubení rýh š do 2000 mm v hornině tř. 4 objemu do 100 m3</t>
  </si>
  <si>
    <t>-1067565616</t>
  </si>
  <si>
    <t>"žlab - viz. C.1.2.5."  5,0*1,35*0,1</t>
  </si>
  <si>
    <t>"čela TP KM 0,495 - viz. C.1.2.4. " 3,0*1,2*1,45+3,0*1,2*1,4</t>
  </si>
  <si>
    <t>"čela TP KM 0,991 - viz. C.1.2.4. " 3,0*1,2*1,1*2</t>
  </si>
  <si>
    <t>"trubky TP KM 0,495 " 5,1*1,9*1,4</t>
  </si>
  <si>
    <t>"trubky TP KM 0,991 " 5,0*1,6*1,1</t>
  </si>
  <si>
    <t>8</t>
  </si>
  <si>
    <t>162301101</t>
  </si>
  <si>
    <t>Vodorovné přemístění do 500 m výkopku/sypaniny z horniny tř. 1 až 4</t>
  </si>
  <si>
    <t>-1120941147</t>
  </si>
  <si>
    <t>"zemina na násyp" 516,1</t>
  </si>
  <si>
    <t>9</t>
  </si>
  <si>
    <t>162701101</t>
  </si>
  <si>
    <t>Vodorovné přemístění do 6000 m výkopku/sypaniny z horniny tř. 1 až 4</t>
  </si>
  <si>
    <t>1145499981</t>
  </si>
  <si>
    <t>"přebytečná humózní zemina"  1879,5</t>
  </si>
  <si>
    <t>167101101</t>
  </si>
  <si>
    <t>Nakládání výkopku z hornin tř. 1 až 4 do 100 m3</t>
  </si>
  <si>
    <t>-679198941</t>
  </si>
  <si>
    <t>"přebytečná zemina" 35,2+17,4+58,8-19,1</t>
  </si>
  <si>
    <t>11</t>
  </si>
  <si>
    <t>167101102</t>
  </si>
  <si>
    <t>Nakládání výkopku z hornin tř. 1 až 4 přes 100 m3</t>
  </si>
  <si>
    <t>-1041212793</t>
  </si>
  <si>
    <t>"přebytečná humózní zemina"  1949,9-(75,0+483,1)*0,1</t>
  </si>
  <si>
    <t>"prosypání záhozu" -73,2*0,2</t>
  </si>
  <si>
    <t>12</t>
  </si>
  <si>
    <t>171101131</t>
  </si>
  <si>
    <t>Uložení sypaniny z hornin nesoudržných a soudržných střídavě do násypů zhutněných</t>
  </si>
  <si>
    <t>1689272067</t>
  </si>
  <si>
    <t>"cesta - viz. C.1.2.13." 516,1</t>
  </si>
  <si>
    <t>"sjezdy - viz. C.1.2.13." 11,0</t>
  </si>
  <si>
    <t>13</t>
  </si>
  <si>
    <t>171201201</t>
  </si>
  <si>
    <t>Uložení sypaniny na skládky</t>
  </si>
  <si>
    <t>-1005100533</t>
  </si>
  <si>
    <t>"přebytečná humózní zemina na dočasnou deponii"  1879,5</t>
  </si>
  <si>
    <t>14</t>
  </si>
  <si>
    <t>174101101</t>
  </si>
  <si>
    <t>Zásyp jam, šachet rýh nebo kolem objektů sypaninou se zhutněním</t>
  </si>
  <si>
    <t>1260545115</t>
  </si>
  <si>
    <t>"žlab"  5,0*0,6*0,1</t>
  </si>
  <si>
    <t>"čela TP KM 0,495 " 3,0*(0,6*0,8+0,7*0,65)+3,0*(0,6*0,8+0,7*0,6)</t>
  </si>
  <si>
    <t>"čela TP KM 0,991 " 3,0*(0,6*0,6+0,7*0,5)*2</t>
  </si>
  <si>
    <t>"trubky TP KM 0,495 " 5,1*(1,9*1,4-(1,3*0,78+3,14*0,63*0,63/2))</t>
  </si>
  <si>
    <t>"trubky TP KM 0,991 " 5,0*(1,6*1,1-(1,0*0,6+3,14*0,5*0,5/2))</t>
  </si>
  <si>
    <t>181301101</t>
  </si>
  <si>
    <t>Rozprostření ornice tl vrstvy do 100 mm pl do 500 m2 v rovině nebo ve svahu do 1:5</t>
  </si>
  <si>
    <t>m2</t>
  </si>
  <si>
    <t>1275391364</t>
  </si>
  <si>
    <t>"průleh (s drenáží) - viz. C.1.2.1." 50,0*1,5</t>
  </si>
  <si>
    <t>16</t>
  </si>
  <si>
    <t>181411121</t>
  </si>
  <si>
    <t>Založení lučního trávníku výsevem plochy do 1000 m2 v rovině a ve svahu do 1:5</t>
  </si>
  <si>
    <t>719039043</t>
  </si>
  <si>
    <t>17</t>
  </si>
  <si>
    <t>181411123</t>
  </si>
  <si>
    <t>Založení lučního trávníku výsevem plochy do 1000 m2 ve svahu do 1:1</t>
  </si>
  <si>
    <t>-106914344</t>
  </si>
  <si>
    <t>483,1+73,2</t>
  </si>
  <si>
    <t>18</t>
  </si>
  <si>
    <t>M</t>
  </si>
  <si>
    <t>00599001</t>
  </si>
  <si>
    <t>Travní směs</t>
  </si>
  <si>
    <t>kg</t>
  </si>
  <si>
    <t>1671352486</t>
  </si>
  <si>
    <t>(75,0+556,3)*0,02*1,03</t>
  </si>
  <si>
    <t>19</t>
  </si>
  <si>
    <t>181951101</t>
  </si>
  <si>
    <t>Úprava pláně v hornině tř. 1 až 4 bez zhutnění</t>
  </si>
  <si>
    <t>-1817588782</t>
  </si>
  <si>
    <t>20</t>
  </si>
  <si>
    <t>181951102</t>
  </si>
  <si>
    <t>Úprava pláně v hornině tř. 1 až 4 se zhutněním</t>
  </si>
  <si>
    <t>-1996342163</t>
  </si>
  <si>
    <t>"cesta - viz. C.1.2.13." 6614,7</t>
  </si>
  <si>
    <t>"přípočty - viz. C.1.2.1." 35+118+57,6+20,6+1,9+20+1,7+10,5+0,4+46,2+283,4+16,8+1,7+61</t>
  </si>
  <si>
    <t>182101101</t>
  </si>
  <si>
    <t>Svahování v zářezech v hornině tř. 1 až 4</t>
  </si>
  <si>
    <t>-1837099524</t>
  </si>
  <si>
    <t>"cesta - viz. C.1.2.13." 10,3</t>
  </si>
  <si>
    <t>22</t>
  </si>
  <si>
    <t>182201101</t>
  </si>
  <si>
    <t>Svahování násypů</t>
  </si>
  <si>
    <t>-994797112</t>
  </si>
  <si>
    <t>"cesta - viz. C.1.2.13." 483,1</t>
  </si>
  <si>
    <t>23</t>
  </si>
  <si>
    <t>182301121</t>
  </si>
  <si>
    <t>Rozprostření ornice pl do 500 m2 ve svahu přes 1:5 tl vrstvy do 100 mm</t>
  </si>
  <si>
    <t>-129484825</t>
  </si>
  <si>
    <t>24</t>
  </si>
  <si>
    <t>182301123</t>
  </si>
  <si>
    <t>Rozprostření ornice pl do 500 m2 ve svahu přes 1:5 tl vrstvy do 200 mm</t>
  </si>
  <si>
    <t>374784667</t>
  </si>
  <si>
    <t>"prosypání záhozu TP KM 0,495 " 2,2*4,8+3,2*3,0</t>
  </si>
  <si>
    <t>"prosypání záhozu TP KM 0,991 " 6,2*7,0+2,0*4,8</t>
  </si>
  <si>
    <t>Zakládání</t>
  </si>
  <si>
    <t>25</t>
  </si>
  <si>
    <t>211561111</t>
  </si>
  <si>
    <t>Výplň odvodňovacích žeber nebo trativodů kamenivem hrubým drceným frakce 8 až 16 mm</t>
  </si>
  <si>
    <t>278928665</t>
  </si>
  <si>
    <t>26</t>
  </si>
  <si>
    <t>212755215</t>
  </si>
  <si>
    <t>Trativody z drenážních trubek plastových flexibilních D 125 mm bez lože</t>
  </si>
  <si>
    <t>7839699</t>
  </si>
  <si>
    <t>"drenáž - viz. C.1.2.1." 50,0</t>
  </si>
  <si>
    <t>27</t>
  </si>
  <si>
    <t>274311127</t>
  </si>
  <si>
    <t>Základové pasy, prahy, věnce a ostruhy z betonu prostého C 25/30</t>
  </si>
  <si>
    <t>-2145807110</t>
  </si>
  <si>
    <t>"čela TP KM 0,495- viz. C.1.2.4. " 3,0*(0,6*0,8+0,5*1,33)+3,0*(0,6*0,8+0,5*1,18)</t>
  </si>
  <si>
    <t>"čela TP KM 0,991- viz. C.1.2.4. " 3,0*(0,6*0,6+0,5*1,04)+3,0*(0,6*0,6+0,5*0,96)</t>
  </si>
  <si>
    <t>28</t>
  </si>
  <si>
    <t>274354111</t>
  </si>
  <si>
    <t>Bednění základových pasů - zřízení</t>
  </si>
  <si>
    <t>1691379032</t>
  </si>
  <si>
    <t>"čela TP KM 0,495- viz. C.1.2.4. " (3,0+0,6)*2*0,8*2+(3,0+0,5)*2*1,33+(3,0+0,5)*2*1,18</t>
  </si>
  <si>
    <t>"čela TP KM 0,991- viz. C.1.2.4. " (3,0+0,6)*2*0,6*2+(3,0+0,5)*2*1,04+(3,0+0,5)*2*0,96</t>
  </si>
  <si>
    <t>29</t>
  </si>
  <si>
    <t>274354211</t>
  </si>
  <si>
    <t>Bednění základových pasů - odstranění</t>
  </si>
  <si>
    <t>1070285144</t>
  </si>
  <si>
    <t>Vodorovné konstrukce</t>
  </si>
  <si>
    <t>30</t>
  </si>
  <si>
    <t>451311541</t>
  </si>
  <si>
    <t>Podklad pro dlažbu z betonu prostého vodostavebného V4 tř. B 20 vrstva tl nad 200 do 250 mm</t>
  </si>
  <si>
    <t>1877443879</t>
  </si>
  <si>
    <t>P</t>
  </si>
  <si>
    <t>Poznámka k položce:
C12/15 X0</t>
  </si>
  <si>
    <t>"předpolí TP KM 0,991  " 1,75*3,0</t>
  </si>
  <si>
    <t>31</t>
  </si>
  <si>
    <t>452368211</t>
  </si>
  <si>
    <t>Výztuž podkladních desek nebo bloků nebo pražců otevřený výkop ze svařovaných sítí Kari</t>
  </si>
  <si>
    <t>t</t>
  </si>
  <si>
    <t>-2051104598</t>
  </si>
  <si>
    <t>Poznámka k položce:
Podkladní deska pod žlab je započtena v položce "Osazení odvodňovacího žlabu".</t>
  </si>
  <si>
    <t>"žlab - viz. C.1.2.5." 14,5*0,001</t>
  </si>
  <si>
    <t>32</t>
  </si>
  <si>
    <t>462451113</t>
  </si>
  <si>
    <t>Prolití kamenného záhozu maltou MC 15</t>
  </si>
  <si>
    <t>-1740341536</t>
  </si>
  <si>
    <t>"prahy TP KM 0,991 - 30%" 6,7*0,5*0,8*2*0,3</t>
  </si>
  <si>
    <t>33</t>
  </si>
  <si>
    <t>462511270</t>
  </si>
  <si>
    <t>Zához z lomového kamene bez proštěrkování z terénu hmotnost do 200 kg</t>
  </si>
  <si>
    <t>-1575515306</t>
  </si>
  <si>
    <t>"předpolí TP KM 0,991 - viz. C.1.2.4. " 6,2*7,0*0,4+2,0*4,8*0,4</t>
  </si>
  <si>
    <t>"prahy TP KM 0,991 - 70% " 6,7*0,5*0,8*2*0,7</t>
  </si>
  <si>
    <t>34</t>
  </si>
  <si>
    <t>462519002</t>
  </si>
  <si>
    <t>Příplatek za urovnání ploch záhozu z lomového kamene hmotnost do 200 kg</t>
  </si>
  <si>
    <t>1213912899</t>
  </si>
  <si>
    <t>"opevnění výustě žlabu "  0,5/0,4</t>
  </si>
  <si>
    <t>"předpolí TP KM 0,495 " 2,2*4,8+3,2*3,0</t>
  </si>
  <si>
    <t>"předpolí TP KM 0,991 " 6,2*7,0+2,0*4,8</t>
  </si>
  <si>
    <t>"prahy TP KM 0,991" 6,7*0,5*2</t>
  </si>
  <si>
    <t>35</t>
  </si>
  <si>
    <t>465513227</t>
  </si>
  <si>
    <t>Dlažba z lomového kamene na cementovou maltu s vyspárováním tl 250 mm pro hydromeliorace</t>
  </si>
  <si>
    <t>942688661</t>
  </si>
  <si>
    <t>"předpolí TP KM 0,991 - viz. C.1.2.4. " 1,75*3,0</t>
  </si>
  <si>
    <t>Komunikace pozemní</t>
  </si>
  <si>
    <t>36</t>
  </si>
  <si>
    <t>561081121</t>
  </si>
  <si>
    <t>Zřízení podkladu ze zeminy upravené hydraulickými pojivy (Road Mix) tl do 500 mm plochy do 5000 m2</t>
  </si>
  <si>
    <t>1040464553</t>
  </si>
  <si>
    <t>"viz. C.1.2.1." 8,5*5,27+1057,2*5,8</t>
  </si>
  <si>
    <t>37</t>
  </si>
  <si>
    <t>585301620</t>
  </si>
  <si>
    <t>vápno CL 80-Q JM nehašené VL</t>
  </si>
  <si>
    <t>-1318544798</t>
  </si>
  <si>
    <t>6851,4*26,5*0,001</t>
  </si>
  <si>
    <t>38</t>
  </si>
  <si>
    <t>564752111</t>
  </si>
  <si>
    <t>Podklad z vibrovaného štěrku VŠ tl 150 mm</t>
  </si>
  <si>
    <t>-73458273</t>
  </si>
  <si>
    <t>"viz. C.1.2.13." 5360,4</t>
  </si>
  <si>
    <t>"přípočty - viz. C.1.2.1." 674,8</t>
  </si>
  <si>
    <t>39</t>
  </si>
  <si>
    <t>564861111</t>
  </si>
  <si>
    <t>Podklad ze štěrkodrtě ŠD tl 200 mm</t>
  </si>
  <si>
    <t>1146932843</t>
  </si>
  <si>
    <t xml:space="preserve">Poznámka k položce:
ŠDb fr. 0-63 mm
</t>
  </si>
  <si>
    <t>"viz. C.1.2.13." 1215,8/0,2</t>
  </si>
  <si>
    <t>40</t>
  </si>
  <si>
    <t>565135121</t>
  </si>
  <si>
    <t>Asfaltový beton vrstva podkladní ACP 16+ (obalované kamenivo OKS) tl 50 mm š přes 3 m</t>
  </si>
  <si>
    <t>-1718610997</t>
  </si>
  <si>
    <t>"viz. C.1.2.13." 4462,7</t>
  </si>
  <si>
    <t>41</t>
  </si>
  <si>
    <t>569931131</t>
  </si>
  <si>
    <t>Zpevnění krajnic asfaltovým recyklátem tl 90 mm</t>
  </si>
  <si>
    <t>-32016274</t>
  </si>
  <si>
    <t>"viz. C.1.2.1." 1065,7*0,5*2</t>
  </si>
  <si>
    <t>42</t>
  </si>
  <si>
    <t>573999001</t>
  </si>
  <si>
    <t>Postřik spojovací z kationaktivní asfalt. emulze 0,2 kg/m2</t>
  </si>
  <si>
    <t>1342461185</t>
  </si>
  <si>
    <t>"viz. C.1.2.13." 4390,7</t>
  </si>
  <si>
    <t>43</t>
  </si>
  <si>
    <t>573999002</t>
  </si>
  <si>
    <t>Postřik spojovací z kationaktivní asfalt. emulze 0,45 kg/m2</t>
  </si>
  <si>
    <t>1136544915</t>
  </si>
  <si>
    <t>"viz. C.1.2.13." 4550,5</t>
  </si>
  <si>
    <t>44</t>
  </si>
  <si>
    <t>577134221</t>
  </si>
  <si>
    <t>Asfaltový beton vrstva obrusná ACO 11 (ABS) tř. II tl 40 mm š přes 3 m z nemodifikovaného asfaltu</t>
  </si>
  <si>
    <t>-1783364517</t>
  </si>
  <si>
    <t>"viz. C.1.2.13." 4326,7</t>
  </si>
  <si>
    <t>45</t>
  </si>
  <si>
    <t>599142111</t>
  </si>
  <si>
    <t>Úprava zálivky dilatačních nebo pracovních spár v cementobetonovém krytu hl do 40 mm š do 40 mm</t>
  </si>
  <si>
    <t>708975785</t>
  </si>
  <si>
    <t>"ZÚ+KÚ - viz. C.1.2.1." 23,0+28,5</t>
  </si>
  <si>
    <t>Trubní vedení</t>
  </si>
  <si>
    <t>46</t>
  </si>
  <si>
    <t>899 99 9003</t>
  </si>
  <si>
    <t>M+D dělené kabelové chráničky HDPE DN 110 vč. obsypu kamenivem</t>
  </si>
  <si>
    <t>61486743</t>
  </si>
  <si>
    <t>Ostatní konstrukce a práce, bourání</t>
  </si>
  <si>
    <t>47</t>
  </si>
  <si>
    <t>912211111</t>
  </si>
  <si>
    <t>Montáž směrového sloupku silničního plastového prosté uložení bez betonového základu</t>
  </si>
  <si>
    <t>kus</t>
  </si>
  <si>
    <t>-977950915</t>
  </si>
  <si>
    <t>"viz. C.1.2.1." 2+2</t>
  </si>
  <si>
    <t>48</t>
  </si>
  <si>
    <t>404451580</t>
  </si>
  <si>
    <t>sloupek silniční plastový s odrazovými skly směrový 1200 mm</t>
  </si>
  <si>
    <t>1946561481</t>
  </si>
  <si>
    <t>49</t>
  </si>
  <si>
    <t>914111111</t>
  </si>
  <si>
    <t>Montáž svislé dopravní značky do velikosti 1 m2 objímkami na sloupek nebo konzolu</t>
  </si>
  <si>
    <t>329479926</t>
  </si>
  <si>
    <t>"viz. C.1.2.1." 6,0</t>
  </si>
  <si>
    <t>50</t>
  </si>
  <si>
    <t>404441130</t>
  </si>
  <si>
    <t>značka svislá reflexní zákazová B20a AL- 3M 700 mm</t>
  </si>
  <si>
    <t>-949982777</t>
  </si>
  <si>
    <t>51</t>
  </si>
  <si>
    <t>404443340</t>
  </si>
  <si>
    <t>značka svislá reflexní E13  AL- 3M 500 x 150 mm</t>
  </si>
  <si>
    <t>1465467333</t>
  </si>
  <si>
    <t>52</t>
  </si>
  <si>
    <t>404440040</t>
  </si>
  <si>
    <t>značka dopravní svislá reflexní výstražná P4   AL 3M A1 - A30, P1,P4 700 mm</t>
  </si>
  <si>
    <t>1293289592</t>
  </si>
  <si>
    <t>53</t>
  </si>
  <si>
    <t>914511111</t>
  </si>
  <si>
    <t>Montáž sloupku dopravních značek délky do 3,5 m s betonovým základem</t>
  </si>
  <si>
    <t>463671644</t>
  </si>
  <si>
    <t>54</t>
  </si>
  <si>
    <t>404452350</t>
  </si>
  <si>
    <t>sloupek Al 60 - 350</t>
  </si>
  <si>
    <t>1951523988</t>
  </si>
  <si>
    <t>55</t>
  </si>
  <si>
    <t>915111111</t>
  </si>
  <si>
    <t>Vodorovné dopravní značení šířky 125 mm bílou barvou dělící čáry souvislé</t>
  </si>
  <si>
    <t>-45558841</t>
  </si>
  <si>
    <t>"KÚ - viz. C.1.2.1." 28,5</t>
  </si>
  <si>
    <t>56</t>
  </si>
  <si>
    <t>915611111</t>
  </si>
  <si>
    <t>Předznačení vodorovného liniového značení</t>
  </si>
  <si>
    <t>-254992293</t>
  </si>
  <si>
    <t>57</t>
  </si>
  <si>
    <t>919521015</t>
  </si>
  <si>
    <t>Zřízení propustků z trub betonových DN 600</t>
  </si>
  <si>
    <t>52167057</t>
  </si>
  <si>
    <t>" TP KM 0,991 - viz. C.1.2.4. " 6,0</t>
  </si>
  <si>
    <t>58</t>
  </si>
  <si>
    <t>592224100</t>
  </si>
  <si>
    <t>trouba hrdlová přímá železobetonová s integrovaným těsněním TZH-Q 600/2500 60 x 250 x 10 cm</t>
  </si>
  <si>
    <t>187166433</t>
  </si>
  <si>
    <t>3*1,02</t>
  </si>
  <si>
    <t>59</t>
  </si>
  <si>
    <t>919521017</t>
  </si>
  <si>
    <t>Zřízení propustků z trub betonových DN 800</t>
  </si>
  <si>
    <t>583791457</t>
  </si>
  <si>
    <t>"TP KM 0,495 " 6,1</t>
  </si>
  <si>
    <t>60</t>
  </si>
  <si>
    <t>592224120</t>
  </si>
  <si>
    <t>trouba hrdlová přímá železobet. s integrovaným těsněním DEHA TZH-Q 800/2500 80 x 250 x 11,5 cm</t>
  </si>
  <si>
    <t>-1861261983</t>
  </si>
  <si>
    <t>61</t>
  </si>
  <si>
    <t>919735111</t>
  </si>
  <si>
    <t>Řezání stávajícího živičného krytu hl do 50 mm</t>
  </si>
  <si>
    <t>-1204538087</t>
  </si>
  <si>
    <t>62</t>
  </si>
  <si>
    <t>935113212</t>
  </si>
  <si>
    <t>Osazení odvodňovacího betonového žlabu s krycím roštem šířky přes 200 mm</t>
  </si>
  <si>
    <t>-207828983</t>
  </si>
  <si>
    <t xml:space="preserve">Poznámka k položce:
V cenách jsou započteny i náklady na předepsané obetonování a lože z betonu.
</t>
  </si>
  <si>
    <t>"žlab - viz. C.1.2.5."  5,0</t>
  </si>
  <si>
    <t>63</t>
  </si>
  <si>
    <t>59299006</t>
  </si>
  <si>
    <t>Betonový odvodňovací žlab TZD-Q 450 x 420 x 2000 mm (Js 250 x 320 mm)</t>
  </si>
  <si>
    <t>-1411930607</t>
  </si>
  <si>
    <t>64</t>
  </si>
  <si>
    <t>59299023</t>
  </si>
  <si>
    <t>Betonový odvodňovací žlab TZD-Q 450 x 420 x 1000 mm (Js 250 x 320 mm)</t>
  </si>
  <si>
    <t>-763355563</t>
  </si>
  <si>
    <t>65</t>
  </si>
  <si>
    <t>55399010</t>
  </si>
  <si>
    <t>Rošt ocelový do odvodňovacího žlabu 2000x300 mm</t>
  </si>
  <si>
    <t>1159235452</t>
  </si>
  <si>
    <t>66</t>
  </si>
  <si>
    <t>55399068</t>
  </si>
  <si>
    <t>Rošt ocelový do odvodňovacího žlabu 1000x300 mm</t>
  </si>
  <si>
    <t>870159106</t>
  </si>
  <si>
    <t>998</t>
  </si>
  <si>
    <t>Přesun hmot</t>
  </si>
  <si>
    <t>67</t>
  </si>
  <si>
    <t>998225111</t>
  </si>
  <si>
    <t>Přesun hmot pro pozemní komunikace s krytem z kamene, monolitickým betonovým nebo živičným</t>
  </si>
  <si>
    <t>-2071312646</t>
  </si>
  <si>
    <t>68</t>
  </si>
  <si>
    <t>998225191</t>
  </si>
  <si>
    <t>Příplatek k přesunu hmot pro pozemní komunikace s krytem z kamene, živičným, betonovým do 1000 m</t>
  </si>
  <si>
    <t>-554177236</t>
  </si>
  <si>
    <t>PSV</t>
  </si>
  <si>
    <t>Práce a dodávky PSV</t>
  </si>
  <si>
    <t>767</t>
  </si>
  <si>
    <t>Konstrukce zámečnické</t>
  </si>
  <si>
    <t>69</t>
  </si>
  <si>
    <t>767995116</t>
  </si>
  <si>
    <t>Montáž atypických zámečnických konstrukcí hmotnosti do 250 kg</t>
  </si>
  <si>
    <t>-1774144775</t>
  </si>
  <si>
    <t>"zábradlí - viz. C.1.2.4.a." 4*102,61</t>
  </si>
  <si>
    <t>70</t>
  </si>
  <si>
    <t>55299014</t>
  </si>
  <si>
    <t>Ocelové zábradlí dl. 3,0 m, v. 1,1 m se svislou výplní žárově pozink.+nátěr (základní epoxid., 1x epoxid. , 1x akryl polyuretan. )</t>
  </si>
  <si>
    <t>kpl</t>
  </si>
  <si>
    <t>-33341028</t>
  </si>
  <si>
    <t>71</t>
  </si>
  <si>
    <t>998767101</t>
  </si>
  <si>
    <t>Přesun hmot tonážní pro zámečnické konstrukce v objektech v do 6 m</t>
  </si>
  <si>
    <t>-756249299</t>
  </si>
  <si>
    <t>SO-301 - Záchytný příkop</t>
  </si>
  <si>
    <t>-1423742890</t>
  </si>
  <si>
    <t>"úsek I. - viz. C.1.2.14." 585,7*0,3</t>
  </si>
  <si>
    <t>"úsek II. - viz. C.1.2.14." 135,7*0,3</t>
  </si>
  <si>
    <t>125303101</t>
  </si>
  <si>
    <t>Vykopávky melioračních kanálů pro meliorace zemědělské v hornině tř. 4</t>
  </si>
  <si>
    <t>-971298251</t>
  </si>
  <si>
    <t>"úsek I. - viz. C.1.2.14." 294,3</t>
  </si>
  <si>
    <t>"úsek II. - viz. C.1.2.14." 11,5</t>
  </si>
  <si>
    <t>-752706991</t>
  </si>
  <si>
    <t>"pro dlažbu - viz. C.1.2.14." 88,0*0,5</t>
  </si>
  <si>
    <t>"předpolí TP - viz. C.1.2.11." (2,0*4,3*0,4+0,8*0,4/2*1,8)*2</t>
  </si>
  <si>
    <t>-373249745</t>
  </si>
  <si>
    <t>"prahy - viz. C.1.2.14." 1,5</t>
  </si>
  <si>
    <t>364648980</t>
  </si>
  <si>
    <t>"čela TP " 3,0*1,2*(1,5+1,4)</t>
  </si>
  <si>
    <t>"trubky TP " 6,0*1,9*0,8</t>
  </si>
  <si>
    <t>151101101</t>
  </si>
  <si>
    <t>Zřízení příložného pažení a rozepření stěn rýh hl do 2 m</t>
  </si>
  <si>
    <t>1897558175</t>
  </si>
  <si>
    <t>"čelo TP " 3,0*2*1,5</t>
  </si>
  <si>
    <t>151101111</t>
  </si>
  <si>
    <t>Odstranění příložného pažení a rozepření stěn rýh hl do 2 m</t>
  </si>
  <si>
    <t>1348803192</t>
  </si>
  <si>
    <t>1441836483</t>
  </si>
  <si>
    <t>"přebytečná zemina" 305,8+60,7-4,7</t>
  </si>
  <si>
    <t>"přebytečná humózní zemina" 72,4</t>
  </si>
  <si>
    <t>1018807094</t>
  </si>
  <si>
    <t>"přebytečná zemina" 51,5+1,5+19,6-11,9</t>
  </si>
  <si>
    <t>-769631211</t>
  </si>
  <si>
    <t>"přebytečná humózní zemina" 216,4-(17,2+703,0)*0,2</t>
  </si>
  <si>
    <t>2045655312</t>
  </si>
  <si>
    <t>"úsek II. - viz. C.1.2.14." 4,7</t>
  </si>
  <si>
    <t>-1953497053</t>
  </si>
  <si>
    <t>"přebytečná zemina na dočasnou deponii" 361,8</t>
  </si>
  <si>
    <t>"přebytečná humózní zemina na dočasnou deponii" 72,4</t>
  </si>
  <si>
    <t>-1538138368</t>
  </si>
  <si>
    <t>"čela TP " 3,0*(0,6*0,8+0,7*0,7)+3,0*(0,6*0,8+0,7*0,6)</t>
  </si>
  <si>
    <t>"trubky TP " 6,0*(1,9*1,41-(1,3*0,78+3,14*0,63*0,63/2))</t>
  </si>
  <si>
    <t>510519989</t>
  </si>
  <si>
    <t>17,2+703,0</t>
  </si>
  <si>
    <t>1696180369</t>
  </si>
  <si>
    <t>(17,2+703,0)*0,02*1,03</t>
  </si>
  <si>
    <t>-15178373</t>
  </si>
  <si>
    <t>"úsek I. - viz. C.1.2.14." 7,8</t>
  </si>
  <si>
    <t>-2117941971</t>
  </si>
  <si>
    <t>"úsek I. - viz. C.1.2.14." 698,9</t>
  </si>
  <si>
    <t>"úsek II. - viz. C.1.2.14." 70,6</t>
  </si>
  <si>
    <t>1620647632</t>
  </si>
  <si>
    <t>"úsek II. - viz. C.1.2.14." 65,9</t>
  </si>
  <si>
    <t>-1095180440</t>
  </si>
  <si>
    <t>"prosypání záhozu TP " 2,0*4,3*2</t>
  </si>
  <si>
    <t>182301133</t>
  </si>
  <si>
    <t>Rozprostření ornice pl přes 500 m2 ve svahu nad 1:5 tl vrstvy do 200 mm</t>
  </si>
  <si>
    <t>992903448</t>
  </si>
  <si>
    <t>"úsek I. - viz. C.1.2.14." 591,0</t>
  </si>
  <si>
    <t>"úsek II. - viz. C.1.2.14."112,0</t>
  </si>
  <si>
    <t>-1157627130</t>
  </si>
  <si>
    <t>"čela TP " 3,0*0,6*0,8*2+3,0*0,5*(1,55+1,31)-3,14*0,53*0,53*0,5*2</t>
  </si>
  <si>
    <t>1686307435</t>
  </si>
  <si>
    <t>"čela TP " (3,0+0,6)*2*0,8*2+(3,0+0,5)*2*1,55+(3,0+0,5)*2*1,31</t>
  </si>
  <si>
    <t>-1215088883</t>
  </si>
  <si>
    <t>-154490545</t>
  </si>
  <si>
    <t xml:space="preserve">Poznámka k položce:
C12/15 </t>
  </si>
  <si>
    <t>" viz. C.1.2.14." 88,0</t>
  </si>
  <si>
    <t>452318510</t>
  </si>
  <si>
    <t>Zajišťovací práh z betonu prostého</t>
  </si>
  <si>
    <t>1882811429</t>
  </si>
  <si>
    <t>"prahy - viz. C.1.2.14." 2,3</t>
  </si>
  <si>
    <t>496301664</t>
  </si>
  <si>
    <t>965891962</t>
  </si>
  <si>
    <t>"předpolí TP " 2,0*4,3*2</t>
  </si>
  <si>
    <t>1722387821</t>
  </si>
  <si>
    <t>2054492906</t>
  </si>
  <si>
    <t>"TP (40 cm)" 6,0*3,5*2</t>
  </si>
  <si>
    <t>215464919</t>
  </si>
  <si>
    <t>"viz. C.1.2.11."  7,0</t>
  </si>
  <si>
    <t>-873577470</t>
  </si>
  <si>
    <t>998332011</t>
  </si>
  <si>
    <t>Přesun hmot pro úpravy vodních toků a kanály</t>
  </si>
  <si>
    <t>1965105874</t>
  </si>
  <si>
    <t>998332091</t>
  </si>
  <si>
    <t>Příplatek k přesunu hmot pro úpravy vodních toků za zvětšený přesun do 1000 m</t>
  </si>
  <si>
    <t>-1436990509</t>
  </si>
  <si>
    <t>1793139317</t>
  </si>
  <si>
    <t>"zábradlí - viz. C.1.2.4.a."  2*102,61</t>
  </si>
  <si>
    <t>-387180405</t>
  </si>
  <si>
    <t>2010534007</t>
  </si>
  <si>
    <t>SO-302 - Podélný záchytný příkop</t>
  </si>
  <si>
    <t>111251111</t>
  </si>
  <si>
    <t>Drcení ořezaných větví D do 100 mm s odvozem do 20 km</t>
  </si>
  <si>
    <t>2102515535</t>
  </si>
  <si>
    <t>112101101</t>
  </si>
  <si>
    <t>Kácení stromů listnatých D kmene do 300 mm</t>
  </si>
  <si>
    <t>-1385478189</t>
  </si>
  <si>
    <t>"na ZÚ (= propojovací potrubí)" 1,0</t>
  </si>
  <si>
    <t>112201101</t>
  </si>
  <si>
    <t>Odstranění pařezů D do 300 mm</t>
  </si>
  <si>
    <t>1733415810</t>
  </si>
  <si>
    <t>"příkop - viz. C.1.2.15." 2888,1*0,3</t>
  </si>
  <si>
    <t>"sjezdy - viz. C.1.2.15." 120,0*0,3</t>
  </si>
  <si>
    <t>"propojovací potrubí - viz. C.1.2.1." 30,0*1,1*0,2</t>
  </si>
  <si>
    <t>122302203</t>
  </si>
  <si>
    <t>Odkopávky a prokopávky nezapažené pro silnice objemu do 5000 m3 v hornině tř. 4</t>
  </si>
  <si>
    <t>651367462</t>
  </si>
  <si>
    <t>"příkop - viz. C.1.2.15." 1080,8</t>
  </si>
  <si>
    <t>"sjezdy - viz. C.1.2.15." 63,0</t>
  </si>
  <si>
    <t>"zasakovací jímka - viz. C.1.2.15." 46,0-(27,3+8,4)</t>
  </si>
  <si>
    <t>"revizní šachta - viz. C.1.2.1." 1,6*1,6*1,0</t>
  </si>
  <si>
    <t>"předpolí TP s čelem - viz. C.1.2.12." 12*3,1*4,5*0,4*2</t>
  </si>
  <si>
    <t>"zasakovací jímka - viz. C.1.2.15." 27,3+8,4</t>
  </si>
  <si>
    <t>"propojovací potrubí - viz. C.1.2.1." 13,0*1,1*0,36+30,0*1,1*0,6</t>
  </si>
  <si>
    <t>"základ čela TP " 12*3,0*1,3*0,6*2</t>
  </si>
  <si>
    <t>"trubky TP " (3*11,6+4*11,7+11,5+12,0+3*11,8)*1,6*0,5</t>
  </si>
  <si>
    <t>162301411</t>
  </si>
  <si>
    <t>Vodorovné přemístění kmenů stromů listnatých do 5 km D kmene do 300 mm</t>
  </si>
  <si>
    <t>-583270149</t>
  </si>
  <si>
    <t>162301421</t>
  </si>
  <si>
    <t>Vodorovné přemístění pařezů do 5 km D do 300 mm</t>
  </si>
  <si>
    <t>-1934622239</t>
  </si>
  <si>
    <t>162301911</t>
  </si>
  <si>
    <t>Příplatek k vodorovnému přemístění kmenů stromů listnatých D kmene do 300 mm ZKD 5 km</t>
  </si>
  <si>
    <t>2099175435</t>
  </si>
  <si>
    <t>162301921</t>
  </si>
  <si>
    <t>Příplatek k vodorovnému přemístění pařezů D 300 mm ZKD 5 km</t>
  </si>
  <si>
    <t>124537704</t>
  </si>
  <si>
    <t>"přebytečná zemina" 1154,1+235,7-56,5</t>
  </si>
  <si>
    <t>"odpočet zeminy potřebné na cestu SO-101" -138,3</t>
  </si>
  <si>
    <t>"přebytečná humózní zemina" 491,1</t>
  </si>
  <si>
    <t>"přebytečná zemina" 136,5+229,2-130,0</t>
  </si>
  <si>
    <t>"přebytečná humózní zemina" 909,0-(33,0+280,8)*0,2-3551,6*0,1</t>
  </si>
  <si>
    <t>"příkop - viz. C.1.2.15." 51,5</t>
  </si>
  <si>
    <t>"sjezdy - viz. C.1.2.15." 5,0</t>
  </si>
  <si>
    <t>"přebytečná zemina na dočasnou deponii" 1333,3-138,3</t>
  </si>
  <si>
    <t>"přebytečná humózní zemina na dočasnou deponii" 491,1</t>
  </si>
  <si>
    <t>"revizní šachta - viz. C.1.2.1." 1,6*1,6*1,0-3,14*0,5*0,5*1,0</t>
  </si>
  <si>
    <t>"základ čela TP " 12*3,0*0,6*0,6*2</t>
  </si>
  <si>
    <t>"trubky TP " (3*11,0+4*11,1+10,9+11,4+3*11,2)*(1,6*1,1-(1,0*0,6+3,14*0,5*0,5/2))</t>
  </si>
  <si>
    <t>175151101</t>
  </si>
  <si>
    <t>Obsypání potrubí strojně sypaninou bez prohození, uloženou do 3 m</t>
  </si>
  <si>
    <t>-1303802629</t>
  </si>
  <si>
    <t>"propojovací potrubí " 13,0*1,1*0,26+30,0*1,1*0,5</t>
  </si>
  <si>
    <t>583312000</t>
  </si>
  <si>
    <t>štěrkopísek netříděný zásypový materiál</t>
  </si>
  <si>
    <t>840687261</t>
  </si>
  <si>
    <t>20,22*1,67*1,01</t>
  </si>
  <si>
    <t>181301103</t>
  </si>
  <si>
    <t>Rozprostření ornice tl vrstvy do 200 mm pl do 500 m2 v rovině nebo ve svahu do 1:5</t>
  </si>
  <si>
    <t>-1856842559</t>
  </si>
  <si>
    <t>"propojovací potrubí - viz. C.1.2.1." 30,0*1,1</t>
  </si>
  <si>
    <t>851144189</t>
  </si>
  <si>
    <t>280,8+3551,6</t>
  </si>
  <si>
    <t>(33,0+3832,4)*0,02*1,03</t>
  </si>
  <si>
    <t>"příkop - viz. C.1.2.15." 2118,2+313,0</t>
  </si>
  <si>
    <t>"příkop - viz. C.1.2.15." 1176,6</t>
  </si>
  <si>
    <t>"prosypání záhozu TP " 12*2,6*4,5*2</t>
  </si>
  <si>
    <t>182301131</t>
  </si>
  <si>
    <t>Rozprostření ornice pl přes 500 m2 ve svahu přes 1:5 tl vrstvy do 100 mm</t>
  </si>
  <si>
    <t>-2138373975</t>
  </si>
  <si>
    <t>"příkop - viz. C.1.2.15." 3273,2+278,4</t>
  </si>
  <si>
    <t>211521111</t>
  </si>
  <si>
    <t>Výplň odvodňovacích žeber nebo trativodů kamenivem hrubým drceným frakce 65 až 125 mm</t>
  </si>
  <si>
    <t>43353645</t>
  </si>
  <si>
    <t>"zasakovací jímka - viz. C.1.2.15." 27,3</t>
  </si>
  <si>
    <t>211571111</t>
  </si>
  <si>
    <t>Výplň odvodňovacích žeber nebo trativodů štěrkopískem tříděným</t>
  </si>
  <si>
    <t>1394107300</t>
  </si>
  <si>
    <t>"zasakovací jímka - viz. C.1.2.15." 8,4</t>
  </si>
  <si>
    <t>"základ čela TP - viz. C.1.2.12. " 12*3,0*0,7*0,6*2</t>
  </si>
  <si>
    <t>"základ čela TP " 12*(3,0+0,7)*2*0,6*2</t>
  </si>
  <si>
    <t>"čela TP - viz. C.1.2.12." 12*3,0*1,0*2</t>
  </si>
  <si>
    <t>451573111</t>
  </si>
  <si>
    <t>Lože pod potrubí otevřený výkop ze štěrkopísku</t>
  </si>
  <si>
    <t>917553286</t>
  </si>
  <si>
    <t>"propojovací potrubí " 43,0*1,1*0,1</t>
  </si>
  <si>
    <t>"předpolí TP - viz. C.1.2.12." 12*2,6*4,5*0,4*2</t>
  </si>
  <si>
    <t>"předpolí TP - viz. C.1.2.12." 12*2,6*4,5*2</t>
  </si>
  <si>
    <t>561081111</t>
  </si>
  <si>
    <t>Zřízení podkladu ze zeminy upravené hydraulickými pojivy (Road Mix) tl do 500 mm plochy do 1000 m2</t>
  </si>
  <si>
    <t>900568160</t>
  </si>
  <si>
    <t>"sjezdy - viz. C.1.2.1." 41,7+41+40+38+36+35+34+33+35+40+40+39</t>
  </si>
  <si>
    <t>-904755554</t>
  </si>
  <si>
    <t>452,7*26,5*0,001</t>
  </si>
  <si>
    <t>-118026747</t>
  </si>
  <si>
    <t>"sjezdy - viz. C.1.2.1." 452,7</t>
  </si>
  <si>
    <t>438582918</t>
  </si>
  <si>
    <t>586962847</t>
  </si>
  <si>
    <t>"sjezdy - viz. C.1.2.1." (4,2+4,1+4,0+3,8+3,6+3,5+3,4+3,3+3,5+4,0+4,0+3,9)*0,5*2</t>
  </si>
  <si>
    <t>-874304111</t>
  </si>
  <si>
    <t>-981319535</t>
  </si>
  <si>
    <t>-1278953652</t>
  </si>
  <si>
    <t>871350410</t>
  </si>
  <si>
    <t>Montáž kanalizačního potrubí korugovaného SN 10  z polypropylenu DN 200</t>
  </si>
  <si>
    <t>-1808845306</t>
  </si>
  <si>
    <t>"propojovací potrubí " 43,0</t>
  </si>
  <si>
    <t>286147210</t>
  </si>
  <si>
    <t>trubka kanalizační žebrovaná PP vnitřní průměr 200mm, dl. 3m</t>
  </si>
  <si>
    <t>1564782803</t>
  </si>
  <si>
    <t>286147220</t>
  </si>
  <si>
    <t>trubka kanalizační žebrovaná PP vnitřní průměr 200mm, dl. 5m</t>
  </si>
  <si>
    <t>762551760</t>
  </si>
  <si>
    <t>8*1,015</t>
  </si>
  <si>
    <t>286154140</t>
  </si>
  <si>
    <t>koleno PP 200/45°</t>
  </si>
  <si>
    <t>-2126228224</t>
  </si>
  <si>
    <t>Poznámka k položce:
WAVIN, kód výrobku: UF353300W</t>
  </si>
  <si>
    <t>894812415</t>
  </si>
  <si>
    <t>Revizní a čistící šachta z PP typ DN 1000/200 šachtové dno průtočné 15°, 30°, 45°, 90°</t>
  </si>
  <si>
    <t>-947625084</t>
  </si>
  <si>
    <t>894812434</t>
  </si>
  <si>
    <t>Revizní a čistící šachta z PP DN 1000 šachtová skruž světlé hloubky 500 mm</t>
  </si>
  <si>
    <t>-251680648</t>
  </si>
  <si>
    <t>894812454</t>
  </si>
  <si>
    <t>Revizní a čistící šachta z PP DN 1000 poklop litinový s konusem a betonovým prstencem do 40 t</t>
  </si>
  <si>
    <t>-916956205</t>
  </si>
  <si>
    <t>899999026</t>
  </si>
  <si>
    <t>Napojení potrubí PP DN 200 na stávající šachtu</t>
  </si>
  <si>
    <t>ks</t>
  </si>
  <si>
    <t>-790413507</t>
  </si>
  <si>
    <t>916131213</t>
  </si>
  <si>
    <t>Osazení silničního obrubníku betonového stojatého s boční opěrou do lože z betonu prostého</t>
  </si>
  <si>
    <t>-1702046249</t>
  </si>
  <si>
    <t>"sjezdy - viz. C.1.2.1. + C.1.2.15." 168,0</t>
  </si>
  <si>
    <t>592175040</t>
  </si>
  <si>
    <t>obrubník  100x15/12x25 cm, přírodní</t>
  </si>
  <si>
    <t>1695069256</t>
  </si>
  <si>
    <t>916991121</t>
  </si>
  <si>
    <t>Lože pod obrubníky, krajníky nebo obruby z dlažebních kostek z betonu prostého</t>
  </si>
  <si>
    <t>515365809</t>
  </si>
  <si>
    <t>Poznámka k položce:
C 12/15 X0</t>
  </si>
  <si>
    <t>"lože nad 10 cm"  168,0*0,45*0,05</t>
  </si>
  <si>
    <t>47731265</t>
  </si>
  <si>
    <t>"podélné TP - viz. C.1.2.12. " 3*13,0+4*13,1+12,9+13,4+3*13,2</t>
  </si>
  <si>
    <t>-703373411</t>
  </si>
  <si>
    <t>12*6*1,02</t>
  </si>
  <si>
    <t>-1476711615</t>
  </si>
  <si>
    <t>-366726030</t>
  </si>
  <si>
    <t>SO-901 - Ozelenění</t>
  </si>
  <si>
    <t>181451121</t>
  </si>
  <si>
    <t>Založení lučního trávníku výsevem plochy přes 1000 m2 v rovině a ve svahu do 1:5</t>
  </si>
  <si>
    <t>321046318</t>
  </si>
  <si>
    <t>"viz. zpráva C.9.1."  4330,0</t>
  </si>
  <si>
    <t>00599002</t>
  </si>
  <si>
    <t>Luční květnatá travní směs</t>
  </si>
  <si>
    <t>1599403823</t>
  </si>
  <si>
    <t>Poznámka k položce:
výsevek: 0,1-0,2 kg/100 m2</t>
  </si>
  <si>
    <t>4330,0*0,002*1,03</t>
  </si>
  <si>
    <t>183101113</t>
  </si>
  <si>
    <t>Hloubení jamek bez výměny půdy zeminy tř 1 až 4 objem do 0,05 m3 v rovině a svahu do 1:5</t>
  </si>
  <si>
    <t>59256722</t>
  </si>
  <si>
    <t>"keře - viz. zpráva C.9.1."  76,0</t>
  </si>
  <si>
    <t>183101114</t>
  </si>
  <si>
    <t>Hloubení jamek bez výměny půdy zeminy tř 1 až 4 objem do 0,125 m3 v rovině a svahu do 1:5</t>
  </si>
  <si>
    <t>-106783366</t>
  </si>
  <si>
    <t>"stromy - viz. zpráva C.9.1."  35,0</t>
  </si>
  <si>
    <t>183403112</t>
  </si>
  <si>
    <t>Obdělání půdy oráním na hloubku do 0,2 m v rovině a svahu do 1:5</t>
  </si>
  <si>
    <t>808349733</t>
  </si>
  <si>
    <t>183403151</t>
  </si>
  <si>
    <t>Obdělání půdy smykováním v rovině a svahu do 1:5</t>
  </si>
  <si>
    <t>-569116629</t>
  </si>
  <si>
    <t>183403152</t>
  </si>
  <si>
    <t>Obdělání půdy vláčením v rovině a svahu do 1:5</t>
  </si>
  <si>
    <t>-374549945</t>
  </si>
  <si>
    <t>183403161</t>
  </si>
  <si>
    <t>Obdělání půdy válením v rovině a svahu do 1:5</t>
  </si>
  <si>
    <t>2011892863</t>
  </si>
  <si>
    <t>"viz. zpráva C.9.1." 2*4330,0</t>
  </si>
  <si>
    <t>184102111</t>
  </si>
  <si>
    <t>Výsadba dřeviny s balem D do 0,2 m do jamky se zalitím v rovině a svahu do 1:5</t>
  </si>
  <si>
    <t>-486411418</t>
  </si>
  <si>
    <t>02699002</t>
  </si>
  <si>
    <t>Dodávka keřů s balem v. 40-60 cm</t>
  </si>
  <si>
    <t>1196585210</t>
  </si>
  <si>
    <t>184102112</t>
  </si>
  <si>
    <t>Výsadba dřeviny s balem D do 0,3 m do jamky se zalitím v rovině a svahu do 1:5</t>
  </si>
  <si>
    <t>-308259022</t>
  </si>
  <si>
    <t>02699006</t>
  </si>
  <si>
    <t>Dodávka zapěstovaných sazenic stromků krytokořenných v. min. 120 cm</t>
  </si>
  <si>
    <t>-2025211286</t>
  </si>
  <si>
    <t>184215112</t>
  </si>
  <si>
    <t>Ukotvení kmene dřevin jedním kůlem D do 0,1 m délky do 2 m</t>
  </si>
  <si>
    <t>-178307891</t>
  </si>
  <si>
    <t>"keře - viz. zpráva C.9.1." 76*1</t>
  </si>
  <si>
    <t>605912510</t>
  </si>
  <si>
    <t>kůl vyvazovací dřevěný frézovaný s impregnovanou špicí délka 100 cm průměr 8 cm</t>
  </si>
  <si>
    <t>874254937</t>
  </si>
  <si>
    <t>76*1,01</t>
  </si>
  <si>
    <t>184215132</t>
  </si>
  <si>
    <t>Ukotvení kmene dřevin třemi kůly D do 0,1 m délky do 2 m</t>
  </si>
  <si>
    <t>-340181474</t>
  </si>
  <si>
    <t>605912530</t>
  </si>
  <si>
    <t>kůl vyvazovací dřevěný frézovaný s impregnovanou špicí délka 200 cm průměr 8 cm</t>
  </si>
  <si>
    <t>-1958385509</t>
  </si>
  <si>
    <t>35*3*1,01</t>
  </si>
  <si>
    <t>60599001</t>
  </si>
  <si>
    <t>Příčka spojovací ke kůlům impregnovaná 50 x 8 cm</t>
  </si>
  <si>
    <t>412118414</t>
  </si>
  <si>
    <t>00599004</t>
  </si>
  <si>
    <t>Úvazek pružný</t>
  </si>
  <si>
    <t>1021506709</t>
  </si>
  <si>
    <t>"0,5 m/keř"  76*0,5</t>
  </si>
  <si>
    <t>"1,0 m/strom"  35*1,0</t>
  </si>
  <si>
    <t>184801121</t>
  </si>
  <si>
    <t>Ošetřování vysazených dřevin soliterních v rovině a svahu do 1:5</t>
  </si>
  <si>
    <t>-2095062034</t>
  </si>
  <si>
    <t>76+35</t>
  </si>
  <si>
    <t>184802111</t>
  </si>
  <si>
    <t>Chemické odplevelení před založením kultury nad 20 m2 postřikem na široko v rovině a svahu do 1:5</t>
  </si>
  <si>
    <t>1636145364</t>
  </si>
  <si>
    <t>252340010</t>
  </si>
  <si>
    <t>herbicid totální</t>
  </si>
  <si>
    <t>litr</t>
  </si>
  <si>
    <t>648461851</t>
  </si>
  <si>
    <t>"6 l/ha" 6,0*0,4330</t>
  </si>
  <si>
    <t>184808221</t>
  </si>
  <si>
    <t>Ochrana sazenic proti škodám zvěří ovázáním rákosem</t>
  </si>
  <si>
    <t>527514593</t>
  </si>
  <si>
    <t>Poznámka k položce:
stromy = dvojí ochrana</t>
  </si>
  <si>
    <t>"kmínek stromů" 35,0</t>
  </si>
  <si>
    <t>184813121</t>
  </si>
  <si>
    <t>Ochrana dřevin před okusem mechanicky pletivem v rovině a svahu do 1:5</t>
  </si>
  <si>
    <t>-764655703</t>
  </si>
  <si>
    <t xml:space="preserve">Poznámka k položce:
lesnické 
pletivo 160/16/30 kolem kůlů
</t>
  </si>
  <si>
    <t>"keře" 76,0</t>
  </si>
  <si>
    <t>"stromy" 35,0</t>
  </si>
  <si>
    <t>185803111</t>
  </si>
  <si>
    <t>Ošetření trávníku shrabáním v rovině a svahu do 1:5</t>
  </si>
  <si>
    <t>-1161379451</t>
  </si>
  <si>
    <t>"kosení před výsadbou - viz. C.9.1." 4330,0</t>
  </si>
  <si>
    <t>998231311</t>
  </si>
  <si>
    <t>Přesun hmot pro sadovnické a krajinářské úpravy vodorovně do 5000 m</t>
  </si>
  <si>
    <t>-1760490064</t>
  </si>
  <si>
    <t>VON - Vedlejší a ostatní náklady</t>
  </si>
  <si>
    <t>VRN - Vedlejší rozpočtové náklady</t>
  </si>
  <si>
    <t xml:space="preserve">    VRN2 - Vedlejší náklady</t>
  </si>
  <si>
    <t xml:space="preserve">    VRN9 - Ostatní náklady</t>
  </si>
  <si>
    <t>VRN</t>
  </si>
  <si>
    <t>Vedlejší rozpočtové náklady</t>
  </si>
  <si>
    <t>VRN2</t>
  </si>
  <si>
    <t>Vedlejší náklady</t>
  </si>
  <si>
    <t>031002000</t>
  </si>
  <si>
    <t>Zařízení staveniště</t>
  </si>
  <si>
    <t>1024</t>
  </si>
  <si>
    <t>-1886255009</t>
  </si>
  <si>
    <t xml:space="preserve">Poznámka k položce:
Zřízení zařízení staveniště, jeho připojení na sítě, oplocení prostoru  a jejich následné odstranění. Zajištění přístupu k jednotlivým úsekům stavby za účelem provádění a uvedení do původního stavu po ukončení stavby, náhrada za dočasné zábory ploch. Zřízení a odstranění dočasných komunikací, sjezdů a nájezdů. Zřízení čistících zón před výjezdem z obvodu staveniště. </t>
  </si>
  <si>
    <t>031004000</t>
  </si>
  <si>
    <t xml:space="preserve">Dopravní značení na staveništi_x000D_
</t>
  </si>
  <si>
    <t>-1203304241</t>
  </si>
  <si>
    <t xml:space="preserve">Poznámka k položce:
Projednání a zajištění zvláštního užívání komunikací a veřejných ploch, zajištění dopravního značení
 k dopravním omezením vč. případné světelné signalizace, jejich údržba a přemisťování a následné odstranění, a to v rozsahu nezbytném pro řádné a bezpečné provádění stavby. (částečná uzavírka silnice)
</t>
  </si>
  <si>
    <t>031005000</t>
  </si>
  <si>
    <t xml:space="preserve">Práce v ochranném pásmu </t>
  </si>
  <si>
    <t>-998786140</t>
  </si>
  <si>
    <t>Poznámka k položce:
nadzemní vedení VN, sloupy ČEZ, TS</t>
  </si>
  <si>
    <t>VRN9</t>
  </si>
  <si>
    <t>Ostatní náklady</t>
  </si>
  <si>
    <t>090001000</t>
  </si>
  <si>
    <t>Geodetické vytýčení před zahájením realizace 
stavebních prací</t>
  </si>
  <si>
    <t>-756545237</t>
  </si>
  <si>
    <t>Poznámka k položce:
dl. cesty s podélným příkopem HPC49=1066 m, záchytný příkop=144+31 m, liniová výsadba</t>
  </si>
  <si>
    <t>090002000</t>
  </si>
  <si>
    <t xml:space="preserve">Zajištění ochrany a vytýčení podzemních inženýrských sítí </t>
  </si>
  <si>
    <t>-1792766105</t>
  </si>
  <si>
    <t>Poznámka k položce:
Zajištění ochrany a vytýčení podzemních inženýrských sítí uvedených v projektové dokumentaci dle podmínek z dokladové části projektu (např. podzemní vedení NN)</t>
  </si>
  <si>
    <t>091003000</t>
  </si>
  <si>
    <t xml:space="preserve">Geodetické práce po výstavbě </t>
  </si>
  <si>
    <t>-1902243394</t>
  </si>
  <si>
    <t xml:space="preserve">Poznámka k položce:
Geodetické zaměření skutečného provedení díla 3x v grafické (tištěné) podobě a 1x v digitálním vyhotovení 
</t>
  </si>
  <si>
    <t>091204000</t>
  </si>
  <si>
    <t>Dokumentace skutečného provedení stavby</t>
  </si>
  <si>
    <t>-1309848591</t>
  </si>
  <si>
    <t xml:space="preserve">Poznámka k položce:
Vypracování projektové dokumentace skutečného provedení díla 3x v grafické (tištěné) podobě a 1x v digitálním vyhotovení
(Bude požadováno pouze v případě změn).
</t>
  </si>
  <si>
    <t>091400000</t>
  </si>
  <si>
    <t xml:space="preserve">Vypracování Plánu opatření pro případ havárie
</t>
  </si>
  <si>
    <t>2063479545</t>
  </si>
  <si>
    <t>091404000</t>
  </si>
  <si>
    <t xml:space="preserve">Zkoušky, atesty a revize podle ČSN a případných jiných právních nebo technických předpisů
</t>
  </si>
  <si>
    <t>1213016086</t>
  </si>
  <si>
    <t xml:space="preserve">Poznámka k položce:
Zajištění všech ostatních nezbytných zkoušek, atestů a revizí podle ČSN a případných jiných právních nebo technických předpisů platných v době provádění a předání díla, kterými bude prokázáno dosažení předepsaané kvality a předepsaných technických parametrů díla </t>
  </si>
  <si>
    <t>091405000</t>
  </si>
  <si>
    <t xml:space="preserve">Náhrada porušených drenáží </t>
  </si>
  <si>
    <t>1319008652</t>
  </si>
  <si>
    <t>091406000</t>
  </si>
  <si>
    <t xml:space="preserve">Prezentační cedule_x000D_
</t>
  </si>
  <si>
    <t>573291785</t>
  </si>
  <si>
    <t xml:space="preserve">Poznámka k položce:
Zhotovení a instalace prezentační cedule 
nejpozději do jednoho měsíce od převzetí staveniště na místě realizace a následná instalace prezentační cedule po dokončení stavby.
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</si>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</sst>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42" fillId="2" borderId="0" xfId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0" fillId="0" borderId="18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9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" fontId="27" fillId="0" borderId="18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23" xfId="0" applyNumberFormat="1" applyFont="1" applyBorder="1" applyAlignment="1">
      <alignment vertical="center"/>
    </xf>
    <xf numFmtId="4" fontId="27" fillId="0" borderId="24" xfId="0" applyNumberFormat="1" applyFont="1" applyBorder="1" applyAlignment="1">
      <alignment vertical="center"/>
    </xf>
    <xf numFmtId="166" fontId="27" fillId="0" borderId="24" xfId="0" applyNumberFormat="1" applyFont="1" applyBorder="1" applyAlignment="1">
      <alignment vertical="center"/>
    </xf>
    <xf numFmtId="4" fontId="27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8" fillId="2" borderId="0" xfId="1" applyFont="1" applyFill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6" xfId="0" applyNumberFormat="1" applyFont="1" applyBorder="1" applyAlignment="1"/>
    <xf numFmtId="166" fontId="30" fillId="0" borderId="17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3" fillId="0" borderId="28" xfId="0" applyFont="1" applyBorder="1" applyAlignment="1" applyProtection="1">
      <alignment horizontal="center" vertical="center"/>
      <protection locked="0"/>
    </xf>
    <xf numFmtId="49" fontId="33" fillId="0" borderId="28" xfId="0" applyNumberFormat="1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167" fontId="33" fillId="0" borderId="28" xfId="0" applyNumberFormat="1" applyFont="1" applyBorder="1" applyAlignment="1" applyProtection="1">
      <alignment vertical="center"/>
      <protection locked="0"/>
    </xf>
    <xf numFmtId="4" fontId="33" fillId="4" borderId="28" xfId="0" applyNumberFormat="1" applyFont="1" applyFill="1" applyBorder="1" applyAlignment="1" applyProtection="1">
      <alignment vertical="center"/>
      <protection locked="0"/>
    </xf>
    <xf numFmtId="4" fontId="33" fillId="0" borderId="28" xfId="0" applyNumberFormat="1" applyFont="1" applyBorder="1" applyAlignment="1" applyProtection="1">
      <alignment vertical="center"/>
      <protection locked="0"/>
    </xf>
    <xf numFmtId="0" fontId="33" fillId="0" borderId="5" xfId="0" applyFont="1" applyBorder="1" applyAlignment="1">
      <alignment vertical="center"/>
    </xf>
    <xf numFmtId="0" fontId="33" fillId="4" borderId="28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0" fillId="0" borderId="18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5" fillId="0" borderId="29" xfId="0" applyFont="1" applyBorder="1" applyAlignment="1" applyProtection="1">
      <alignment vertical="center" wrapText="1"/>
      <protection locked="0"/>
    </xf>
    <xf numFmtId="0" fontId="35" fillId="0" borderId="30" xfId="0" applyFont="1" applyBorder="1" applyAlignment="1" applyProtection="1">
      <alignment vertical="center" wrapText="1"/>
      <protection locked="0"/>
    </xf>
    <xf numFmtId="0" fontId="35" fillId="0" borderId="31" xfId="0" applyFont="1" applyBorder="1" applyAlignment="1" applyProtection="1">
      <alignment vertical="center" wrapText="1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33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vertical="center" wrapText="1"/>
      <protection locked="0"/>
    </xf>
    <xf numFmtId="0" fontId="35" fillId="0" borderId="35" xfId="0" applyFont="1" applyBorder="1" applyAlignment="1" applyProtection="1">
      <alignment vertical="center" wrapText="1"/>
      <protection locked="0"/>
    </xf>
    <xf numFmtId="0" fontId="39" fillId="0" borderId="34" xfId="0" applyFont="1" applyBorder="1" applyAlignment="1" applyProtection="1">
      <alignment vertical="center" wrapText="1"/>
      <protection locked="0"/>
    </xf>
    <xf numFmtId="0" fontId="35" fillId="0" borderId="36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35" fillId="0" borderId="31" xfId="0" applyFont="1" applyBorder="1" applyAlignment="1" applyProtection="1">
      <alignment horizontal="left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1" xfId="0" applyFont="1" applyFill="1" applyBorder="1" applyAlignment="1" applyProtection="1">
      <alignment horizontal="left" vertical="center"/>
      <protection locked="0"/>
    </xf>
    <xf numFmtId="0" fontId="38" fillId="0" borderId="1" xfId="0" applyFont="1" applyFill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35" fillId="0" borderId="3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38" fillId="0" borderId="35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1" xfId="0" applyFont="1" applyBorder="1" applyAlignment="1" applyProtection="1">
      <alignment horizontal="center" vertical="top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8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40" fillId="0" borderId="34" xfId="0" applyFont="1" applyBorder="1" applyAlignment="1" applyProtection="1">
      <protection locked="0"/>
    </xf>
    <xf numFmtId="0" fontId="35" fillId="0" borderId="32" xfId="0" applyFont="1" applyBorder="1" applyAlignment="1" applyProtection="1">
      <alignment vertical="top"/>
      <protection locked="0"/>
    </xf>
    <xf numFmtId="0" fontId="35" fillId="0" borderId="33" xfId="0" applyFont="1" applyBorder="1" applyAlignment="1" applyProtection="1">
      <alignment vertical="top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35" xfId="0" applyFont="1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vertical="top"/>
      <protection locked="0"/>
    </xf>
    <xf numFmtId="0" fontId="35" fillId="0" borderId="36" xfId="0" applyFont="1" applyBorder="1" applyAlignment="1" applyProtection="1">
      <alignment vertical="top"/>
      <protection locked="0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6" borderId="10" xfId="0" applyFont="1" applyFill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8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8" fillId="2" borderId="0" xfId="1" applyFont="1" applyFill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7" fillId="0" borderId="34" xfId="0" applyFont="1" applyBorder="1" applyAlignment="1" applyProtection="1">
      <alignment horizontal="left" wrapText="1"/>
      <protection locked="0"/>
    </xf>
    <xf numFmtId="49" fontId="38" fillId="0" borderId="1" xfId="0" applyNumberFormat="1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abSelected="1" workbookViewId="0">
      <pane ySplit="1" topLeftCell="A2" activePane="bottomLeft" state="frozen"/>
      <selection pane="bottomLeft" activeCell="U70" sqref="U70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customWidth="1"/>
    <col min="44" max="44" width="11.7109375" customWidth="1"/>
    <col min="45" max="47" width="22.1406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91" width="9.140625" hidden="1"/>
  </cols>
  <sheetData>
    <row r="1" spans="1:74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" customHeight="1">
      <c r="AR2" s="321" t="s">
        <v>8</v>
      </c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S2" s="21" t="s">
        <v>9</v>
      </c>
      <c r="BT2" s="21" t="s">
        <v>10</v>
      </c>
    </row>
    <row r="3" spans="1:74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4" ht="36.9" customHeight="1">
      <c r="B4" s="25"/>
      <c r="C4" s="26"/>
      <c r="D4" s="27" t="s">
        <v>12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13</v>
      </c>
      <c r="BE4" s="30" t="s">
        <v>14</v>
      </c>
      <c r="BS4" s="21" t="s">
        <v>15</v>
      </c>
    </row>
    <row r="5" spans="1:74" ht="14.4" customHeight="1">
      <c r="B5" s="25"/>
      <c r="C5" s="26"/>
      <c r="D5" s="31" t="s">
        <v>16</v>
      </c>
      <c r="E5" s="26"/>
      <c r="F5" s="26"/>
      <c r="G5" s="26"/>
      <c r="H5" s="26"/>
      <c r="I5" s="26"/>
      <c r="J5" s="26"/>
      <c r="K5" s="323" t="s">
        <v>17</v>
      </c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26"/>
      <c r="AQ5" s="28"/>
      <c r="BE5" s="315" t="s">
        <v>18</v>
      </c>
      <c r="BS5" s="21" t="s">
        <v>9</v>
      </c>
    </row>
    <row r="6" spans="1:74" ht="36.9" customHeight="1">
      <c r="B6" s="25"/>
      <c r="C6" s="26"/>
      <c r="D6" s="33" t="s">
        <v>19</v>
      </c>
      <c r="E6" s="26"/>
      <c r="F6" s="26"/>
      <c r="G6" s="26"/>
      <c r="H6" s="26"/>
      <c r="I6" s="26"/>
      <c r="J6" s="26"/>
      <c r="K6" s="325" t="s">
        <v>20</v>
      </c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26"/>
      <c r="AQ6" s="28"/>
      <c r="BE6" s="316"/>
      <c r="BS6" s="21" t="s">
        <v>21</v>
      </c>
    </row>
    <row r="7" spans="1:74" ht="14.4" customHeight="1">
      <c r="B7" s="25"/>
      <c r="C7" s="26"/>
      <c r="D7" s="34" t="s">
        <v>22</v>
      </c>
      <c r="E7" s="26"/>
      <c r="F7" s="26"/>
      <c r="G7" s="26"/>
      <c r="H7" s="26"/>
      <c r="I7" s="26"/>
      <c r="J7" s="26"/>
      <c r="K7" s="32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23</v>
      </c>
      <c r="AL7" s="26"/>
      <c r="AM7" s="26"/>
      <c r="AN7" s="32" t="s">
        <v>5</v>
      </c>
      <c r="AO7" s="26"/>
      <c r="AP7" s="26"/>
      <c r="AQ7" s="28"/>
      <c r="BE7" s="316"/>
      <c r="BS7" s="21" t="s">
        <v>24</v>
      </c>
    </row>
    <row r="8" spans="1:74" ht="14.4" customHeight="1">
      <c r="B8" s="25"/>
      <c r="C8" s="26"/>
      <c r="D8" s="34" t="s">
        <v>25</v>
      </c>
      <c r="E8" s="26"/>
      <c r="F8" s="26"/>
      <c r="G8" s="26"/>
      <c r="H8" s="26"/>
      <c r="I8" s="26"/>
      <c r="J8" s="26"/>
      <c r="K8" s="32" t="s">
        <v>26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27</v>
      </c>
      <c r="AL8" s="26"/>
      <c r="AM8" s="26"/>
      <c r="AN8" s="35" t="s">
        <v>28</v>
      </c>
      <c r="AO8" s="26"/>
      <c r="AP8" s="26"/>
      <c r="AQ8" s="28"/>
      <c r="BE8" s="316"/>
      <c r="BS8" s="21" t="s">
        <v>29</v>
      </c>
    </row>
    <row r="9" spans="1:74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16"/>
      <c r="BS9" s="21" t="s">
        <v>30</v>
      </c>
    </row>
    <row r="10" spans="1:74" ht="14.4" customHeight="1">
      <c r="B10" s="25"/>
      <c r="C10" s="26"/>
      <c r="D10" s="34" t="s">
        <v>31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32</v>
      </c>
      <c r="AL10" s="26"/>
      <c r="AM10" s="26"/>
      <c r="AN10" s="32" t="s">
        <v>5</v>
      </c>
      <c r="AO10" s="26"/>
      <c r="AP10" s="26"/>
      <c r="AQ10" s="28"/>
      <c r="BE10" s="316"/>
      <c r="BS10" s="21" t="s">
        <v>21</v>
      </c>
    </row>
    <row r="11" spans="1:74" ht="18.45" customHeight="1">
      <c r="B11" s="25"/>
      <c r="C11" s="26"/>
      <c r="D11" s="26"/>
      <c r="E11" s="32" t="s">
        <v>33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34</v>
      </c>
      <c r="AL11" s="26"/>
      <c r="AM11" s="26"/>
      <c r="AN11" s="32" t="s">
        <v>5</v>
      </c>
      <c r="AO11" s="26"/>
      <c r="AP11" s="26"/>
      <c r="AQ11" s="28"/>
      <c r="BE11" s="316"/>
      <c r="BS11" s="21" t="s">
        <v>21</v>
      </c>
    </row>
    <row r="12" spans="1:74" ht="6.9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16"/>
      <c r="BS12" s="21" t="s">
        <v>21</v>
      </c>
    </row>
    <row r="13" spans="1:74" ht="14.4" customHeight="1">
      <c r="B13" s="25"/>
      <c r="C13" s="26"/>
      <c r="D13" s="34" t="s">
        <v>35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32</v>
      </c>
      <c r="AL13" s="26"/>
      <c r="AM13" s="26"/>
      <c r="AN13" s="36" t="s">
        <v>36</v>
      </c>
      <c r="AO13" s="26"/>
      <c r="AP13" s="26"/>
      <c r="AQ13" s="28"/>
      <c r="BE13" s="316"/>
      <c r="BS13" s="21" t="s">
        <v>21</v>
      </c>
    </row>
    <row r="14" spans="1:74" ht="13.2">
      <c r="B14" s="25"/>
      <c r="C14" s="26"/>
      <c r="D14" s="26"/>
      <c r="E14" s="307" t="s">
        <v>36</v>
      </c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4" t="s">
        <v>34</v>
      </c>
      <c r="AL14" s="26"/>
      <c r="AM14" s="26"/>
      <c r="AN14" s="36" t="s">
        <v>36</v>
      </c>
      <c r="AO14" s="26"/>
      <c r="AP14" s="26"/>
      <c r="AQ14" s="28"/>
      <c r="BE14" s="316"/>
      <c r="BS14" s="21" t="s">
        <v>21</v>
      </c>
    </row>
    <row r="15" spans="1:74" ht="6.9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16"/>
      <c r="BS15" s="21" t="s">
        <v>6</v>
      </c>
    </row>
    <row r="16" spans="1:74" ht="14.4" customHeight="1">
      <c r="B16" s="25"/>
      <c r="C16" s="26"/>
      <c r="D16" s="34" t="s">
        <v>37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32</v>
      </c>
      <c r="AL16" s="26"/>
      <c r="AM16" s="26"/>
      <c r="AN16" s="32" t="s">
        <v>5</v>
      </c>
      <c r="AO16" s="26"/>
      <c r="AP16" s="26"/>
      <c r="AQ16" s="28"/>
      <c r="BE16" s="316"/>
      <c r="BS16" s="21" t="s">
        <v>6</v>
      </c>
    </row>
    <row r="17" spans="2:71" ht="18.45" customHeight="1">
      <c r="B17" s="25"/>
      <c r="C17" s="26"/>
      <c r="D17" s="26"/>
      <c r="E17" s="32" t="s">
        <v>38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34</v>
      </c>
      <c r="AL17" s="26"/>
      <c r="AM17" s="26"/>
      <c r="AN17" s="32" t="s">
        <v>5</v>
      </c>
      <c r="AO17" s="26"/>
      <c r="AP17" s="26"/>
      <c r="AQ17" s="28"/>
      <c r="BE17" s="316"/>
      <c r="BS17" s="21" t="s">
        <v>39</v>
      </c>
    </row>
    <row r="18" spans="2:71" ht="6.9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16"/>
      <c r="BS18" s="21" t="s">
        <v>9</v>
      </c>
    </row>
    <row r="19" spans="2:71" ht="14.4" customHeight="1">
      <c r="B19" s="25"/>
      <c r="C19" s="26"/>
      <c r="D19" s="34" t="s">
        <v>40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16"/>
      <c r="BS19" s="21" t="s">
        <v>9</v>
      </c>
    </row>
    <row r="20" spans="2:71" ht="14.4" customHeight="1">
      <c r="B20" s="25"/>
      <c r="C20" s="26"/>
      <c r="D20" s="26"/>
      <c r="E20" s="309" t="s">
        <v>41</v>
      </c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26"/>
      <c r="AP20" s="26"/>
      <c r="AQ20" s="28"/>
      <c r="BE20" s="316"/>
      <c r="BS20" s="21" t="s">
        <v>39</v>
      </c>
    </row>
    <row r="21" spans="2:71" ht="6.9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16"/>
    </row>
    <row r="22" spans="2:71" ht="6.9" customHeight="1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16"/>
    </row>
    <row r="23" spans="2:71" s="1" customFormat="1" ht="25.95" customHeight="1">
      <c r="B23" s="38"/>
      <c r="C23" s="39"/>
      <c r="D23" s="40" t="s">
        <v>42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10">
        <f>ROUND(AG51,2)</f>
        <v>0</v>
      </c>
      <c r="AL23" s="311"/>
      <c r="AM23" s="311"/>
      <c r="AN23" s="311"/>
      <c r="AO23" s="311"/>
      <c r="AP23" s="39"/>
      <c r="AQ23" s="42"/>
      <c r="BE23" s="316"/>
    </row>
    <row r="24" spans="2:71" s="1" customFormat="1" ht="6.9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16"/>
    </row>
    <row r="25" spans="2:71" s="1" customForma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12" t="s">
        <v>43</v>
      </c>
      <c r="M25" s="312"/>
      <c r="N25" s="312"/>
      <c r="O25" s="312"/>
      <c r="P25" s="39"/>
      <c r="Q25" s="39"/>
      <c r="R25" s="39"/>
      <c r="S25" s="39"/>
      <c r="T25" s="39"/>
      <c r="U25" s="39"/>
      <c r="V25" s="39"/>
      <c r="W25" s="312" t="s">
        <v>44</v>
      </c>
      <c r="X25" s="312"/>
      <c r="Y25" s="312"/>
      <c r="Z25" s="312"/>
      <c r="AA25" s="312"/>
      <c r="AB25" s="312"/>
      <c r="AC25" s="312"/>
      <c r="AD25" s="312"/>
      <c r="AE25" s="312"/>
      <c r="AF25" s="39"/>
      <c r="AG25" s="39"/>
      <c r="AH25" s="39"/>
      <c r="AI25" s="39"/>
      <c r="AJ25" s="39"/>
      <c r="AK25" s="312" t="s">
        <v>45</v>
      </c>
      <c r="AL25" s="312"/>
      <c r="AM25" s="312"/>
      <c r="AN25" s="312"/>
      <c r="AO25" s="312"/>
      <c r="AP25" s="39"/>
      <c r="AQ25" s="42"/>
      <c r="BE25" s="316"/>
    </row>
    <row r="26" spans="2:71" s="2" customFormat="1" ht="14.4" customHeight="1">
      <c r="B26" s="44"/>
      <c r="C26" s="45"/>
      <c r="D26" s="46" t="s">
        <v>46</v>
      </c>
      <c r="E26" s="45"/>
      <c r="F26" s="46" t="s">
        <v>47</v>
      </c>
      <c r="G26" s="45"/>
      <c r="H26" s="45"/>
      <c r="I26" s="45"/>
      <c r="J26" s="45"/>
      <c r="K26" s="45"/>
      <c r="L26" s="306">
        <v>0.21</v>
      </c>
      <c r="M26" s="298"/>
      <c r="N26" s="298"/>
      <c r="O26" s="298"/>
      <c r="P26" s="45"/>
      <c r="Q26" s="45"/>
      <c r="R26" s="45"/>
      <c r="S26" s="45"/>
      <c r="T26" s="45"/>
      <c r="U26" s="45"/>
      <c r="V26" s="45"/>
      <c r="W26" s="297">
        <f>ROUND(AZ51,2)</f>
        <v>0</v>
      </c>
      <c r="X26" s="298"/>
      <c r="Y26" s="298"/>
      <c r="Z26" s="298"/>
      <c r="AA26" s="298"/>
      <c r="AB26" s="298"/>
      <c r="AC26" s="298"/>
      <c r="AD26" s="298"/>
      <c r="AE26" s="298"/>
      <c r="AF26" s="45"/>
      <c r="AG26" s="45"/>
      <c r="AH26" s="45"/>
      <c r="AI26" s="45"/>
      <c r="AJ26" s="45"/>
      <c r="AK26" s="297">
        <f>ROUND(AV51,2)</f>
        <v>0</v>
      </c>
      <c r="AL26" s="298"/>
      <c r="AM26" s="298"/>
      <c r="AN26" s="298"/>
      <c r="AO26" s="298"/>
      <c r="AP26" s="45"/>
      <c r="AQ26" s="47"/>
      <c r="BE26" s="316"/>
    </row>
    <row r="27" spans="2:71" s="2" customFormat="1" ht="14.4" customHeight="1">
      <c r="B27" s="44"/>
      <c r="C27" s="45"/>
      <c r="D27" s="45"/>
      <c r="E27" s="45"/>
      <c r="F27" s="46" t="s">
        <v>48</v>
      </c>
      <c r="G27" s="45"/>
      <c r="H27" s="45"/>
      <c r="I27" s="45"/>
      <c r="J27" s="45"/>
      <c r="K27" s="45"/>
      <c r="L27" s="306">
        <v>0.15</v>
      </c>
      <c r="M27" s="298"/>
      <c r="N27" s="298"/>
      <c r="O27" s="298"/>
      <c r="P27" s="45"/>
      <c r="Q27" s="45"/>
      <c r="R27" s="45"/>
      <c r="S27" s="45"/>
      <c r="T27" s="45"/>
      <c r="U27" s="45"/>
      <c r="V27" s="45"/>
      <c r="W27" s="297">
        <f>ROUND(BA51,2)</f>
        <v>0</v>
      </c>
      <c r="X27" s="298"/>
      <c r="Y27" s="298"/>
      <c r="Z27" s="298"/>
      <c r="AA27" s="298"/>
      <c r="AB27" s="298"/>
      <c r="AC27" s="298"/>
      <c r="AD27" s="298"/>
      <c r="AE27" s="298"/>
      <c r="AF27" s="45"/>
      <c r="AG27" s="45"/>
      <c r="AH27" s="45"/>
      <c r="AI27" s="45"/>
      <c r="AJ27" s="45"/>
      <c r="AK27" s="297">
        <f>ROUND(AW51,2)</f>
        <v>0</v>
      </c>
      <c r="AL27" s="298"/>
      <c r="AM27" s="298"/>
      <c r="AN27" s="298"/>
      <c r="AO27" s="298"/>
      <c r="AP27" s="45"/>
      <c r="AQ27" s="47"/>
      <c r="BE27" s="316"/>
    </row>
    <row r="28" spans="2:71" s="2" customFormat="1" ht="14.4" hidden="1" customHeight="1">
      <c r="B28" s="44"/>
      <c r="C28" s="45"/>
      <c r="D28" s="45"/>
      <c r="E28" s="45"/>
      <c r="F28" s="46" t="s">
        <v>49</v>
      </c>
      <c r="G28" s="45"/>
      <c r="H28" s="45"/>
      <c r="I28" s="45"/>
      <c r="J28" s="45"/>
      <c r="K28" s="45"/>
      <c r="L28" s="306">
        <v>0.21</v>
      </c>
      <c r="M28" s="298"/>
      <c r="N28" s="298"/>
      <c r="O28" s="298"/>
      <c r="P28" s="45"/>
      <c r="Q28" s="45"/>
      <c r="R28" s="45"/>
      <c r="S28" s="45"/>
      <c r="T28" s="45"/>
      <c r="U28" s="45"/>
      <c r="V28" s="45"/>
      <c r="W28" s="297">
        <f>ROUND(BB51,2)</f>
        <v>0</v>
      </c>
      <c r="X28" s="298"/>
      <c r="Y28" s="298"/>
      <c r="Z28" s="298"/>
      <c r="AA28" s="298"/>
      <c r="AB28" s="298"/>
      <c r="AC28" s="298"/>
      <c r="AD28" s="298"/>
      <c r="AE28" s="298"/>
      <c r="AF28" s="45"/>
      <c r="AG28" s="45"/>
      <c r="AH28" s="45"/>
      <c r="AI28" s="45"/>
      <c r="AJ28" s="45"/>
      <c r="AK28" s="297">
        <v>0</v>
      </c>
      <c r="AL28" s="298"/>
      <c r="AM28" s="298"/>
      <c r="AN28" s="298"/>
      <c r="AO28" s="298"/>
      <c r="AP28" s="45"/>
      <c r="AQ28" s="47"/>
      <c r="BE28" s="316"/>
    </row>
    <row r="29" spans="2:71" s="2" customFormat="1" ht="14.4" hidden="1" customHeight="1">
      <c r="B29" s="44"/>
      <c r="C29" s="45"/>
      <c r="D29" s="45"/>
      <c r="E29" s="45"/>
      <c r="F29" s="46" t="s">
        <v>50</v>
      </c>
      <c r="G29" s="45"/>
      <c r="H29" s="45"/>
      <c r="I29" s="45"/>
      <c r="J29" s="45"/>
      <c r="K29" s="45"/>
      <c r="L29" s="306">
        <v>0.15</v>
      </c>
      <c r="M29" s="298"/>
      <c r="N29" s="298"/>
      <c r="O29" s="298"/>
      <c r="P29" s="45"/>
      <c r="Q29" s="45"/>
      <c r="R29" s="45"/>
      <c r="S29" s="45"/>
      <c r="T29" s="45"/>
      <c r="U29" s="45"/>
      <c r="V29" s="45"/>
      <c r="W29" s="297">
        <f>ROUND(BC51,2)</f>
        <v>0</v>
      </c>
      <c r="X29" s="298"/>
      <c r="Y29" s="298"/>
      <c r="Z29" s="298"/>
      <c r="AA29" s="298"/>
      <c r="AB29" s="298"/>
      <c r="AC29" s="298"/>
      <c r="AD29" s="298"/>
      <c r="AE29" s="298"/>
      <c r="AF29" s="45"/>
      <c r="AG29" s="45"/>
      <c r="AH29" s="45"/>
      <c r="AI29" s="45"/>
      <c r="AJ29" s="45"/>
      <c r="AK29" s="297">
        <v>0</v>
      </c>
      <c r="AL29" s="298"/>
      <c r="AM29" s="298"/>
      <c r="AN29" s="298"/>
      <c r="AO29" s="298"/>
      <c r="AP29" s="45"/>
      <c r="AQ29" s="47"/>
      <c r="BE29" s="316"/>
    </row>
    <row r="30" spans="2:71" s="2" customFormat="1" ht="14.4" hidden="1" customHeight="1">
      <c r="B30" s="44"/>
      <c r="C30" s="45"/>
      <c r="D30" s="45"/>
      <c r="E30" s="45"/>
      <c r="F30" s="46" t="s">
        <v>51</v>
      </c>
      <c r="G30" s="45"/>
      <c r="H30" s="45"/>
      <c r="I30" s="45"/>
      <c r="J30" s="45"/>
      <c r="K30" s="45"/>
      <c r="L30" s="306">
        <v>0</v>
      </c>
      <c r="M30" s="298"/>
      <c r="N30" s="298"/>
      <c r="O30" s="298"/>
      <c r="P30" s="45"/>
      <c r="Q30" s="45"/>
      <c r="R30" s="45"/>
      <c r="S30" s="45"/>
      <c r="T30" s="45"/>
      <c r="U30" s="45"/>
      <c r="V30" s="45"/>
      <c r="W30" s="297">
        <f>ROUND(BD51,2)</f>
        <v>0</v>
      </c>
      <c r="X30" s="298"/>
      <c r="Y30" s="298"/>
      <c r="Z30" s="298"/>
      <c r="AA30" s="298"/>
      <c r="AB30" s="298"/>
      <c r="AC30" s="298"/>
      <c r="AD30" s="298"/>
      <c r="AE30" s="298"/>
      <c r="AF30" s="45"/>
      <c r="AG30" s="45"/>
      <c r="AH30" s="45"/>
      <c r="AI30" s="45"/>
      <c r="AJ30" s="45"/>
      <c r="AK30" s="297">
        <v>0</v>
      </c>
      <c r="AL30" s="298"/>
      <c r="AM30" s="298"/>
      <c r="AN30" s="298"/>
      <c r="AO30" s="298"/>
      <c r="AP30" s="45"/>
      <c r="AQ30" s="47"/>
      <c r="BE30" s="316"/>
    </row>
    <row r="31" spans="2:71" s="1" customFormat="1" ht="6.9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16"/>
    </row>
    <row r="32" spans="2:71" s="1" customFormat="1" ht="25.95" customHeight="1">
      <c r="B32" s="38"/>
      <c r="C32" s="48"/>
      <c r="D32" s="49" t="s">
        <v>52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53</v>
      </c>
      <c r="U32" s="50"/>
      <c r="V32" s="50"/>
      <c r="W32" s="50"/>
      <c r="X32" s="317" t="s">
        <v>54</v>
      </c>
      <c r="Y32" s="318"/>
      <c r="Z32" s="318"/>
      <c r="AA32" s="318"/>
      <c r="AB32" s="318"/>
      <c r="AC32" s="50"/>
      <c r="AD32" s="50"/>
      <c r="AE32" s="50"/>
      <c r="AF32" s="50"/>
      <c r="AG32" s="50"/>
      <c r="AH32" s="50"/>
      <c r="AI32" s="50"/>
      <c r="AJ32" s="50"/>
      <c r="AK32" s="319">
        <f>SUM(AK23:AK30)</f>
        <v>0</v>
      </c>
      <c r="AL32" s="318"/>
      <c r="AM32" s="318"/>
      <c r="AN32" s="318"/>
      <c r="AO32" s="320"/>
      <c r="AP32" s="48"/>
      <c r="AQ32" s="52"/>
      <c r="BE32" s="316"/>
    </row>
    <row r="33" spans="2:56" s="1" customFormat="1" ht="6.9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38"/>
    </row>
    <row r="39" spans="2:56" s="1" customFormat="1" ht="36.9" customHeight="1">
      <c r="B39" s="38"/>
      <c r="C39" s="58" t="s">
        <v>55</v>
      </c>
      <c r="AR39" s="38"/>
    </row>
    <row r="40" spans="2:56" s="1" customFormat="1" ht="6.9" customHeight="1">
      <c r="B40" s="38"/>
      <c r="AR40" s="38"/>
    </row>
    <row r="41" spans="2:56" s="3" customFormat="1" ht="14.4" customHeight="1">
      <c r="B41" s="59"/>
      <c r="C41" s="60" t="s">
        <v>16</v>
      </c>
      <c r="L41" s="3" t="str">
        <f>K5</f>
        <v>PAT</v>
      </c>
      <c r="AR41" s="59"/>
    </row>
    <row r="42" spans="2:56" s="4" customFormat="1" ht="36.9" customHeight="1">
      <c r="B42" s="61"/>
      <c r="C42" s="62" t="s">
        <v>19</v>
      </c>
      <c r="L42" s="300" t="str">
        <f>K6</f>
        <v>Polní cesta HPC49 Choťovice se záchytným příkopem a doprovodnou zelení</v>
      </c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/>
      <c r="AN42" s="301"/>
      <c r="AO42" s="301"/>
      <c r="AR42" s="61"/>
    </row>
    <row r="43" spans="2:56" s="1" customFormat="1" ht="6.9" customHeight="1">
      <c r="B43" s="38"/>
      <c r="AR43" s="38"/>
    </row>
    <row r="44" spans="2:56" s="1" customFormat="1" ht="13.2">
      <c r="B44" s="38"/>
      <c r="C44" s="60" t="s">
        <v>25</v>
      </c>
      <c r="L44" s="63" t="str">
        <f>IF(K8="","",K8)</f>
        <v xml:space="preserve"> </v>
      </c>
      <c r="AI44" s="60" t="s">
        <v>27</v>
      </c>
      <c r="AM44" s="302" t="str">
        <f>IF(AN8= "","",AN8)</f>
        <v>18. 11. 2015</v>
      </c>
      <c r="AN44" s="302"/>
      <c r="AR44" s="38"/>
    </row>
    <row r="45" spans="2:56" s="1" customFormat="1" ht="6.9" customHeight="1">
      <c r="B45" s="38"/>
      <c r="AR45" s="38"/>
    </row>
    <row r="46" spans="2:56" s="1" customFormat="1" ht="13.2">
      <c r="B46" s="38"/>
      <c r="C46" s="60" t="s">
        <v>31</v>
      </c>
      <c r="L46" s="3" t="str">
        <f>IF(E11= "","",E11)</f>
        <v>ČR-SPÚ, Pobočka Nymburk</v>
      </c>
      <c r="AI46" s="60" t="s">
        <v>37</v>
      </c>
      <c r="AM46" s="296" t="str">
        <f>IF(E17="","",E17)</f>
        <v>Agroprojekce Litomyšl, s.r.o.</v>
      </c>
      <c r="AN46" s="296"/>
      <c r="AO46" s="296"/>
      <c r="AP46" s="296"/>
      <c r="AR46" s="38"/>
      <c r="AS46" s="289" t="s">
        <v>56</v>
      </c>
      <c r="AT46" s="290"/>
      <c r="AU46" s="65"/>
      <c r="AV46" s="65"/>
      <c r="AW46" s="65"/>
      <c r="AX46" s="65"/>
      <c r="AY46" s="65"/>
      <c r="AZ46" s="65"/>
      <c r="BA46" s="65"/>
      <c r="BB46" s="65"/>
      <c r="BC46" s="65"/>
      <c r="BD46" s="66"/>
    </row>
    <row r="47" spans="2:56" s="1" customFormat="1" ht="13.2">
      <c r="B47" s="38"/>
      <c r="C47" s="60" t="s">
        <v>35</v>
      </c>
      <c r="L47" s="3" t="str">
        <f>IF(E14= "Vyplň údaj","",E14)</f>
        <v/>
      </c>
      <c r="AR47" s="38"/>
      <c r="AS47" s="291"/>
      <c r="AT47" s="292"/>
      <c r="AU47" s="39"/>
      <c r="AV47" s="39"/>
      <c r="AW47" s="39"/>
      <c r="AX47" s="39"/>
      <c r="AY47" s="39"/>
      <c r="AZ47" s="39"/>
      <c r="BA47" s="39"/>
      <c r="BB47" s="39"/>
      <c r="BC47" s="39"/>
      <c r="BD47" s="67"/>
    </row>
    <row r="48" spans="2:56" s="1" customFormat="1" ht="10.8" customHeight="1">
      <c r="B48" s="38"/>
      <c r="AR48" s="38"/>
      <c r="AS48" s="291"/>
      <c r="AT48" s="292"/>
      <c r="AU48" s="39"/>
      <c r="AV48" s="39"/>
      <c r="AW48" s="39"/>
      <c r="AX48" s="39"/>
      <c r="AY48" s="39"/>
      <c r="AZ48" s="39"/>
      <c r="BA48" s="39"/>
      <c r="BB48" s="39"/>
      <c r="BC48" s="39"/>
      <c r="BD48" s="67"/>
    </row>
    <row r="49" spans="1:91" s="1" customFormat="1" ht="29.25" customHeight="1">
      <c r="B49" s="38"/>
      <c r="C49" s="299" t="s">
        <v>57</v>
      </c>
      <c r="D49" s="294"/>
      <c r="E49" s="294"/>
      <c r="F49" s="294"/>
      <c r="G49" s="294"/>
      <c r="H49" s="68"/>
      <c r="I49" s="293" t="s">
        <v>58</v>
      </c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303" t="s">
        <v>59</v>
      </c>
      <c r="AH49" s="294"/>
      <c r="AI49" s="294"/>
      <c r="AJ49" s="294"/>
      <c r="AK49" s="294"/>
      <c r="AL49" s="294"/>
      <c r="AM49" s="294"/>
      <c r="AN49" s="293" t="s">
        <v>60</v>
      </c>
      <c r="AO49" s="294"/>
      <c r="AP49" s="294"/>
      <c r="AQ49" s="69" t="s">
        <v>61</v>
      </c>
      <c r="AR49" s="38"/>
      <c r="AS49" s="70" t="s">
        <v>62</v>
      </c>
      <c r="AT49" s="71" t="s">
        <v>63</v>
      </c>
      <c r="AU49" s="71" t="s">
        <v>64</v>
      </c>
      <c r="AV49" s="71" t="s">
        <v>65</v>
      </c>
      <c r="AW49" s="71" t="s">
        <v>66</v>
      </c>
      <c r="AX49" s="71" t="s">
        <v>67</v>
      </c>
      <c r="AY49" s="71" t="s">
        <v>68</v>
      </c>
      <c r="AZ49" s="71" t="s">
        <v>69</v>
      </c>
      <c r="BA49" s="71" t="s">
        <v>70</v>
      </c>
      <c r="BB49" s="71" t="s">
        <v>71</v>
      </c>
      <c r="BC49" s="71" t="s">
        <v>72</v>
      </c>
      <c r="BD49" s="72" t="s">
        <v>73</v>
      </c>
    </row>
    <row r="50" spans="1:91" s="1" customFormat="1" ht="10.8" customHeight="1">
      <c r="B50" s="38"/>
      <c r="AR50" s="38"/>
      <c r="AS50" s="73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6"/>
    </row>
    <row r="51" spans="1:91" s="4" customFormat="1" ht="32.4" customHeight="1">
      <c r="B51" s="61"/>
      <c r="C51" s="74" t="s">
        <v>74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304">
        <f>ROUND(SUM(AG52:AG56),2)</f>
        <v>0</v>
      </c>
      <c r="AH51" s="304"/>
      <c r="AI51" s="304"/>
      <c r="AJ51" s="304"/>
      <c r="AK51" s="304"/>
      <c r="AL51" s="304"/>
      <c r="AM51" s="304"/>
      <c r="AN51" s="305">
        <f t="shared" ref="AN51:AN56" si="0">SUM(AG51,AT51)</f>
        <v>0</v>
      </c>
      <c r="AO51" s="305"/>
      <c r="AP51" s="305"/>
      <c r="AQ51" s="76" t="s">
        <v>5</v>
      </c>
      <c r="AR51" s="61"/>
      <c r="AS51" s="77">
        <f>ROUND(SUM(AS52:AS56),2)</f>
        <v>0</v>
      </c>
      <c r="AT51" s="78">
        <f t="shared" ref="AT51:AT56" si="1">ROUND(SUM(AV51:AW51),2)</f>
        <v>0</v>
      </c>
      <c r="AU51" s="79">
        <f>ROUND(SUM(AU52:AU56),5)</f>
        <v>0</v>
      </c>
      <c r="AV51" s="78">
        <f>ROUND(AZ51*L26,2)</f>
        <v>0</v>
      </c>
      <c r="AW51" s="78">
        <f>ROUND(BA51*L27,2)</f>
        <v>0</v>
      </c>
      <c r="AX51" s="78">
        <f>ROUND(BB51*L26,2)</f>
        <v>0</v>
      </c>
      <c r="AY51" s="78">
        <f>ROUND(BC51*L27,2)</f>
        <v>0</v>
      </c>
      <c r="AZ51" s="78">
        <f>ROUND(SUM(AZ52:AZ56),2)</f>
        <v>0</v>
      </c>
      <c r="BA51" s="78">
        <f>ROUND(SUM(BA52:BA56),2)</f>
        <v>0</v>
      </c>
      <c r="BB51" s="78">
        <f>ROUND(SUM(BB52:BB56),2)</f>
        <v>0</v>
      </c>
      <c r="BC51" s="78">
        <f>ROUND(SUM(BC52:BC56),2)</f>
        <v>0</v>
      </c>
      <c r="BD51" s="80">
        <f>ROUND(SUM(BD52:BD56),2)</f>
        <v>0</v>
      </c>
      <c r="BS51" s="62" t="s">
        <v>75</v>
      </c>
      <c r="BT51" s="62" t="s">
        <v>76</v>
      </c>
      <c r="BU51" s="81" t="s">
        <v>77</v>
      </c>
      <c r="BV51" s="62" t="s">
        <v>78</v>
      </c>
      <c r="BW51" s="62" t="s">
        <v>7</v>
      </c>
      <c r="BX51" s="62" t="s">
        <v>79</v>
      </c>
      <c r="CL51" s="62" t="s">
        <v>5</v>
      </c>
    </row>
    <row r="52" spans="1:91" s="5" customFormat="1" ht="14.4" customHeight="1">
      <c r="A52" s="82" t="s">
        <v>80</v>
      </c>
      <c r="B52" s="83"/>
      <c r="C52" s="84"/>
      <c r="D52" s="295" t="s">
        <v>81</v>
      </c>
      <c r="E52" s="295"/>
      <c r="F52" s="295"/>
      <c r="G52" s="295"/>
      <c r="H52" s="295"/>
      <c r="I52" s="85"/>
      <c r="J52" s="295" t="s">
        <v>82</v>
      </c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313">
        <f>'SO-101 - HPC49'!J27</f>
        <v>0</v>
      </c>
      <c r="AH52" s="314"/>
      <c r="AI52" s="314"/>
      <c r="AJ52" s="314"/>
      <c r="AK52" s="314"/>
      <c r="AL52" s="314"/>
      <c r="AM52" s="314"/>
      <c r="AN52" s="313">
        <f t="shared" si="0"/>
        <v>0</v>
      </c>
      <c r="AO52" s="314"/>
      <c r="AP52" s="314"/>
      <c r="AQ52" s="86" t="s">
        <v>83</v>
      </c>
      <c r="AR52" s="83"/>
      <c r="AS52" s="87">
        <v>0</v>
      </c>
      <c r="AT52" s="88">
        <f t="shared" si="1"/>
        <v>0</v>
      </c>
      <c r="AU52" s="89">
        <f>'SO-101 - HPC49'!P86</f>
        <v>0</v>
      </c>
      <c r="AV52" s="88">
        <f>'SO-101 - HPC49'!J30</f>
        <v>0</v>
      </c>
      <c r="AW52" s="88">
        <f>'SO-101 - HPC49'!J31</f>
        <v>0</v>
      </c>
      <c r="AX52" s="88">
        <f>'SO-101 - HPC49'!J32</f>
        <v>0</v>
      </c>
      <c r="AY52" s="88">
        <f>'SO-101 - HPC49'!J33</f>
        <v>0</v>
      </c>
      <c r="AZ52" s="88">
        <f>'SO-101 - HPC49'!F30</f>
        <v>0</v>
      </c>
      <c r="BA52" s="88">
        <f>'SO-101 - HPC49'!F31</f>
        <v>0</v>
      </c>
      <c r="BB52" s="88">
        <f>'SO-101 - HPC49'!F32</f>
        <v>0</v>
      </c>
      <c r="BC52" s="88">
        <f>'SO-101 - HPC49'!F33</f>
        <v>0</v>
      </c>
      <c r="BD52" s="90">
        <f>'SO-101 - HPC49'!F34</f>
        <v>0</v>
      </c>
      <c r="BT52" s="91" t="s">
        <v>24</v>
      </c>
      <c r="BV52" s="91" t="s">
        <v>78</v>
      </c>
      <c r="BW52" s="91" t="s">
        <v>84</v>
      </c>
      <c r="BX52" s="91" t="s">
        <v>7</v>
      </c>
      <c r="CL52" s="91" t="s">
        <v>85</v>
      </c>
      <c r="CM52" s="91" t="s">
        <v>86</v>
      </c>
    </row>
    <row r="53" spans="1:91" s="5" customFormat="1" ht="14.4" customHeight="1">
      <c r="A53" s="82" t="s">
        <v>80</v>
      </c>
      <c r="B53" s="83"/>
      <c r="C53" s="84"/>
      <c r="D53" s="295" t="s">
        <v>87</v>
      </c>
      <c r="E53" s="295"/>
      <c r="F53" s="295"/>
      <c r="G53" s="295"/>
      <c r="H53" s="295"/>
      <c r="I53" s="85"/>
      <c r="J53" s="295" t="s">
        <v>88</v>
      </c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313">
        <f>'SO-301 - Záchytný příkop'!J27</f>
        <v>0</v>
      </c>
      <c r="AH53" s="314"/>
      <c r="AI53" s="314"/>
      <c r="AJ53" s="314"/>
      <c r="AK53" s="314"/>
      <c r="AL53" s="314"/>
      <c r="AM53" s="314"/>
      <c r="AN53" s="313">
        <f t="shared" si="0"/>
        <v>0</v>
      </c>
      <c r="AO53" s="314"/>
      <c r="AP53" s="314"/>
      <c r="AQ53" s="86" t="s">
        <v>83</v>
      </c>
      <c r="AR53" s="83"/>
      <c r="AS53" s="87">
        <v>0</v>
      </c>
      <c r="AT53" s="88">
        <f t="shared" si="1"/>
        <v>0</v>
      </c>
      <c r="AU53" s="89">
        <f>'SO-301 - Záchytný příkop'!P85</f>
        <v>0</v>
      </c>
      <c r="AV53" s="88">
        <f>'SO-301 - Záchytný příkop'!J30</f>
        <v>0</v>
      </c>
      <c r="AW53" s="88">
        <f>'SO-301 - Záchytný příkop'!J31</f>
        <v>0</v>
      </c>
      <c r="AX53" s="88">
        <f>'SO-301 - Záchytný příkop'!J32</f>
        <v>0</v>
      </c>
      <c r="AY53" s="88">
        <f>'SO-301 - Záchytný příkop'!J33</f>
        <v>0</v>
      </c>
      <c r="AZ53" s="88">
        <f>'SO-301 - Záchytný příkop'!F30</f>
        <v>0</v>
      </c>
      <c r="BA53" s="88">
        <f>'SO-301 - Záchytný příkop'!F31</f>
        <v>0</v>
      </c>
      <c r="BB53" s="88">
        <f>'SO-301 - Záchytný příkop'!F32</f>
        <v>0</v>
      </c>
      <c r="BC53" s="88">
        <f>'SO-301 - Záchytný příkop'!F33</f>
        <v>0</v>
      </c>
      <c r="BD53" s="90">
        <f>'SO-301 - Záchytný příkop'!F34</f>
        <v>0</v>
      </c>
      <c r="BT53" s="91" t="s">
        <v>24</v>
      </c>
      <c r="BV53" s="91" t="s">
        <v>78</v>
      </c>
      <c r="BW53" s="91" t="s">
        <v>89</v>
      </c>
      <c r="BX53" s="91" t="s">
        <v>7</v>
      </c>
      <c r="CL53" s="91" t="s">
        <v>90</v>
      </c>
      <c r="CM53" s="91" t="s">
        <v>86</v>
      </c>
    </row>
    <row r="54" spans="1:91" s="5" customFormat="1" ht="14.4" customHeight="1">
      <c r="A54" s="82" t="s">
        <v>80</v>
      </c>
      <c r="B54" s="83"/>
      <c r="C54" s="84"/>
      <c r="D54" s="295" t="s">
        <v>91</v>
      </c>
      <c r="E54" s="295"/>
      <c r="F54" s="295"/>
      <c r="G54" s="295"/>
      <c r="H54" s="295"/>
      <c r="I54" s="85"/>
      <c r="J54" s="295" t="s">
        <v>92</v>
      </c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313">
        <f>'SO-302 - Podélný záchytný...'!J27</f>
        <v>0</v>
      </c>
      <c r="AH54" s="314"/>
      <c r="AI54" s="314"/>
      <c r="AJ54" s="314"/>
      <c r="AK54" s="314"/>
      <c r="AL54" s="314"/>
      <c r="AM54" s="314"/>
      <c r="AN54" s="313">
        <f t="shared" si="0"/>
        <v>0</v>
      </c>
      <c r="AO54" s="314"/>
      <c r="AP54" s="314"/>
      <c r="AQ54" s="86" t="s">
        <v>83</v>
      </c>
      <c r="AR54" s="83"/>
      <c r="AS54" s="87">
        <v>0</v>
      </c>
      <c r="AT54" s="88">
        <f t="shared" si="1"/>
        <v>0</v>
      </c>
      <c r="AU54" s="89">
        <f>'SO-302 - Podélný záchytný...'!P84</f>
        <v>0</v>
      </c>
      <c r="AV54" s="88">
        <f>'SO-302 - Podélný záchytný...'!J30</f>
        <v>0</v>
      </c>
      <c r="AW54" s="88">
        <f>'SO-302 - Podélný záchytný...'!J31</f>
        <v>0</v>
      </c>
      <c r="AX54" s="88">
        <f>'SO-302 - Podélný záchytný...'!J32</f>
        <v>0</v>
      </c>
      <c r="AY54" s="88">
        <f>'SO-302 - Podélný záchytný...'!J33</f>
        <v>0</v>
      </c>
      <c r="AZ54" s="88">
        <f>'SO-302 - Podélný záchytný...'!F30</f>
        <v>0</v>
      </c>
      <c r="BA54" s="88">
        <f>'SO-302 - Podélný záchytný...'!F31</f>
        <v>0</v>
      </c>
      <c r="BB54" s="88">
        <f>'SO-302 - Podélný záchytný...'!F32</f>
        <v>0</v>
      </c>
      <c r="BC54" s="88">
        <f>'SO-302 - Podélný záchytný...'!F33</f>
        <v>0</v>
      </c>
      <c r="BD54" s="90">
        <f>'SO-302 - Podélný záchytný...'!F34</f>
        <v>0</v>
      </c>
      <c r="BT54" s="91" t="s">
        <v>24</v>
      </c>
      <c r="BV54" s="91" t="s">
        <v>78</v>
      </c>
      <c r="BW54" s="91" t="s">
        <v>93</v>
      </c>
      <c r="BX54" s="91" t="s">
        <v>7</v>
      </c>
      <c r="CL54" s="91" t="s">
        <v>85</v>
      </c>
      <c r="CM54" s="91" t="s">
        <v>86</v>
      </c>
    </row>
    <row r="55" spans="1:91" s="5" customFormat="1" ht="14.4" customHeight="1">
      <c r="A55" s="82" t="s">
        <v>80</v>
      </c>
      <c r="B55" s="83"/>
      <c r="C55" s="84"/>
      <c r="D55" s="295" t="s">
        <v>94</v>
      </c>
      <c r="E55" s="295"/>
      <c r="F55" s="295"/>
      <c r="G55" s="295"/>
      <c r="H55" s="295"/>
      <c r="I55" s="85"/>
      <c r="J55" s="295" t="s">
        <v>95</v>
      </c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313">
        <f>'SO-901 - Ozelenění'!J27</f>
        <v>0</v>
      </c>
      <c r="AH55" s="314"/>
      <c r="AI55" s="314"/>
      <c r="AJ55" s="314"/>
      <c r="AK55" s="314"/>
      <c r="AL55" s="314"/>
      <c r="AM55" s="314"/>
      <c r="AN55" s="313">
        <f t="shared" si="0"/>
        <v>0</v>
      </c>
      <c r="AO55" s="314"/>
      <c r="AP55" s="314"/>
      <c r="AQ55" s="86" t="s">
        <v>83</v>
      </c>
      <c r="AR55" s="83"/>
      <c r="AS55" s="87">
        <v>0</v>
      </c>
      <c r="AT55" s="88">
        <f t="shared" si="1"/>
        <v>0</v>
      </c>
      <c r="AU55" s="89">
        <f>'SO-901 - Ozelenění'!P79</f>
        <v>0</v>
      </c>
      <c r="AV55" s="88">
        <f>'SO-901 - Ozelenění'!J30</f>
        <v>0</v>
      </c>
      <c r="AW55" s="88">
        <f>'SO-901 - Ozelenění'!J31</f>
        <v>0</v>
      </c>
      <c r="AX55" s="88">
        <f>'SO-901 - Ozelenění'!J32</f>
        <v>0</v>
      </c>
      <c r="AY55" s="88">
        <f>'SO-901 - Ozelenění'!J33</f>
        <v>0</v>
      </c>
      <c r="AZ55" s="88">
        <f>'SO-901 - Ozelenění'!F30</f>
        <v>0</v>
      </c>
      <c r="BA55" s="88">
        <f>'SO-901 - Ozelenění'!F31</f>
        <v>0</v>
      </c>
      <c r="BB55" s="88">
        <f>'SO-901 - Ozelenění'!F32</f>
        <v>0</v>
      </c>
      <c r="BC55" s="88">
        <f>'SO-901 - Ozelenění'!F33</f>
        <v>0</v>
      </c>
      <c r="BD55" s="90">
        <f>'SO-901 - Ozelenění'!F34</f>
        <v>0</v>
      </c>
      <c r="BT55" s="91" t="s">
        <v>24</v>
      </c>
      <c r="BV55" s="91" t="s">
        <v>78</v>
      </c>
      <c r="BW55" s="91" t="s">
        <v>96</v>
      </c>
      <c r="BX55" s="91" t="s">
        <v>7</v>
      </c>
      <c r="CL55" s="91" t="s">
        <v>97</v>
      </c>
      <c r="CM55" s="91" t="s">
        <v>86</v>
      </c>
    </row>
    <row r="56" spans="1:91" s="5" customFormat="1" ht="14.4" customHeight="1">
      <c r="A56" s="82" t="s">
        <v>80</v>
      </c>
      <c r="B56" s="83"/>
      <c r="C56" s="84"/>
      <c r="D56" s="295" t="s">
        <v>98</v>
      </c>
      <c r="E56" s="295"/>
      <c r="F56" s="295"/>
      <c r="G56" s="295"/>
      <c r="H56" s="295"/>
      <c r="I56" s="85"/>
      <c r="J56" s="295" t="s">
        <v>99</v>
      </c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313">
        <f>'VON - Vedlejší a ostatní ...'!J27</f>
        <v>0</v>
      </c>
      <c r="AH56" s="314"/>
      <c r="AI56" s="314"/>
      <c r="AJ56" s="314"/>
      <c r="AK56" s="314"/>
      <c r="AL56" s="314"/>
      <c r="AM56" s="314"/>
      <c r="AN56" s="313">
        <f t="shared" si="0"/>
        <v>0</v>
      </c>
      <c r="AO56" s="314"/>
      <c r="AP56" s="314"/>
      <c r="AQ56" s="86" t="s">
        <v>98</v>
      </c>
      <c r="AR56" s="83"/>
      <c r="AS56" s="92">
        <v>0</v>
      </c>
      <c r="AT56" s="93">
        <f t="shared" si="1"/>
        <v>0</v>
      </c>
      <c r="AU56" s="94">
        <f>'VON - Vedlejší a ostatní ...'!P79</f>
        <v>0</v>
      </c>
      <c r="AV56" s="93">
        <f>'VON - Vedlejší a ostatní ...'!J30</f>
        <v>0</v>
      </c>
      <c r="AW56" s="93">
        <f>'VON - Vedlejší a ostatní ...'!J31</f>
        <v>0</v>
      </c>
      <c r="AX56" s="93">
        <f>'VON - Vedlejší a ostatní ...'!J32</f>
        <v>0</v>
      </c>
      <c r="AY56" s="93">
        <f>'VON - Vedlejší a ostatní ...'!J33</f>
        <v>0</v>
      </c>
      <c r="AZ56" s="93">
        <f>'VON - Vedlejší a ostatní ...'!F30</f>
        <v>0</v>
      </c>
      <c r="BA56" s="93">
        <f>'VON - Vedlejší a ostatní ...'!F31</f>
        <v>0</v>
      </c>
      <c r="BB56" s="93">
        <f>'VON - Vedlejší a ostatní ...'!F32</f>
        <v>0</v>
      </c>
      <c r="BC56" s="93">
        <f>'VON - Vedlejší a ostatní ...'!F33</f>
        <v>0</v>
      </c>
      <c r="BD56" s="95">
        <f>'VON - Vedlejší a ostatní ...'!F34</f>
        <v>0</v>
      </c>
      <c r="BT56" s="91" t="s">
        <v>24</v>
      </c>
      <c r="BV56" s="91" t="s">
        <v>78</v>
      </c>
      <c r="BW56" s="91" t="s">
        <v>100</v>
      </c>
      <c r="BX56" s="91" t="s">
        <v>7</v>
      </c>
      <c r="CL56" s="91" t="s">
        <v>5</v>
      </c>
      <c r="CM56" s="91" t="s">
        <v>86</v>
      </c>
    </row>
    <row r="57" spans="1:91" s="1" customFormat="1" ht="30" customHeight="1">
      <c r="B57" s="38"/>
      <c r="AR57" s="38"/>
    </row>
    <row r="58" spans="1:91" s="1" customFormat="1" ht="6.9" customHeight="1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38"/>
    </row>
  </sheetData>
  <mergeCells count="57">
    <mergeCell ref="BE5:BE32"/>
    <mergeCell ref="W30:AE30"/>
    <mergeCell ref="X32:AB32"/>
    <mergeCell ref="AK32:AO32"/>
    <mergeCell ref="AR2:BE2"/>
    <mergeCell ref="K5:AO5"/>
    <mergeCell ref="W28:AE28"/>
    <mergeCell ref="AK28:AO28"/>
    <mergeCell ref="L30:O30"/>
    <mergeCell ref="AK30:AO30"/>
    <mergeCell ref="K6:AO6"/>
    <mergeCell ref="AN56:AP56"/>
    <mergeCell ref="AN53:AP53"/>
    <mergeCell ref="AN52:AP52"/>
    <mergeCell ref="AG52:AM52"/>
    <mergeCell ref="AG53:AM53"/>
    <mergeCell ref="AN54:AP54"/>
    <mergeCell ref="AG54:AM54"/>
    <mergeCell ref="AN55:AP55"/>
    <mergeCell ref="AG55:AM55"/>
    <mergeCell ref="AG56:AM56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W29:AE29"/>
    <mergeCell ref="AK29:AO29"/>
    <mergeCell ref="C49:G49"/>
    <mergeCell ref="L42:AO42"/>
    <mergeCell ref="AM44:AN44"/>
    <mergeCell ref="I49:AF49"/>
    <mergeCell ref="AG49:AM49"/>
    <mergeCell ref="AS46:AT48"/>
    <mergeCell ref="AN49:AP49"/>
    <mergeCell ref="D56:H56"/>
    <mergeCell ref="J56:AF56"/>
    <mergeCell ref="AM46:AP46"/>
    <mergeCell ref="D53:H53"/>
    <mergeCell ref="J53:AF53"/>
    <mergeCell ref="D54:H54"/>
    <mergeCell ref="J54:AF54"/>
    <mergeCell ref="D55:H55"/>
    <mergeCell ref="J55:AF55"/>
    <mergeCell ref="J52:AF52"/>
    <mergeCell ref="D52:H52"/>
    <mergeCell ref="AG51:AM51"/>
  </mergeCells>
  <hyperlinks>
    <hyperlink ref="K1:S1" location="C2" display="1) Rekapitulace stavby"/>
    <hyperlink ref="W1:AI1" location="C51" display="2) Rekapitulace objektů stavby a soupisů prací"/>
    <hyperlink ref="A52" location="'SO-101 - HPC49'!C2" display="/"/>
    <hyperlink ref="A53" location="'SO-301 - Záchytný příkop'!C2" display="/"/>
    <hyperlink ref="A54" location="'SO-302 - Podélný záchytný...'!C2" display="/"/>
    <hyperlink ref="A55" location="'SO-901 - Ozelenění'!C2" display="/"/>
    <hyperlink ref="A56" location="'VON - Vedlejší a ostatní 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0"/>
  <sheetViews>
    <sheetView showGridLines="0" workbookViewId="0">
      <pane ySplit="1" topLeftCell="A80" activePane="bottomLeft" state="frozen"/>
      <selection pane="bottomLeft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96" customWidth="1"/>
    <col min="10" max="10" width="20.140625" customWidth="1"/>
    <col min="11" max="11" width="15.425781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18"/>
      <c r="B1" s="97"/>
      <c r="C1" s="97"/>
      <c r="D1" s="98" t="s">
        <v>1</v>
      </c>
      <c r="E1" s="97"/>
      <c r="F1" s="99" t="s">
        <v>101</v>
      </c>
      <c r="G1" s="330" t="s">
        <v>102</v>
      </c>
      <c r="H1" s="330"/>
      <c r="I1" s="100"/>
      <c r="J1" s="99" t="s">
        <v>103</v>
      </c>
      <c r="K1" s="98" t="s">
        <v>104</v>
      </c>
      <c r="L1" s="99" t="s">
        <v>105</v>
      </c>
      <c r="M1" s="99"/>
      <c r="N1" s="99"/>
      <c r="O1" s="99"/>
      <c r="P1" s="99"/>
      <c r="Q1" s="99"/>
      <c r="R1" s="99"/>
      <c r="S1" s="99"/>
      <c r="T1" s="99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1" t="s">
        <v>84</v>
      </c>
    </row>
    <row r="3" spans="1:70" ht="6.9" customHeight="1">
      <c r="B3" s="22"/>
      <c r="C3" s="23"/>
      <c r="D3" s="23"/>
      <c r="E3" s="23"/>
      <c r="F3" s="23"/>
      <c r="G3" s="23"/>
      <c r="H3" s="23"/>
      <c r="I3" s="101"/>
      <c r="J3" s="23"/>
      <c r="K3" s="24"/>
      <c r="AT3" s="21" t="s">
        <v>86</v>
      </c>
    </row>
    <row r="4" spans="1:70" ht="36.9" customHeight="1">
      <c r="B4" s="25"/>
      <c r="C4" s="26"/>
      <c r="D4" s="27" t="s">
        <v>106</v>
      </c>
      <c r="E4" s="26"/>
      <c r="F4" s="26"/>
      <c r="G4" s="26"/>
      <c r="H4" s="26"/>
      <c r="I4" s="102"/>
      <c r="J4" s="26"/>
      <c r="K4" s="28"/>
      <c r="M4" s="29" t="s">
        <v>13</v>
      </c>
      <c r="AT4" s="21" t="s">
        <v>6</v>
      </c>
    </row>
    <row r="5" spans="1:70" ht="6.9" customHeight="1">
      <c r="B5" s="25"/>
      <c r="C5" s="26"/>
      <c r="D5" s="26"/>
      <c r="E5" s="26"/>
      <c r="F5" s="26"/>
      <c r="G5" s="26"/>
      <c r="H5" s="26"/>
      <c r="I5" s="102"/>
      <c r="J5" s="26"/>
      <c r="K5" s="28"/>
    </row>
    <row r="6" spans="1:70" ht="13.2">
      <c r="B6" s="25"/>
      <c r="C6" s="26"/>
      <c r="D6" s="34" t="s">
        <v>19</v>
      </c>
      <c r="E6" s="26"/>
      <c r="F6" s="26"/>
      <c r="G6" s="26"/>
      <c r="H6" s="26"/>
      <c r="I6" s="102"/>
      <c r="J6" s="26"/>
      <c r="K6" s="28"/>
    </row>
    <row r="7" spans="1:70" ht="14.4" customHeight="1">
      <c r="B7" s="25"/>
      <c r="C7" s="26"/>
      <c r="D7" s="26"/>
      <c r="E7" s="331" t="str">
        <f>'Rekapitulace stavby'!K6</f>
        <v>Polní cesta HPC49 Choťovice se záchytným příkopem a doprovodnou zelení</v>
      </c>
      <c r="F7" s="332"/>
      <c r="G7" s="332"/>
      <c r="H7" s="332"/>
      <c r="I7" s="102"/>
      <c r="J7" s="26"/>
      <c r="K7" s="28"/>
    </row>
    <row r="8" spans="1:70" s="1" customFormat="1" ht="13.2">
      <c r="B8" s="38"/>
      <c r="C8" s="39"/>
      <c r="D8" s="34" t="s">
        <v>107</v>
      </c>
      <c r="E8" s="39"/>
      <c r="F8" s="39"/>
      <c r="G8" s="39"/>
      <c r="H8" s="39"/>
      <c r="I8" s="103"/>
      <c r="J8" s="39"/>
      <c r="K8" s="42"/>
    </row>
    <row r="9" spans="1:70" s="1" customFormat="1" ht="36.9" customHeight="1">
      <c r="B9" s="38"/>
      <c r="C9" s="39"/>
      <c r="D9" s="39"/>
      <c r="E9" s="333" t="s">
        <v>108</v>
      </c>
      <c r="F9" s="334"/>
      <c r="G9" s="334"/>
      <c r="H9" s="334"/>
      <c r="I9" s="103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03"/>
      <c r="J10" s="39"/>
      <c r="K10" s="42"/>
    </row>
    <row r="11" spans="1:70" s="1" customFormat="1" ht="14.4" customHeight="1">
      <c r="B11" s="38"/>
      <c r="C11" s="39"/>
      <c r="D11" s="34" t="s">
        <v>22</v>
      </c>
      <c r="E11" s="39"/>
      <c r="F11" s="32" t="s">
        <v>85</v>
      </c>
      <c r="G11" s="39"/>
      <c r="H11" s="39"/>
      <c r="I11" s="104" t="s">
        <v>23</v>
      </c>
      <c r="J11" s="32" t="s">
        <v>5</v>
      </c>
      <c r="K11" s="42"/>
    </row>
    <row r="12" spans="1:70" s="1" customFormat="1" ht="14.4" customHeight="1">
      <c r="B12" s="38"/>
      <c r="C12" s="39"/>
      <c r="D12" s="34" t="s">
        <v>25</v>
      </c>
      <c r="E12" s="39"/>
      <c r="F12" s="32" t="s">
        <v>26</v>
      </c>
      <c r="G12" s="39"/>
      <c r="H12" s="39"/>
      <c r="I12" s="104" t="s">
        <v>27</v>
      </c>
      <c r="J12" s="105" t="str">
        <f>'Rekapitulace stavby'!AN8</f>
        <v>18. 11. 2015</v>
      </c>
      <c r="K12" s="42"/>
    </row>
    <row r="13" spans="1:70" s="1" customFormat="1" ht="10.8" customHeight="1">
      <c r="B13" s="38"/>
      <c r="C13" s="39"/>
      <c r="D13" s="39"/>
      <c r="E13" s="39"/>
      <c r="F13" s="39"/>
      <c r="G13" s="39"/>
      <c r="H13" s="39"/>
      <c r="I13" s="103"/>
      <c r="J13" s="39"/>
      <c r="K13" s="42"/>
    </row>
    <row r="14" spans="1:70" s="1" customFormat="1" ht="14.4" customHeight="1">
      <c r="B14" s="38"/>
      <c r="C14" s="39"/>
      <c r="D14" s="34" t="s">
        <v>31</v>
      </c>
      <c r="E14" s="39"/>
      <c r="F14" s="39"/>
      <c r="G14" s="39"/>
      <c r="H14" s="39"/>
      <c r="I14" s="104" t="s">
        <v>32</v>
      </c>
      <c r="J14" s="32" t="s">
        <v>5</v>
      </c>
      <c r="K14" s="42"/>
    </row>
    <row r="15" spans="1:70" s="1" customFormat="1" ht="18" customHeight="1">
      <c r="B15" s="38"/>
      <c r="C15" s="39"/>
      <c r="D15" s="39"/>
      <c r="E15" s="32" t="s">
        <v>33</v>
      </c>
      <c r="F15" s="39"/>
      <c r="G15" s="39"/>
      <c r="H15" s="39"/>
      <c r="I15" s="104" t="s">
        <v>34</v>
      </c>
      <c r="J15" s="32" t="s">
        <v>5</v>
      </c>
      <c r="K15" s="42"/>
    </row>
    <row r="16" spans="1:70" s="1" customFormat="1" ht="6.9" customHeight="1">
      <c r="B16" s="38"/>
      <c r="C16" s="39"/>
      <c r="D16" s="39"/>
      <c r="E16" s="39"/>
      <c r="F16" s="39"/>
      <c r="G16" s="39"/>
      <c r="H16" s="39"/>
      <c r="I16" s="103"/>
      <c r="J16" s="39"/>
      <c r="K16" s="42"/>
    </row>
    <row r="17" spans="2:11" s="1" customFormat="1" ht="14.4" customHeight="1">
      <c r="B17" s="38"/>
      <c r="C17" s="39"/>
      <c r="D17" s="34" t="s">
        <v>35</v>
      </c>
      <c r="E17" s="39"/>
      <c r="F17" s="39"/>
      <c r="G17" s="39"/>
      <c r="H17" s="39"/>
      <c r="I17" s="104" t="s">
        <v>32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04" t="s">
        <v>34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" customHeight="1">
      <c r="B19" s="38"/>
      <c r="C19" s="39"/>
      <c r="D19" s="39"/>
      <c r="E19" s="39"/>
      <c r="F19" s="39"/>
      <c r="G19" s="39"/>
      <c r="H19" s="39"/>
      <c r="I19" s="103"/>
      <c r="J19" s="39"/>
      <c r="K19" s="42"/>
    </row>
    <row r="20" spans="2:11" s="1" customFormat="1" ht="14.4" customHeight="1">
      <c r="B20" s="38"/>
      <c r="C20" s="39"/>
      <c r="D20" s="34" t="s">
        <v>37</v>
      </c>
      <c r="E20" s="39"/>
      <c r="F20" s="39"/>
      <c r="G20" s="39"/>
      <c r="H20" s="39"/>
      <c r="I20" s="104" t="s">
        <v>32</v>
      </c>
      <c r="J20" s="32" t="s">
        <v>5</v>
      </c>
      <c r="K20" s="42"/>
    </row>
    <row r="21" spans="2:11" s="1" customFormat="1" ht="18" customHeight="1">
      <c r="B21" s="38"/>
      <c r="C21" s="39"/>
      <c r="D21" s="39"/>
      <c r="E21" s="32" t="s">
        <v>38</v>
      </c>
      <c r="F21" s="39"/>
      <c r="G21" s="39"/>
      <c r="H21" s="39"/>
      <c r="I21" s="104" t="s">
        <v>34</v>
      </c>
      <c r="J21" s="32" t="s">
        <v>5</v>
      </c>
      <c r="K21" s="42"/>
    </row>
    <row r="22" spans="2:11" s="1" customFormat="1" ht="6.9" customHeight="1">
      <c r="B22" s="38"/>
      <c r="C22" s="39"/>
      <c r="D22" s="39"/>
      <c r="E22" s="39"/>
      <c r="F22" s="39"/>
      <c r="G22" s="39"/>
      <c r="H22" s="39"/>
      <c r="I22" s="103"/>
      <c r="J22" s="39"/>
      <c r="K22" s="42"/>
    </row>
    <row r="23" spans="2:11" s="1" customFormat="1" ht="14.4" customHeight="1">
      <c r="B23" s="38"/>
      <c r="C23" s="39"/>
      <c r="D23" s="34" t="s">
        <v>40</v>
      </c>
      <c r="E23" s="39"/>
      <c r="F23" s="39"/>
      <c r="G23" s="39"/>
      <c r="H23" s="39"/>
      <c r="I23" s="103"/>
      <c r="J23" s="39"/>
      <c r="K23" s="42"/>
    </row>
    <row r="24" spans="2:11" s="6" customFormat="1" ht="14.4" customHeight="1">
      <c r="B24" s="106"/>
      <c r="C24" s="107"/>
      <c r="D24" s="107"/>
      <c r="E24" s="309" t="s">
        <v>5</v>
      </c>
      <c r="F24" s="309"/>
      <c r="G24" s="309"/>
      <c r="H24" s="309"/>
      <c r="I24" s="108"/>
      <c r="J24" s="107"/>
      <c r="K24" s="109"/>
    </row>
    <row r="25" spans="2:11" s="1" customFormat="1" ht="6.9" customHeight="1">
      <c r="B25" s="38"/>
      <c r="C25" s="39"/>
      <c r="D25" s="39"/>
      <c r="E25" s="39"/>
      <c r="F25" s="39"/>
      <c r="G25" s="39"/>
      <c r="H25" s="39"/>
      <c r="I25" s="103"/>
      <c r="J25" s="39"/>
      <c r="K25" s="42"/>
    </row>
    <row r="26" spans="2:11" s="1" customFormat="1" ht="6.9" customHeight="1">
      <c r="B26" s="38"/>
      <c r="C26" s="39"/>
      <c r="D26" s="65"/>
      <c r="E26" s="65"/>
      <c r="F26" s="65"/>
      <c r="G26" s="65"/>
      <c r="H26" s="65"/>
      <c r="I26" s="110"/>
      <c r="J26" s="65"/>
      <c r="K26" s="111"/>
    </row>
    <row r="27" spans="2:11" s="1" customFormat="1" ht="25.35" customHeight="1">
      <c r="B27" s="38"/>
      <c r="C27" s="39"/>
      <c r="D27" s="112" t="s">
        <v>42</v>
      </c>
      <c r="E27" s="39"/>
      <c r="F27" s="39"/>
      <c r="G27" s="39"/>
      <c r="H27" s="39"/>
      <c r="I27" s="103"/>
      <c r="J27" s="113">
        <f>ROUND(J86,2)</f>
        <v>0</v>
      </c>
      <c r="K27" s="42"/>
    </row>
    <row r="28" spans="2:11" s="1" customFormat="1" ht="6.9" customHeight="1">
      <c r="B28" s="38"/>
      <c r="C28" s="39"/>
      <c r="D28" s="65"/>
      <c r="E28" s="65"/>
      <c r="F28" s="65"/>
      <c r="G28" s="65"/>
      <c r="H28" s="65"/>
      <c r="I28" s="110"/>
      <c r="J28" s="65"/>
      <c r="K28" s="111"/>
    </row>
    <row r="29" spans="2:11" s="1" customFormat="1" ht="14.4" customHeight="1">
      <c r="B29" s="38"/>
      <c r="C29" s="39"/>
      <c r="D29" s="39"/>
      <c r="E29" s="39"/>
      <c r="F29" s="43" t="s">
        <v>44</v>
      </c>
      <c r="G29" s="39"/>
      <c r="H29" s="39"/>
      <c r="I29" s="114" t="s">
        <v>43</v>
      </c>
      <c r="J29" s="43" t="s">
        <v>45</v>
      </c>
      <c r="K29" s="42"/>
    </row>
    <row r="30" spans="2:11" s="1" customFormat="1" ht="14.4" customHeight="1">
      <c r="B30" s="38"/>
      <c r="C30" s="39"/>
      <c r="D30" s="46" t="s">
        <v>46</v>
      </c>
      <c r="E30" s="46" t="s">
        <v>47</v>
      </c>
      <c r="F30" s="115">
        <f>ROUND(SUM(BE86:BE259), 2)</f>
        <v>0</v>
      </c>
      <c r="G30" s="39"/>
      <c r="H30" s="39"/>
      <c r="I30" s="116">
        <v>0.21</v>
      </c>
      <c r="J30" s="115">
        <f>ROUND(ROUND((SUM(BE86:BE259)), 2)*I30, 2)</f>
        <v>0</v>
      </c>
      <c r="K30" s="42"/>
    </row>
    <row r="31" spans="2:11" s="1" customFormat="1" ht="14.4" customHeight="1">
      <c r="B31" s="38"/>
      <c r="C31" s="39"/>
      <c r="D31" s="39"/>
      <c r="E31" s="46" t="s">
        <v>48</v>
      </c>
      <c r="F31" s="115">
        <f>ROUND(SUM(BF86:BF259), 2)</f>
        <v>0</v>
      </c>
      <c r="G31" s="39"/>
      <c r="H31" s="39"/>
      <c r="I31" s="116">
        <v>0.15</v>
      </c>
      <c r="J31" s="115">
        <f>ROUND(ROUND((SUM(BF86:BF259)), 2)*I31, 2)</f>
        <v>0</v>
      </c>
      <c r="K31" s="42"/>
    </row>
    <row r="32" spans="2:11" s="1" customFormat="1" ht="14.4" hidden="1" customHeight="1">
      <c r="B32" s="38"/>
      <c r="C32" s="39"/>
      <c r="D32" s="39"/>
      <c r="E32" s="46" t="s">
        <v>49</v>
      </c>
      <c r="F32" s="115">
        <f>ROUND(SUM(BG86:BG259), 2)</f>
        <v>0</v>
      </c>
      <c r="G32" s="39"/>
      <c r="H32" s="39"/>
      <c r="I32" s="116">
        <v>0.21</v>
      </c>
      <c r="J32" s="115">
        <v>0</v>
      </c>
      <c r="K32" s="42"/>
    </row>
    <row r="33" spans="2:11" s="1" customFormat="1" ht="14.4" hidden="1" customHeight="1">
      <c r="B33" s="38"/>
      <c r="C33" s="39"/>
      <c r="D33" s="39"/>
      <c r="E33" s="46" t="s">
        <v>50</v>
      </c>
      <c r="F33" s="115">
        <f>ROUND(SUM(BH86:BH259), 2)</f>
        <v>0</v>
      </c>
      <c r="G33" s="39"/>
      <c r="H33" s="39"/>
      <c r="I33" s="116">
        <v>0.15</v>
      </c>
      <c r="J33" s="115">
        <v>0</v>
      </c>
      <c r="K33" s="42"/>
    </row>
    <row r="34" spans="2:11" s="1" customFormat="1" ht="14.4" hidden="1" customHeight="1">
      <c r="B34" s="38"/>
      <c r="C34" s="39"/>
      <c r="D34" s="39"/>
      <c r="E34" s="46" t="s">
        <v>51</v>
      </c>
      <c r="F34" s="115">
        <f>ROUND(SUM(BI86:BI259), 2)</f>
        <v>0</v>
      </c>
      <c r="G34" s="39"/>
      <c r="H34" s="39"/>
      <c r="I34" s="116">
        <v>0</v>
      </c>
      <c r="J34" s="115">
        <v>0</v>
      </c>
      <c r="K34" s="42"/>
    </row>
    <row r="35" spans="2:11" s="1" customFormat="1" ht="6.9" customHeight="1">
      <c r="B35" s="38"/>
      <c r="C35" s="39"/>
      <c r="D35" s="39"/>
      <c r="E35" s="39"/>
      <c r="F35" s="39"/>
      <c r="G35" s="39"/>
      <c r="H35" s="39"/>
      <c r="I35" s="103"/>
      <c r="J35" s="39"/>
      <c r="K35" s="42"/>
    </row>
    <row r="36" spans="2:11" s="1" customFormat="1" ht="25.35" customHeight="1">
      <c r="B36" s="38"/>
      <c r="C36" s="117"/>
      <c r="D36" s="118" t="s">
        <v>52</v>
      </c>
      <c r="E36" s="68"/>
      <c r="F36" s="68"/>
      <c r="G36" s="119" t="s">
        <v>53</v>
      </c>
      <c r="H36" s="120" t="s">
        <v>54</v>
      </c>
      <c r="I36" s="121"/>
      <c r="J36" s="122">
        <f>SUM(J27:J34)</f>
        <v>0</v>
      </c>
      <c r="K36" s="123"/>
    </row>
    <row r="37" spans="2:11" s="1" customFormat="1" ht="14.4" customHeight="1">
      <c r="B37" s="53"/>
      <c r="C37" s="54"/>
      <c r="D37" s="54"/>
      <c r="E37" s="54"/>
      <c r="F37" s="54"/>
      <c r="G37" s="54"/>
      <c r="H37" s="54"/>
      <c r="I37" s="124"/>
      <c r="J37" s="54"/>
      <c r="K37" s="55"/>
    </row>
    <row r="41" spans="2:11" s="1" customFormat="1" ht="6.9" customHeight="1">
      <c r="B41" s="56"/>
      <c r="C41" s="57"/>
      <c r="D41" s="57"/>
      <c r="E41" s="57"/>
      <c r="F41" s="57"/>
      <c r="G41" s="57"/>
      <c r="H41" s="57"/>
      <c r="I41" s="125"/>
      <c r="J41" s="57"/>
      <c r="K41" s="126"/>
    </row>
    <row r="42" spans="2:11" s="1" customFormat="1" ht="36.9" customHeight="1">
      <c r="B42" s="38"/>
      <c r="C42" s="27" t="s">
        <v>109</v>
      </c>
      <c r="D42" s="39"/>
      <c r="E42" s="39"/>
      <c r="F42" s="39"/>
      <c r="G42" s="39"/>
      <c r="H42" s="39"/>
      <c r="I42" s="103"/>
      <c r="J42" s="39"/>
      <c r="K42" s="42"/>
    </row>
    <row r="43" spans="2:11" s="1" customFormat="1" ht="6.9" customHeight="1">
      <c r="B43" s="38"/>
      <c r="C43" s="39"/>
      <c r="D43" s="39"/>
      <c r="E43" s="39"/>
      <c r="F43" s="39"/>
      <c r="G43" s="39"/>
      <c r="H43" s="39"/>
      <c r="I43" s="103"/>
      <c r="J43" s="39"/>
      <c r="K43" s="42"/>
    </row>
    <row r="44" spans="2:11" s="1" customFormat="1" ht="14.4" customHeight="1">
      <c r="B44" s="38"/>
      <c r="C44" s="34" t="s">
        <v>19</v>
      </c>
      <c r="D44" s="39"/>
      <c r="E44" s="39"/>
      <c r="F44" s="39"/>
      <c r="G44" s="39"/>
      <c r="H44" s="39"/>
      <c r="I44" s="103"/>
      <c r="J44" s="39"/>
      <c r="K44" s="42"/>
    </row>
    <row r="45" spans="2:11" s="1" customFormat="1" ht="14.4" customHeight="1">
      <c r="B45" s="38"/>
      <c r="C45" s="39"/>
      <c r="D45" s="39"/>
      <c r="E45" s="331" t="str">
        <f>E7</f>
        <v>Polní cesta HPC49 Choťovice se záchytným příkopem a doprovodnou zelení</v>
      </c>
      <c r="F45" s="332"/>
      <c r="G45" s="332"/>
      <c r="H45" s="332"/>
      <c r="I45" s="103"/>
      <c r="J45" s="39"/>
      <c r="K45" s="42"/>
    </row>
    <row r="46" spans="2:11" s="1" customFormat="1" ht="14.4" customHeight="1">
      <c r="B46" s="38"/>
      <c r="C46" s="34" t="s">
        <v>107</v>
      </c>
      <c r="D46" s="39"/>
      <c r="E46" s="39"/>
      <c r="F46" s="39"/>
      <c r="G46" s="39"/>
      <c r="H46" s="39"/>
      <c r="I46" s="103"/>
      <c r="J46" s="39"/>
      <c r="K46" s="42"/>
    </row>
    <row r="47" spans="2:11" s="1" customFormat="1" ht="16.2" customHeight="1">
      <c r="B47" s="38"/>
      <c r="C47" s="39"/>
      <c r="D47" s="39"/>
      <c r="E47" s="333" t="str">
        <f>E9</f>
        <v>SO-101 - HPC49</v>
      </c>
      <c r="F47" s="334"/>
      <c r="G47" s="334"/>
      <c r="H47" s="334"/>
      <c r="I47" s="103"/>
      <c r="J47" s="39"/>
      <c r="K47" s="42"/>
    </row>
    <row r="48" spans="2:11" s="1" customFormat="1" ht="6.9" customHeight="1">
      <c r="B48" s="38"/>
      <c r="C48" s="39"/>
      <c r="D48" s="39"/>
      <c r="E48" s="39"/>
      <c r="F48" s="39"/>
      <c r="G48" s="39"/>
      <c r="H48" s="39"/>
      <c r="I48" s="103"/>
      <c r="J48" s="39"/>
      <c r="K48" s="42"/>
    </row>
    <row r="49" spans="2:47" s="1" customFormat="1" ht="18" customHeight="1">
      <c r="B49" s="38"/>
      <c r="C49" s="34" t="s">
        <v>25</v>
      </c>
      <c r="D49" s="39"/>
      <c r="E49" s="39"/>
      <c r="F49" s="32" t="str">
        <f>F12</f>
        <v xml:space="preserve"> </v>
      </c>
      <c r="G49" s="39"/>
      <c r="H49" s="39"/>
      <c r="I49" s="104" t="s">
        <v>27</v>
      </c>
      <c r="J49" s="105" t="str">
        <f>IF(J12="","",J12)</f>
        <v>18. 11. 2015</v>
      </c>
      <c r="K49" s="42"/>
    </row>
    <row r="50" spans="2:47" s="1" customFormat="1" ht="6.9" customHeight="1">
      <c r="B50" s="38"/>
      <c r="C50" s="39"/>
      <c r="D50" s="39"/>
      <c r="E50" s="39"/>
      <c r="F50" s="39"/>
      <c r="G50" s="39"/>
      <c r="H50" s="39"/>
      <c r="I50" s="103"/>
      <c r="J50" s="39"/>
      <c r="K50" s="42"/>
    </row>
    <row r="51" spans="2:47" s="1" customFormat="1" ht="13.2">
      <c r="B51" s="38"/>
      <c r="C51" s="34" t="s">
        <v>31</v>
      </c>
      <c r="D51" s="39"/>
      <c r="E51" s="39"/>
      <c r="F51" s="32" t="str">
        <f>E15</f>
        <v>ČR-SPÚ, Pobočka Nymburk</v>
      </c>
      <c r="G51" s="39"/>
      <c r="H51" s="39"/>
      <c r="I51" s="104" t="s">
        <v>37</v>
      </c>
      <c r="J51" s="309" t="str">
        <f>E21</f>
        <v>Agroprojekce Litomyšl, s.r.o.</v>
      </c>
      <c r="K51" s="42"/>
    </row>
    <row r="52" spans="2:47" s="1" customFormat="1" ht="14.4" customHeight="1">
      <c r="B52" s="38"/>
      <c r="C52" s="34" t="s">
        <v>35</v>
      </c>
      <c r="D52" s="39"/>
      <c r="E52" s="39"/>
      <c r="F52" s="32" t="str">
        <f>IF(E18="","",E18)</f>
        <v/>
      </c>
      <c r="G52" s="39"/>
      <c r="H52" s="39"/>
      <c r="I52" s="103"/>
      <c r="J52" s="326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03"/>
      <c r="J53" s="39"/>
      <c r="K53" s="42"/>
    </row>
    <row r="54" spans="2:47" s="1" customFormat="1" ht="29.25" customHeight="1">
      <c r="B54" s="38"/>
      <c r="C54" s="127" t="s">
        <v>110</v>
      </c>
      <c r="D54" s="117"/>
      <c r="E54" s="117"/>
      <c r="F54" s="117"/>
      <c r="G54" s="117"/>
      <c r="H54" s="117"/>
      <c r="I54" s="128"/>
      <c r="J54" s="129" t="s">
        <v>111</v>
      </c>
      <c r="K54" s="130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03"/>
      <c r="J55" s="39"/>
      <c r="K55" s="42"/>
    </row>
    <row r="56" spans="2:47" s="1" customFormat="1" ht="29.25" customHeight="1">
      <c r="B56" s="38"/>
      <c r="C56" s="131" t="s">
        <v>112</v>
      </c>
      <c r="D56" s="39"/>
      <c r="E56" s="39"/>
      <c r="F56" s="39"/>
      <c r="G56" s="39"/>
      <c r="H56" s="39"/>
      <c r="I56" s="103"/>
      <c r="J56" s="113">
        <f>J86</f>
        <v>0</v>
      </c>
      <c r="K56" s="42"/>
      <c r="AU56" s="21" t="s">
        <v>113</v>
      </c>
    </row>
    <row r="57" spans="2:47" s="7" customFormat="1" ht="24.9" customHeight="1">
      <c r="B57" s="132"/>
      <c r="C57" s="133"/>
      <c r="D57" s="134" t="s">
        <v>114</v>
      </c>
      <c r="E57" s="135"/>
      <c r="F57" s="135"/>
      <c r="G57" s="135"/>
      <c r="H57" s="135"/>
      <c r="I57" s="136"/>
      <c r="J57" s="137">
        <f>J87</f>
        <v>0</v>
      </c>
      <c r="K57" s="138"/>
    </row>
    <row r="58" spans="2:47" s="8" customFormat="1" ht="19.95" customHeight="1">
      <c r="B58" s="139"/>
      <c r="C58" s="140"/>
      <c r="D58" s="141" t="s">
        <v>115</v>
      </c>
      <c r="E58" s="142"/>
      <c r="F58" s="142"/>
      <c r="G58" s="142"/>
      <c r="H58" s="142"/>
      <c r="I58" s="143"/>
      <c r="J58" s="144">
        <f>J88</f>
        <v>0</v>
      </c>
      <c r="K58" s="145"/>
    </row>
    <row r="59" spans="2:47" s="8" customFormat="1" ht="19.95" customHeight="1">
      <c r="B59" s="139"/>
      <c r="C59" s="140"/>
      <c r="D59" s="141" t="s">
        <v>116</v>
      </c>
      <c r="E59" s="142"/>
      <c r="F59" s="142"/>
      <c r="G59" s="142"/>
      <c r="H59" s="142"/>
      <c r="I59" s="143"/>
      <c r="J59" s="144">
        <f>J155</f>
        <v>0</v>
      </c>
      <c r="K59" s="145"/>
    </row>
    <row r="60" spans="2:47" s="8" customFormat="1" ht="19.95" customHeight="1">
      <c r="B60" s="139"/>
      <c r="C60" s="140"/>
      <c r="D60" s="141" t="s">
        <v>117</v>
      </c>
      <c r="E60" s="142"/>
      <c r="F60" s="142"/>
      <c r="G60" s="142"/>
      <c r="H60" s="142"/>
      <c r="I60" s="143"/>
      <c r="J60" s="144">
        <f>J167</f>
        <v>0</v>
      </c>
      <c r="K60" s="145"/>
    </row>
    <row r="61" spans="2:47" s="8" customFormat="1" ht="19.95" customHeight="1">
      <c r="B61" s="139"/>
      <c r="C61" s="140"/>
      <c r="D61" s="141" t="s">
        <v>118</v>
      </c>
      <c r="E61" s="142"/>
      <c r="F61" s="142"/>
      <c r="G61" s="142"/>
      <c r="H61" s="142"/>
      <c r="I61" s="143"/>
      <c r="J61" s="144">
        <f>J188</f>
        <v>0</v>
      </c>
      <c r="K61" s="145"/>
    </row>
    <row r="62" spans="2:47" s="8" customFormat="1" ht="19.95" customHeight="1">
      <c r="B62" s="139"/>
      <c r="C62" s="140"/>
      <c r="D62" s="141" t="s">
        <v>119</v>
      </c>
      <c r="E62" s="142"/>
      <c r="F62" s="142"/>
      <c r="G62" s="142"/>
      <c r="H62" s="142"/>
      <c r="I62" s="143"/>
      <c r="J62" s="144">
        <f>J217</f>
        <v>0</v>
      </c>
      <c r="K62" s="145"/>
    </row>
    <row r="63" spans="2:47" s="8" customFormat="1" ht="19.95" customHeight="1">
      <c r="B63" s="139"/>
      <c r="C63" s="140"/>
      <c r="D63" s="141" t="s">
        <v>120</v>
      </c>
      <c r="E63" s="142"/>
      <c r="F63" s="142"/>
      <c r="G63" s="142"/>
      <c r="H63" s="142"/>
      <c r="I63" s="143"/>
      <c r="J63" s="144">
        <f>J220</f>
        <v>0</v>
      </c>
      <c r="K63" s="145"/>
    </row>
    <row r="64" spans="2:47" s="8" customFormat="1" ht="19.95" customHeight="1">
      <c r="B64" s="139"/>
      <c r="C64" s="140"/>
      <c r="D64" s="141" t="s">
        <v>121</v>
      </c>
      <c r="E64" s="142"/>
      <c r="F64" s="142"/>
      <c r="G64" s="142"/>
      <c r="H64" s="142"/>
      <c r="I64" s="143"/>
      <c r="J64" s="144">
        <f>J251</f>
        <v>0</v>
      </c>
      <c r="K64" s="145"/>
    </row>
    <row r="65" spans="2:12" s="7" customFormat="1" ht="24.9" customHeight="1">
      <c r="B65" s="132"/>
      <c r="C65" s="133"/>
      <c r="D65" s="134" t="s">
        <v>122</v>
      </c>
      <c r="E65" s="135"/>
      <c r="F65" s="135"/>
      <c r="G65" s="135"/>
      <c r="H65" s="135"/>
      <c r="I65" s="136"/>
      <c r="J65" s="137">
        <f>J254</f>
        <v>0</v>
      </c>
      <c r="K65" s="138"/>
    </row>
    <row r="66" spans="2:12" s="8" customFormat="1" ht="19.95" customHeight="1">
      <c r="B66" s="139"/>
      <c r="C66" s="140"/>
      <c r="D66" s="141" t="s">
        <v>123</v>
      </c>
      <c r="E66" s="142"/>
      <c r="F66" s="142"/>
      <c r="G66" s="142"/>
      <c r="H66" s="142"/>
      <c r="I66" s="143"/>
      <c r="J66" s="144">
        <f>J255</f>
        <v>0</v>
      </c>
      <c r="K66" s="145"/>
    </row>
    <row r="67" spans="2:12" s="1" customFormat="1" ht="21.75" customHeight="1">
      <c r="B67" s="38"/>
      <c r="C67" s="39"/>
      <c r="D67" s="39"/>
      <c r="E67" s="39"/>
      <c r="F67" s="39"/>
      <c r="G67" s="39"/>
      <c r="H67" s="39"/>
      <c r="I67" s="103"/>
      <c r="J67" s="39"/>
      <c r="K67" s="42"/>
    </row>
    <row r="68" spans="2:12" s="1" customFormat="1" ht="6.9" customHeight="1">
      <c r="B68" s="53"/>
      <c r="C68" s="54"/>
      <c r="D68" s="54"/>
      <c r="E68" s="54"/>
      <c r="F68" s="54"/>
      <c r="G68" s="54"/>
      <c r="H68" s="54"/>
      <c r="I68" s="124"/>
      <c r="J68" s="54"/>
      <c r="K68" s="55"/>
    </row>
    <row r="72" spans="2:12" s="1" customFormat="1" ht="6.9" customHeight="1">
      <c r="B72" s="56"/>
      <c r="C72" s="57"/>
      <c r="D72" s="57"/>
      <c r="E72" s="57"/>
      <c r="F72" s="57"/>
      <c r="G72" s="57"/>
      <c r="H72" s="57"/>
      <c r="I72" s="125"/>
      <c r="J72" s="57"/>
      <c r="K72" s="57"/>
      <c r="L72" s="38"/>
    </row>
    <row r="73" spans="2:12" s="1" customFormat="1" ht="36.9" customHeight="1">
      <c r="B73" s="38"/>
      <c r="C73" s="58" t="s">
        <v>124</v>
      </c>
      <c r="I73" s="146"/>
      <c r="L73" s="38"/>
    </row>
    <row r="74" spans="2:12" s="1" customFormat="1" ht="6.9" customHeight="1">
      <c r="B74" s="38"/>
      <c r="I74" s="146"/>
      <c r="L74" s="38"/>
    </row>
    <row r="75" spans="2:12" s="1" customFormat="1" ht="14.4" customHeight="1">
      <c r="B75" s="38"/>
      <c r="C75" s="60" t="s">
        <v>19</v>
      </c>
      <c r="I75" s="146"/>
      <c r="L75" s="38"/>
    </row>
    <row r="76" spans="2:12" s="1" customFormat="1" ht="14.4" customHeight="1">
      <c r="B76" s="38"/>
      <c r="E76" s="327" t="str">
        <f>E7</f>
        <v>Polní cesta HPC49 Choťovice se záchytným příkopem a doprovodnou zelení</v>
      </c>
      <c r="F76" s="328"/>
      <c r="G76" s="328"/>
      <c r="H76" s="328"/>
      <c r="I76" s="146"/>
      <c r="L76" s="38"/>
    </row>
    <row r="77" spans="2:12" s="1" customFormat="1" ht="14.4" customHeight="1">
      <c r="B77" s="38"/>
      <c r="C77" s="60" t="s">
        <v>107</v>
      </c>
      <c r="I77" s="146"/>
      <c r="L77" s="38"/>
    </row>
    <row r="78" spans="2:12" s="1" customFormat="1" ht="16.2" customHeight="1">
      <c r="B78" s="38"/>
      <c r="E78" s="300" t="str">
        <f>E9</f>
        <v>SO-101 - HPC49</v>
      </c>
      <c r="F78" s="329"/>
      <c r="G78" s="329"/>
      <c r="H78" s="329"/>
      <c r="I78" s="146"/>
      <c r="L78" s="38"/>
    </row>
    <row r="79" spans="2:12" s="1" customFormat="1" ht="6.9" customHeight="1">
      <c r="B79" s="38"/>
      <c r="I79" s="146"/>
      <c r="L79" s="38"/>
    </row>
    <row r="80" spans="2:12" s="1" customFormat="1" ht="18" customHeight="1">
      <c r="B80" s="38"/>
      <c r="C80" s="60" t="s">
        <v>25</v>
      </c>
      <c r="F80" s="147" t="str">
        <f>F12</f>
        <v xml:space="preserve"> </v>
      </c>
      <c r="I80" s="148" t="s">
        <v>27</v>
      </c>
      <c r="J80" s="64" t="str">
        <f>IF(J12="","",J12)</f>
        <v>18. 11. 2015</v>
      </c>
      <c r="L80" s="38"/>
    </row>
    <row r="81" spans="2:65" s="1" customFormat="1" ht="6.9" customHeight="1">
      <c r="B81" s="38"/>
      <c r="I81" s="146"/>
      <c r="L81" s="38"/>
    </row>
    <row r="82" spans="2:65" s="1" customFormat="1" ht="13.2">
      <c r="B82" s="38"/>
      <c r="C82" s="60" t="s">
        <v>31</v>
      </c>
      <c r="F82" s="147" t="str">
        <f>E15</f>
        <v>ČR-SPÚ, Pobočka Nymburk</v>
      </c>
      <c r="I82" s="148" t="s">
        <v>37</v>
      </c>
      <c r="J82" s="147" t="str">
        <f>E21</f>
        <v>Agroprojekce Litomyšl, s.r.o.</v>
      </c>
      <c r="L82" s="38"/>
    </row>
    <row r="83" spans="2:65" s="1" customFormat="1" ht="14.4" customHeight="1">
      <c r="B83" s="38"/>
      <c r="C83" s="60" t="s">
        <v>35</v>
      </c>
      <c r="F83" s="147" t="str">
        <f>IF(E18="","",E18)</f>
        <v/>
      </c>
      <c r="I83" s="146"/>
      <c r="L83" s="38"/>
    </row>
    <row r="84" spans="2:65" s="1" customFormat="1" ht="10.35" customHeight="1">
      <c r="B84" s="38"/>
      <c r="I84" s="146"/>
      <c r="L84" s="38"/>
    </row>
    <row r="85" spans="2:65" s="9" customFormat="1" ht="29.25" customHeight="1">
      <c r="B85" s="149"/>
      <c r="C85" s="150" t="s">
        <v>125</v>
      </c>
      <c r="D85" s="151" t="s">
        <v>61</v>
      </c>
      <c r="E85" s="151" t="s">
        <v>57</v>
      </c>
      <c r="F85" s="151" t="s">
        <v>126</v>
      </c>
      <c r="G85" s="151" t="s">
        <v>127</v>
      </c>
      <c r="H85" s="151" t="s">
        <v>128</v>
      </c>
      <c r="I85" s="152" t="s">
        <v>129</v>
      </c>
      <c r="J85" s="151" t="s">
        <v>111</v>
      </c>
      <c r="K85" s="153" t="s">
        <v>130</v>
      </c>
      <c r="L85" s="149"/>
      <c r="M85" s="70" t="s">
        <v>131</v>
      </c>
      <c r="N85" s="71" t="s">
        <v>46</v>
      </c>
      <c r="O85" s="71" t="s">
        <v>132</v>
      </c>
      <c r="P85" s="71" t="s">
        <v>133</v>
      </c>
      <c r="Q85" s="71" t="s">
        <v>134</v>
      </c>
      <c r="R85" s="71" t="s">
        <v>135</v>
      </c>
      <c r="S85" s="71" t="s">
        <v>136</v>
      </c>
      <c r="T85" s="72" t="s">
        <v>137</v>
      </c>
    </row>
    <row r="86" spans="2:65" s="1" customFormat="1" ht="29.25" customHeight="1">
      <c r="B86" s="38"/>
      <c r="C86" s="74" t="s">
        <v>112</v>
      </c>
      <c r="I86" s="146"/>
      <c r="J86" s="154">
        <f>BK86</f>
        <v>0</v>
      </c>
      <c r="L86" s="38"/>
      <c r="M86" s="73"/>
      <c r="N86" s="65"/>
      <c r="O86" s="65"/>
      <c r="P86" s="155">
        <f>P87+P254</f>
        <v>0</v>
      </c>
      <c r="Q86" s="65"/>
      <c r="R86" s="155">
        <f>R87+R254</f>
        <v>426.35973080000008</v>
      </c>
      <c r="S86" s="65"/>
      <c r="T86" s="156">
        <f>T87+T254</f>
        <v>0</v>
      </c>
      <c r="AT86" s="21" t="s">
        <v>75</v>
      </c>
      <c r="AU86" s="21" t="s">
        <v>113</v>
      </c>
      <c r="BK86" s="157">
        <f>BK87+BK254</f>
        <v>0</v>
      </c>
    </row>
    <row r="87" spans="2:65" s="10" customFormat="1" ht="37.35" customHeight="1">
      <c r="B87" s="158"/>
      <c r="D87" s="159" t="s">
        <v>75</v>
      </c>
      <c r="E87" s="160" t="s">
        <v>138</v>
      </c>
      <c r="F87" s="160" t="s">
        <v>139</v>
      </c>
      <c r="I87" s="161"/>
      <c r="J87" s="162">
        <f>BK87</f>
        <v>0</v>
      </c>
      <c r="L87" s="158"/>
      <c r="M87" s="163"/>
      <c r="N87" s="164"/>
      <c r="O87" s="164"/>
      <c r="P87" s="165">
        <f>P88+P155+P167+P188+P217+P220+P251</f>
        <v>0</v>
      </c>
      <c r="Q87" s="164"/>
      <c r="R87" s="165">
        <f>R88+R155+R167+R188+R217+R220+R251</f>
        <v>425.92876880000006</v>
      </c>
      <c r="S87" s="164"/>
      <c r="T87" s="166">
        <f>T88+T155+T167+T188+T217+T220+T251</f>
        <v>0</v>
      </c>
      <c r="AR87" s="159" t="s">
        <v>24</v>
      </c>
      <c r="AT87" s="167" t="s">
        <v>75</v>
      </c>
      <c r="AU87" s="167" t="s">
        <v>76</v>
      </c>
      <c r="AY87" s="159" t="s">
        <v>140</v>
      </c>
      <c r="BK87" s="168">
        <f>BK88+BK155+BK167+BK188+BK217+BK220+BK251</f>
        <v>0</v>
      </c>
    </row>
    <row r="88" spans="2:65" s="10" customFormat="1" ht="19.95" customHeight="1">
      <c r="B88" s="158"/>
      <c r="D88" s="159" t="s">
        <v>75</v>
      </c>
      <c r="E88" s="169" t="s">
        <v>24</v>
      </c>
      <c r="F88" s="169" t="s">
        <v>141</v>
      </c>
      <c r="I88" s="161"/>
      <c r="J88" s="170">
        <f>BK88</f>
        <v>0</v>
      </c>
      <c r="L88" s="158"/>
      <c r="M88" s="163"/>
      <c r="N88" s="164"/>
      <c r="O88" s="164"/>
      <c r="P88" s="165">
        <f>SUM(P89:P154)</f>
        <v>0</v>
      </c>
      <c r="Q88" s="164"/>
      <c r="R88" s="165">
        <f>SUM(R89:R154)</f>
        <v>0.60340500000000008</v>
      </c>
      <c r="S88" s="164"/>
      <c r="T88" s="166">
        <f>SUM(T89:T154)</f>
        <v>0</v>
      </c>
      <c r="AR88" s="159" t="s">
        <v>24</v>
      </c>
      <c r="AT88" s="167" t="s">
        <v>75</v>
      </c>
      <c r="AU88" s="167" t="s">
        <v>24</v>
      </c>
      <c r="AY88" s="159" t="s">
        <v>140</v>
      </c>
      <c r="BK88" s="168">
        <f>SUM(BK89:BK154)</f>
        <v>0</v>
      </c>
    </row>
    <row r="89" spans="2:65" s="1" customFormat="1" ht="22.8" customHeight="1">
      <c r="B89" s="171"/>
      <c r="C89" s="172" t="s">
        <v>24</v>
      </c>
      <c r="D89" s="172" t="s">
        <v>142</v>
      </c>
      <c r="E89" s="173" t="s">
        <v>143</v>
      </c>
      <c r="F89" s="174" t="s">
        <v>144</v>
      </c>
      <c r="G89" s="175" t="s">
        <v>145</v>
      </c>
      <c r="H89" s="176">
        <v>16</v>
      </c>
      <c r="I89" s="177"/>
      <c r="J89" s="178">
        <f>ROUND(I89*H89,2)</f>
        <v>0</v>
      </c>
      <c r="K89" s="174" t="s">
        <v>146</v>
      </c>
      <c r="L89" s="38"/>
      <c r="M89" s="179" t="s">
        <v>5</v>
      </c>
      <c r="N89" s="180" t="s">
        <v>47</v>
      </c>
      <c r="O89" s="39"/>
      <c r="P89" s="181">
        <f>O89*H89</f>
        <v>0</v>
      </c>
      <c r="Q89" s="181">
        <v>3.6900000000000002E-2</v>
      </c>
      <c r="R89" s="181">
        <f>Q89*H89</f>
        <v>0.59040000000000004</v>
      </c>
      <c r="S89" s="181">
        <v>0</v>
      </c>
      <c r="T89" s="182">
        <f>S89*H89</f>
        <v>0</v>
      </c>
      <c r="AR89" s="21" t="s">
        <v>147</v>
      </c>
      <c r="AT89" s="21" t="s">
        <v>142</v>
      </c>
      <c r="AU89" s="21" t="s">
        <v>86</v>
      </c>
      <c r="AY89" s="21" t="s">
        <v>140</v>
      </c>
      <c r="BE89" s="183">
        <f>IF(N89="základní",J89,0)</f>
        <v>0</v>
      </c>
      <c r="BF89" s="183">
        <f>IF(N89="snížená",J89,0)</f>
        <v>0</v>
      </c>
      <c r="BG89" s="183">
        <f>IF(N89="zákl. přenesená",J89,0)</f>
        <v>0</v>
      </c>
      <c r="BH89" s="183">
        <f>IF(N89="sníž. přenesená",J89,0)</f>
        <v>0</v>
      </c>
      <c r="BI89" s="183">
        <f>IF(N89="nulová",J89,0)</f>
        <v>0</v>
      </c>
      <c r="BJ89" s="21" t="s">
        <v>24</v>
      </c>
      <c r="BK89" s="183">
        <f>ROUND(I89*H89,2)</f>
        <v>0</v>
      </c>
      <c r="BL89" s="21" t="s">
        <v>147</v>
      </c>
      <c r="BM89" s="21" t="s">
        <v>148</v>
      </c>
    </row>
    <row r="90" spans="2:65" s="11" customFormat="1">
      <c r="B90" s="184"/>
      <c r="D90" s="185" t="s">
        <v>149</v>
      </c>
      <c r="E90" s="186" t="s">
        <v>5</v>
      </c>
      <c r="F90" s="187" t="s">
        <v>150</v>
      </c>
      <c r="H90" s="188">
        <v>16</v>
      </c>
      <c r="I90" s="189"/>
      <c r="L90" s="184"/>
      <c r="M90" s="190"/>
      <c r="N90" s="191"/>
      <c r="O90" s="191"/>
      <c r="P90" s="191"/>
      <c r="Q90" s="191"/>
      <c r="R90" s="191"/>
      <c r="S90" s="191"/>
      <c r="T90" s="192"/>
      <c r="AT90" s="186" t="s">
        <v>149</v>
      </c>
      <c r="AU90" s="186" t="s">
        <v>86</v>
      </c>
      <c r="AV90" s="11" t="s">
        <v>86</v>
      </c>
      <c r="AW90" s="11" t="s">
        <v>39</v>
      </c>
      <c r="AX90" s="11" t="s">
        <v>24</v>
      </c>
      <c r="AY90" s="186" t="s">
        <v>140</v>
      </c>
    </row>
    <row r="91" spans="2:65" s="1" customFormat="1" ht="14.4" customHeight="1">
      <c r="B91" s="171"/>
      <c r="C91" s="172" t="s">
        <v>86</v>
      </c>
      <c r="D91" s="172" t="s">
        <v>142</v>
      </c>
      <c r="E91" s="173" t="s">
        <v>151</v>
      </c>
      <c r="F91" s="174" t="s">
        <v>152</v>
      </c>
      <c r="G91" s="175" t="s">
        <v>153</v>
      </c>
      <c r="H91" s="176">
        <v>1949.94</v>
      </c>
      <c r="I91" s="177"/>
      <c r="J91" s="178">
        <f>ROUND(I91*H91,2)</f>
        <v>0</v>
      </c>
      <c r="K91" s="174" t="s">
        <v>146</v>
      </c>
      <c r="L91" s="38"/>
      <c r="M91" s="179" t="s">
        <v>5</v>
      </c>
      <c r="N91" s="180" t="s">
        <v>47</v>
      </c>
      <c r="O91" s="39"/>
      <c r="P91" s="181">
        <f>O91*H91</f>
        <v>0</v>
      </c>
      <c r="Q91" s="181">
        <v>0</v>
      </c>
      <c r="R91" s="181">
        <f>Q91*H91</f>
        <v>0</v>
      </c>
      <c r="S91" s="181">
        <v>0</v>
      </c>
      <c r="T91" s="182">
        <f>S91*H91</f>
        <v>0</v>
      </c>
      <c r="AR91" s="21" t="s">
        <v>147</v>
      </c>
      <c r="AT91" s="21" t="s">
        <v>142</v>
      </c>
      <c r="AU91" s="21" t="s">
        <v>86</v>
      </c>
      <c r="AY91" s="21" t="s">
        <v>140</v>
      </c>
      <c r="BE91" s="183">
        <f>IF(N91="základní",J91,0)</f>
        <v>0</v>
      </c>
      <c r="BF91" s="183">
        <f>IF(N91="snížená",J91,0)</f>
        <v>0</v>
      </c>
      <c r="BG91" s="183">
        <f>IF(N91="zákl. přenesená",J91,0)</f>
        <v>0</v>
      </c>
      <c r="BH91" s="183">
        <f>IF(N91="sníž. přenesená",J91,0)</f>
        <v>0</v>
      </c>
      <c r="BI91" s="183">
        <f>IF(N91="nulová",J91,0)</f>
        <v>0</v>
      </c>
      <c r="BJ91" s="21" t="s">
        <v>24</v>
      </c>
      <c r="BK91" s="183">
        <f>ROUND(I91*H91,2)</f>
        <v>0</v>
      </c>
      <c r="BL91" s="21" t="s">
        <v>147</v>
      </c>
      <c r="BM91" s="21" t="s">
        <v>154</v>
      </c>
    </row>
    <row r="92" spans="2:65" s="11" customFormat="1">
      <c r="B92" s="184"/>
      <c r="D92" s="185" t="s">
        <v>149</v>
      </c>
      <c r="E92" s="186" t="s">
        <v>5</v>
      </c>
      <c r="F92" s="187" t="s">
        <v>155</v>
      </c>
      <c r="H92" s="188">
        <v>1725</v>
      </c>
      <c r="I92" s="189"/>
      <c r="L92" s="184"/>
      <c r="M92" s="190"/>
      <c r="N92" s="191"/>
      <c r="O92" s="191"/>
      <c r="P92" s="191"/>
      <c r="Q92" s="191"/>
      <c r="R92" s="191"/>
      <c r="S92" s="191"/>
      <c r="T92" s="192"/>
      <c r="AT92" s="186" t="s">
        <v>149</v>
      </c>
      <c r="AU92" s="186" t="s">
        <v>86</v>
      </c>
      <c r="AV92" s="11" t="s">
        <v>86</v>
      </c>
      <c r="AW92" s="11" t="s">
        <v>39</v>
      </c>
      <c r="AX92" s="11" t="s">
        <v>76</v>
      </c>
      <c r="AY92" s="186" t="s">
        <v>140</v>
      </c>
    </row>
    <row r="93" spans="2:65" s="11" customFormat="1">
      <c r="B93" s="184"/>
      <c r="D93" s="185" t="s">
        <v>149</v>
      </c>
      <c r="E93" s="186" t="s">
        <v>5</v>
      </c>
      <c r="F93" s="187" t="s">
        <v>156</v>
      </c>
      <c r="H93" s="188">
        <v>202.44</v>
      </c>
      <c r="I93" s="189"/>
      <c r="L93" s="184"/>
      <c r="M93" s="190"/>
      <c r="N93" s="191"/>
      <c r="O93" s="191"/>
      <c r="P93" s="191"/>
      <c r="Q93" s="191"/>
      <c r="R93" s="191"/>
      <c r="S93" s="191"/>
      <c r="T93" s="192"/>
      <c r="AT93" s="186" t="s">
        <v>149</v>
      </c>
      <c r="AU93" s="186" t="s">
        <v>86</v>
      </c>
      <c r="AV93" s="11" t="s">
        <v>86</v>
      </c>
      <c r="AW93" s="11" t="s">
        <v>39</v>
      </c>
      <c r="AX93" s="11" t="s">
        <v>76</v>
      </c>
      <c r="AY93" s="186" t="s">
        <v>140</v>
      </c>
    </row>
    <row r="94" spans="2:65" s="11" customFormat="1">
      <c r="B94" s="184"/>
      <c r="D94" s="185" t="s">
        <v>149</v>
      </c>
      <c r="E94" s="186" t="s">
        <v>5</v>
      </c>
      <c r="F94" s="187" t="s">
        <v>157</v>
      </c>
      <c r="H94" s="188">
        <v>22.5</v>
      </c>
      <c r="I94" s="189"/>
      <c r="L94" s="184"/>
      <c r="M94" s="190"/>
      <c r="N94" s="191"/>
      <c r="O94" s="191"/>
      <c r="P94" s="191"/>
      <c r="Q94" s="191"/>
      <c r="R94" s="191"/>
      <c r="S94" s="191"/>
      <c r="T94" s="192"/>
      <c r="AT94" s="186" t="s">
        <v>149</v>
      </c>
      <c r="AU94" s="186" t="s">
        <v>86</v>
      </c>
      <c r="AV94" s="11" t="s">
        <v>86</v>
      </c>
      <c r="AW94" s="11" t="s">
        <v>39</v>
      </c>
      <c r="AX94" s="11" t="s">
        <v>76</v>
      </c>
      <c r="AY94" s="186" t="s">
        <v>140</v>
      </c>
    </row>
    <row r="95" spans="2:65" s="1" customFormat="1" ht="22.8" customHeight="1">
      <c r="B95" s="171"/>
      <c r="C95" s="172" t="s">
        <v>158</v>
      </c>
      <c r="D95" s="172" t="s">
        <v>142</v>
      </c>
      <c r="E95" s="173" t="s">
        <v>159</v>
      </c>
      <c r="F95" s="174" t="s">
        <v>160</v>
      </c>
      <c r="G95" s="175" t="s">
        <v>153</v>
      </c>
      <c r="H95" s="176">
        <v>296.5</v>
      </c>
      <c r="I95" s="177"/>
      <c r="J95" s="178">
        <f>ROUND(I95*H95,2)</f>
        <v>0</v>
      </c>
      <c r="K95" s="174" t="s">
        <v>146</v>
      </c>
      <c r="L95" s="38"/>
      <c r="M95" s="179" t="s">
        <v>5</v>
      </c>
      <c r="N95" s="180" t="s">
        <v>47</v>
      </c>
      <c r="O95" s="39"/>
      <c r="P95" s="181">
        <f>O95*H95</f>
        <v>0</v>
      </c>
      <c r="Q95" s="181">
        <v>0</v>
      </c>
      <c r="R95" s="181">
        <f>Q95*H95</f>
        <v>0</v>
      </c>
      <c r="S95" s="181">
        <v>0</v>
      </c>
      <c r="T95" s="182">
        <f>S95*H95</f>
        <v>0</v>
      </c>
      <c r="AR95" s="21" t="s">
        <v>147</v>
      </c>
      <c r="AT95" s="21" t="s">
        <v>142</v>
      </c>
      <c r="AU95" s="21" t="s">
        <v>86</v>
      </c>
      <c r="AY95" s="21" t="s">
        <v>140</v>
      </c>
      <c r="BE95" s="183">
        <f>IF(N95="základní",J95,0)</f>
        <v>0</v>
      </c>
      <c r="BF95" s="183">
        <f>IF(N95="snížená",J95,0)</f>
        <v>0</v>
      </c>
      <c r="BG95" s="183">
        <f>IF(N95="zákl. přenesená",J95,0)</f>
        <v>0</v>
      </c>
      <c r="BH95" s="183">
        <f>IF(N95="sníž. přenesená",J95,0)</f>
        <v>0</v>
      </c>
      <c r="BI95" s="183">
        <f>IF(N95="nulová",J95,0)</f>
        <v>0</v>
      </c>
      <c r="BJ95" s="21" t="s">
        <v>24</v>
      </c>
      <c r="BK95" s="183">
        <f>ROUND(I95*H95,2)</f>
        <v>0</v>
      </c>
      <c r="BL95" s="21" t="s">
        <v>147</v>
      </c>
      <c r="BM95" s="21" t="s">
        <v>161</v>
      </c>
    </row>
    <row r="96" spans="2:65" s="11" customFormat="1">
      <c r="B96" s="184"/>
      <c r="D96" s="185" t="s">
        <v>149</v>
      </c>
      <c r="E96" s="186" t="s">
        <v>5</v>
      </c>
      <c r="F96" s="187" t="s">
        <v>162</v>
      </c>
      <c r="H96" s="188">
        <v>221.5</v>
      </c>
      <c r="I96" s="189"/>
      <c r="L96" s="184"/>
      <c r="M96" s="190"/>
      <c r="N96" s="191"/>
      <c r="O96" s="191"/>
      <c r="P96" s="191"/>
      <c r="Q96" s="191"/>
      <c r="R96" s="191"/>
      <c r="S96" s="191"/>
      <c r="T96" s="192"/>
      <c r="AT96" s="186" t="s">
        <v>149</v>
      </c>
      <c r="AU96" s="186" t="s">
        <v>86</v>
      </c>
      <c r="AV96" s="11" t="s">
        <v>86</v>
      </c>
      <c r="AW96" s="11" t="s">
        <v>39</v>
      </c>
      <c r="AX96" s="11" t="s">
        <v>76</v>
      </c>
      <c r="AY96" s="186" t="s">
        <v>140</v>
      </c>
    </row>
    <row r="97" spans="2:65" s="11" customFormat="1">
      <c r="B97" s="184"/>
      <c r="D97" s="185" t="s">
        <v>149</v>
      </c>
      <c r="E97" s="186" t="s">
        <v>5</v>
      </c>
      <c r="F97" s="187" t="s">
        <v>163</v>
      </c>
      <c r="H97" s="188">
        <v>75</v>
      </c>
      <c r="I97" s="189"/>
      <c r="L97" s="184"/>
      <c r="M97" s="190"/>
      <c r="N97" s="191"/>
      <c r="O97" s="191"/>
      <c r="P97" s="191"/>
      <c r="Q97" s="191"/>
      <c r="R97" s="191"/>
      <c r="S97" s="191"/>
      <c r="T97" s="192"/>
      <c r="AT97" s="186" t="s">
        <v>149</v>
      </c>
      <c r="AU97" s="186" t="s">
        <v>86</v>
      </c>
      <c r="AV97" s="11" t="s">
        <v>86</v>
      </c>
      <c r="AW97" s="11" t="s">
        <v>39</v>
      </c>
      <c r="AX97" s="11" t="s">
        <v>76</v>
      </c>
      <c r="AY97" s="186" t="s">
        <v>140</v>
      </c>
    </row>
    <row r="98" spans="2:65" s="1" customFormat="1" ht="14.4" customHeight="1">
      <c r="B98" s="171"/>
      <c r="C98" s="172" t="s">
        <v>147</v>
      </c>
      <c r="D98" s="172" t="s">
        <v>142</v>
      </c>
      <c r="E98" s="173" t="s">
        <v>164</v>
      </c>
      <c r="F98" s="174" t="s">
        <v>165</v>
      </c>
      <c r="G98" s="175" t="s">
        <v>153</v>
      </c>
      <c r="H98" s="176">
        <v>17.600000000000001</v>
      </c>
      <c r="I98" s="177"/>
      <c r="J98" s="178">
        <f>ROUND(I98*H98,2)</f>
        <v>0</v>
      </c>
      <c r="K98" s="174" t="s">
        <v>146</v>
      </c>
      <c r="L98" s="38"/>
      <c r="M98" s="179" t="s">
        <v>5</v>
      </c>
      <c r="N98" s="180" t="s">
        <v>47</v>
      </c>
      <c r="O98" s="39"/>
      <c r="P98" s="181">
        <f>O98*H98</f>
        <v>0</v>
      </c>
      <c r="Q98" s="181">
        <v>0</v>
      </c>
      <c r="R98" s="181">
        <f>Q98*H98</f>
        <v>0</v>
      </c>
      <c r="S98" s="181">
        <v>0</v>
      </c>
      <c r="T98" s="182">
        <f>S98*H98</f>
        <v>0</v>
      </c>
      <c r="AR98" s="21" t="s">
        <v>147</v>
      </c>
      <c r="AT98" s="21" t="s">
        <v>142</v>
      </c>
      <c r="AU98" s="21" t="s">
        <v>86</v>
      </c>
      <c r="AY98" s="21" t="s">
        <v>140</v>
      </c>
      <c r="BE98" s="183">
        <f>IF(N98="základní",J98,0)</f>
        <v>0</v>
      </c>
      <c r="BF98" s="183">
        <f>IF(N98="snížená",J98,0)</f>
        <v>0</v>
      </c>
      <c r="BG98" s="183">
        <f>IF(N98="zákl. přenesená",J98,0)</f>
        <v>0</v>
      </c>
      <c r="BH98" s="183">
        <f>IF(N98="sníž. přenesená",J98,0)</f>
        <v>0</v>
      </c>
      <c r="BI98" s="183">
        <f>IF(N98="nulová",J98,0)</f>
        <v>0</v>
      </c>
      <c r="BJ98" s="21" t="s">
        <v>24</v>
      </c>
      <c r="BK98" s="183">
        <f>ROUND(I98*H98,2)</f>
        <v>0</v>
      </c>
      <c r="BL98" s="21" t="s">
        <v>147</v>
      </c>
      <c r="BM98" s="21" t="s">
        <v>166</v>
      </c>
    </row>
    <row r="99" spans="2:65" s="11" customFormat="1">
      <c r="B99" s="184"/>
      <c r="D99" s="185" t="s">
        <v>149</v>
      </c>
      <c r="E99" s="186" t="s">
        <v>5</v>
      </c>
      <c r="F99" s="187" t="s">
        <v>167</v>
      </c>
      <c r="H99" s="188">
        <v>17.600000000000001</v>
      </c>
      <c r="I99" s="189"/>
      <c r="L99" s="184"/>
      <c r="M99" s="190"/>
      <c r="N99" s="191"/>
      <c r="O99" s="191"/>
      <c r="P99" s="191"/>
      <c r="Q99" s="191"/>
      <c r="R99" s="191"/>
      <c r="S99" s="191"/>
      <c r="T99" s="192"/>
      <c r="AT99" s="186" t="s">
        <v>149</v>
      </c>
      <c r="AU99" s="186" t="s">
        <v>86</v>
      </c>
      <c r="AV99" s="11" t="s">
        <v>86</v>
      </c>
      <c r="AW99" s="11" t="s">
        <v>39</v>
      </c>
      <c r="AX99" s="11" t="s">
        <v>24</v>
      </c>
      <c r="AY99" s="186" t="s">
        <v>140</v>
      </c>
    </row>
    <row r="100" spans="2:65" s="1" customFormat="1" ht="14.4" customHeight="1">
      <c r="B100" s="171"/>
      <c r="C100" s="172" t="s">
        <v>168</v>
      </c>
      <c r="D100" s="172" t="s">
        <v>142</v>
      </c>
      <c r="E100" s="173" t="s">
        <v>169</v>
      </c>
      <c r="F100" s="174" t="s">
        <v>170</v>
      </c>
      <c r="G100" s="175" t="s">
        <v>153</v>
      </c>
      <c r="H100" s="176">
        <v>35.223999999999997</v>
      </c>
      <c r="I100" s="177"/>
      <c r="J100" s="178">
        <f>ROUND(I100*H100,2)</f>
        <v>0</v>
      </c>
      <c r="K100" s="174" t="s">
        <v>146</v>
      </c>
      <c r="L100" s="38"/>
      <c r="M100" s="179" t="s">
        <v>5</v>
      </c>
      <c r="N100" s="180" t="s">
        <v>47</v>
      </c>
      <c r="O100" s="39"/>
      <c r="P100" s="181">
        <f>O100*H100</f>
        <v>0</v>
      </c>
      <c r="Q100" s="181">
        <v>0</v>
      </c>
      <c r="R100" s="181">
        <f>Q100*H100</f>
        <v>0</v>
      </c>
      <c r="S100" s="181">
        <v>0</v>
      </c>
      <c r="T100" s="182">
        <f>S100*H100</f>
        <v>0</v>
      </c>
      <c r="AR100" s="21" t="s">
        <v>147</v>
      </c>
      <c r="AT100" s="21" t="s">
        <v>142</v>
      </c>
      <c r="AU100" s="21" t="s">
        <v>86</v>
      </c>
      <c r="AY100" s="21" t="s">
        <v>140</v>
      </c>
      <c r="BE100" s="183">
        <f>IF(N100="základní",J100,0)</f>
        <v>0</v>
      </c>
      <c r="BF100" s="183">
        <f>IF(N100="snížená",J100,0)</f>
        <v>0</v>
      </c>
      <c r="BG100" s="183">
        <f>IF(N100="zákl. přenesená",J100,0)</f>
        <v>0</v>
      </c>
      <c r="BH100" s="183">
        <f>IF(N100="sníž. přenesená",J100,0)</f>
        <v>0</v>
      </c>
      <c r="BI100" s="183">
        <f>IF(N100="nulová",J100,0)</f>
        <v>0</v>
      </c>
      <c r="BJ100" s="21" t="s">
        <v>24</v>
      </c>
      <c r="BK100" s="183">
        <f>ROUND(I100*H100,2)</f>
        <v>0</v>
      </c>
      <c r="BL100" s="21" t="s">
        <v>147</v>
      </c>
      <c r="BM100" s="21" t="s">
        <v>171</v>
      </c>
    </row>
    <row r="101" spans="2:65" s="11" customFormat="1">
      <c r="B101" s="184"/>
      <c r="D101" s="185" t="s">
        <v>149</v>
      </c>
      <c r="E101" s="186" t="s">
        <v>5</v>
      </c>
      <c r="F101" s="187" t="s">
        <v>172</v>
      </c>
      <c r="H101" s="188">
        <v>0.5</v>
      </c>
      <c r="I101" s="189"/>
      <c r="L101" s="184"/>
      <c r="M101" s="190"/>
      <c r="N101" s="191"/>
      <c r="O101" s="191"/>
      <c r="P101" s="191"/>
      <c r="Q101" s="191"/>
      <c r="R101" s="191"/>
      <c r="S101" s="191"/>
      <c r="T101" s="192"/>
      <c r="AT101" s="186" t="s">
        <v>149</v>
      </c>
      <c r="AU101" s="186" t="s">
        <v>86</v>
      </c>
      <c r="AV101" s="11" t="s">
        <v>86</v>
      </c>
      <c r="AW101" s="11" t="s">
        <v>39</v>
      </c>
      <c r="AX101" s="11" t="s">
        <v>76</v>
      </c>
      <c r="AY101" s="186" t="s">
        <v>140</v>
      </c>
    </row>
    <row r="102" spans="2:65" s="11" customFormat="1" ht="24">
      <c r="B102" s="184"/>
      <c r="D102" s="185" t="s">
        <v>149</v>
      </c>
      <c r="E102" s="186" t="s">
        <v>5</v>
      </c>
      <c r="F102" s="187" t="s">
        <v>173</v>
      </c>
      <c r="H102" s="188">
        <v>8.3640000000000008</v>
      </c>
      <c r="I102" s="189"/>
      <c r="L102" s="184"/>
      <c r="M102" s="190"/>
      <c r="N102" s="191"/>
      <c r="O102" s="191"/>
      <c r="P102" s="191"/>
      <c r="Q102" s="191"/>
      <c r="R102" s="191"/>
      <c r="S102" s="191"/>
      <c r="T102" s="192"/>
      <c r="AT102" s="186" t="s">
        <v>149</v>
      </c>
      <c r="AU102" s="186" t="s">
        <v>86</v>
      </c>
      <c r="AV102" s="11" t="s">
        <v>86</v>
      </c>
      <c r="AW102" s="11" t="s">
        <v>39</v>
      </c>
      <c r="AX102" s="11" t="s">
        <v>76</v>
      </c>
      <c r="AY102" s="186" t="s">
        <v>140</v>
      </c>
    </row>
    <row r="103" spans="2:65" s="11" customFormat="1" ht="24">
      <c r="B103" s="184"/>
      <c r="D103" s="185" t="s">
        <v>149</v>
      </c>
      <c r="E103" s="186" t="s">
        <v>5</v>
      </c>
      <c r="F103" s="187" t="s">
        <v>174</v>
      </c>
      <c r="H103" s="188">
        <v>26.36</v>
      </c>
      <c r="I103" s="189"/>
      <c r="L103" s="184"/>
      <c r="M103" s="190"/>
      <c r="N103" s="191"/>
      <c r="O103" s="191"/>
      <c r="P103" s="191"/>
      <c r="Q103" s="191"/>
      <c r="R103" s="191"/>
      <c r="S103" s="191"/>
      <c r="T103" s="192"/>
      <c r="AT103" s="186" t="s">
        <v>149</v>
      </c>
      <c r="AU103" s="186" t="s">
        <v>86</v>
      </c>
      <c r="AV103" s="11" t="s">
        <v>86</v>
      </c>
      <c r="AW103" s="11" t="s">
        <v>39</v>
      </c>
      <c r="AX103" s="11" t="s">
        <v>76</v>
      </c>
      <c r="AY103" s="186" t="s">
        <v>140</v>
      </c>
    </row>
    <row r="104" spans="2:65" s="1" customFormat="1" ht="22.8" customHeight="1">
      <c r="B104" s="171"/>
      <c r="C104" s="172" t="s">
        <v>175</v>
      </c>
      <c r="D104" s="172" t="s">
        <v>142</v>
      </c>
      <c r="E104" s="173" t="s">
        <v>176</v>
      </c>
      <c r="F104" s="174" t="s">
        <v>177</v>
      </c>
      <c r="G104" s="175" t="s">
        <v>153</v>
      </c>
      <c r="H104" s="176">
        <v>17.36</v>
      </c>
      <c r="I104" s="177"/>
      <c r="J104" s="178">
        <f>ROUND(I104*H104,2)</f>
        <v>0</v>
      </c>
      <c r="K104" s="174" t="s">
        <v>146</v>
      </c>
      <c r="L104" s="38"/>
      <c r="M104" s="179" t="s">
        <v>5</v>
      </c>
      <c r="N104" s="180" t="s">
        <v>47</v>
      </c>
      <c r="O104" s="39"/>
      <c r="P104" s="181">
        <f>O104*H104</f>
        <v>0</v>
      </c>
      <c r="Q104" s="181">
        <v>0</v>
      </c>
      <c r="R104" s="181">
        <f>Q104*H104</f>
        <v>0</v>
      </c>
      <c r="S104" s="181">
        <v>0</v>
      </c>
      <c r="T104" s="182">
        <f>S104*H104</f>
        <v>0</v>
      </c>
      <c r="AR104" s="21" t="s">
        <v>147</v>
      </c>
      <c r="AT104" s="21" t="s">
        <v>142</v>
      </c>
      <c r="AU104" s="21" t="s">
        <v>86</v>
      </c>
      <c r="AY104" s="21" t="s">
        <v>140</v>
      </c>
      <c r="BE104" s="183">
        <f>IF(N104="základní",J104,0)</f>
        <v>0</v>
      </c>
      <c r="BF104" s="183">
        <f>IF(N104="snížená",J104,0)</f>
        <v>0</v>
      </c>
      <c r="BG104" s="183">
        <f>IF(N104="zákl. přenesená",J104,0)</f>
        <v>0</v>
      </c>
      <c r="BH104" s="183">
        <f>IF(N104="sníž. přenesená",J104,0)</f>
        <v>0</v>
      </c>
      <c r="BI104" s="183">
        <f>IF(N104="nulová",J104,0)</f>
        <v>0</v>
      </c>
      <c r="BJ104" s="21" t="s">
        <v>24</v>
      </c>
      <c r="BK104" s="183">
        <f>ROUND(I104*H104,2)</f>
        <v>0</v>
      </c>
      <c r="BL104" s="21" t="s">
        <v>147</v>
      </c>
      <c r="BM104" s="21" t="s">
        <v>178</v>
      </c>
    </row>
    <row r="105" spans="2:65" s="11" customFormat="1">
      <c r="B105" s="184"/>
      <c r="D105" s="185" t="s">
        <v>149</v>
      </c>
      <c r="E105" s="186" t="s">
        <v>5</v>
      </c>
      <c r="F105" s="187" t="s">
        <v>179</v>
      </c>
      <c r="H105" s="188">
        <v>12</v>
      </c>
      <c r="I105" s="189"/>
      <c r="L105" s="184"/>
      <c r="M105" s="190"/>
      <c r="N105" s="191"/>
      <c r="O105" s="191"/>
      <c r="P105" s="191"/>
      <c r="Q105" s="191"/>
      <c r="R105" s="191"/>
      <c r="S105" s="191"/>
      <c r="T105" s="192"/>
      <c r="AT105" s="186" t="s">
        <v>149</v>
      </c>
      <c r="AU105" s="186" t="s">
        <v>86</v>
      </c>
      <c r="AV105" s="11" t="s">
        <v>86</v>
      </c>
      <c r="AW105" s="11" t="s">
        <v>39</v>
      </c>
      <c r="AX105" s="11" t="s">
        <v>76</v>
      </c>
      <c r="AY105" s="186" t="s">
        <v>140</v>
      </c>
    </row>
    <row r="106" spans="2:65" s="11" customFormat="1">
      <c r="B106" s="184"/>
      <c r="D106" s="185" t="s">
        <v>149</v>
      </c>
      <c r="E106" s="186" t="s">
        <v>5</v>
      </c>
      <c r="F106" s="187" t="s">
        <v>180</v>
      </c>
      <c r="H106" s="188">
        <v>5.36</v>
      </c>
      <c r="I106" s="189"/>
      <c r="L106" s="184"/>
      <c r="M106" s="190"/>
      <c r="N106" s="191"/>
      <c r="O106" s="191"/>
      <c r="P106" s="191"/>
      <c r="Q106" s="191"/>
      <c r="R106" s="191"/>
      <c r="S106" s="191"/>
      <c r="T106" s="192"/>
      <c r="AT106" s="186" t="s">
        <v>149</v>
      </c>
      <c r="AU106" s="186" t="s">
        <v>86</v>
      </c>
      <c r="AV106" s="11" t="s">
        <v>86</v>
      </c>
      <c r="AW106" s="11" t="s">
        <v>39</v>
      </c>
      <c r="AX106" s="11" t="s">
        <v>76</v>
      </c>
      <c r="AY106" s="186" t="s">
        <v>140</v>
      </c>
    </row>
    <row r="107" spans="2:65" s="1" customFormat="1" ht="22.8" customHeight="1">
      <c r="B107" s="171"/>
      <c r="C107" s="172" t="s">
        <v>181</v>
      </c>
      <c r="D107" s="172" t="s">
        <v>142</v>
      </c>
      <c r="E107" s="173" t="s">
        <v>182</v>
      </c>
      <c r="F107" s="174" t="s">
        <v>183</v>
      </c>
      <c r="G107" s="175" t="s">
        <v>153</v>
      </c>
      <c r="H107" s="176">
        <v>58.820999999999998</v>
      </c>
      <c r="I107" s="177"/>
      <c r="J107" s="178">
        <f>ROUND(I107*H107,2)</f>
        <v>0</v>
      </c>
      <c r="K107" s="174" t="s">
        <v>146</v>
      </c>
      <c r="L107" s="38"/>
      <c r="M107" s="179" t="s">
        <v>5</v>
      </c>
      <c r="N107" s="180" t="s">
        <v>47</v>
      </c>
      <c r="O107" s="39"/>
      <c r="P107" s="181">
        <f>O107*H107</f>
        <v>0</v>
      </c>
      <c r="Q107" s="181">
        <v>0</v>
      </c>
      <c r="R107" s="181">
        <f>Q107*H107</f>
        <v>0</v>
      </c>
      <c r="S107" s="181">
        <v>0</v>
      </c>
      <c r="T107" s="182">
        <f>S107*H107</f>
        <v>0</v>
      </c>
      <c r="AR107" s="21" t="s">
        <v>147</v>
      </c>
      <c r="AT107" s="21" t="s">
        <v>142</v>
      </c>
      <c r="AU107" s="21" t="s">
        <v>86</v>
      </c>
      <c r="AY107" s="21" t="s">
        <v>140</v>
      </c>
      <c r="BE107" s="183">
        <f>IF(N107="základní",J107,0)</f>
        <v>0</v>
      </c>
      <c r="BF107" s="183">
        <f>IF(N107="snížená",J107,0)</f>
        <v>0</v>
      </c>
      <c r="BG107" s="183">
        <f>IF(N107="zákl. přenesená",J107,0)</f>
        <v>0</v>
      </c>
      <c r="BH107" s="183">
        <f>IF(N107="sníž. přenesená",J107,0)</f>
        <v>0</v>
      </c>
      <c r="BI107" s="183">
        <f>IF(N107="nulová",J107,0)</f>
        <v>0</v>
      </c>
      <c r="BJ107" s="21" t="s">
        <v>24</v>
      </c>
      <c r="BK107" s="183">
        <f>ROUND(I107*H107,2)</f>
        <v>0</v>
      </c>
      <c r="BL107" s="21" t="s">
        <v>147</v>
      </c>
      <c r="BM107" s="21" t="s">
        <v>184</v>
      </c>
    </row>
    <row r="108" spans="2:65" s="11" customFormat="1">
      <c r="B108" s="184"/>
      <c r="D108" s="185" t="s">
        <v>149</v>
      </c>
      <c r="E108" s="186" t="s">
        <v>5</v>
      </c>
      <c r="F108" s="187" t="s">
        <v>167</v>
      </c>
      <c r="H108" s="188">
        <v>17.600000000000001</v>
      </c>
      <c r="I108" s="189"/>
      <c r="L108" s="184"/>
      <c r="M108" s="190"/>
      <c r="N108" s="191"/>
      <c r="O108" s="191"/>
      <c r="P108" s="191"/>
      <c r="Q108" s="191"/>
      <c r="R108" s="191"/>
      <c r="S108" s="191"/>
      <c r="T108" s="192"/>
      <c r="AT108" s="186" t="s">
        <v>149</v>
      </c>
      <c r="AU108" s="186" t="s">
        <v>86</v>
      </c>
      <c r="AV108" s="11" t="s">
        <v>86</v>
      </c>
      <c r="AW108" s="11" t="s">
        <v>39</v>
      </c>
      <c r="AX108" s="11" t="s">
        <v>76</v>
      </c>
      <c r="AY108" s="186" t="s">
        <v>140</v>
      </c>
    </row>
    <row r="109" spans="2:65" s="11" customFormat="1">
      <c r="B109" s="184"/>
      <c r="D109" s="185" t="s">
        <v>149</v>
      </c>
      <c r="E109" s="186" t="s">
        <v>5</v>
      </c>
      <c r="F109" s="187" t="s">
        <v>185</v>
      </c>
      <c r="H109" s="188">
        <v>0.67500000000000004</v>
      </c>
      <c r="I109" s="189"/>
      <c r="L109" s="184"/>
      <c r="M109" s="190"/>
      <c r="N109" s="191"/>
      <c r="O109" s="191"/>
      <c r="P109" s="191"/>
      <c r="Q109" s="191"/>
      <c r="R109" s="191"/>
      <c r="S109" s="191"/>
      <c r="T109" s="192"/>
      <c r="AT109" s="186" t="s">
        <v>149</v>
      </c>
      <c r="AU109" s="186" t="s">
        <v>86</v>
      </c>
      <c r="AV109" s="11" t="s">
        <v>86</v>
      </c>
      <c r="AW109" s="11" t="s">
        <v>39</v>
      </c>
      <c r="AX109" s="11" t="s">
        <v>76</v>
      </c>
      <c r="AY109" s="186" t="s">
        <v>140</v>
      </c>
    </row>
    <row r="110" spans="2:65" s="11" customFormat="1">
      <c r="B110" s="184"/>
      <c r="D110" s="185" t="s">
        <v>149</v>
      </c>
      <c r="E110" s="186" t="s">
        <v>5</v>
      </c>
      <c r="F110" s="187" t="s">
        <v>186</v>
      </c>
      <c r="H110" s="188">
        <v>10.26</v>
      </c>
      <c r="I110" s="189"/>
      <c r="L110" s="184"/>
      <c r="M110" s="190"/>
      <c r="N110" s="191"/>
      <c r="O110" s="191"/>
      <c r="P110" s="191"/>
      <c r="Q110" s="191"/>
      <c r="R110" s="191"/>
      <c r="S110" s="191"/>
      <c r="T110" s="192"/>
      <c r="AT110" s="186" t="s">
        <v>149</v>
      </c>
      <c r="AU110" s="186" t="s">
        <v>86</v>
      </c>
      <c r="AV110" s="11" t="s">
        <v>86</v>
      </c>
      <c r="AW110" s="11" t="s">
        <v>39</v>
      </c>
      <c r="AX110" s="11" t="s">
        <v>76</v>
      </c>
      <c r="AY110" s="186" t="s">
        <v>140</v>
      </c>
    </row>
    <row r="111" spans="2:65" s="11" customFormat="1">
      <c r="B111" s="184"/>
      <c r="D111" s="185" t="s">
        <v>149</v>
      </c>
      <c r="E111" s="186" t="s">
        <v>5</v>
      </c>
      <c r="F111" s="187" t="s">
        <v>187</v>
      </c>
      <c r="H111" s="188">
        <v>7.92</v>
      </c>
      <c r="I111" s="189"/>
      <c r="L111" s="184"/>
      <c r="M111" s="190"/>
      <c r="N111" s="191"/>
      <c r="O111" s="191"/>
      <c r="P111" s="191"/>
      <c r="Q111" s="191"/>
      <c r="R111" s="191"/>
      <c r="S111" s="191"/>
      <c r="T111" s="192"/>
      <c r="AT111" s="186" t="s">
        <v>149</v>
      </c>
      <c r="AU111" s="186" t="s">
        <v>86</v>
      </c>
      <c r="AV111" s="11" t="s">
        <v>86</v>
      </c>
      <c r="AW111" s="11" t="s">
        <v>39</v>
      </c>
      <c r="AX111" s="11" t="s">
        <v>76</v>
      </c>
      <c r="AY111" s="186" t="s">
        <v>140</v>
      </c>
    </row>
    <row r="112" spans="2:65" s="11" customFormat="1">
      <c r="B112" s="184"/>
      <c r="D112" s="185" t="s">
        <v>149</v>
      </c>
      <c r="E112" s="186" t="s">
        <v>5</v>
      </c>
      <c r="F112" s="187" t="s">
        <v>188</v>
      </c>
      <c r="H112" s="188">
        <v>13.566000000000001</v>
      </c>
      <c r="I112" s="189"/>
      <c r="L112" s="184"/>
      <c r="M112" s="190"/>
      <c r="N112" s="191"/>
      <c r="O112" s="191"/>
      <c r="P112" s="191"/>
      <c r="Q112" s="191"/>
      <c r="R112" s="191"/>
      <c r="S112" s="191"/>
      <c r="T112" s="192"/>
      <c r="AT112" s="186" t="s">
        <v>149</v>
      </c>
      <c r="AU112" s="186" t="s">
        <v>86</v>
      </c>
      <c r="AV112" s="11" t="s">
        <v>86</v>
      </c>
      <c r="AW112" s="11" t="s">
        <v>39</v>
      </c>
      <c r="AX112" s="11" t="s">
        <v>76</v>
      </c>
      <c r="AY112" s="186" t="s">
        <v>140</v>
      </c>
    </row>
    <row r="113" spans="2:65" s="11" customFormat="1">
      <c r="B113" s="184"/>
      <c r="D113" s="185" t="s">
        <v>149</v>
      </c>
      <c r="E113" s="186" t="s">
        <v>5</v>
      </c>
      <c r="F113" s="187" t="s">
        <v>189</v>
      </c>
      <c r="H113" s="188">
        <v>8.8000000000000007</v>
      </c>
      <c r="I113" s="189"/>
      <c r="L113" s="184"/>
      <c r="M113" s="190"/>
      <c r="N113" s="191"/>
      <c r="O113" s="191"/>
      <c r="P113" s="191"/>
      <c r="Q113" s="191"/>
      <c r="R113" s="191"/>
      <c r="S113" s="191"/>
      <c r="T113" s="192"/>
      <c r="AT113" s="186" t="s">
        <v>149</v>
      </c>
      <c r="AU113" s="186" t="s">
        <v>86</v>
      </c>
      <c r="AV113" s="11" t="s">
        <v>86</v>
      </c>
      <c r="AW113" s="11" t="s">
        <v>39</v>
      </c>
      <c r="AX113" s="11" t="s">
        <v>76</v>
      </c>
      <c r="AY113" s="186" t="s">
        <v>140</v>
      </c>
    </row>
    <row r="114" spans="2:65" s="1" customFormat="1" ht="22.8" customHeight="1">
      <c r="B114" s="171"/>
      <c r="C114" s="172" t="s">
        <v>190</v>
      </c>
      <c r="D114" s="172" t="s">
        <v>142</v>
      </c>
      <c r="E114" s="173" t="s">
        <v>191</v>
      </c>
      <c r="F114" s="174" t="s">
        <v>192</v>
      </c>
      <c r="G114" s="175" t="s">
        <v>153</v>
      </c>
      <c r="H114" s="176">
        <v>516.1</v>
      </c>
      <c r="I114" s="177"/>
      <c r="J114" s="178">
        <f>ROUND(I114*H114,2)</f>
        <v>0</v>
      </c>
      <c r="K114" s="174" t="s">
        <v>146</v>
      </c>
      <c r="L114" s="38"/>
      <c r="M114" s="179" t="s">
        <v>5</v>
      </c>
      <c r="N114" s="180" t="s">
        <v>47</v>
      </c>
      <c r="O114" s="39"/>
      <c r="P114" s="181">
        <f>O114*H114</f>
        <v>0</v>
      </c>
      <c r="Q114" s="181">
        <v>0</v>
      </c>
      <c r="R114" s="181">
        <f>Q114*H114</f>
        <v>0</v>
      </c>
      <c r="S114" s="181">
        <v>0</v>
      </c>
      <c r="T114" s="182">
        <f>S114*H114</f>
        <v>0</v>
      </c>
      <c r="AR114" s="21" t="s">
        <v>147</v>
      </c>
      <c r="AT114" s="21" t="s">
        <v>142</v>
      </c>
      <c r="AU114" s="21" t="s">
        <v>86</v>
      </c>
      <c r="AY114" s="21" t="s">
        <v>140</v>
      </c>
      <c r="BE114" s="183">
        <f>IF(N114="základní",J114,0)</f>
        <v>0</v>
      </c>
      <c r="BF114" s="183">
        <f>IF(N114="snížená",J114,0)</f>
        <v>0</v>
      </c>
      <c r="BG114" s="183">
        <f>IF(N114="zákl. přenesená",J114,0)</f>
        <v>0</v>
      </c>
      <c r="BH114" s="183">
        <f>IF(N114="sníž. přenesená",J114,0)</f>
        <v>0</v>
      </c>
      <c r="BI114" s="183">
        <f>IF(N114="nulová",J114,0)</f>
        <v>0</v>
      </c>
      <c r="BJ114" s="21" t="s">
        <v>24</v>
      </c>
      <c r="BK114" s="183">
        <f>ROUND(I114*H114,2)</f>
        <v>0</v>
      </c>
      <c r="BL114" s="21" t="s">
        <v>147</v>
      </c>
      <c r="BM114" s="21" t="s">
        <v>193</v>
      </c>
    </row>
    <row r="115" spans="2:65" s="11" customFormat="1">
      <c r="B115" s="184"/>
      <c r="D115" s="185" t="s">
        <v>149</v>
      </c>
      <c r="E115" s="186" t="s">
        <v>5</v>
      </c>
      <c r="F115" s="187" t="s">
        <v>194</v>
      </c>
      <c r="H115" s="188">
        <v>516.1</v>
      </c>
      <c r="I115" s="189"/>
      <c r="L115" s="184"/>
      <c r="M115" s="190"/>
      <c r="N115" s="191"/>
      <c r="O115" s="191"/>
      <c r="P115" s="191"/>
      <c r="Q115" s="191"/>
      <c r="R115" s="191"/>
      <c r="S115" s="191"/>
      <c r="T115" s="192"/>
      <c r="AT115" s="186" t="s">
        <v>149</v>
      </c>
      <c r="AU115" s="186" t="s">
        <v>86</v>
      </c>
      <c r="AV115" s="11" t="s">
        <v>86</v>
      </c>
      <c r="AW115" s="11" t="s">
        <v>39</v>
      </c>
      <c r="AX115" s="11" t="s">
        <v>76</v>
      </c>
      <c r="AY115" s="186" t="s">
        <v>140</v>
      </c>
    </row>
    <row r="116" spans="2:65" s="1" customFormat="1" ht="22.8" customHeight="1">
      <c r="B116" s="171"/>
      <c r="C116" s="172" t="s">
        <v>195</v>
      </c>
      <c r="D116" s="172" t="s">
        <v>142</v>
      </c>
      <c r="E116" s="173" t="s">
        <v>196</v>
      </c>
      <c r="F116" s="174" t="s">
        <v>197</v>
      </c>
      <c r="G116" s="175" t="s">
        <v>153</v>
      </c>
      <c r="H116" s="176">
        <v>1879.5</v>
      </c>
      <c r="I116" s="177"/>
      <c r="J116" s="178">
        <f>ROUND(I116*H116,2)</f>
        <v>0</v>
      </c>
      <c r="K116" s="174" t="s">
        <v>146</v>
      </c>
      <c r="L116" s="38"/>
      <c r="M116" s="179" t="s">
        <v>5</v>
      </c>
      <c r="N116" s="180" t="s">
        <v>47</v>
      </c>
      <c r="O116" s="39"/>
      <c r="P116" s="181">
        <f>O116*H116</f>
        <v>0</v>
      </c>
      <c r="Q116" s="181">
        <v>0</v>
      </c>
      <c r="R116" s="181">
        <f>Q116*H116</f>
        <v>0</v>
      </c>
      <c r="S116" s="181">
        <v>0</v>
      </c>
      <c r="T116" s="182">
        <f>S116*H116</f>
        <v>0</v>
      </c>
      <c r="AR116" s="21" t="s">
        <v>147</v>
      </c>
      <c r="AT116" s="21" t="s">
        <v>142</v>
      </c>
      <c r="AU116" s="21" t="s">
        <v>86</v>
      </c>
      <c r="AY116" s="21" t="s">
        <v>140</v>
      </c>
      <c r="BE116" s="183">
        <f>IF(N116="základní",J116,0)</f>
        <v>0</v>
      </c>
      <c r="BF116" s="183">
        <f>IF(N116="snížená",J116,0)</f>
        <v>0</v>
      </c>
      <c r="BG116" s="183">
        <f>IF(N116="zákl. přenesená",J116,0)</f>
        <v>0</v>
      </c>
      <c r="BH116" s="183">
        <f>IF(N116="sníž. přenesená",J116,0)</f>
        <v>0</v>
      </c>
      <c r="BI116" s="183">
        <f>IF(N116="nulová",J116,0)</f>
        <v>0</v>
      </c>
      <c r="BJ116" s="21" t="s">
        <v>24</v>
      </c>
      <c r="BK116" s="183">
        <f>ROUND(I116*H116,2)</f>
        <v>0</v>
      </c>
      <c r="BL116" s="21" t="s">
        <v>147</v>
      </c>
      <c r="BM116" s="21" t="s">
        <v>198</v>
      </c>
    </row>
    <row r="117" spans="2:65" s="11" customFormat="1">
      <c r="B117" s="184"/>
      <c r="D117" s="185" t="s">
        <v>149</v>
      </c>
      <c r="E117" s="186" t="s">
        <v>5</v>
      </c>
      <c r="F117" s="187" t="s">
        <v>199</v>
      </c>
      <c r="H117" s="188">
        <v>1879.5</v>
      </c>
      <c r="I117" s="189"/>
      <c r="L117" s="184"/>
      <c r="M117" s="190"/>
      <c r="N117" s="191"/>
      <c r="O117" s="191"/>
      <c r="P117" s="191"/>
      <c r="Q117" s="191"/>
      <c r="R117" s="191"/>
      <c r="S117" s="191"/>
      <c r="T117" s="192"/>
      <c r="AT117" s="186" t="s">
        <v>149</v>
      </c>
      <c r="AU117" s="186" t="s">
        <v>86</v>
      </c>
      <c r="AV117" s="11" t="s">
        <v>86</v>
      </c>
      <c r="AW117" s="11" t="s">
        <v>39</v>
      </c>
      <c r="AX117" s="11" t="s">
        <v>24</v>
      </c>
      <c r="AY117" s="186" t="s">
        <v>140</v>
      </c>
    </row>
    <row r="118" spans="2:65" s="1" customFormat="1" ht="14.4" customHeight="1">
      <c r="B118" s="171"/>
      <c r="C118" s="172" t="s">
        <v>29</v>
      </c>
      <c r="D118" s="172" t="s">
        <v>142</v>
      </c>
      <c r="E118" s="173" t="s">
        <v>200</v>
      </c>
      <c r="F118" s="174" t="s">
        <v>201</v>
      </c>
      <c r="G118" s="175" t="s">
        <v>153</v>
      </c>
      <c r="H118" s="176">
        <v>92.3</v>
      </c>
      <c r="I118" s="177"/>
      <c r="J118" s="178">
        <f>ROUND(I118*H118,2)</f>
        <v>0</v>
      </c>
      <c r="K118" s="174" t="s">
        <v>146</v>
      </c>
      <c r="L118" s="38"/>
      <c r="M118" s="179" t="s">
        <v>5</v>
      </c>
      <c r="N118" s="180" t="s">
        <v>47</v>
      </c>
      <c r="O118" s="39"/>
      <c r="P118" s="181">
        <f>O118*H118</f>
        <v>0</v>
      </c>
      <c r="Q118" s="181">
        <v>0</v>
      </c>
      <c r="R118" s="181">
        <f>Q118*H118</f>
        <v>0</v>
      </c>
      <c r="S118" s="181">
        <v>0</v>
      </c>
      <c r="T118" s="182">
        <f>S118*H118</f>
        <v>0</v>
      </c>
      <c r="AR118" s="21" t="s">
        <v>147</v>
      </c>
      <c r="AT118" s="21" t="s">
        <v>142</v>
      </c>
      <c r="AU118" s="21" t="s">
        <v>86</v>
      </c>
      <c r="AY118" s="21" t="s">
        <v>140</v>
      </c>
      <c r="BE118" s="183">
        <f>IF(N118="základní",J118,0)</f>
        <v>0</v>
      </c>
      <c r="BF118" s="183">
        <f>IF(N118="snížená",J118,0)</f>
        <v>0</v>
      </c>
      <c r="BG118" s="183">
        <f>IF(N118="zákl. přenesená",J118,0)</f>
        <v>0</v>
      </c>
      <c r="BH118" s="183">
        <f>IF(N118="sníž. přenesená",J118,0)</f>
        <v>0</v>
      </c>
      <c r="BI118" s="183">
        <f>IF(N118="nulová",J118,0)</f>
        <v>0</v>
      </c>
      <c r="BJ118" s="21" t="s">
        <v>24</v>
      </c>
      <c r="BK118" s="183">
        <f>ROUND(I118*H118,2)</f>
        <v>0</v>
      </c>
      <c r="BL118" s="21" t="s">
        <v>147</v>
      </c>
      <c r="BM118" s="21" t="s">
        <v>202</v>
      </c>
    </row>
    <row r="119" spans="2:65" s="11" customFormat="1">
      <c r="B119" s="184"/>
      <c r="D119" s="185" t="s">
        <v>149</v>
      </c>
      <c r="E119" s="186" t="s">
        <v>5</v>
      </c>
      <c r="F119" s="187" t="s">
        <v>203</v>
      </c>
      <c r="H119" s="188">
        <v>92.3</v>
      </c>
      <c r="I119" s="189"/>
      <c r="L119" s="184"/>
      <c r="M119" s="190"/>
      <c r="N119" s="191"/>
      <c r="O119" s="191"/>
      <c r="P119" s="191"/>
      <c r="Q119" s="191"/>
      <c r="R119" s="191"/>
      <c r="S119" s="191"/>
      <c r="T119" s="192"/>
      <c r="AT119" s="186" t="s">
        <v>149</v>
      </c>
      <c r="AU119" s="186" t="s">
        <v>86</v>
      </c>
      <c r="AV119" s="11" t="s">
        <v>86</v>
      </c>
      <c r="AW119" s="11" t="s">
        <v>39</v>
      </c>
      <c r="AX119" s="11" t="s">
        <v>24</v>
      </c>
      <c r="AY119" s="186" t="s">
        <v>140</v>
      </c>
    </row>
    <row r="120" spans="2:65" s="1" customFormat="1" ht="14.4" customHeight="1">
      <c r="B120" s="171"/>
      <c r="C120" s="172" t="s">
        <v>204</v>
      </c>
      <c r="D120" s="172" t="s">
        <v>142</v>
      </c>
      <c r="E120" s="173" t="s">
        <v>205</v>
      </c>
      <c r="F120" s="174" t="s">
        <v>206</v>
      </c>
      <c r="G120" s="175" t="s">
        <v>153</v>
      </c>
      <c r="H120" s="176">
        <v>1879.45</v>
      </c>
      <c r="I120" s="177"/>
      <c r="J120" s="178">
        <f>ROUND(I120*H120,2)</f>
        <v>0</v>
      </c>
      <c r="K120" s="174" t="s">
        <v>146</v>
      </c>
      <c r="L120" s="38"/>
      <c r="M120" s="179" t="s">
        <v>5</v>
      </c>
      <c r="N120" s="180" t="s">
        <v>47</v>
      </c>
      <c r="O120" s="39"/>
      <c r="P120" s="181">
        <f>O120*H120</f>
        <v>0</v>
      </c>
      <c r="Q120" s="181">
        <v>0</v>
      </c>
      <c r="R120" s="181">
        <f>Q120*H120</f>
        <v>0</v>
      </c>
      <c r="S120" s="181">
        <v>0</v>
      </c>
      <c r="T120" s="182">
        <f>S120*H120</f>
        <v>0</v>
      </c>
      <c r="AR120" s="21" t="s">
        <v>147</v>
      </c>
      <c r="AT120" s="21" t="s">
        <v>142</v>
      </c>
      <c r="AU120" s="21" t="s">
        <v>86</v>
      </c>
      <c r="AY120" s="21" t="s">
        <v>140</v>
      </c>
      <c r="BE120" s="183">
        <f>IF(N120="základní",J120,0)</f>
        <v>0</v>
      </c>
      <c r="BF120" s="183">
        <f>IF(N120="snížená",J120,0)</f>
        <v>0</v>
      </c>
      <c r="BG120" s="183">
        <f>IF(N120="zákl. přenesená",J120,0)</f>
        <v>0</v>
      </c>
      <c r="BH120" s="183">
        <f>IF(N120="sníž. přenesená",J120,0)</f>
        <v>0</v>
      </c>
      <c r="BI120" s="183">
        <f>IF(N120="nulová",J120,0)</f>
        <v>0</v>
      </c>
      <c r="BJ120" s="21" t="s">
        <v>24</v>
      </c>
      <c r="BK120" s="183">
        <f>ROUND(I120*H120,2)</f>
        <v>0</v>
      </c>
      <c r="BL120" s="21" t="s">
        <v>147</v>
      </c>
      <c r="BM120" s="21" t="s">
        <v>207</v>
      </c>
    </row>
    <row r="121" spans="2:65" s="11" customFormat="1">
      <c r="B121" s="184"/>
      <c r="D121" s="185" t="s">
        <v>149</v>
      </c>
      <c r="E121" s="186" t="s">
        <v>5</v>
      </c>
      <c r="F121" s="187" t="s">
        <v>208</v>
      </c>
      <c r="H121" s="188">
        <v>1894.09</v>
      </c>
      <c r="I121" s="189"/>
      <c r="L121" s="184"/>
      <c r="M121" s="190"/>
      <c r="N121" s="191"/>
      <c r="O121" s="191"/>
      <c r="P121" s="191"/>
      <c r="Q121" s="191"/>
      <c r="R121" s="191"/>
      <c r="S121" s="191"/>
      <c r="T121" s="192"/>
      <c r="AT121" s="186" t="s">
        <v>149</v>
      </c>
      <c r="AU121" s="186" t="s">
        <v>86</v>
      </c>
      <c r="AV121" s="11" t="s">
        <v>86</v>
      </c>
      <c r="AW121" s="11" t="s">
        <v>39</v>
      </c>
      <c r="AX121" s="11" t="s">
        <v>76</v>
      </c>
      <c r="AY121" s="186" t="s">
        <v>140</v>
      </c>
    </row>
    <row r="122" spans="2:65" s="11" customFormat="1">
      <c r="B122" s="184"/>
      <c r="D122" s="185" t="s">
        <v>149</v>
      </c>
      <c r="E122" s="186" t="s">
        <v>5</v>
      </c>
      <c r="F122" s="187" t="s">
        <v>209</v>
      </c>
      <c r="H122" s="188">
        <v>-14.64</v>
      </c>
      <c r="I122" s="189"/>
      <c r="L122" s="184"/>
      <c r="M122" s="190"/>
      <c r="N122" s="191"/>
      <c r="O122" s="191"/>
      <c r="P122" s="191"/>
      <c r="Q122" s="191"/>
      <c r="R122" s="191"/>
      <c r="S122" s="191"/>
      <c r="T122" s="192"/>
      <c r="AT122" s="186" t="s">
        <v>149</v>
      </c>
      <c r="AU122" s="186" t="s">
        <v>86</v>
      </c>
      <c r="AV122" s="11" t="s">
        <v>86</v>
      </c>
      <c r="AW122" s="11" t="s">
        <v>39</v>
      </c>
      <c r="AX122" s="11" t="s">
        <v>76</v>
      </c>
      <c r="AY122" s="186" t="s">
        <v>140</v>
      </c>
    </row>
    <row r="123" spans="2:65" s="1" customFormat="1" ht="22.8" customHeight="1">
      <c r="B123" s="171"/>
      <c r="C123" s="172" t="s">
        <v>210</v>
      </c>
      <c r="D123" s="172" t="s">
        <v>142</v>
      </c>
      <c r="E123" s="173" t="s">
        <v>211</v>
      </c>
      <c r="F123" s="174" t="s">
        <v>212</v>
      </c>
      <c r="G123" s="175" t="s">
        <v>153</v>
      </c>
      <c r="H123" s="176">
        <v>527.1</v>
      </c>
      <c r="I123" s="177"/>
      <c r="J123" s="178">
        <f>ROUND(I123*H123,2)</f>
        <v>0</v>
      </c>
      <c r="K123" s="174" t="s">
        <v>146</v>
      </c>
      <c r="L123" s="38"/>
      <c r="M123" s="179" t="s">
        <v>5</v>
      </c>
      <c r="N123" s="180" t="s">
        <v>47</v>
      </c>
      <c r="O123" s="39"/>
      <c r="P123" s="181">
        <f>O123*H123</f>
        <v>0</v>
      </c>
      <c r="Q123" s="181">
        <v>0</v>
      </c>
      <c r="R123" s="181">
        <f>Q123*H123</f>
        <v>0</v>
      </c>
      <c r="S123" s="181">
        <v>0</v>
      </c>
      <c r="T123" s="182">
        <f>S123*H123</f>
        <v>0</v>
      </c>
      <c r="AR123" s="21" t="s">
        <v>147</v>
      </c>
      <c r="AT123" s="21" t="s">
        <v>142</v>
      </c>
      <c r="AU123" s="21" t="s">
        <v>86</v>
      </c>
      <c r="AY123" s="21" t="s">
        <v>140</v>
      </c>
      <c r="BE123" s="183">
        <f>IF(N123="základní",J123,0)</f>
        <v>0</v>
      </c>
      <c r="BF123" s="183">
        <f>IF(N123="snížená",J123,0)</f>
        <v>0</v>
      </c>
      <c r="BG123" s="183">
        <f>IF(N123="zákl. přenesená",J123,0)</f>
        <v>0</v>
      </c>
      <c r="BH123" s="183">
        <f>IF(N123="sníž. přenesená",J123,0)</f>
        <v>0</v>
      </c>
      <c r="BI123" s="183">
        <f>IF(N123="nulová",J123,0)</f>
        <v>0</v>
      </c>
      <c r="BJ123" s="21" t="s">
        <v>24</v>
      </c>
      <c r="BK123" s="183">
        <f>ROUND(I123*H123,2)</f>
        <v>0</v>
      </c>
      <c r="BL123" s="21" t="s">
        <v>147</v>
      </c>
      <c r="BM123" s="21" t="s">
        <v>213</v>
      </c>
    </row>
    <row r="124" spans="2:65" s="11" customFormat="1">
      <c r="B124" s="184"/>
      <c r="D124" s="185" t="s">
        <v>149</v>
      </c>
      <c r="E124" s="186" t="s">
        <v>5</v>
      </c>
      <c r="F124" s="187" t="s">
        <v>214</v>
      </c>
      <c r="H124" s="188">
        <v>516.1</v>
      </c>
      <c r="I124" s="189"/>
      <c r="L124" s="184"/>
      <c r="M124" s="190"/>
      <c r="N124" s="191"/>
      <c r="O124" s="191"/>
      <c r="P124" s="191"/>
      <c r="Q124" s="191"/>
      <c r="R124" s="191"/>
      <c r="S124" s="191"/>
      <c r="T124" s="192"/>
      <c r="AT124" s="186" t="s">
        <v>149</v>
      </c>
      <c r="AU124" s="186" t="s">
        <v>86</v>
      </c>
      <c r="AV124" s="11" t="s">
        <v>86</v>
      </c>
      <c r="AW124" s="11" t="s">
        <v>39</v>
      </c>
      <c r="AX124" s="11" t="s">
        <v>76</v>
      </c>
      <c r="AY124" s="186" t="s">
        <v>140</v>
      </c>
    </row>
    <row r="125" spans="2:65" s="11" customFormat="1">
      <c r="B125" s="184"/>
      <c r="D125" s="185" t="s">
        <v>149</v>
      </c>
      <c r="E125" s="186" t="s">
        <v>5</v>
      </c>
      <c r="F125" s="187" t="s">
        <v>215</v>
      </c>
      <c r="H125" s="188">
        <v>11</v>
      </c>
      <c r="I125" s="189"/>
      <c r="L125" s="184"/>
      <c r="M125" s="190"/>
      <c r="N125" s="191"/>
      <c r="O125" s="191"/>
      <c r="P125" s="191"/>
      <c r="Q125" s="191"/>
      <c r="R125" s="191"/>
      <c r="S125" s="191"/>
      <c r="T125" s="192"/>
      <c r="AT125" s="186" t="s">
        <v>149</v>
      </c>
      <c r="AU125" s="186" t="s">
        <v>86</v>
      </c>
      <c r="AV125" s="11" t="s">
        <v>86</v>
      </c>
      <c r="AW125" s="11" t="s">
        <v>39</v>
      </c>
      <c r="AX125" s="11" t="s">
        <v>76</v>
      </c>
      <c r="AY125" s="186" t="s">
        <v>140</v>
      </c>
    </row>
    <row r="126" spans="2:65" s="1" customFormat="1" ht="14.4" customHeight="1">
      <c r="B126" s="171"/>
      <c r="C126" s="172" t="s">
        <v>216</v>
      </c>
      <c r="D126" s="172" t="s">
        <v>142</v>
      </c>
      <c r="E126" s="173" t="s">
        <v>217</v>
      </c>
      <c r="F126" s="174" t="s">
        <v>218</v>
      </c>
      <c r="G126" s="175" t="s">
        <v>153</v>
      </c>
      <c r="H126" s="176">
        <v>1879.5</v>
      </c>
      <c r="I126" s="177"/>
      <c r="J126" s="178">
        <f>ROUND(I126*H126,2)</f>
        <v>0</v>
      </c>
      <c r="K126" s="174" t="s">
        <v>146</v>
      </c>
      <c r="L126" s="38"/>
      <c r="M126" s="179" t="s">
        <v>5</v>
      </c>
      <c r="N126" s="180" t="s">
        <v>47</v>
      </c>
      <c r="O126" s="39"/>
      <c r="P126" s="181">
        <f>O126*H126</f>
        <v>0</v>
      </c>
      <c r="Q126" s="181">
        <v>0</v>
      </c>
      <c r="R126" s="181">
        <f>Q126*H126</f>
        <v>0</v>
      </c>
      <c r="S126" s="181">
        <v>0</v>
      </c>
      <c r="T126" s="182">
        <f>S126*H126</f>
        <v>0</v>
      </c>
      <c r="AR126" s="21" t="s">
        <v>147</v>
      </c>
      <c r="AT126" s="21" t="s">
        <v>142</v>
      </c>
      <c r="AU126" s="21" t="s">
        <v>86</v>
      </c>
      <c r="AY126" s="21" t="s">
        <v>140</v>
      </c>
      <c r="BE126" s="183">
        <f>IF(N126="základní",J126,0)</f>
        <v>0</v>
      </c>
      <c r="BF126" s="183">
        <f>IF(N126="snížená",J126,0)</f>
        <v>0</v>
      </c>
      <c r="BG126" s="183">
        <f>IF(N126="zákl. přenesená",J126,0)</f>
        <v>0</v>
      </c>
      <c r="BH126" s="183">
        <f>IF(N126="sníž. přenesená",J126,0)</f>
        <v>0</v>
      </c>
      <c r="BI126" s="183">
        <f>IF(N126="nulová",J126,0)</f>
        <v>0</v>
      </c>
      <c r="BJ126" s="21" t="s">
        <v>24</v>
      </c>
      <c r="BK126" s="183">
        <f>ROUND(I126*H126,2)</f>
        <v>0</v>
      </c>
      <c r="BL126" s="21" t="s">
        <v>147</v>
      </c>
      <c r="BM126" s="21" t="s">
        <v>219</v>
      </c>
    </row>
    <row r="127" spans="2:65" s="11" customFormat="1">
      <c r="B127" s="184"/>
      <c r="D127" s="185" t="s">
        <v>149</v>
      </c>
      <c r="E127" s="186" t="s">
        <v>5</v>
      </c>
      <c r="F127" s="187" t="s">
        <v>220</v>
      </c>
      <c r="H127" s="188">
        <v>1879.5</v>
      </c>
      <c r="I127" s="189"/>
      <c r="L127" s="184"/>
      <c r="M127" s="190"/>
      <c r="N127" s="191"/>
      <c r="O127" s="191"/>
      <c r="P127" s="191"/>
      <c r="Q127" s="191"/>
      <c r="R127" s="191"/>
      <c r="S127" s="191"/>
      <c r="T127" s="192"/>
      <c r="AT127" s="186" t="s">
        <v>149</v>
      </c>
      <c r="AU127" s="186" t="s">
        <v>86</v>
      </c>
      <c r="AV127" s="11" t="s">
        <v>86</v>
      </c>
      <c r="AW127" s="11" t="s">
        <v>39</v>
      </c>
      <c r="AX127" s="11" t="s">
        <v>24</v>
      </c>
      <c r="AY127" s="186" t="s">
        <v>140</v>
      </c>
    </row>
    <row r="128" spans="2:65" s="1" customFormat="1" ht="22.8" customHeight="1">
      <c r="B128" s="171"/>
      <c r="C128" s="172" t="s">
        <v>221</v>
      </c>
      <c r="D128" s="172" t="s">
        <v>142</v>
      </c>
      <c r="E128" s="173" t="s">
        <v>222</v>
      </c>
      <c r="F128" s="174" t="s">
        <v>223</v>
      </c>
      <c r="G128" s="175" t="s">
        <v>153</v>
      </c>
      <c r="H128" s="176">
        <v>19.12</v>
      </c>
      <c r="I128" s="177"/>
      <c r="J128" s="178">
        <f>ROUND(I128*H128,2)</f>
        <v>0</v>
      </c>
      <c r="K128" s="174" t="s">
        <v>146</v>
      </c>
      <c r="L128" s="38"/>
      <c r="M128" s="179" t="s">
        <v>5</v>
      </c>
      <c r="N128" s="180" t="s">
        <v>47</v>
      </c>
      <c r="O128" s="39"/>
      <c r="P128" s="181">
        <f>O128*H128</f>
        <v>0</v>
      </c>
      <c r="Q128" s="181">
        <v>0</v>
      </c>
      <c r="R128" s="181">
        <f>Q128*H128</f>
        <v>0</v>
      </c>
      <c r="S128" s="181">
        <v>0</v>
      </c>
      <c r="T128" s="182">
        <f>S128*H128</f>
        <v>0</v>
      </c>
      <c r="AR128" s="21" t="s">
        <v>147</v>
      </c>
      <c r="AT128" s="21" t="s">
        <v>142</v>
      </c>
      <c r="AU128" s="21" t="s">
        <v>86</v>
      </c>
      <c r="AY128" s="21" t="s">
        <v>140</v>
      </c>
      <c r="BE128" s="183">
        <f>IF(N128="základní",J128,0)</f>
        <v>0</v>
      </c>
      <c r="BF128" s="183">
        <f>IF(N128="snížená",J128,0)</f>
        <v>0</v>
      </c>
      <c r="BG128" s="183">
        <f>IF(N128="zákl. přenesená",J128,0)</f>
        <v>0</v>
      </c>
      <c r="BH128" s="183">
        <f>IF(N128="sníž. přenesená",J128,0)</f>
        <v>0</v>
      </c>
      <c r="BI128" s="183">
        <f>IF(N128="nulová",J128,0)</f>
        <v>0</v>
      </c>
      <c r="BJ128" s="21" t="s">
        <v>24</v>
      </c>
      <c r="BK128" s="183">
        <f>ROUND(I128*H128,2)</f>
        <v>0</v>
      </c>
      <c r="BL128" s="21" t="s">
        <v>147</v>
      </c>
      <c r="BM128" s="21" t="s">
        <v>224</v>
      </c>
    </row>
    <row r="129" spans="2:65" s="11" customFormat="1">
      <c r="B129" s="184"/>
      <c r="D129" s="185" t="s">
        <v>149</v>
      </c>
      <c r="E129" s="186" t="s">
        <v>5</v>
      </c>
      <c r="F129" s="187" t="s">
        <v>225</v>
      </c>
      <c r="H129" s="188">
        <v>0.3</v>
      </c>
      <c r="I129" s="189"/>
      <c r="L129" s="184"/>
      <c r="M129" s="190"/>
      <c r="N129" s="191"/>
      <c r="O129" s="191"/>
      <c r="P129" s="191"/>
      <c r="Q129" s="191"/>
      <c r="R129" s="191"/>
      <c r="S129" s="191"/>
      <c r="T129" s="192"/>
      <c r="AT129" s="186" t="s">
        <v>149</v>
      </c>
      <c r="AU129" s="186" t="s">
        <v>86</v>
      </c>
      <c r="AV129" s="11" t="s">
        <v>86</v>
      </c>
      <c r="AW129" s="11" t="s">
        <v>39</v>
      </c>
      <c r="AX129" s="11" t="s">
        <v>76</v>
      </c>
      <c r="AY129" s="186" t="s">
        <v>140</v>
      </c>
    </row>
    <row r="130" spans="2:65" s="11" customFormat="1">
      <c r="B130" s="184"/>
      <c r="D130" s="185" t="s">
        <v>149</v>
      </c>
      <c r="E130" s="186" t="s">
        <v>5</v>
      </c>
      <c r="F130" s="187" t="s">
        <v>226</v>
      </c>
      <c r="H130" s="188">
        <v>5.5049999999999999</v>
      </c>
      <c r="I130" s="189"/>
      <c r="L130" s="184"/>
      <c r="M130" s="190"/>
      <c r="N130" s="191"/>
      <c r="O130" s="191"/>
      <c r="P130" s="191"/>
      <c r="Q130" s="191"/>
      <c r="R130" s="191"/>
      <c r="S130" s="191"/>
      <c r="T130" s="192"/>
      <c r="AT130" s="186" t="s">
        <v>149</v>
      </c>
      <c r="AU130" s="186" t="s">
        <v>86</v>
      </c>
      <c r="AV130" s="11" t="s">
        <v>86</v>
      </c>
      <c r="AW130" s="11" t="s">
        <v>39</v>
      </c>
      <c r="AX130" s="11" t="s">
        <v>76</v>
      </c>
      <c r="AY130" s="186" t="s">
        <v>140</v>
      </c>
    </row>
    <row r="131" spans="2:65" s="11" customFormat="1">
      <c r="B131" s="184"/>
      <c r="D131" s="185" t="s">
        <v>149</v>
      </c>
      <c r="E131" s="186" t="s">
        <v>5</v>
      </c>
      <c r="F131" s="187" t="s">
        <v>227</v>
      </c>
      <c r="H131" s="188">
        <v>4.26</v>
      </c>
      <c r="I131" s="189"/>
      <c r="L131" s="184"/>
      <c r="M131" s="190"/>
      <c r="N131" s="191"/>
      <c r="O131" s="191"/>
      <c r="P131" s="191"/>
      <c r="Q131" s="191"/>
      <c r="R131" s="191"/>
      <c r="S131" s="191"/>
      <c r="T131" s="192"/>
      <c r="AT131" s="186" t="s">
        <v>149</v>
      </c>
      <c r="AU131" s="186" t="s">
        <v>86</v>
      </c>
      <c r="AV131" s="11" t="s">
        <v>86</v>
      </c>
      <c r="AW131" s="11" t="s">
        <v>39</v>
      </c>
      <c r="AX131" s="11" t="s">
        <v>76</v>
      </c>
      <c r="AY131" s="186" t="s">
        <v>140</v>
      </c>
    </row>
    <row r="132" spans="2:65" s="11" customFormat="1">
      <c r="B132" s="184"/>
      <c r="D132" s="185" t="s">
        <v>149</v>
      </c>
      <c r="E132" s="186" t="s">
        <v>5</v>
      </c>
      <c r="F132" s="187" t="s">
        <v>228</v>
      </c>
      <c r="H132" s="188">
        <v>5.2169999999999996</v>
      </c>
      <c r="I132" s="189"/>
      <c r="L132" s="184"/>
      <c r="M132" s="190"/>
      <c r="N132" s="191"/>
      <c r="O132" s="191"/>
      <c r="P132" s="191"/>
      <c r="Q132" s="191"/>
      <c r="R132" s="191"/>
      <c r="S132" s="191"/>
      <c r="T132" s="192"/>
      <c r="AT132" s="186" t="s">
        <v>149</v>
      </c>
      <c r="AU132" s="186" t="s">
        <v>86</v>
      </c>
      <c r="AV132" s="11" t="s">
        <v>86</v>
      </c>
      <c r="AW132" s="11" t="s">
        <v>39</v>
      </c>
      <c r="AX132" s="11" t="s">
        <v>76</v>
      </c>
      <c r="AY132" s="186" t="s">
        <v>140</v>
      </c>
    </row>
    <row r="133" spans="2:65" s="11" customFormat="1">
      <c r="B133" s="184"/>
      <c r="D133" s="185" t="s">
        <v>149</v>
      </c>
      <c r="E133" s="186" t="s">
        <v>5</v>
      </c>
      <c r="F133" s="187" t="s">
        <v>229</v>
      </c>
      <c r="H133" s="188">
        <v>3.8380000000000001</v>
      </c>
      <c r="I133" s="189"/>
      <c r="L133" s="184"/>
      <c r="M133" s="190"/>
      <c r="N133" s="191"/>
      <c r="O133" s="191"/>
      <c r="P133" s="191"/>
      <c r="Q133" s="191"/>
      <c r="R133" s="191"/>
      <c r="S133" s="191"/>
      <c r="T133" s="192"/>
      <c r="AT133" s="186" t="s">
        <v>149</v>
      </c>
      <c r="AU133" s="186" t="s">
        <v>86</v>
      </c>
      <c r="AV133" s="11" t="s">
        <v>86</v>
      </c>
      <c r="AW133" s="11" t="s">
        <v>39</v>
      </c>
      <c r="AX133" s="11" t="s">
        <v>76</v>
      </c>
      <c r="AY133" s="186" t="s">
        <v>140</v>
      </c>
    </row>
    <row r="134" spans="2:65" s="1" customFormat="1" ht="22.8" customHeight="1">
      <c r="B134" s="171"/>
      <c r="C134" s="172" t="s">
        <v>11</v>
      </c>
      <c r="D134" s="172" t="s">
        <v>142</v>
      </c>
      <c r="E134" s="173" t="s">
        <v>230</v>
      </c>
      <c r="F134" s="174" t="s">
        <v>231</v>
      </c>
      <c r="G134" s="175" t="s">
        <v>232</v>
      </c>
      <c r="H134" s="176">
        <v>75</v>
      </c>
      <c r="I134" s="177"/>
      <c r="J134" s="178">
        <f>ROUND(I134*H134,2)</f>
        <v>0</v>
      </c>
      <c r="K134" s="174" t="s">
        <v>146</v>
      </c>
      <c r="L134" s="38"/>
      <c r="M134" s="179" t="s">
        <v>5</v>
      </c>
      <c r="N134" s="180" t="s">
        <v>47</v>
      </c>
      <c r="O134" s="39"/>
      <c r="P134" s="181">
        <f>O134*H134</f>
        <v>0</v>
      </c>
      <c r="Q134" s="181">
        <v>0</v>
      </c>
      <c r="R134" s="181">
        <f>Q134*H134</f>
        <v>0</v>
      </c>
      <c r="S134" s="181">
        <v>0</v>
      </c>
      <c r="T134" s="182">
        <f>S134*H134</f>
        <v>0</v>
      </c>
      <c r="AR134" s="21" t="s">
        <v>147</v>
      </c>
      <c r="AT134" s="21" t="s">
        <v>142</v>
      </c>
      <c r="AU134" s="21" t="s">
        <v>86</v>
      </c>
      <c r="AY134" s="21" t="s">
        <v>140</v>
      </c>
      <c r="BE134" s="183">
        <f>IF(N134="základní",J134,0)</f>
        <v>0</v>
      </c>
      <c r="BF134" s="183">
        <f>IF(N134="snížená",J134,0)</f>
        <v>0</v>
      </c>
      <c r="BG134" s="183">
        <f>IF(N134="zákl. přenesená",J134,0)</f>
        <v>0</v>
      </c>
      <c r="BH134" s="183">
        <f>IF(N134="sníž. přenesená",J134,0)</f>
        <v>0</v>
      </c>
      <c r="BI134" s="183">
        <f>IF(N134="nulová",J134,0)</f>
        <v>0</v>
      </c>
      <c r="BJ134" s="21" t="s">
        <v>24</v>
      </c>
      <c r="BK134" s="183">
        <f>ROUND(I134*H134,2)</f>
        <v>0</v>
      </c>
      <c r="BL134" s="21" t="s">
        <v>147</v>
      </c>
      <c r="BM134" s="21" t="s">
        <v>233</v>
      </c>
    </row>
    <row r="135" spans="2:65" s="11" customFormat="1">
      <c r="B135" s="184"/>
      <c r="D135" s="185" t="s">
        <v>149</v>
      </c>
      <c r="E135" s="186" t="s">
        <v>5</v>
      </c>
      <c r="F135" s="187" t="s">
        <v>234</v>
      </c>
      <c r="H135" s="188">
        <v>75</v>
      </c>
      <c r="I135" s="189"/>
      <c r="L135" s="184"/>
      <c r="M135" s="190"/>
      <c r="N135" s="191"/>
      <c r="O135" s="191"/>
      <c r="P135" s="191"/>
      <c r="Q135" s="191"/>
      <c r="R135" s="191"/>
      <c r="S135" s="191"/>
      <c r="T135" s="192"/>
      <c r="AT135" s="186" t="s">
        <v>149</v>
      </c>
      <c r="AU135" s="186" t="s">
        <v>86</v>
      </c>
      <c r="AV135" s="11" t="s">
        <v>86</v>
      </c>
      <c r="AW135" s="11" t="s">
        <v>39</v>
      </c>
      <c r="AX135" s="11" t="s">
        <v>24</v>
      </c>
      <c r="AY135" s="186" t="s">
        <v>140</v>
      </c>
    </row>
    <row r="136" spans="2:65" s="1" customFormat="1" ht="22.8" customHeight="1">
      <c r="B136" s="171"/>
      <c r="C136" s="172" t="s">
        <v>235</v>
      </c>
      <c r="D136" s="172" t="s">
        <v>142</v>
      </c>
      <c r="E136" s="173" t="s">
        <v>236</v>
      </c>
      <c r="F136" s="174" t="s">
        <v>237</v>
      </c>
      <c r="G136" s="175" t="s">
        <v>232</v>
      </c>
      <c r="H136" s="176">
        <v>75</v>
      </c>
      <c r="I136" s="177"/>
      <c r="J136" s="178">
        <f>ROUND(I136*H136,2)</f>
        <v>0</v>
      </c>
      <c r="K136" s="174" t="s">
        <v>146</v>
      </c>
      <c r="L136" s="38"/>
      <c r="M136" s="179" t="s">
        <v>5</v>
      </c>
      <c r="N136" s="180" t="s">
        <v>47</v>
      </c>
      <c r="O136" s="39"/>
      <c r="P136" s="181">
        <f>O136*H136</f>
        <v>0</v>
      </c>
      <c r="Q136" s="181">
        <v>0</v>
      </c>
      <c r="R136" s="181">
        <f>Q136*H136</f>
        <v>0</v>
      </c>
      <c r="S136" s="181">
        <v>0</v>
      </c>
      <c r="T136" s="182">
        <f>S136*H136</f>
        <v>0</v>
      </c>
      <c r="AR136" s="21" t="s">
        <v>147</v>
      </c>
      <c r="AT136" s="21" t="s">
        <v>142</v>
      </c>
      <c r="AU136" s="21" t="s">
        <v>86</v>
      </c>
      <c r="AY136" s="21" t="s">
        <v>140</v>
      </c>
      <c r="BE136" s="183">
        <f>IF(N136="základní",J136,0)</f>
        <v>0</v>
      </c>
      <c r="BF136" s="183">
        <f>IF(N136="snížená",J136,0)</f>
        <v>0</v>
      </c>
      <c r="BG136" s="183">
        <f>IF(N136="zákl. přenesená",J136,0)</f>
        <v>0</v>
      </c>
      <c r="BH136" s="183">
        <f>IF(N136="sníž. přenesená",J136,0)</f>
        <v>0</v>
      </c>
      <c r="BI136" s="183">
        <f>IF(N136="nulová",J136,0)</f>
        <v>0</v>
      </c>
      <c r="BJ136" s="21" t="s">
        <v>24</v>
      </c>
      <c r="BK136" s="183">
        <f>ROUND(I136*H136,2)</f>
        <v>0</v>
      </c>
      <c r="BL136" s="21" t="s">
        <v>147</v>
      </c>
      <c r="BM136" s="21" t="s">
        <v>238</v>
      </c>
    </row>
    <row r="137" spans="2:65" s="1" customFormat="1" ht="22.8" customHeight="1">
      <c r="B137" s="171"/>
      <c r="C137" s="172" t="s">
        <v>239</v>
      </c>
      <c r="D137" s="172" t="s">
        <v>142</v>
      </c>
      <c r="E137" s="173" t="s">
        <v>240</v>
      </c>
      <c r="F137" s="174" t="s">
        <v>241</v>
      </c>
      <c r="G137" s="175" t="s">
        <v>232</v>
      </c>
      <c r="H137" s="176">
        <v>556.29999999999995</v>
      </c>
      <c r="I137" s="177"/>
      <c r="J137" s="178">
        <f>ROUND(I137*H137,2)</f>
        <v>0</v>
      </c>
      <c r="K137" s="174" t="s">
        <v>146</v>
      </c>
      <c r="L137" s="38"/>
      <c r="M137" s="179" t="s">
        <v>5</v>
      </c>
      <c r="N137" s="180" t="s">
        <v>47</v>
      </c>
      <c r="O137" s="39"/>
      <c r="P137" s="181">
        <f>O137*H137</f>
        <v>0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AR137" s="21" t="s">
        <v>147</v>
      </c>
      <c r="AT137" s="21" t="s">
        <v>142</v>
      </c>
      <c r="AU137" s="21" t="s">
        <v>86</v>
      </c>
      <c r="AY137" s="21" t="s">
        <v>140</v>
      </c>
      <c r="BE137" s="183">
        <f>IF(N137="základní",J137,0)</f>
        <v>0</v>
      </c>
      <c r="BF137" s="183">
        <f>IF(N137="snížená",J137,0)</f>
        <v>0</v>
      </c>
      <c r="BG137" s="183">
        <f>IF(N137="zákl. přenesená",J137,0)</f>
        <v>0</v>
      </c>
      <c r="BH137" s="183">
        <f>IF(N137="sníž. přenesená",J137,0)</f>
        <v>0</v>
      </c>
      <c r="BI137" s="183">
        <f>IF(N137="nulová",J137,0)</f>
        <v>0</v>
      </c>
      <c r="BJ137" s="21" t="s">
        <v>24</v>
      </c>
      <c r="BK137" s="183">
        <f>ROUND(I137*H137,2)</f>
        <v>0</v>
      </c>
      <c r="BL137" s="21" t="s">
        <v>147</v>
      </c>
      <c r="BM137" s="21" t="s">
        <v>242</v>
      </c>
    </row>
    <row r="138" spans="2:65" s="11" customFormat="1">
      <c r="B138" s="184"/>
      <c r="D138" s="185" t="s">
        <v>149</v>
      </c>
      <c r="E138" s="186" t="s">
        <v>5</v>
      </c>
      <c r="F138" s="187" t="s">
        <v>243</v>
      </c>
      <c r="H138" s="188">
        <v>556.29999999999995</v>
      </c>
      <c r="I138" s="189"/>
      <c r="L138" s="184"/>
      <c r="M138" s="190"/>
      <c r="N138" s="191"/>
      <c r="O138" s="191"/>
      <c r="P138" s="191"/>
      <c r="Q138" s="191"/>
      <c r="R138" s="191"/>
      <c r="S138" s="191"/>
      <c r="T138" s="192"/>
      <c r="AT138" s="186" t="s">
        <v>149</v>
      </c>
      <c r="AU138" s="186" t="s">
        <v>86</v>
      </c>
      <c r="AV138" s="11" t="s">
        <v>86</v>
      </c>
      <c r="AW138" s="11" t="s">
        <v>39</v>
      </c>
      <c r="AX138" s="11" t="s">
        <v>24</v>
      </c>
      <c r="AY138" s="186" t="s">
        <v>140</v>
      </c>
    </row>
    <row r="139" spans="2:65" s="1" customFormat="1" ht="14.4" customHeight="1">
      <c r="B139" s="171"/>
      <c r="C139" s="193" t="s">
        <v>244</v>
      </c>
      <c r="D139" s="193" t="s">
        <v>245</v>
      </c>
      <c r="E139" s="194" t="s">
        <v>246</v>
      </c>
      <c r="F139" s="195" t="s">
        <v>247</v>
      </c>
      <c r="G139" s="196" t="s">
        <v>248</v>
      </c>
      <c r="H139" s="197">
        <v>13.005000000000001</v>
      </c>
      <c r="I139" s="198"/>
      <c r="J139" s="199">
        <f>ROUND(I139*H139,2)</f>
        <v>0</v>
      </c>
      <c r="K139" s="195" t="s">
        <v>5</v>
      </c>
      <c r="L139" s="200"/>
      <c r="M139" s="201" t="s">
        <v>5</v>
      </c>
      <c r="N139" s="202" t="s">
        <v>47</v>
      </c>
      <c r="O139" s="39"/>
      <c r="P139" s="181">
        <f>O139*H139</f>
        <v>0</v>
      </c>
      <c r="Q139" s="181">
        <v>1E-3</v>
      </c>
      <c r="R139" s="181">
        <f>Q139*H139</f>
        <v>1.3005000000000001E-2</v>
      </c>
      <c r="S139" s="181">
        <v>0</v>
      </c>
      <c r="T139" s="182">
        <f>S139*H139</f>
        <v>0</v>
      </c>
      <c r="AR139" s="21" t="s">
        <v>190</v>
      </c>
      <c r="AT139" s="21" t="s">
        <v>245</v>
      </c>
      <c r="AU139" s="21" t="s">
        <v>86</v>
      </c>
      <c r="AY139" s="21" t="s">
        <v>140</v>
      </c>
      <c r="BE139" s="183">
        <f>IF(N139="základní",J139,0)</f>
        <v>0</v>
      </c>
      <c r="BF139" s="183">
        <f>IF(N139="snížená",J139,0)</f>
        <v>0</v>
      </c>
      <c r="BG139" s="183">
        <f>IF(N139="zákl. přenesená",J139,0)</f>
        <v>0</v>
      </c>
      <c r="BH139" s="183">
        <f>IF(N139="sníž. přenesená",J139,0)</f>
        <v>0</v>
      </c>
      <c r="BI139" s="183">
        <f>IF(N139="nulová",J139,0)</f>
        <v>0</v>
      </c>
      <c r="BJ139" s="21" t="s">
        <v>24</v>
      </c>
      <c r="BK139" s="183">
        <f>ROUND(I139*H139,2)</f>
        <v>0</v>
      </c>
      <c r="BL139" s="21" t="s">
        <v>147</v>
      </c>
      <c r="BM139" s="21" t="s">
        <v>249</v>
      </c>
    </row>
    <row r="140" spans="2:65" s="11" customFormat="1">
      <c r="B140" s="184"/>
      <c r="D140" s="185" t="s">
        <v>149</v>
      </c>
      <c r="E140" s="186" t="s">
        <v>5</v>
      </c>
      <c r="F140" s="187" t="s">
        <v>250</v>
      </c>
      <c r="H140" s="188">
        <v>13.005000000000001</v>
      </c>
      <c r="I140" s="189"/>
      <c r="L140" s="184"/>
      <c r="M140" s="190"/>
      <c r="N140" s="191"/>
      <c r="O140" s="191"/>
      <c r="P140" s="191"/>
      <c r="Q140" s="191"/>
      <c r="R140" s="191"/>
      <c r="S140" s="191"/>
      <c r="T140" s="192"/>
      <c r="AT140" s="186" t="s">
        <v>149</v>
      </c>
      <c r="AU140" s="186" t="s">
        <v>86</v>
      </c>
      <c r="AV140" s="11" t="s">
        <v>86</v>
      </c>
      <c r="AW140" s="11" t="s">
        <v>39</v>
      </c>
      <c r="AX140" s="11" t="s">
        <v>24</v>
      </c>
      <c r="AY140" s="186" t="s">
        <v>140</v>
      </c>
    </row>
    <row r="141" spans="2:65" s="1" customFormat="1" ht="14.4" customHeight="1">
      <c r="B141" s="171"/>
      <c r="C141" s="172" t="s">
        <v>251</v>
      </c>
      <c r="D141" s="172" t="s">
        <v>142</v>
      </c>
      <c r="E141" s="173" t="s">
        <v>252</v>
      </c>
      <c r="F141" s="174" t="s">
        <v>253</v>
      </c>
      <c r="G141" s="175" t="s">
        <v>232</v>
      </c>
      <c r="H141" s="176">
        <v>75</v>
      </c>
      <c r="I141" s="177"/>
      <c r="J141" s="178">
        <f>ROUND(I141*H141,2)</f>
        <v>0</v>
      </c>
      <c r="K141" s="174" t="s">
        <v>146</v>
      </c>
      <c r="L141" s="38"/>
      <c r="M141" s="179" t="s">
        <v>5</v>
      </c>
      <c r="N141" s="180" t="s">
        <v>47</v>
      </c>
      <c r="O141" s="39"/>
      <c r="P141" s="181">
        <f>O141*H141</f>
        <v>0</v>
      </c>
      <c r="Q141" s="181">
        <v>0</v>
      </c>
      <c r="R141" s="181">
        <f>Q141*H141</f>
        <v>0</v>
      </c>
      <c r="S141" s="181">
        <v>0</v>
      </c>
      <c r="T141" s="182">
        <f>S141*H141</f>
        <v>0</v>
      </c>
      <c r="AR141" s="21" t="s">
        <v>147</v>
      </c>
      <c r="AT141" s="21" t="s">
        <v>142</v>
      </c>
      <c r="AU141" s="21" t="s">
        <v>86</v>
      </c>
      <c r="AY141" s="21" t="s">
        <v>140</v>
      </c>
      <c r="BE141" s="183">
        <f>IF(N141="základní",J141,0)</f>
        <v>0</v>
      </c>
      <c r="BF141" s="183">
        <f>IF(N141="snížená",J141,0)</f>
        <v>0</v>
      </c>
      <c r="BG141" s="183">
        <f>IF(N141="zákl. přenesená",J141,0)</f>
        <v>0</v>
      </c>
      <c r="BH141" s="183">
        <f>IF(N141="sníž. přenesená",J141,0)</f>
        <v>0</v>
      </c>
      <c r="BI141" s="183">
        <f>IF(N141="nulová",J141,0)</f>
        <v>0</v>
      </c>
      <c r="BJ141" s="21" t="s">
        <v>24</v>
      </c>
      <c r="BK141" s="183">
        <f>ROUND(I141*H141,2)</f>
        <v>0</v>
      </c>
      <c r="BL141" s="21" t="s">
        <v>147</v>
      </c>
      <c r="BM141" s="21" t="s">
        <v>254</v>
      </c>
    </row>
    <row r="142" spans="2:65" s="11" customFormat="1">
      <c r="B142" s="184"/>
      <c r="D142" s="185" t="s">
        <v>149</v>
      </c>
      <c r="E142" s="186" t="s">
        <v>5</v>
      </c>
      <c r="F142" s="187" t="s">
        <v>234</v>
      </c>
      <c r="H142" s="188">
        <v>75</v>
      </c>
      <c r="I142" s="189"/>
      <c r="L142" s="184"/>
      <c r="M142" s="190"/>
      <c r="N142" s="191"/>
      <c r="O142" s="191"/>
      <c r="P142" s="191"/>
      <c r="Q142" s="191"/>
      <c r="R142" s="191"/>
      <c r="S142" s="191"/>
      <c r="T142" s="192"/>
      <c r="AT142" s="186" t="s">
        <v>149</v>
      </c>
      <c r="AU142" s="186" t="s">
        <v>86</v>
      </c>
      <c r="AV142" s="11" t="s">
        <v>86</v>
      </c>
      <c r="AW142" s="11" t="s">
        <v>39</v>
      </c>
      <c r="AX142" s="11" t="s">
        <v>24</v>
      </c>
      <c r="AY142" s="186" t="s">
        <v>140</v>
      </c>
    </row>
    <row r="143" spans="2:65" s="1" customFormat="1" ht="14.4" customHeight="1">
      <c r="B143" s="171"/>
      <c r="C143" s="172" t="s">
        <v>255</v>
      </c>
      <c r="D143" s="172" t="s">
        <v>142</v>
      </c>
      <c r="E143" s="173" t="s">
        <v>256</v>
      </c>
      <c r="F143" s="174" t="s">
        <v>257</v>
      </c>
      <c r="G143" s="175" t="s">
        <v>232</v>
      </c>
      <c r="H143" s="176">
        <v>7289.5</v>
      </c>
      <c r="I143" s="177"/>
      <c r="J143" s="178">
        <f>ROUND(I143*H143,2)</f>
        <v>0</v>
      </c>
      <c r="K143" s="174" t="s">
        <v>146</v>
      </c>
      <c r="L143" s="38"/>
      <c r="M143" s="179" t="s">
        <v>5</v>
      </c>
      <c r="N143" s="180" t="s">
        <v>47</v>
      </c>
      <c r="O143" s="39"/>
      <c r="P143" s="181">
        <f>O143*H143</f>
        <v>0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AR143" s="21" t="s">
        <v>147</v>
      </c>
      <c r="AT143" s="21" t="s">
        <v>142</v>
      </c>
      <c r="AU143" s="21" t="s">
        <v>86</v>
      </c>
      <c r="AY143" s="21" t="s">
        <v>140</v>
      </c>
      <c r="BE143" s="183">
        <f>IF(N143="základní",J143,0)</f>
        <v>0</v>
      </c>
      <c r="BF143" s="183">
        <f>IF(N143="snížená",J143,0)</f>
        <v>0</v>
      </c>
      <c r="BG143" s="183">
        <f>IF(N143="zákl. přenesená",J143,0)</f>
        <v>0</v>
      </c>
      <c r="BH143" s="183">
        <f>IF(N143="sníž. přenesená",J143,0)</f>
        <v>0</v>
      </c>
      <c r="BI143" s="183">
        <f>IF(N143="nulová",J143,0)</f>
        <v>0</v>
      </c>
      <c r="BJ143" s="21" t="s">
        <v>24</v>
      </c>
      <c r="BK143" s="183">
        <f>ROUND(I143*H143,2)</f>
        <v>0</v>
      </c>
      <c r="BL143" s="21" t="s">
        <v>147</v>
      </c>
      <c r="BM143" s="21" t="s">
        <v>258</v>
      </c>
    </row>
    <row r="144" spans="2:65" s="11" customFormat="1">
      <c r="B144" s="184"/>
      <c r="D144" s="185" t="s">
        <v>149</v>
      </c>
      <c r="E144" s="186" t="s">
        <v>5</v>
      </c>
      <c r="F144" s="187" t="s">
        <v>259</v>
      </c>
      <c r="H144" s="188">
        <v>6614.7</v>
      </c>
      <c r="I144" s="189"/>
      <c r="L144" s="184"/>
      <c r="M144" s="190"/>
      <c r="N144" s="191"/>
      <c r="O144" s="191"/>
      <c r="P144" s="191"/>
      <c r="Q144" s="191"/>
      <c r="R144" s="191"/>
      <c r="S144" s="191"/>
      <c r="T144" s="192"/>
      <c r="AT144" s="186" t="s">
        <v>149</v>
      </c>
      <c r="AU144" s="186" t="s">
        <v>86</v>
      </c>
      <c r="AV144" s="11" t="s">
        <v>86</v>
      </c>
      <c r="AW144" s="11" t="s">
        <v>39</v>
      </c>
      <c r="AX144" s="11" t="s">
        <v>76</v>
      </c>
      <c r="AY144" s="186" t="s">
        <v>140</v>
      </c>
    </row>
    <row r="145" spans="2:65" s="11" customFormat="1" ht="24">
      <c r="B145" s="184"/>
      <c r="D145" s="185" t="s">
        <v>149</v>
      </c>
      <c r="E145" s="186" t="s">
        <v>5</v>
      </c>
      <c r="F145" s="187" t="s">
        <v>260</v>
      </c>
      <c r="H145" s="188">
        <v>674.8</v>
      </c>
      <c r="I145" s="189"/>
      <c r="L145" s="184"/>
      <c r="M145" s="190"/>
      <c r="N145" s="191"/>
      <c r="O145" s="191"/>
      <c r="P145" s="191"/>
      <c r="Q145" s="191"/>
      <c r="R145" s="191"/>
      <c r="S145" s="191"/>
      <c r="T145" s="192"/>
      <c r="AT145" s="186" t="s">
        <v>149</v>
      </c>
      <c r="AU145" s="186" t="s">
        <v>86</v>
      </c>
      <c r="AV145" s="11" t="s">
        <v>86</v>
      </c>
      <c r="AW145" s="11" t="s">
        <v>39</v>
      </c>
      <c r="AX145" s="11" t="s">
        <v>76</v>
      </c>
      <c r="AY145" s="186" t="s">
        <v>140</v>
      </c>
    </row>
    <row r="146" spans="2:65" s="1" customFormat="1" ht="14.4" customHeight="1">
      <c r="B146" s="171"/>
      <c r="C146" s="172" t="s">
        <v>10</v>
      </c>
      <c r="D146" s="172" t="s">
        <v>142</v>
      </c>
      <c r="E146" s="173" t="s">
        <v>261</v>
      </c>
      <c r="F146" s="174" t="s">
        <v>262</v>
      </c>
      <c r="G146" s="175" t="s">
        <v>232</v>
      </c>
      <c r="H146" s="176">
        <v>10.3</v>
      </c>
      <c r="I146" s="177"/>
      <c r="J146" s="178">
        <f>ROUND(I146*H146,2)</f>
        <v>0</v>
      </c>
      <c r="K146" s="174" t="s">
        <v>146</v>
      </c>
      <c r="L146" s="38"/>
      <c r="M146" s="179" t="s">
        <v>5</v>
      </c>
      <c r="N146" s="180" t="s">
        <v>47</v>
      </c>
      <c r="O146" s="39"/>
      <c r="P146" s="181">
        <f>O146*H146</f>
        <v>0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AR146" s="21" t="s">
        <v>147</v>
      </c>
      <c r="AT146" s="21" t="s">
        <v>142</v>
      </c>
      <c r="AU146" s="21" t="s">
        <v>86</v>
      </c>
      <c r="AY146" s="21" t="s">
        <v>140</v>
      </c>
      <c r="BE146" s="183">
        <f>IF(N146="základní",J146,0)</f>
        <v>0</v>
      </c>
      <c r="BF146" s="183">
        <f>IF(N146="snížená",J146,0)</f>
        <v>0</v>
      </c>
      <c r="BG146" s="183">
        <f>IF(N146="zákl. přenesená",J146,0)</f>
        <v>0</v>
      </c>
      <c r="BH146" s="183">
        <f>IF(N146="sníž. přenesená",J146,0)</f>
        <v>0</v>
      </c>
      <c r="BI146" s="183">
        <f>IF(N146="nulová",J146,0)</f>
        <v>0</v>
      </c>
      <c r="BJ146" s="21" t="s">
        <v>24</v>
      </c>
      <c r="BK146" s="183">
        <f>ROUND(I146*H146,2)</f>
        <v>0</v>
      </c>
      <c r="BL146" s="21" t="s">
        <v>147</v>
      </c>
      <c r="BM146" s="21" t="s">
        <v>263</v>
      </c>
    </row>
    <row r="147" spans="2:65" s="11" customFormat="1">
      <c r="B147" s="184"/>
      <c r="D147" s="185" t="s">
        <v>149</v>
      </c>
      <c r="E147" s="186" t="s">
        <v>5</v>
      </c>
      <c r="F147" s="187" t="s">
        <v>264</v>
      </c>
      <c r="H147" s="188">
        <v>10.3</v>
      </c>
      <c r="I147" s="189"/>
      <c r="L147" s="184"/>
      <c r="M147" s="190"/>
      <c r="N147" s="191"/>
      <c r="O147" s="191"/>
      <c r="P147" s="191"/>
      <c r="Q147" s="191"/>
      <c r="R147" s="191"/>
      <c r="S147" s="191"/>
      <c r="T147" s="192"/>
      <c r="AT147" s="186" t="s">
        <v>149</v>
      </c>
      <c r="AU147" s="186" t="s">
        <v>86</v>
      </c>
      <c r="AV147" s="11" t="s">
        <v>86</v>
      </c>
      <c r="AW147" s="11" t="s">
        <v>39</v>
      </c>
      <c r="AX147" s="11" t="s">
        <v>24</v>
      </c>
      <c r="AY147" s="186" t="s">
        <v>140</v>
      </c>
    </row>
    <row r="148" spans="2:65" s="1" customFormat="1" ht="14.4" customHeight="1">
      <c r="B148" s="171"/>
      <c r="C148" s="172" t="s">
        <v>265</v>
      </c>
      <c r="D148" s="172" t="s">
        <v>142</v>
      </c>
      <c r="E148" s="173" t="s">
        <v>266</v>
      </c>
      <c r="F148" s="174" t="s">
        <v>267</v>
      </c>
      <c r="G148" s="175" t="s">
        <v>232</v>
      </c>
      <c r="H148" s="176">
        <v>483.1</v>
      </c>
      <c r="I148" s="177"/>
      <c r="J148" s="178">
        <f>ROUND(I148*H148,2)</f>
        <v>0</v>
      </c>
      <c r="K148" s="174" t="s">
        <v>146</v>
      </c>
      <c r="L148" s="38"/>
      <c r="M148" s="179" t="s">
        <v>5</v>
      </c>
      <c r="N148" s="180" t="s">
        <v>47</v>
      </c>
      <c r="O148" s="39"/>
      <c r="P148" s="181">
        <f>O148*H148</f>
        <v>0</v>
      </c>
      <c r="Q148" s="181">
        <v>0</v>
      </c>
      <c r="R148" s="181">
        <f>Q148*H148</f>
        <v>0</v>
      </c>
      <c r="S148" s="181">
        <v>0</v>
      </c>
      <c r="T148" s="182">
        <f>S148*H148</f>
        <v>0</v>
      </c>
      <c r="AR148" s="21" t="s">
        <v>147</v>
      </c>
      <c r="AT148" s="21" t="s">
        <v>142</v>
      </c>
      <c r="AU148" s="21" t="s">
        <v>86</v>
      </c>
      <c r="AY148" s="21" t="s">
        <v>140</v>
      </c>
      <c r="BE148" s="183">
        <f>IF(N148="základní",J148,0)</f>
        <v>0</v>
      </c>
      <c r="BF148" s="183">
        <f>IF(N148="snížená",J148,0)</f>
        <v>0</v>
      </c>
      <c r="BG148" s="183">
        <f>IF(N148="zákl. přenesená",J148,0)</f>
        <v>0</v>
      </c>
      <c r="BH148" s="183">
        <f>IF(N148="sníž. přenesená",J148,0)</f>
        <v>0</v>
      </c>
      <c r="BI148" s="183">
        <f>IF(N148="nulová",J148,0)</f>
        <v>0</v>
      </c>
      <c r="BJ148" s="21" t="s">
        <v>24</v>
      </c>
      <c r="BK148" s="183">
        <f>ROUND(I148*H148,2)</f>
        <v>0</v>
      </c>
      <c r="BL148" s="21" t="s">
        <v>147</v>
      </c>
      <c r="BM148" s="21" t="s">
        <v>268</v>
      </c>
    </row>
    <row r="149" spans="2:65" s="11" customFormat="1">
      <c r="B149" s="184"/>
      <c r="D149" s="185" t="s">
        <v>149</v>
      </c>
      <c r="E149" s="186" t="s">
        <v>5</v>
      </c>
      <c r="F149" s="187" t="s">
        <v>269</v>
      </c>
      <c r="H149" s="188">
        <v>483.1</v>
      </c>
      <c r="I149" s="189"/>
      <c r="L149" s="184"/>
      <c r="M149" s="190"/>
      <c r="N149" s="191"/>
      <c r="O149" s="191"/>
      <c r="P149" s="191"/>
      <c r="Q149" s="191"/>
      <c r="R149" s="191"/>
      <c r="S149" s="191"/>
      <c r="T149" s="192"/>
      <c r="AT149" s="186" t="s">
        <v>149</v>
      </c>
      <c r="AU149" s="186" t="s">
        <v>86</v>
      </c>
      <c r="AV149" s="11" t="s">
        <v>86</v>
      </c>
      <c r="AW149" s="11" t="s">
        <v>39</v>
      </c>
      <c r="AX149" s="11" t="s">
        <v>24</v>
      </c>
      <c r="AY149" s="186" t="s">
        <v>140</v>
      </c>
    </row>
    <row r="150" spans="2:65" s="1" customFormat="1" ht="22.8" customHeight="1">
      <c r="B150" s="171"/>
      <c r="C150" s="172" t="s">
        <v>270</v>
      </c>
      <c r="D150" s="172" t="s">
        <v>142</v>
      </c>
      <c r="E150" s="173" t="s">
        <v>271</v>
      </c>
      <c r="F150" s="174" t="s">
        <v>272</v>
      </c>
      <c r="G150" s="175" t="s">
        <v>232</v>
      </c>
      <c r="H150" s="176">
        <v>483.1</v>
      </c>
      <c r="I150" s="177"/>
      <c r="J150" s="178">
        <f>ROUND(I150*H150,2)</f>
        <v>0</v>
      </c>
      <c r="K150" s="174" t="s">
        <v>146</v>
      </c>
      <c r="L150" s="38"/>
      <c r="M150" s="179" t="s">
        <v>5</v>
      </c>
      <c r="N150" s="180" t="s">
        <v>47</v>
      </c>
      <c r="O150" s="39"/>
      <c r="P150" s="181">
        <f>O150*H150</f>
        <v>0</v>
      </c>
      <c r="Q150" s="181">
        <v>0</v>
      </c>
      <c r="R150" s="181">
        <f>Q150*H150</f>
        <v>0</v>
      </c>
      <c r="S150" s="181">
        <v>0</v>
      </c>
      <c r="T150" s="182">
        <f>S150*H150</f>
        <v>0</v>
      </c>
      <c r="AR150" s="21" t="s">
        <v>147</v>
      </c>
      <c r="AT150" s="21" t="s">
        <v>142</v>
      </c>
      <c r="AU150" s="21" t="s">
        <v>86</v>
      </c>
      <c r="AY150" s="21" t="s">
        <v>140</v>
      </c>
      <c r="BE150" s="183">
        <f>IF(N150="základní",J150,0)</f>
        <v>0</v>
      </c>
      <c r="BF150" s="183">
        <f>IF(N150="snížená",J150,0)</f>
        <v>0</v>
      </c>
      <c r="BG150" s="183">
        <f>IF(N150="zákl. přenesená",J150,0)</f>
        <v>0</v>
      </c>
      <c r="BH150" s="183">
        <f>IF(N150="sníž. přenesená",J150,0)</f>
        <v>0</v>
      </c>
      <c r="BI150" s="183">
        <f>IF(N150="nulová",J150,0)</f>
        <v>0</v>
      </c>
      <c r="BJ150" s="21" t="s">
        <v>24</v>
      </c>
      <c r="BK150" s="183">
        <f>ROUND(I150*H150,2)</f>
        <v>0</v>
      </c>
      <c r="BL150" s="21" t="s">
        <v>147</v>
      </c>
      <c r="BM150" s="21" t="s">
        <v>273</v>
      </c>
    </row>
    <row r="151" spans="2:65" s="11" customFormat="1">
      <c r="B151" s="184"/>
      <c r="D151" s="185" t="s">
        <v>149</v>
      </c>
      <c r="E151" s="186" t="s">
        <v>5</v>
      </c>
      <c r="F151" s="187" t="s">
        <v>269</v>
      </c>
      <c r="H151" s="188">
        <v>483.1</v>
      </c>
      <c r="I151" s="189"/>
      <c r="L151" s="184"/>
      <c r="M151" s="190"/>
      <c r="N151" s="191"/>
      <c r="O151" s="191"/>
      <c r="P151" s="191"/>
      <c r="Q151" s="191"/>
      <c r="R151" s="191"/>
      <c r="S151" s="191"/>
      <c r="T151" s="192"/>
      <c r="AT151" s="186" t="s">
        <v>149</v>
      </c>
      <c r="AU151" s="186" t="s">
        <v>86</v>
      </c>
      <c r="AV151" s="11" t="s">
        <v>86</v>
      </c>
      <c r="AW151" s="11" t="s">
        <v>39</v>
      </c>
      <c r="AX151" s="11" t="s">
        <v>24</v>
      </c>
      <c r="AY151" s="186" t="s">
        <v>140</v>
      </c>
    </row>
    <row r="152" spans="2:65" s="1" customFormat="1" ht="22.8" customHeight="1">
      <c r="B152" s="171"/>
      <c r="C152" s="172" t="s">
        <v>274</v>
      </c>
      <c r="D152" s="172" t="s">
        <v>142</v>
      </c>
      <c r="E152" s="173" t="s">
        <v>275</v>
      </c>
      <c r="F152" s="174" t="s">
        <v>276</v>
      </c>
      <c r="G152" s="175" t="s">
        <v>232</v>
      </c>
      <c r="H152" s="176">
        <v>73.16</v>
      </c>
      <c r="I152" s="177"/>
      <c r="J152" s="178">
        <f>ROUND(I152*H152,2)</f>
        <v>0</v>
      </c>
      <c r="K152" s="174" t="s">
        <v>146</v>
      </c>
      <c r="L152" s="38"/>
      <c r="M152" s="179" t="s">
        <v>5</v>
      </c>
      <c r="N152" s="180" t="s">
        <v>47</v>
      </c>
      <c r="O152" s="39"/>
      <c r="P152" s="181">
        <f>O152*H152</f>
        <v>0</v>
      </c>
      <c r="Q152" s="181">
        <v>0</v>
      </c>
      <c r="R152" s="181">
        <f>Q152*H152</f>
        <v>0</v>
      </c>
      <c r="S152" s="181">
        <v>0</v>
      </c>
      <c r="T152" s="182">
        <f>S152*H152</f>
        <v>0</v>
      </c>
      <c r="AR152" s="21" t="s">
        <v>147</v>
      </c>
      <c r="AT152" s="21" t="s">
        <v>142</v>
      </c>
      <c r="AU152" s="21" t="s">
        <v>86</v>
      </c>
      <c r="AY152" s="21" t="s">
        <v>140</v>
      </c>
      <c r="BE152" s="183">
        <f>IF(N152="základní",J152,0)</f>
        <v>0</v>
      </c>
      <c r="BF152" s="183">
        <f>IF(N152="snížená",J152,0)</f>
        <v>0</v>
      </c>
      <c r="BG152" s="183">
        <f>IF(N152="zákl. přenesená",J152,0)</f>
        <v>0</v>
      </c>
      <c r="BH152" s="183">
        <f>IF(N152="sníž. přenesená",J152,0)</f>
        <v>0</v>
      </c>
      <c r="BI152" s="183">
        <f>IF(N152="nulová",J152,0)</f>
        <v>0</v>
      </c>
      <c r="BJ152" s="21" t="s">
        <v>24</v>
      </c>
      <c r="BK152" s="183">
        <f>ROUND(I152*H152,2)</f>
        <v>0</v>
      </c>
      <c r="BL152" s="21" t="s">
        <v>147</v>
      </c>
      <c r="BM152" s="21" t="s">
        <v>277</v>
      </c>
    </row>
    <row r="153" spans="2:65" s="11" customFormat="1">
      <c r="B153" s="184"/>
      <c r="D153" s="185" t="s">
        <v>149</v>
      </c>
      <c r="E153" s="186" t="s">
        <v>5</v>
      </c>
      <c r="F153" s="187" t="s">
        <v>278</v>
      </c>
      <c r="H153" s="188">
        <v>20.16</v>
      </c>
      <c r="I153" s="189"/>
      <c r="L153" s="184"/>
      <c r="M153" s="190"/>
      <c r="N153" s="191"/>
      <c r="O153" s="191"/>
      <c r="P153" s="191"/>
      <c r="Q153" s="191"/>
      <c r="R153" s="191"/>
      <c r="S153" s="191"/>
      <c r="T153" s="192"/>
      <c r="AT153" s="186" t="s">
        <v>149</v>
      </c>
      <c r="AU153" s="186" t="s">
        <v>86</v>
      </c>
      <c r="AV153" s="11" t="s">
        <v>86</v>
      </c>
      <c r="AW153" s="11" t="s">
        <v>39</v>
      </c>
      <c r="AX153" s="11" t="s">
        <v>76</v>
      </c>
      <c r="AY153" s="186" t="s">
        <v>140</v>
      </c>
    </row>
    <row r="154" spans="2:65" s="11" customFormat="1">
      <c r="B154" s="184"/>
      <c r="D154" s="185" t="s">
        <v>149</v>
      </c>
      <c r="E154" s="186" t="s">
        <v>5</v>
      </c>
      <c r="F154" s="187" t="s">
        <v>279</v>
      </c>
      <c r="H154" s="188">
        <v>53</v>
      </c>
      <c r="I154" s="189"/>
      <c r="L154" s="184"/>
      <c r="M154" s="190"/>
      <c r="N154" s="191"/>
      <c r="O154" s="191"/>
      <c r="P154" s="191"/>
      <c r="Q154" s="191"/>
      <c r="R154" s="191"/>
      <c r="S154" s="191"/>
      <c r="T154" s="192"/>
      <c r="AT154" s="186" t="s">
        <v>149</v>
      </c>
      <c r="AU154" s="186" t="s">
        <v>86</v>
      </c>
      <c r="AV154" s="11" t="s">
        <v>86</v>
      </c>
      <c r="AW154" s="11" t="s">
        <v>39</v>
      </c>
      <c r="AX154" s="11" t="s">
        <v>76</v>
      </c>
      <c r="AY154" s="186" t="s">
        <v>140</v>
      </c>
    </row>
    <row r="155" spans="2:65" s="10" customFormat="1" ht="29.85" customHeight="1">
      <c r="B155" s="158"/>
      <c r="D155" s="159" t="s">
        <v>75</v>
      </c>
      <c r="E155" s="169" t="s">
        <v>86</v>
      </c>
      <c r="F155" s="169" t="s">
        <v>280</v>
      </c>
      <c r="I155" s="161"/>
      <c r="J155" s="170">
        <f>BK155</f>
        <v>0</v>
      </c>
      <c r="L155" s="158"/>
      <c r="M155" s="163"/>
      <c r="N155" s="164"/>
      <c r="O155" s="164"/>
      <c r="P155" s="165">
        <f>SUM(P156:P166)</f>
        <v>0</v>
      </c>
      <c r="Q155" s="164"/>
      <c r="R155" s="165">
        <f>SUM(R156:R166)</f>
        <v>0.11306039999999998</v>
      </c>
      <c r="S155" s="164"/>
      <c r="T155" s="166">
        <f>SUM(T156:T166)</f>
        <v>0</v>
      </c>
      <c r="AR155" s="159" t="s">
        <v>24</v>
      </c>
      <c r="AT155" s="167" t="s">
        <v>75</v>
      </c>
      <c r="AU155" s="167" t="s">
        <v>24</v>
      </c>
      <c r="AY155" s="159" t="s">
        <v>140</v>
      </c>
      <c r="BK155" s="168">
        <f>SUM(BK156:BK166)</f>
        <v>0</v>
      </c>
    </row>
    <row r="156" spans="2:65" s="1" customFormat="1" ht="22.8" customHeight="1">
      <c r="B156" s="171"/>
      <c r="C156" s="172" t="s">
        <v>281</v>
      </c>
      <c r="D156" s="172" t="s">
        <v>142</v>
      </c>
      <c r="E156" s="173" t="s">
        <v>282</v>
      </c>
      <c r="F156" s="174" t="s">
        <v>283</v>
      </c>
      <c r="G156" s="175" t="s">
        <v>153</v>
      </c>
      <c r="H156" s="176">
        <v>12</v>
      </c>
      <c r="I156" s="177"/>
      <c r="J156" s="178">
        <f>ROUND(I156*H156,2)</f>
        <v>0</v>
      </c>
      <c r="K156" s="174" t="s">
        <v>146</v>
      </c>
      <c r="L156" s="38"/>
      <c r="M156" s="179" t="s">
        <v>5</v>
      </c>
      <c r="N156" s="180" t="s">
        <v>47</v>
      </c>
      <c r="O156" s="39"/>
      <c r="P156" s="181">
        <f>O156*H156</f>
        <v>0</v>
      </c>
      <c r="Q156" s="181">
        <v>0</v>
      </c>
      <c r="R156" s="181">
        <f>Q156*H156</f>
        <v>0</v>
      </c>
      <c r="S156" s="181">
        <v>0</v>
      </c>
      <c r="T156" s="182">
        <f>S156*H156</f>
        <v>0</v>
      </c>
      <c r="AR156" s="21" t="s">
        <v>147</v>
      </c>
      <c r="AT156" s="21" t="s">
        <v>142</v>
      </c>
      <c r="AU156" s="21" t="s">
        <v>86</v>
      </c>
      <c r="AY156" s="21" t="s">
        <v>140</v>
      </c>
      <c r="BE156" s="183">
        <f>IF(N156="základní",J156,0)</f>
        <v>0</v>
      </c>
      <c r="BF156" s="183">
        <f>IF(N156="snížená",J156,0)</f>
        <v>0</v>
      </c>
      <c r="BG156" s="183">
        <f>IF(N156="zákl. přenesená",J156,0)</f>
        <v>0</v>
      </c>
      <c r="BH156" s="183">
        <f>IF(N156="sníž. přenesená",J156,0)</f>
        <v>0</v>
      </c>
      <c r="BI156" s="183">
        <f>IF(N156="nulová",J156,0)</f>
        <v>0</v>
      </c>
      <c r="BJ156" s="21" t="s">
        <v>24</v>
      </c>
      <c r="BK156" s="183">
        <f>ROUND(I156*H156,2)</f>
        <v>0</v>
      </c>
      <c r="BL156" s="21" t="s">
        <v>147</v>
      </c>
      <c r="BM156" s="21" t="s">
        <v>284</v>
      </c>
    </row>
    <row r="157" spans="2:65" s="11" customFormat="1">
      <c r="B157" s="184"/>
      <c r="D157" s="185" t="s">
        <v>149</v>
      </c>
      <c r="E157" s="186" t="s">
        <v>5</v>
      </c>
      <c r="F157" s="187" t="s">
        <v>179</v>
      </c>
      <c r="H157" s="188">
        <v>12</v>
      </c>
      <c r="I157" s="189"/>
      <c r="L157" s="184"/>
      <c r="M157" s="190"/>
      <c r="N157" s="191"/>
      <c r="O157" s="191"/>
      <c r="P157" s="191"/>
      <c r="Q157" s="191"/>
      <c r="R157" s="191"/>
      <c r="S157" s="191"/>
      <c r="T157" s="192"/>
      <c r="AT157" s="186" t="s">
        <v>149</v>
      </c>
      <c r="AU157" s="186" t="s">
        <v>86</v>
      </c>
      <c r="AV157" s="11" t="s">
        <v>86</v>
      </c>
      <c r="AW157" s="11" t="s">
        <v>39</v>
      </c>
      <c r="AX157" s="11" t="s">
        <v>24</v>
      </c>
      <c r="AY157" s="186" t="s">
        <v>140</v>
      </c>
    </row>
    <row r="158" spans="2:65" s="1" customFormat="1" ht="22.8" customHeight="1">
      <c r="B158" s="171"/>
      <c r="C158" s="172" t="s">
        <v>285</v>
      </c>
      <c r="D158" s="172" t="s">
        <v>142</v>
      </c>
      <c r="E158" s="173" t="s">
        <v>286</v>
      </c>
      <c r="F158" s="174" t="s">
        <v>287</v>
      </c>
      <c r="G158" s="175" t="s">
        <v>145</v>
      </c>
      <c r="H158" s="176">
        <v>50</v>
      </c>
      <c r="I158" s="177"/>
      <c r="J158" s="178">
        <f>ROUND(I158*H158,2)</f>
        <v>0</v>
      </c>
      <c r="K158" s="174" t="s">
        <v>146</v>
      </c>
      <c r="L158" s="38"/>
      <c r="M158" s="179" t="s">
        <v>5</v>
      </c>
      <c r="N158" s="180" t="s">
        <v>47</v>
      </c>
      <c r="O158" s="39"/>
      <c r="P158" s="181">
        <f>O158*H158</f>
        <v>0</v>
      </c>
      <c r="Q158" s="181">
        <v>7.2999999999999996E-4</v>
      </c>
      <c r="R158" s="181">
        <f>Q158*H158</f>
        <v>3.6499999999999998E-2</v>
      </c>
      <c r="S158" s="181">
        <v>0</v>
      </c>
      <c r="T158" s="182">
        <f>S158*H158</f>
        <v>0</v>
      </c>
      <c r="AR158" s="21" t="s">
        <v>147</v>
      </c>
      <c r="AT158" s="21" t="s">
        <v>142</v>
      </c>
      <c r="AU158" s="21" t="s">
        <v>86</v>
      </c>
      <c r="AY158" s="21" t="s">
        <v>140</v>
      </c>
      <c r="BE158" s="183">
        <f>IF(N158="základní",J158,0)</f>
        <v>0</v>
      </c>
      <c r="BF158" s="183">
        <f>IF(N158="snížená",J158,0)</f>
        <v>0</v>
      </c>
      <c r="BG158" s="183">
        <f>IF(N158="zákl. přenesená",J158,0)</f>
        <v>0</v>
      </c>
      <c r="BH158" s="183">
        <f>IF(N158="sníž. přenesená",J158,0)</f>
        <v>0</v>
      </c>
      <c r="BI158" s="183">
        <f>IF(N158="nulová",J158,0)</f>
        <v>0</v>
      </c>
      <c r="BJ158" s="21" t="s">
        <v>24</v>
      </c>
      <c r="BK158" s="183">
        <f>ROUND(I158*H158,2)</f>
        <v>0</v>
      </c>
      <c r="BL158" s="21" t="s">
        <v>147</v>
      </c>
      <c r="BM158" s="21" t="s">
        <v>288</v>
      </c>
    </row>
    <row r="159" spans="2:65" s="11" customFormat="1">
      <c r="B159" s="184"/>
      <c r="D159" s="185" t="s">
        <v>149</v>
      </c>
      <c r="E159" s="186" t="s">
        <v>5</v>
      </c>
      <c r="F159" s="187" t="s">
        <v>289</v>
      </c>
      <c r="H159" s="188">
        <v>50</v>
      </c>
      <c r="I159" s="189"/>
      <c r="L159" s="184"/>
      <c r="M159" s="190"/>
      <c r="N159" s="191"/>
      <c r="O159" s="191"/>
      <c r="P159" s="191"/>
      <c r="Q159" s="191"/>
      <c r="R159" s="191"/>
      <c r="S159" s="191"/>
      <c r="T159" s="192"/>
      <c r="AT159" s="186" t="s">
        <v>149</v>
      </c>
      <c r="AU159" s="186" t="s">
        <v>86</v>
      </c>
      <c r="AV159" s="11" t="s">
        <v>86</v>
      </c>
      <c r="AW159" s="11" t="s">
        <v>39</v>
      </c>
      <c r="AX159" s="11" t="s">
        <v>24</v>
      </c>
      <c r="AY159" s="186" t="s">
        <v>140</v>
      </c>
    </row>
    <row r="160" spans="2:65" s="1" customFormat="1" ht="22.8" customHeight="1">
      <c r="B160" s="171"/>
      <c r="C160" s="172" t="s">
        <v>290</v>
      </c>
      <c r="D160" s="172" t="s">
        <v>142</v>
      </c>
      <c r="E160" s="173" t="s">
        <v>291</v>
      </c>
      <c r="F160" s="174" t="s">
        <v>292</v>
      </c>
      <c r="G160" s="175" t="s">
        <v>153</v>
      </c>
      <c r="H160" s="176">
        <v>11.805</v>
      </c>
      <c r="I160" s="177"/>
      <c r="J160" s="178">
        <f>ROUND(I160*H160,2)</f>
        <v>0</v>
      </c>
      <c r="K160" s="174" t="s">
        <v>146</v>
      </c>
      <c r="L160" s="38"/>
      <c r="M160" s="179" t="s">
        <v>5</v>
      </c>
      <c r="N160" s="180" t="s">
        <v>47</v>
      </c>
      <c r="O160" s="39"/>
      <c r="P160" s="181">
        <f>O160*H160</f>
        <v>0</v>
      </c>
      <c r="Q160" s="181">
        <v>0</v>
      </c>
      <c r="R160" s="181">
        <f>Q160*H160</f>
        <v>0</v>
      </c>
      <c r="S160" s="181">
        <v>0</v>
      </c>
      <c r="T160" s="182">
        <f>S160*H160</f>
        <v>0</v>
      </c>
      <c r="AR160" s="21" t="s">
        <v>147</v>
      </c>
      <c r="AT160" s="21" t="s">
        <v>142</v>
      </c>
      <c r="AU160" s="21" t="s">
        <v>86</v>
      </c>
      <c r="AY160" s="21" t="s">
        <v>140</v>
      </c>
      <c r="BE160" s="183">
        <f>IF(N160="základní",J160,0)</f>
        <v>0</v>
      </c>
      <c r="BF160" s="183">
        <f>IF(N160="snížená",J160,0)</f>
        <v>0</v>
      </c>
      <c r="BG160" s="183">
        <f>IF(N160="zákl. přenesená",J160,0)</f>
        <v>0</v>
      </c>
      <c r="BH160" s="183">
        <f>IF(N160="sníž. přenesená",J160,0)</f>
        <v>0</v>
      </c>
      <c r="BI160" s="183">
        <f>IF(N160="nulová",J160,0)</f>
        <v>0</v>
      </c>
      <c r="BJ160" s="21" t="s">
        <v>24</v>
      </c>
      <c r="BK160" s="183">
        <f>ROUND(I160*H160,2)</f>
        <v>0</v>
      </c>
      <c r="BL160" s="21" t="s">
        <v>147</v>
      </c>
      <c r="BM160" s="21" t="s">
        <v>293</v>
      </c>
    </row>
    <row r="161" spans="2:65" s="11" customFormat="1" ht="24">
      <c r="B161" s="184"/>
      <c r="D161" s="185" t="s">
        <v>149</v>
      </c>
      <c r="E161" s="186" t="s">
        <v>5</v>
      </c>
      <c r="F161" s="187" t="s">
        <v>294</v>
      </c>
      <c r="H161" s="188">
        <v>6.6449999999999996</v>
      </c>
      <c r="I161" s="189"/>
      <c r="L161" s="184"/>
      <c r="M161" s="190"/>
      <c r="N161" s="191"/>
      <c r="O161" s="191"/>
      <c r="P161" s="191"/>
      <c r="Q161" s="191"/>
      <c r="R161" s="191"/>
      <c r="S161" s="191"/>
      <c r="T161" s="192"/>
      <c r="AT161" s="186" t="s">
        <v>149</v>
      </c>
      <c r="AU161" s="186" t="s">
        <v>86</v>
      </c>
      <c r="AV161" s="11" t="s">
        <v>86</v>
      </c>
      <c r="AW161" s="11" t="s">
        <v>39</v>
      </c>
      <c r="AX161" s="11" t="s">
        <v>76</v>
      </c>
      <c r="AY161" s="186" t="s">
        <v>140</v>
      </c>
    </row>
    <row r="162" spans="2:65" s="11" customFormat="1" ht="24">
      <c r="B162" s="184"/>
      <c r="D162" s="185" t="s">
        <v>149</v>
      </c>
      <c r="E162" s="186" t="s">
        <v>5</v>
      </c>
      <c r="F162" s="187" t="s">
        <v>295</v>
      </c>
      <c r="H162" s="188">
        <v>5.16</v>
      </c>
      <c r="I162" s="189"/>
      <c r="L162" s="184"/>
      <c r="M162" s="190"/>
      <c r="N162" s="191"/>
      <c r="O162" s="191"/>
      <c r="P162" s="191"/>
      <c r="Q162" s="191"/>
      <c r="R162" s="191"/>
      <c r="S162" s="191"/>
      <c r="T162" s="192"/>
      <c r="AT162" s="186" t="s">
        <v>149</v>
      </c>
      <c r="AU162" s="186" t="s">
        <v>86</v>
      </c>
      <c r="AV162" s="11" t="s">
        <v>86</v>
      </c>
      <c r="AW162" s="11" t="s">
        <v>39</v>
      </c>
      <c r="AX162" s="11" t="s">
        <v>76</v>
      </c>
      <c r="AY162" s="186" t="s">
        <v>140</v>
      </c>
    </row>
    <row r="163" spans="2:65" s="1" customFormat="1" ht="14.4" customHeight="1">
      <c r="B163" s="171"/>
      <c r="C163" s="172" t="s">
        <v>296</v>
      </c>
      <c r="D163" s="172" t="s">
        <v>142</v>
      </c>
      <c r="E163" s="173" t="s">
        <v>297</v>
      </c>
      <c r="F163" s="174" t="s">
        <v>298</v>
      </c>
      <c r="G163" s="175" t="s">
        <v>232</v>
      </c>
      <c r="H163" s="176">
        <v>51.73</v>
      </c>
      <c r="I163" s="177"/>
      <c r="J163" s="178">
        <f>ROUND(I163*H163,2)</f>
        <v>0</v>
      </c>
      <c r="K163" s="174" t="s">
        <v>146</v>
      </c>
      <c r="L163" s="38"/>
      <c r="M163" s="179" t="s">
        <v>5</v>
      </c>
      <c r="N163" s="180" t="s">
        <v>47</v>
      </c>
      <c r="O163" s="39"/>
      <c r="P163" s="181">
        <f>O163*H163</f>
        <v>0</v>
      </c>
      <c r="Q163" s="181">
        <v>1.4400000000000001E-3</v>
      </c>
      <c r="R163" s="181">
        <f>Q163*H163</f>
        <v>7.4491199999999994E-2</v>
      </c>
      <c r="S163" s="181">
        <v>0</v>
      </c>
      <c r="T163" s="182">
        <f>S163*H163</f>
        <v>0</v>
      </c>
      <c r="AR163" s="21" t="s">
        <v>147</v>
      </c>
      <c r="AT163" s="21" t="s">
        <v>142</v>
      </c>
      <c r="AU163" s="21" t="s">
        <v>86</v>
      </c>
      <c r="AY163" s="21" t="s">
        <v>140</v>
      </c>
      <c r="BE163" s="183">
        <f>IF(N163="základní",J163,0)</f>
        <v>0</v>
      </c>
      <c r="BF163" s="183">
        <f>IF(N163="snížená",J163,0)</f>
        <v>0</v>
      </c>
      <c r="BG163" s="183">
        <f>IF(N163="zákl. přenesená",J163,0)</f>
        <v>0</v>
      </c>
      <c r="BH163" s="183">
        <f>IF(N163="sníž. přenesená",J163,0)</f>
        <v>0</v>
      </c>
      <c r="BI163" s="183">
        <f>IF(N163="nulová",J163,0)</f>
        <v>0</v>
      </c>
      <c r="BJ163" s="21" t="s">
        <v>24</v>
      </c>
      <c r="BK163" s="183">
        <f>ROUND(I163*H163,2)</f>
        <v>0</v>
      </c>
      <c r="BL163" s="21" t="s">
        <v>147</v>
      </c>
      <c r="BM163" s="21" t="s">
        <v>299</v>
      </c>
    </row>
    <row r="164" spans="2:65" s="11" customFormat="1" ht="24">
      <c r="B164" s="184"/>
      <c r="D164" s="185" t="s">
        <v>149</v>
      </c>
      <c r="E164" s="186" t="s">
        <v>5</v>
      </c>
      <c r="F164" s="187" t="s">
        <v>300</v>
      </c>
      <c r="H164" s="188">
        <v>29.09</v>
      </c>
      <c r="I164" s="189"/>
      <c r="L164" s="184"/>
      <c r="M164" s="190"/>
      <c r="N164" s="191"/>
      <c r="O164" s="191"/>
      <c r="P164" s="191"/>
      <c r="Q164" s="191"/>
      <c r="R164" s="191"/>
      <c r="S164" s="191"/>
      <c r="T164" s="192"/>
      <c r="AT164" s="186" t="s">
        <v>149</v>
      </c>
      <c r="AU164" s="186" t="s">
        <v>86</v>
      </c>
      <c r="AV164" s="11" t="s">
        <v>86</v>
      </c>
      <c r="AW164" s="11" t="s">
        <v>39</v>
      </c>
      <c r="AX164" s="11" t="s">
        <v>76</v>
      </c>
      <c r="AY164" s="186" t="s">
        <v>140</v>
      </c>
    </row>
    <row r="165" spans="2:65" s="11" customFormat="1" ht="24">
      <c r="B165" s="184"/>
      <c r="D165" s="185" t="s">
        <v>149</v>
      </c>
      <c r="E165" s="186" t="s">
        <v>5</v>
      </c>
      <c r="F165" s="187" t="s">
        <v>301</v>
      </c>
      <c r="H165" s="188">
        <v>22.64</v>
      </c>
      <c r="I165" s="189"/>
      <c r="L165" s="184"/>
      <c r="M165" s="190"/>
      <c r="N165" s="191"/>
      <c r="O165" s="191"/>
      <c r="P165" s="191"/>
      <c r="Q165" s="191"/>
      <c r="R165" s="191"/>
      <c r="S165" s="191"/>
      <c r="T165" s="192"/>
      <c r="AT165" s="186" t="s">
        <v>149</v>
      </c>
      <c r="AU165" s="186" t="s">
        <v>86</v>
      </c>
      <c r="AV165" s="11" t="s">
        <v>86</v>
      </c>
      <c r="AW165" s="11" t="s">
        <v>39</v>
      </c>
      <c r="AX165" s="11" t="s">
        <v>76</v>
      </c>
      <c r="AY165" s="186" t="s">
        <v>140</v>
      </c>
    </row>
    <row r="166" spans="2:65" s="1" customFormat="1" ht="14.4" customHeight="1">
      <c r="B166" s="171"/>
      <c r="C166" s="172" t="s">
        <v>302</v>
      </c>
      <c r="D166" s="172" t="s">
        <v>142</v>
      </c>
      <c r="E166" s="173" t="s">
        <v>303</v>
      </c>
      <c r="F166" s="174" t="s">
        <v>304</v>
      </c>
      <c r="G166" s="175" t="s">
        <v>232</v>
      </c>
      <c r="H166" s="176">
        <v>51.73</v>
      </c>
      <c r="I166" s="177"/>
      <c r="J166" s="178">
        <f>ROUND(I166*H166,2)</f>
        <v>0</v>
      </c>
      <c r="K166" s="174" t="s">
        <v>146</v>
      </c>
      <c r="L166" s="38"/>
      <c r="M166" s="179" t="s">
        <v>5</v>
      </c>
      <c r="N166" s="180" t="s">
        <v>47</v>
      </c>
      <c r="O166" s="39"/>
      <c r="P166" s="181">
        <f>O166*H166</f>
        <v>0</v>
      </c>
      <c r="Q166" s="181">
        <v>4.0000000000000003E-5</v>
      </c>
      <c r="R166" s="181">
        <f>Q166*H166</f>
        <v>2.0692000000000002E-3</v>
      </c>
      <c r="S166" s="181">
        <v>0</v>
      </c>
      <c r="T166" s="182">
        <f>S166*H166</f>
        <v>0</v>
      </c>
      <c r="AR166" s="21" t="s">
        <v>147</v>
      </c>
      <c r="AT166" s="21" t="s">
        <v>142</v>
      </c>
      <c r="AU166" s="21" t="s">
        <v>86</v>
      </c>
      <c r="AY166" s="21" t="s">
        <v>140</v>
      </c>
      <c r="BE166" s="183">
        <f>IF(N166="základní",J166,0)</f>
        <v>0</v>
      </c>
      <c r="BF166" s="183">
        <f>IF(N166="snížená",J166,0)</f>
        <v>0</v>
      </c>
      <c r="BG166" s="183">
        <f>IF(N166="zákl. přenesená",J166,0)</f>
        <v>0</v>
      </c>
      <c r="BH166" s="183">
        <f>IF(N166="sníž. přenesená",J166,0)</f>
        <v>0</v>
      </c>
      <c r="BI166" s="183">
        <f>IF(N166="nulová",J166,0)</f>
        <v>0</v>
      </c>
      <c r="BJ166" s="21" t="s">
        <v>24</v>
      </c>
      <c r="BK166" s="183">
        <f>ROUND(I166*H166,2)</f>
        <v>0</v>
      </c>
      <c r="BL166" s="21" t="s">
        <v>147</v>
      </c>
      <c r="BM166" s="21" t="s">
        <v>305</v>
      </c>
    </row>
    <row r="167" spans="2:65" s="10" customFormat="1" ht="29.85" customHeight="1">
      <c r="B167" s="158"/>
      <c r="D167" s="159" t="s">
        <v>75</v>
      </c>
      <c r="E167" s="169" t="s">
        <v>147</v>
      </c>
      <c r="F167" s="169" t="s">
        <v>306</v>
      </c>
      <c r="I167" s="161"/>
      <c r="J167" s="170">
        <f>BK167</f>
        <v>0</v>
      </c>
      <c r="L167" s="158"/>
      <c r="M167" s="163"/>
      <c r="N167" s="164"/>
      <c r="O167" s="164"/>
      <c r="P167" s="165">
        <f>SUM(P168:P187)</f>
        <v>0</v>
      </c>
      <c r="Q167" s="164"/>
      <c r="R167" s="165">
        <f>SUM(R168:R187)</f>
        <v>80.665232400000022</v>
      </c>
      <c r="S167" s="164"/>
      <c r="T167" s="166">
        <f>SUM(T168:T187)</f>
        <v>0</v>
      </c>
      <c r="AR167" s="159" t="s">
        <v>24</v>
      </c>
      <c r="AT167" s="167" t="s">
        <v>75</v>
      </c>
      <c r="AU167" s="167" t="s">
        <v>24</v>
      </c>
      <c r="AY167" s="159" t="s">
        <v>140</v>
      </c>
      <c r="BK167" s="168">
        <f>SUM(BK168:BK187)</f>
        <v>0</v>
      </c>
    </row>
    <row r="168" spans="2:65" s="1" customFormat="1" ht="22.8" customHeight="1">
      <c r="B168" s="171"/>
      <c r="C168" s="172" t="s">
        <v>307</v>
      </c>
      <c r="D168" s="172" t="s">
        <v>142</v>
      </c>
      <c r="E168" s="173" t="s">
        <v>308</v>
      </c>
      <c r="F168" s="174" t="s">
        <v>309</v>
      </c>
      <c r="G168" s="175" t="s">
        <v>232</v>
      </c>
      <c r="H168" s="176">
        <v>5.25</v>
      </c>
      <c r="I168" s="177"/>
      <c r="J168" s="178">
        <f>ROUND(I168*H168,2)</f>
        <v>0</v>
      </c>
      <c r="K168" s="174" t="s">
        <v>146</v>
      </c>
      <c r="L168" s="38"/>
      <c r="M168" s="179" t="s">
        <v>5</v>
      </c>
      <c r="N168" s="180" t="s">
        <v>47</v>
      </c>
      <c r="O168" s="39"/>
      <c r="P168" s="181">
        <f>O168*H168</f>
        <v>0</v>
      </c>
      <c r="Q168" s="181">
        <v>0</v>
      </c>
      <c r="R168" s="181">
        <f>Q168*H168</f>
        <v>0</v>
      </c>
      <c r="S168" s="181">
        <v>0</v>
      </c>
      <c r="T168" s="182">
        <f>S168*H168</f>
        <v>0</v>
      </c>
      <c r="AR168" s="21" t="s">
        <v>147</v>
      </c>
      <c r="AT168" s="21" t="s">
        <v>142</v>
      </c>
      <c r="AU168" s="21" t="s">
        <v>86</v>
      </c>
      <c r="AY168" s="21" t="s">
        <v>140</v>
      </c>
      <c r="BE168" s="183">
        <f>IF(N168="základní",J168,0)</f>
        <v>0</v>
      </c>
      <c r="BF168" s="183">
        <f>IF(N168="snížená",J168,0)</f>
        <v>0</v>
      </c>
      <c r="BG168" s="183">
        <f>IF(N168="zákl. přenesená",J168,0)</f>
        <v>0</v>
      </c>
      <c r="BH168" s="183">
        <f>IF(N168="sníž. přenesená",J168,0)</f>
        <v>0</v>
      </c>
      <c r="BI168" s="183">
        <f>IF(N168="nulová",J168,0)</f>
        <v>0</v>
      </c>
      <c r="BJ168" s="21" t="s">
        <v>24</v>
      </c>
      <c r="BK168" s="183">
        <f>ROUND(I168*H168,2)</f>
        <v>0</v>
      </c>
      <c r="BL168" s="21" t="s">
        <v>147</v>
      </c>
      <c r="BM168" s="21" t="s">
        <v>310</v>
      </c>
    </row>
    <row r="169" spans="2:65" s="1" customFormat="1" ht="24">
      <c r="B169" s="38"/>
      <c r="D169" s="185" t="s">
        <v>311</v>
      </c>
      <c r="F169" s="203" t="s">
        <v>312</v>
      </c>
      <c r="I169" s="146"/>
      <c r="L169" s="38"/>
      <c r="M169" s="204"/>
      <c r="N169" s="39"/>
      <c r="O169" s="39"/>
      <c r="P169" s="39"/>
      <c r="Q169" s="39"/>
      <c r="R169" s="39"/>
      <c r="S169" s="39"/>
      <c r="T169" s="67"/>
      <c r="AT169" s="21" t="s">
        <v>311</v>
      </c>
      <c r="AU169" s="21" t="s">
        <v>86</v>
      </c>
    </row>
    <row r="170" spans="2:65" s="11" customFormat="1">
      <c r="B170" s="184"/>
      <c r="D170" s="185" t="s">
        <v>149</v>
      </c>
      <c r="E170" s="186" t="s">
        <v>5</v>
      </c>
      <c r="F170" s="187" t="s">
        <v>313</v>
      </c>
      <c r="H170" s="188">
        <v>5.25</v>
      </c>
      <c r="I170" s="189"/>
      <c r="L170" s="184"/>
      <c r="M170" s="190"/>
      <c r="N170" s="191"/>
      <c r="O170" s="191"/>
      <c r="P170" s="191"/>
      <c r="Q170" s="191"/>
      <c r="R170" s="191"/>
      <c r="S170" s="191"/>
      <c r="T170" s="192"/>
      <c r="AT170" s="186" t="s">
        <v>149</v>
      </c>
      <c r="AU170" s="186" t="s">
        <v>86</v>
      </c>
      <c r="AV170" s="11" t="s">
        <v>86</v>
      </c>
      <c r="AW170" s="11" t="s">
        <v>39</v>
      </c>
      <c r="AX170" s="11" t="s">
        <v>24</v>
      </c>
      <c r="AY170" s="186" t="s">
        <v>140</v>
      </c>
    </row>
    <row r="171" spans="2:65" s="1" customFormat="1" ht="22.8" customHeight="1">
      <c r="B171" s="171"/>
      <c r="C171" s="172" t="s">
        <v>314</v>
      </c>
      <c r="D171" s="172" t="s">
        <v>142</v>
      </c>
      <c r="E171" s="173" t="s">
        <v>315</v>
      </c>
      <c r="F171" s="174" t="s">
        <v>316</v>
      </c>
      <c r="G171" s="175" t="s">
        <v>317</v>
      </c>
      <c r="H171" s="176">
        <v>1.4999999999999999E-2</v>
      </c>
      <c r="I171" s="177"/>
      <c r="J171" s="178">
        <f>ROUND(I171*H171,2)</f>
        <v>0</v>
      </c>
      <c r="K171" s="174" t="s">
        <v>146</v>
      </c>
      <c r="L171" s="38"/>
      <c r="M171" s="179" t="s">
        <v>5</v>
      </c>
      <c r="N171" s="180" t="s">
        <v>47</v>
      </c>
      <c r="O171" s="39"/>
      <c r="P171" s="181">
        <f>O171*H171</f>
        <v>0</v>
      </c>
      <c r="Q171" s="181">
        <v>0.84758</v>
      </c>
      <c r="R171" s="181">
        <f>Q171*H171</f>
        <v>1.27137E-2</v>
      </c>
      <c r="S171" s="181">
        <v>0</v>
      </c>
      <c r="T171" s="182">
        <f>S171*H171</f>
        <v>0</v>
      </c>
      <c r="AR171" s="21" t="s">
        <v>147</v>
      </c>
      <c r="AT171" s="21" t="s">
        <v>142</v>
      </c>
      <c r="AU171" s="21" t="s">
        <v>86</v>
      </c>
      <c r="AY171" s="21" t="s">
        <v>140</v>
      </c>
      <c r="BE171" s="183">
        <f>IF(N171="základní",J171,0)</f>
        <v>0</v>
      </c>
      <c r="BF171" s="183">
        <f>IF(N171="snížená",J171,0)</f>
        <v>0</v>
      </c>
      <c r="BG171" s="183">
        <f>IF(N171="zákl. přenesená",J171,0)</f>
        <v>0</v>
      </c>
      <c r="BH171" s="183">
        <f>IF(N171="sníž. přenesená",J171,0)</f>
        <v>0</v>
      </c>
      <c r="BI171" s="183">
        <f>IF(N171="nulová",J171,0)</f>
        <v>0</v>
      </c>
      <c r="BJ171" s="21" t="s">
        <v>24</v>
      </c>
      <c r="BK171" s="183">
        <f>ROUND(I171*H171,2)</f>
        <v>0</v>
      </c>
      <c r="BL171" s="21" t="s">
        <v>147</v>
      </c>
      <c r="BM171" s="21" t="s">
        <v>318</v>
      </c>
    </row>
    <row r="172" spans="2:65" s="1" customFormat="1" ht="36">
      <c r="B172" s="38"/>
      <c r="D172" s="185" t="s">
        <v>311</v>
      </c>
      <c r="F172" s="203" t="s">
        <v>319</v>
      </c>
      <c r="I172" s="146"/>
      <c r="L172" s="38"/>
      <c r="M172" s="204"/>
      <c r="N172" s="39"/>
      <c r="O172" s="39"/>
      <c r="P172" s="39"/>
      <c r="Q172" s="39"/>
      <c r="R172" s="39"/>
      <c r="S172" s="39"/>
      <c r="T172" s="67"/>
      <c r="AT172" s="21" t="s">
        <v>311</v>
      </c>
      <c r="AU172" s="21" t="s">
        <v>86</v>
      </c>
    </row>
    <row r="173" spans="2:65" s="11" customFormat="1">
      <c r="B173" s="184"/>
      <c r="D173" s="185" t="s">
        <v>149</v>
      </c>
      <c r="E173" s="186" t="s">
        <v>5</v>
      </c>
      <c r="F173" s="187" t="s">
        <v>320</v>
      </c>
      <c r="H173" s="188">
        <v>1.4999999999999999E-2</v>
      </c>
      <c r="I173" s="189"/>
      <c r="L173" s="184"/>
      <c r="M173" s="190"/>
      <c r="N173" s="191"/>
      <c r="O173" s="191"/>
      <c r="P173" s="191"/>
      <c r="Q173" s="191"/>
      <c r="R173" s="191"/>
      <c r="S173" s="191"/>
      <c r="T173" s="192"/>
      <c r="AT173" s="186" t="s">
        <v>149</v>
      </c>
      <c r="AU173" s="186" t="s">
        <v>86</v>
      </c>
      <c r="AV173" s="11" t="s">
        <v>86</v>
      </c>
      <c r="AW173" s="11" t="s">
        <v>39</v>
      </c>
      <c r="AX173" s="11" t="s">
        <v>24</v>
      </c>
      <c r="AY173" s="186" t="s">
        <v>140</v>
      </c>
    </row>
    <row r="174" spans="2:65" s="1" customFormat="1" ht="14.4" customHeight="1">
      <c r="B174" s="171"/>
      <c r="C174" s="172" t="s">
        <v>321</v>
      </c>
      <c r="D174" s="172" t="s">
        <v>142</v>
      </c>
      <c r="E174" s="173" t="s">
        <v>322</v>
      </c>
      <c r="F174" s="174" t="s">
        <v>323</v>
      </c>
      <c r="G174" s="175" t="s">
        <v>153</v>
      </c>
      <c r="H174" s="176">
        <v>1.6080000000000001</v>
      </c>
      <c r="I174" s="177"/>
      <c r="J174" s="178">
        <f>ROUND(I174*H174,2)</f>
        <v>0</v>
      </c>
      <c r="K174" s="174" t="s">
        <v>146</v>
      </c>
      <c r="L174" s="38"/>
      <c r="M174" s="179" t="s">
        <v>5</v>
      </c>
      <c r="N174" s="180" t="s">
        <v>47</v>
      </c>
      <c r="O174" s="39"/>
      <c r="P174" s="181">
        <f>O174*H174</f>
        <v>0</v>
      </c>
      <c r="Q174" s="181">
        <v>2.5897399999999999</v>
      </c>
      <c r="R174" s="181">
        <f>Q174*H174</f>
        <v>4.1643019199999998</v>
      </c>
      <c r="S174" s="181">
        <v>0</v>
      </c>
      <c r="T174" s="182">
        <f>S174*H174</f>
        <v>0</v>
      </c>
      <c r="AR174" s="21" t="s">
        <v>147</v>
      </c>
      <c r="AT174" s="21" t="s">
        <v>142</v>
      </c>
      <c r="AU174" s="21" t="s">
        <v>86</v>
      </c>
      <c r="AY174" s="21" t="s">
        <v>140</v>
      </c>
      <c r="BE174" s="183">
        <f>IF(N174="základní",J174,0)</f>
        <v>0</v>
      </c>
      <c r="BF174" s="183">
        <f>IF(N174="snížená",J174,0)</f>
        <v>0</v>
      </c>
      <c r="BG174" s="183">
        <f>IF(N174="zákl. přenesená",J174,0)</f>
        <v>0</v>
      </c>
      <c r="BH174" s="183">
        <f>IF(N174="sníž. přenesená",J174,0)</f>
        <v>0</v>
      </c>
      <c r="BI174" s="183">
        <f>IF(N174="nulová",J174,0)</f>
        <v>0</v>
      </c>
      <c r="BJ174" s="21" t="s">
        <v>24</v>
      </c>
      <c r="BK174" s="183">
        <f>ROUND(I174*H174,2)</f>
        <v>0</v>
      </c>
      <c r="BL174" s="21" t="s">
        <v>147</v>
      </c>
      <c r="BM174" s="21" t="s">
        <v>324</v>
      </c>
    </row>
    <row r="175" spans="2:65" s="11" customFormat="1">
      <c r="B175" s="184"/>
      <c r="D175" s="185" t="s">
        <v>149</v>
      </c>
      <c r="E175" s="186" t="s">
        <v>5</v>
      </c>
      <c r="F175" s="187" t="s">
        <v>325</v>
      </c>
      <c r="H175" s="188">
        <v>1.6080000000000001</v>
      </c>
      <c r="I175" s="189"/>
      <c r="L175" s="184"/>
      <c r="M175" s="190"/>
      <c r="N175" s="191"/>
      <c r="O175" s="191"/>
      <c r="P175" s="191"/>
      <c r="Q175" s="191"/>
      <c r="R175" s="191"/>
      <c r="S175" s="191"/>
      <c r="T175" s="192"/>
      <c r="AT175" s="186" t="s">
        <v>149</v>
      </c>
      <c r="AU175" s="186" t="s">
        <v>86</v>
      </c>
      <c r="AV175" s="11" t="s">
        <v>86</v>
      </c>
      <c r="AW175" s="11" t="s">
        <v>39</v>
      </c>
      <c r="AX175" s="11" t="s">
        <v>24</v>
      </c>
      <c r="AY175" s="186" t="s">
        <v>140</v>
      </c>
    </row>
    <row r="176" spans="2:65" s="1" customFormat="1" ht="22.8" customHeight="1">
      <c r="B176" s="171"/>
      <c r="C176" s="172" t="s">
        <v>326</v>
      </c>
      <c r="D176" s="172" t="s">
        <v>142</v>
      </c>
      <c r="E176" s="173" t="s">
        <v>327</v>
      </c>
      <c r="F176" s="174" t="s">
        <v>328</v>
      </c>
      <c r="G176" s="175" t="s">
        <v>153</v>
      </c>
      <c r="H176" s="176">
        <v>33.816000000000003</v>
      </c>
      <c r="I176" s="177"/>
      <c r="J176" s="178">
        <f>ROUND(I176*H176,2)</f>
        <v>0</v>
      </c>
      <c r="K176" s="174" t="s">
        <v>146</v>
      </c>
      <c r="L176" s="38"/>
      <c r="M176" s="179" t="s">
        <v>5</v>
      </c>
      <c r="N176" s="180" t="s">
        <v>47</v>
      </c>
      <c r="O176" s="39"/>
      <c r="P176" s="181">
        <f>O176*H176</f>
        <v>0</v>
      </c>
      <c r="Q176" s="181">
        <v>2.13408</v>
      </c>
      <c r="R176" s="181">
        <f>Q176*H176</f>
        <v>72.16604928000001</v>
      </c>
      <c r="S176" s="181">
        <v>0</v>
      </c>
      <c r="T176" s="182">
        <f>S176*H176</f>
        <v>0</v>
      </c>
      <c r="AR176" s="21" t="s">
        <v>147</v>
      </c>
      <c r="AT176" s="21" t="s">
        <v>142</v>
      </c>
      <c r="AU176" s="21" t="s">
        <v>86</v>
      </c>
      <c r="AY176" s="21" t="s">
        <v>140</v>
      </c>
      <c r="BE176" s="183">
        <f>IF(N176="základní",J176,0)</f>
        <v>0</v>
      </c>
      <c r="BF176" s="183">
        <f>IF(N176="snížená",J176,0)</f>
        <v>0</v>
      </c>
      <c r="BG176" s="183">
        <f>IF(N176="zákl. přenesená",J176,0)</f>
        <v>0</v>
      </c>
      <c r="BH176" s="183">
        <f>IF(N176="sníž. přenesená",J176,0)</f>
        <v>0</v>
      </c>
      <c r="BI176" s="183">
        <f>IF(N176="nulová",J176,0)</f>
        <v>0</v>
      </c>
      <c r="BJ176" s="21" t="s">
        <v>24</v>
      </c>
      <c r="BK176" s="183">
        <f>ROUND(I176*H176,2)</f>
        <v>0</v>
      </c>
      <c r="BL176" s="21" t="s">
        <v>147</v>
      </c>
      <c r="BM176" s="21" t="s">
        <v>329</v>
      </c>
    </row>
    <row r="177" spans="2:65" s="11" customFormat="1">
      <c r="B177" s="184"/>
      <c r="D177" s="185" t="s">
        <v>149</v>
      </c>
      <c r="E177" s="186" t="s">
        <v>5</v>
      </c>
      <c r="F177" s="187" t="s">
        <v>172</v>
      </c>
      <c r="H177" s="188">
        <v>0.5</v>
      </c>
      <c r="I177" s="189"/>
      <c r="L177" s="184"/>
      <c r="M177" s="190"/>
      <c r="N177" s="191"/>
      <c r="O177" s="191"/>
      <c r="P177" s="191"/>
      <c r="Q177" s="191"/>
      <c r="R177" s="191"/>
      <c r="S177" s="191"/>
      <c r="T177" s="192"/>
      <c r="AT177" s="186" t="s">
        <v>149</v>
      </c>
      <c r="AU177" s="186" t="s">
        <v>86</v>
      </c>
      <c r="AV177" s="11" t="s">
        <v>86</v>
      </c>
      <c r="AW177" s="11" t="s">
        <v>39</v>
      </c>
      <c r="AX177" s="11" t="s">
        <v>76</v>
      </c>
      <c r="AY177" s="186" t="s">
        <v>140</v>
      </c>
    </row>
    <row r="178" spans="2:65" s="11" customFormat="1" ht="24">
      <c r="B178" s="184"/>
      <c r="D178" s="185" t="s">
        <v>149</v>
      </c>
      <c r="E178" s="186" t="s">
        <v>5</v>
      </c>
      <c r="F178" s="187" t="s">
        <v>173</v>
      </c>
      <c r="H178" s="188">
        <v>8.3640000000000008</v>
      </c>
      <c r="I178" s="189"/>
      <c r="L178" s="184"/>
      <c r="M178" s="190"/>
      <c r="N178" s="191"/>
      <c r="O178" s="191"/>
      <c r="P178" s="191"/>
      <c r="Q178" s="191"/>
      <c r="R178" s="191"/>
      <c r="S178" s="191"/>
      <c r="T178" s="192"/>
      <c r="AT178" s="186" t="s">
        <v>149</v>
      </c>
      <c r="AU178" s="186" t="s">
        <v>86</v>
      </c>
      <c r="AV178" s="11" t="s">
        <v>86</v>
      </c>
      <c r="AW178" s="11" t="s">
        <v>39</v>
      </c>
      <c r="AX178" s="11" t="s">
        <v>76</v>
      </c>
      <c r="AY178" s="186" t="s">
        <v>140</v>
      </c>
    </row>
    <row r="179" spans="2:65" s="11" customFormat="1">
      <c r="B179" s="184"/>
      <c r="D179" s="185" t="s">
        <v>149</v>
      </c>
      <c r="E179" s="186" t="s">
        <v>5</v>
      </c>
      <c r="F179" s="187" t="s">
        <v>330</v>
      </c>
      <c r="H179" s="188">
        <v>21.2</v>
      </c>
      <c r="I179" s="189"/>
      <c r="L179" s="184"/>
      <c r="M179" s="190"/>
      <c r="N179" s="191"/>
      <c r="O179" s="191"/>
      <c r="P179" s="191"/>
      <c r="Q179" s="191"/>
      <c r="R179" s="191"/>
      <c r="S179" s="191"/>
      <c r="T179" s="192"/>
      <c r="AT179" s="186" t="s">
        <v>149</v>
      </c>
      <c r="AU179" s="186" t="s">
        <v>86</v>
      </c>
      <c r="AV179" s="11" t="s">
        <v>86</v>
      </c>
      <c r="AW179" s="11" t="s">
        <v>39</v>
      </c>
      <c r="AX179" s="11" t="s">
        <v>76</v>
      </c>
      <c r="AY179" s="186" t="s">
        <v>140</v>
      </c>
    </row>
    <row r="180" spans="2:65" s="11" customFormat="1">
      <c r="B180" s="184"/>
      <c r="D180" s="185" t="s">
        <v>149</v>
      </c>
      <c r="E180" s="186" t="s">
        <v>5</v>
      </c>
      <c r="F180" s="187" t="s">
        <v>331</v>
      </c>
      <c r="H180" s="188">
        <v>3.7519999999999998</v>
      </c>
      <c r="I180" s="189"/>
      <c r="L180" s="184"/>
      <c r="M180" s="190"/>
      <c r="N180" s="191"/>
      <c r="O180" s="191"/>
      <c r="P180" s="191"/>
      <c r="Q180" s="191"/>
      <c r="R180" s="191"/>
      <c r="S180" s="191"/>
      <c r="T180" s="192"/>
      <c r="AT180" s="186" t="s">
        <v>149</v>
      </c>
      <c r="AU180" s="186" t="s">
        <v>86</v>
      </c>
      <c r="AV180" s="11" t="s">
        <v>86</v>
      </c>
      <c r="AW180" s="11" t="s">
        <v>39</v>
      </c>
      <c r="AX180" s="11" t="s">
        <v>76</v>
      </c>
      <c r="AY180" s="186" t="s">
        <v>140</v>
      </c>
    </row>
    <row r="181" spans="2:65" s="1" customFormat="1" ht="22.8" customHeight="1">
      <c r="B181" s="171"/>
      <c r="C181" s="172" t="s">
        <v>332</v>
      </c>
      <c r="D181" s="172" t="s">
        <v>142</v>
      </c>
      <c r="E181" s="173" t="s">
        <v>333</v>
      </c>
      <c r="F181" s="174" t="s">
        <v>334</v>
      </c>
      <c r="G181" s="175" t="s">
        <v>232</v>
      </c>
      <c r="H181" s="176">
        <v>81.11</v>
      </c>
      <c r="I181" s="177"/>
      <c r="J181" s="178">
        <f>ROUND(I181*H181,2)</f>
        <v>0</v>
      </c>
      <c r="K181" s="174" t="s">
        <v>146</v>
      </c>
      <c r="L181" s="38"/>
      <c r="M181" s="179" t="s">
        <v>5</v>
      </c>
      <c r="N181" s="180" t="s">
        <v>47</v>
      </c>
      <c r="O181" s="39"/>
      <c r="P181" s="181">
        <f>O181*H181</f>
        <v>0</v>
      </c>
      <c r="Q181" s="181">
        <v>0</v>
      </c>
      <c r="R181" s="181">
        <f>Q181*H181</f>
        <v>0</v>
      </c>
      <c r="S181" s="181">
        <v>0</v>
      </c>
      <c r="T181" s="182">
        <f>S181*H181</f>
        <v>0</v>
      </c>
      <c r="AR181" s="21" t="s">
        <v>147</v>
      </c>
      <c r="AT181" s="21" t="s">
        <v>142</v>
      </c>
      <c r="AU181" s="21" t="s">
        <v>86</v>
      </c>
      <c r="AY181" s="21" t="s">
        <v>140</v>
      </c>
      <c r="BE181" s="183">
        <f>IF(N181="základní",J181,0)</f>
        <v>0</v>
      </c>
      <c r="BF181" s="183">
        <f>IF(N181="snížená",J181,0)</f>
        <v>0</v>
      </c>
      <c r="BG181" s="183">
        <f>IF(N181="zákl. přenesená",J181,0)</f>
        <v>0</v>
      </c>
      <c r="BH181" s="183">
        <f>IF(N181="sníž. přenesená",J181,0)</f>
        <v>0</v>
      </c>
      <c r="BI181" s="183">
        <f>IF(N181="nulová",J181,0)</f>
        <v>0</v>
      </c>
      <c r="BJ181" s="21" t="s">
        <v>24</v>
      </c>
      <c r="BK181" s="183">
        <f>ROUND(I181*H181,2)</f>
        <v>0</v>
      </c>
      <c r="BL181" s="21" t="s">
        <v>147</v>
      </c>
      <c r="BM181" s="21" t="s">
        <v>335</v>
      </c>
    </row>
    <row r="182" spans="2:65" s="11" customFormat="1">
      <c r="B182" s="184"/>
      <c r="D182" s="185" t="s">
        <v>149</v>
      </c>
      <c r="E182" s="186" t="s">
        <v>5</v>
      </c>
      <c r="F182" s="187" t="s">
        <v>336</v>
      </c>
      <c r="H182" s="188">
        <v>1.25</v>
      </c>
      <c r="I182" s="189"/>
      <c r="L182" s="184"/>
      <c r="M182" s="190"/>
      <c r="N182" s="191"/>
      <c r="O182" s="191"/>
      <c r="P182" s="191"/>
      <c r="Q182" s="191"/>
      <c r="R182" s="191"/>
      <c r="S182" s="191"/>
      <c r="T182" s="192"/>
      <c r="AT182" s="186" t="s">
        <v>149</v>
      </c>
      <c r="AU182" s="186" t="s">
        <v>86</v>
      </c>
      <c r="AV182" s="11" t="s">
        <v>86</v>
      </c>
      <c r="AW182" s="11" t="s">
        <v>39</v>
      </c>
      <c r="AX182" s="11" t="s">
        <v>76</v>
      </c>
      <c r="AY182" s="186" t="s">
        <v>140</v>
      </c>
    </row>
    <row r="183" spans="2:65" s="11" customFormat="1">
      <c r="B183" s="184"/>
      <c r="D183" s="185" t="s">
        <v>149</v>
      </c>
      <c r="E183" s="186" t="s">
        <v>5</v>
      </c>
      <c r="F183" s="187" t="s">
        <v>337</v>
      </c>
      <c r="H183" s="188">
        <v>20.16</v>
      </c>
      <c r="I183" s="189"/>
      <c r="L183" s="184"/>
      <c r="M183" s="190"/>
      <c r="N183" s="191"/>
      <c r="O183" s="191"/>
      <c r="P183" s="191"/>
      <c r="Q183" s="191"/>
      <c r="R183" s="191"/>
      <c r="S183" s="191"/>
      <c r="T183" s="192"/>
      <c r="AT183" s="186" t="s">
        <v>149</v>
      </c>
      <c r="AU183" s="186" t="s">
        <v>86</v>
      </c>
      <c r="AV183" s="11" t="s">
        <v>86</v>
      </c>
      <c r="AW183" s="11" t="s">
        <v>39</v>
      </c>
      <c r="AX183" s="11" t="s">
        <v>76</v>
      </c>
      <c r="AY183" s="186" t="s">
        <v>140</v>
      </c>
    </row>
    <row r="184" spans="2:65" s="11" customFormat="1">
      <c r="B184" s="184"/>
      <c r="D184" s="185" t="s">
        <v>149</v>
      </c>
      <c r="E184" s="186" t="s">
        <v>5</v>
      </c>
      <c r="F184" s="187" t="s">
        <v>338</v>
      </c>
      <c r="H184" s="188">
        <v>53</v>
      </c>
      <c r="I184" s="189"/>
      <c r="L184" s="184"/>
      <c r="M184" s="190"/>
      <c r="N184" s="191"/>
      <c r="O184" s="191"/>
      <c r="P184" s="191"/>
      <c r="Q184" s="191"/>
      <c r="R184" s="191"/>
      <c r="S184" s="191"/>
      <c r="T184" s="192"/>
      <c r="AT184" s="186" t="s">
        <v>149</v>
      </c>
      <c r="AU184" s="186" t="s">
        <v>86</v>
      </c>
      <c r="AV184" s="11" t="s">
        <v>86</v>
      </c>
      <c r="AW184" s="11" t="s">
        <v>39</v>
      </c>
      <c r="AX184" s="11" t="s">
        <v>76</v>
      </c>
      <c r="AY184" s="186" t="s">
        <v>140</v>
      </c>
    </row>
    <row r="185" spans="2:65" s="11" customFormat="1">
      <c r="B185" s="184"/>
      <c r="D185" s="185" t="s">
        <v>149</v>
      </c>
      <c r="E185" s="186" t="s">
        <v>5</v>
      </c>
      <c r="F185" s="187" t="s">
        <v>339</v>
      </c>
      <c r="H185" s="188">
        <v>6.7</v>
      </c>
      <c r="I185" s="189"/>
      <c r="L185" s="184"/>
      <c r="M185" s="190"/>
      <c r="N185" s="191"/>
      <c r="O185" s="191"/>
      <c r="P185" s="191"/>
      <c r="Q185" s="191"/>
      <c r="R185" s="191"/>
      <c r="S185" s="191"/>
      <c r="T185" s="192"/>
      <c r="AT185" s="186" t="s">
        <v>149</v>
      </c>
      <c r="AU185" s="186" t="s">
        <v>86</v>
      </c>
      <c r="AV185" s="11" t="s">
        <v>86</v>
      </c>
      <c r="AW185" s="11" t="s">
        <v>39</v>
      </c>
      <c r="AX185" s="11" t="s">
        <v>76</v>
      </c>
      <c r="AY185" s="186" t="s">
        <v>140</v>
      </c>
    </row>
    <row r="186" spans="2:65" s="1" customFormat="1" ht="22.8" customHeight="1">
      <c r="B186" s="171"/>
      <c r="C186" s="172" t="s">
        <v>340</v>
      </c>
      <c r="D186" s="172" t="s">
        <v>142</v>
      </c>
      <c r="E186" s="173" t="s">
        <v>341</v>
      </c>
      <c r="F186" s="174" t="s">
        <v>342</v>
      </c>
      <c r="G186" s="175" t="s">
        <v>232</v>
      </c>
      <c r="H186" s="176">
        <v>5.25</v>
      </c>
      <c r="I186" s="177"/>
      <c r="J186" s="178">
        <f>ROUND(I186*H186,2)</f>
        <v>0</v>
      </c>
      <c r="K186" s="174" t="s">
        <v>146</v>
      </c>
      <c r="L186" s="38"/>
      <c r="M186" s="179" t="s">
        <v>5</v>
      </c>
      <c r="N186" s="180" t="s">
        <v>47</v>
      </c>
      <c r="O186" s="39"/>
      <c r="P186" s="181">
        <f>O186*H186</f>
        <v>0</v>
      </c>
      <c r="Q186" s="181">
        <v>0.82326999999999995</v>
      </c>
      <c r="R186" s="181">
        <f>Q186*H186</f>
        <v>4.3221674999999999</v>
      </c>
      <c r="S186" s="181">
        <v>0</v>
      </c>
      <c r="T186" s="182">
        <f>S186*H186</f>
        <v>0</v>
      </c>
      <c r="AR186" s="21" t="s">
        <v>147</v>
      </c>
      <c r="AT186" s="21" t="s">
        <v>142</v>
      </c>
      <c r="AU186" s="21" t="s">
        <v>86</v>
      </c>
      <c r="AY186" s="21" t="s">
        <v>140</v>
      </c>
      <c r="BE186" s="183">
        <f>IF(N186="základní",J186,0)</f>
        <v>0</v>
      </c>
      <c r="BF186" s="183">
        <f>IF(N186="snížená",J186,0)</f>
        <v>0</v>
      </c>
      <c r="BG186" s="183">
        <f>IF(N186="zákl. přenesená",J186,0)</f>
        <v>0</v>
      </c>
      <c r="BH186" s="183">
        <f>IF(N186="sníž. přenesená",J186,0)</f>
        <v>0</v>
      </c>
      <c r="BI186" s="183">
        <f>IF(N186="nulová",J186,0)</f>
        <v>0</v>
      </c>
      <c r="BJ186" s="21" t="s">
        <v>24</v>
      </c>
      <c r="BK186" s="183">
        <f>ROUND(I186*H186,2)</f>
        <v>0</v>
      </c>
      <c r="BL186" s="21" t="s">
        <v>147</v>
      </c>
      <c r="BM186" s="21" t="s">
        <v>343</v>
      </c>
    </row>
    <row r="187" spans="2:65" s="11" customFormat="1">
      <c r="B187" s="184"/>
      <c r="D187" s="185" t="s">
        <v>149</v>
      </c>
      <c r="E187" s="186" t="s">
        <v>5</v>
      </c>
      <c r="F187" s="187" t="s">
        <v>344</v>
      </c>
      <c r="H187" s="188">
        <v>5.25</v>
      </c>
      <c r="I187" s="189"/>
      <c r="L187" s="184"/>
      <c r="M187" s="190"/>
      <c r="N187" s="191"/>
      <c r="O187" s="191"/>
      <c r="P187" s="191"/>
      <c r="Q187" s="191"/>
      <c r="R187" s="191"/>
      <c r="S187" s="191"/>
      <c r="T187" s="192"/>
      <c r="AT187" s="186" t="s">
        <v>149</v>
      </c>
      <c r="AU187" s="186" t="s">
        <v>86</v>
      </c>
      <c r="AV187" s="11" t="s">
        <v>86</v>
      </c>
      <c r="AW187" s="11" t="s">
        <v>39</v>
      </c>
      <c r="AX187" s="11" t="s">
        <v>76</v>
      </c>
      <c r="AY187" s="186" t="s">
        <v>140</v>
      </c>
    </row>
    <row r="188" spans="2:65" s="10" customFormat="1" ht="29.85" customHeight="1">
      <c r="B188" s="158"/>
      <c r="D188" s="159" t="s">
        <v>75</v>
      </c>
      <c r="E188" s="169" t="s">
        <v>168</v>
      </c>
      <c r="F188" s="169" t="s">
        <v>345</v>
      </c>
      <c r="I188" s="161"/>
      <c r="J188" s="170">
        <f>BK188</f>
        <v>0</v>
      </c>
      <c r="L188" s="158"/>
      <c r="M188" s="163"/>
      <c r="N188" s="164"/>
      <c r="O188" s="164"/>
      <c r="P188" s="165">
        <f>SUM(P189:P216)</f>
        <v>0</v>
      </c>
      <c r="Q188" s="164"/>
      <c r="R188" s="165">
        <f>SUM(R189:R216)</f>
        <v>311.64700500000004</v>
      </c>
      <c r="S188" s="164"/>
      <c r="T188" s="166">
        <f>SUM(T189:T216)</f>
        <v>0</v>
      </c>
      <c r="AR188" s="159" t="s">
        <v>24</v>
      </c>
      <c r="AT188" s="167" t="s">
        <v>75</v>
      </c>
      <c r="AU188" s="167" t="s">
        <v>24</v>
      </c>
      <c r="AY188" s="159" t="s">
        <v>140</v>
      </c>
      <c r="BK188" s="168">
        <f>SUM(BK189:BK216)</f>
        <v>0</v>
      </c>
    </row>
    <row r="189" spans="2:65" s="1" customFormat="1" ht="22.8" customHeight="1">
      <c r="B189" s="171"/>
      <c r="C189" s="172" t="s">
        <v>346</v>
      </c>
      <c r="D189" s="172" t="s">
        <v>142</v>
      </c>
      <c r="E189" s="173" t="s">
        <v>347</v>
      </c>
      <c r="F189" s="174" t="s">
        <v>348</v>
      </c>
      <c r="G189" s="175" t="s">
        <v>232</v>
      </c>
      <c r="H189" s="176">
        <v>6851.3549999999996</v>
      </c>
      <c r="I189" s="177"/>
      <c r="J189" s="178">
        <f>ROUND(I189*H189,2)</f>
        <v>0</v>
      </c>
      <c r="K189" s="174" t="s">
        <v>146</v>
      </c>
      <c r="L189" s="38"/>
      <c r="M189" s="179" t="s">
        <v>5</v>
      </c>
      <c r="N189" s="180" t="s">
        <v>47</v>
      </c>
      <c r="O189" s="39"/>
      <c r="P189" s="181">
        <f>O189*H189</f>
        <v>0</v>
      </c>
      <c r="Q189" s="181">
        <v>0</v>
      </c>
      <c r="R189" s="181">
        <f>Q189*H189</f>
        <v>0</v>
      </c>
      <c r="S189" s="181">
        <v>0</v>
      </c>
      <c r="T189" s="182">
        <f>S189*H189</f>
        <v>0</v>
      </c>
      <c r="AR189" s="21" t="s">
        <v>147</v>
      </c>
      <c r="AT189" s="21" t="s">
        <v>142</v>
      </c>
      <c r="AU189" s="21" t="s">
        <v>86</v>
      </c>
      <c r="AY189" s="21" t="s">
        <v>140</v>
      </c>
      <c r="BE189" s="183">
        <f>IF(N189="základní",J189,0)</f>
        <v>0</v>
      </c>
      <c r="BF189" s="183">
        <f>IF(N189="snížená",J189,0)</f>
        <v>0</v>
      </c>
      <c r="BG189" s="183">
        <f>IF(N189="zákl. přenesená",J189,0)</f>
        <v>0</v>
      </c>
      <c r="BH189" s="183">
        <f>IF(N189="sníž. přenesená",J189,0)</f>
        <v>0</v>
      </c>
      <c r="BI189" s="183">
        <f>IF(N189="nulová",J189,0)</f>
        <v>0</v>
      </c>
      <c r="BJ189" s="21" t="s">
        <v>24</v>
      </c>
      <c r="BK189" s="183">
        <f>ROUND(I189*H189,2)</f>
        <v>0</v>
      </c>
      <c r="BL189" s="21" t="s">
        <v>147</v>
      </c>
      <c r="BM189" s="21" t="s">
        <v>349</v>
      </c>
    </row>
    <row r="190" spans="2:65" s="11" customFormat="1">
      <c r="B190" s="184"/>
      <c r="D190" s="185" t="s">
        <v>149</v>
      </c>
      <c r="E190" s="186" t="s">
        <v>5</v>
      </c>
      <c r="F190" s="187" t="s">
        <v>350</v>
      </c>
      <c r="H190" s="188">
        <v>6176.5550000000003</v>
      </c>
      <c r="I190" s="189"/>
      <c r="L190" s="184"/>
      <c r="M190" s="190"/>
      <c r="N190" s="191"/>
      <c r="O190" s="191"/>
      <c r="P190" s="191"/>
      <c r="Q190" s="191"/>
      <c r="R190" s="191"/>
      <c r="S190" s="191"/>
      <c r="T190" s="192"/>
      <c r="AT190" s="186" t="s">
        <v>149</v>
      </c>
      <c r="AU190" s="186" t="s">
        <v>86</v>
      </c>
      <c r="AV190" s="11" t="s">
        <v>86</v>
      </c>
      <c r="AW190" s="11" t="s">
        <v>39</v>
      </c>
      <c r="AX190" s="11" t="s">
        <v>76</v>
      </c>
      <c r="AY190" s="186" t="s">
        <v>140</v>
      </c>
    </row>
    <row r="191" spans="2:65" s="11" customFormat="1" ht="24">
      <c r="B191" s="184"/>
      <c r="D191" s="185" t="s">
        <v>149</v>
      </c>
      <c r="E191" s="186" t="s">
        <v>5</v>
      </c>
      <c r="F191" s="187" t="s">
        <v>260</v>
      </c>
      <c r="H191" s="188">
        <v>674.8</v>
      </c>
      <c r="I191" s="189"/>
      <c r="L191" s="184"/>
      <c r="M191" s="190"/>
      <c r="N191" s="191"/>
      <c r="O191" s="191"/>
      <c r="P191" s="191"/>
      <c r="Q191" s="191"/>
      <c r="R191" s="191"/>
      <c r="S191" s="191"/>
      <c r="T191" s="192"/>
      <c r="AT191" s="186" t="s">
        <v>149</v>
      </c>
      <c r="AU191" s="186" t="s">
        <v>86</v>
      </c>
      <c r="AV191" s="11" t="s">
        <v>86</v>
      </c>
      <c r="AW191" s="11" t="s">
        <v>39</v>
      </c>
      <c r="AX191" s="11" t="s">
        <v>76</v>
      </c>
      <c r="AY191" s="186" t="s">
        <v>140</v>
      </c>
    </row>
    <row r="192" spans="2:65" s="1" customFormat="1" ht="14.4" customHeight="1">
      <c r="B192" s="171"/>
      <c r="C192" s="193" t="s">
        <v>351</v>
      </c>
      <c r="D192" s="193" t="s">
        <v>245</v>
      </c>
      <c r="E192" s="194" t="s">
        <v>352</v>
      </c>
      <c r="F192" s="195" t="s">
        <v>353</v>
      </c>
      <c r="G192" s="196" t="s">
        <v>317</v>
      </c>
      <c r="H192" s="197">
        <v>181.56200000000001</v>
      </c>
      <c r="I192" s="198"/>
      <c r="J192" s="199">
        <f>ROUND(I192*H192,2)</f>
        <v>0</v>
      </c>
      <c r="K192" s="195" t="s">
        <v>146</v>
      </c>
      <c r="L192" s="200"/>
      <c r="M192" s="201" t="s">
        <v>5</v>
      </c>
      <c r="N192" s="202" t="s">
        <v>47</v>
      </c>
      <c r="O192" s="39"/>
      <c r="P192" s="181">
        <f>O192*H192</f>
        <v>0</v>
      </c>
      <c r="Q192" s="181">
        <v>1</v>
      </c>
      <c r="R192" s="181">
        <f>Q192*H192</f>
        <v>181.56200000000001</v>
      </c>
      <c r="S192" s="181">
        <v>0</v>
      </c>
      <c r="T192" s="182">
        <f>S192*H192</f>
        <v>0</v>
      </c>
      <c r="AR192" s="21" t="s">
        <v>190</v>
      </c>
      <c r="AT192" s="21" t="s">
        <v>245</v>
      </c>
      <c r="AU192" s="21" t="s">
        <v>86</v>
      </c>
      <c r="AY192" s="21" t="s">
        <v>140</v>
      </c>
      <c r="BE192" s="183">
        <f>IF(N192="základní",J192,0)</f>
        <v>0</v>
      </c>
      <c r="BF192" s="183">
        <f>IF(N192="snížená",J192,0)</f>
        <v>0</v>
      </c>
      <c r="BG192" s="183">
        <f>IF(N192="zákl. přenesená",J192,0)</f>
        <v>0</v>
      </c>
      <c r="BH192" s="183">
        <f>IF(N192="sníž. přenesená",J192,0)</f>
        <v>0</v>
      </c>
      <c r="BI192" s="183">
        <f>IF(N192="nulová",J192,0)</f>
        <v>0</v>
      </c>
      <c r="BJ192" s="21" t="s">
        <v>24</v>
      </c>
      <c r="BK192" s="183">
        <f>ROUND(I192*H192,2)</f>
        <v>0</v>
      </c>
      <c r="BL192" s="21" t="s">
        <v>147</v>
      </c>
      <c r="BM192" s="21" t="s">
        <v>354</v>
      </c>
    </row>
    <row r="193" spans="2:65" s="11" customFormat="1">
      <c r="B193" s="184"/>
      <c r="D193" s="185" t="s">
        <v>149</v>
      </c>
      <c r="E193" s="186" t="s">
        <v>5</v>
      </c>
      <c r="F193" s="187" t="s">
        <v>355</v>
      </c>
      <c r="H193" s="188">
        <v>181.56200000000001</v>
      </c>
      <c r="I193" s="189"/>
      <c r="L193" s="184"/>
      <c r="M193" s="190"/>
      <c r="N193" s="191"/>
      <c r="O193" s="191"/>
      <c r="P193" s="191"/>
      <c r="Q193" s="191"/>
      <c r="R193" s="191"/>
      <c r="S193" s="191"/>
      <c r="T193" s="192"/>
      <c r="AT193" s="186" t="s">
        <v>149</v>
      </c>
      <c r="AU193" s="186" t="s">
        <v>86</v>
      </c>
      <c r="AV193" s="11" t="s">
        <v>86</v>
      </c>
      <c r="AW193" s="11" t="s">
        <v>39</v>
      </c>
      <c r="AX193" s="11" t="s">
        <v>24</v>
      </c>
      <c r="AY193" s="186" t="s">
        <v>140</v>
      </c>
    </row>
    <row r="194" spans="2:65" s="1" customFormat="1" ht="14.4" customHeight="1">
      <c r="B194" s="171"/>
      <c r="C194" s="172" t="s">
        <v>356</v>
      </c>
      <c r="D194" s="172" t="s">
        <v>142</v>
      </c>
      <c r="E194" s="173" t="s">
        <v>357</v>
      </c>
      <c r="F194" s="174" t="s">
        <v>358</v>
      </c>
      <c r="G194" s="175" t="s">
        <v>232</v>
      </c>
      <c r="H194" s="176">
        <v>6035.2</v>
      </c>
      <c r="I194" s="177"/>
      <c r="J194" s="178">
        <f>ROUND(I194*H194,2)</f>
        <v>0</v>
      </c>
      <c r="K194" s="174" t="s">
        <v>146</v>
      </c>
      <c r="L194" s="38"/>
      <c r="M194" s="179" t="s">
        <v>5</v>
      </c>
      <c r="N194" s="180" t="s">
        <v>47</v>
      </c>
      <c r="O194" s="39"/>
      <c r="P194" s="181">
        <f>O194*H194</f>
        <v>0</v>
      </c>
      <c r="Q194" s="181">
        <v>0</v>
      </c>
      <c r="R194" s="181">
        <f>Q194*H194</f>
        <v>0</v>
      </c>
      <c r="S194" s="181">
        <v>0</v>
      </c>
      <c r="T194" s="182">
        <f>S194*H194</f>
        <v>0</v>
      </c>
      <c r="AR194" s="21" t="s">
        <v>147</v>
      </c>
      <c r="AT194" s="21" t="s">
        <v>142</v>
      </c>
      <c r="AU194" s="21" t="s">
        <v>86</v>
      </c>
      <c r="AY194" s="21" t="s">
        <v>140</v>
      </c>
      <c r="BE194" s="183">
        <f>IF(N194="základní",J194,0)</f>
        <v>0</v>
      </c>
      <c r="BF194" s="183">
        <f>IF(N194="snížená",J194,0)</f>
        <v>0</v>
      </c>
      <c r="BG194" s="183">
        <f>IF(N194="zákl. přenesená",J194,0)</f>
        <v>0</v>
      </c>
      <c r="BH194" s="183">
        <f>IF(N194="sníž. přenesená",J194,0)</f>
        <v>0</v>
      </c>
      <c r="BI194" s="183">
        <f>IF(N194="nulová",J194,0)</f>
        <v>0</v>
      </c>
      <c r="BJ194" s="21" t="s">
        <v>24</v>
      </c>
      <c r="BK194" s="183">
        <f>ROUND(I194*H194,2)</f>
        <v>0</v>
      </c>
      <c r="BL194" s="21" t="s">
        <v>147</v>
      </c>
      <c r="BM194" s="21" t="s">
        <v>359</v>
      </c>
    </row>
    <row r="195" spans="2:65" s="11" customFormat="1">
      <c r="B195" s="184"/>
      <c r="D195" s="185" t="s">
        <v>149</v>
      </c>
      <c r="E195" s="186" t="s">
        <v>5</v>
      </c>
      <c r="F195" s="187" t="s">
        <v>360</v>
      </c>
      <c r="H195" s="188">
        <v>5360.4</v>
      </c>
      <c r="I195" s="189"/>
      <c r="L195" s="184"/>
      <c r="M195" s="190"/>
      <c r="N195" s="191"/>
      <c r="O195" s="191"/>
      <c r="P195" s="191"/>
      <c r="Q195" s="191"/>
      <c r="R195" s="191"/>
      <c r="S195" s="191"/>
      <c r="T195" s="192"/>
      <c r="AT195" s="186" t="s">
        <v>149</v>
      </c>
      <c r="AU195" s="186" t="s">
        <v>86</v>
      </c>
      <c r="AV195" s="11" t="s">
        <v>86</v>
      </c>
      <c r="AW195" s="11" t="s">
        <v>39</v>
      </c>
      <c r="AX195" s="11" t="s">
        <v>76</v>
      </c>
      <c r="AY195" s="186" t="s">
        <v>140</v>
      </c>
    </row>
    <row r="196" spans="2:65" s="11" customFormat="1">
      <c r="B196" s="184"/>
      <c r="D196" s="185" t="s">
        <v>149</v>
      </c>
      <c r="E196" s="186" t="s">
        <v>5</v>
      </c>
      <c r="F196" s="187" t="s">
        <v>361</v>
      </c>
      <c r="H196" s="188">
        <v>674.8</v>
      </c>
      <c r="I196" s="189"/>
      <c r="L196" s="184"/>
      <c r="M196" s="190"/>
      <c r="N196" s="191"/>
      <c r="O196" s="191"/>
      <c r="P196" s="191"/>
      <c r="Q196" s="191"/>
      <c r="R196" s="191"/>
      <c r="S196" s="191"/>
      <c r="T196" s="192"/>
      <c r="AT196" s="186" t="s">
        <v>149</v>
      </c>
      <c r="AU196" s="186" t="s">
        <v>86</v>
      </c>
      <c r="AV196" s="11" t="s">
        <v>86</v>
      </c>
      <c r="AW196" s="11" t="s">
        <v>39</v>
      </c>
      <c r="AX196" s="11" t="s">
        <v>76</v>
      </c>
      <c r="AY196" s="186" t="s">
        <v>140</v>
      </c>
    </row>
    <row r="197" spans="2:65" s="1" customFormat="1" ht="14.4" customHeight="1">
      <c r="B197" s="171"/>
      <c r="C197" s="172" t="s">
        <v>362</v>
      </c>
      <c r="D197" s="172" t="s">
        <v>142</v>
      </c>
      <c r="E197" s="173" t="s">
        <v>363</v>
      </c>
      <c r="F197" s="174" t="s">
        <v>364</v>
      </c>
      <c r="G197" s="175" t="s">
        <v>232</v>
      </c>
      <c r="H197" s="176">
        <v>6753.8</v>
      </c>
      <c r="I197" s="177"/>
      <c r="J197" s="178">
        <f>ROUND(I197*H197,2)</f>
        <v>0</v>
      </c>
      <c r="K197" s="174" t="s">
        <v>146</v>
      </c>
      <c r="L197" s="38"/>
      <c r="M197" s="179" t="s">
        <v>5</v>
      </c>
      <c r="N197" s="180" t="s">
        <v>47</v>
      </c>
      <c r="O197" s="39"/>
      <c r="P197" s="181">
        <f>O197*H197</f>
        <v>0</v>
      </c>
      <c r="Q197" s="181">
        <v>0</v>
      </c>
      <c r="R197" s="181">
        <f>Q197*H197</f>
        <v>0</v>
      </c>
      <c r="S197" s="181">
        <v>0</v>
      </c>
      <c r="T197" s="182">
        <f>S197*H197</f>
        <v>0</v>
      </c>
      <c r="AR197" s="21" t="s">
        <v>147</v>
      </c>
      <c r="AT197" s="21" t="s">
        <v>142</v>
      </c>
      <c r="AU197" s="21" t="s">
        <v>86</v>
      </c>
      <c r="AY197" s="21" t="s">
        <v>140</v>
      </c>
      <c r="BE197" s="183">
        <f>IF(N197="základní",J197,0)</f>
        <v>0</v>
      </c>
      <c r="BF197" s="183">
        <f>IF(N197="snížená",J197,0)</f>
        <v>0</v>
      </c>
      <c r="BG197" s="183">
        <f>IF(N197="zákl. přenesená",J197,0)</f>
        <v>0</v>
      </c>
      <c r="BH197" s="183">
        <f>IF(N197="sníž. přenesená",J197,0)</f>
        <v>0</v>
      </c>
      <c r="BI197" s="183">
        <f>IF(N197="nulová",J197,0)</f>
        <v>0</v>
      </c>
      <c r="BJ197" s="21" t="s">
        <v>24</v>
      </c>
      <c r="BK197" s="183">
        <f>ROUND(I197*H197,2)</f>
        <v>0</v>
      </c>
      <c r="BL197" s="21" t="s">
        <v>147</v>
      </c>
      <c r="BM197" s="21" t="s">
        <v>365</v>
      </c>
    </row>
    <row r="198" spans="2:65" s="1" customFormat="1" ht="48">
      <c r="B198" s="38"/>
      <c r="D198" s="185" t="s">
        <v>311</v>
      </c>
      <c r="F198" s="203" t="s">
        <v>366</v>
      </c>
      <c r="I198" s="146"/>
      <c r="L198" s="38"/>
      <c r="M198" s="204"/>
      <c r="N198" s="39"/>
      <c r="O198" s="39"/>
      <c r="P198" s="39"/>
      <c r="Q198" s="39"/>
      <c r="R198" s="39"/>
      <c r="S198" s="39"/>
      <c r="T198" s="67"/>
      <c r="AT198" s="21" t="s">
        <v>311</v>
      </c>
      <c r="AU198" s="21" t="s">
        <v>86</v>
      </c>
    </row>
    <row r="199" spans="2:65" s="11" customFormat="1">
      <c r="B199" s="184"/>
      <c r="D199" s="185" t="s">
        <v>149</v>
      </c>
      <c r="E199" s="186" t="s">
        <v>5</v>
      </c>
      <c r="F199" s="187" t="s">
        <v>367</v>
      </c>
      <c r="H199" s="188">
        <v>6079</v>
      </c>
      <c r="I199" s="189"/>
      <c r="L199" s="184"/>
      <c r="M199" s="190"/>
      <c r="N199" s="191"/>
      <c r="O199" s="191"/>
      <c r="P199" s="191"/>
      <c r="Q199" s="191"/>
      <c r="R199" s="191"/>
      <c r="S199" s="191"/>
      <c r="T199" s="192"/>
      <c r="AT199" s="186" t="s">
        <v>149</v>
      </c>
      <c r="AU199" s="186" t="s">
        <v>86</v>
      </c>
      <c r="AV199" s="11" t="s">
        <v>86</v>
      </c>
      <c r="AW199" s="11" t="s">
        <v>39</v>
      </c>
      <c r="AX199" s="11" t="s">
        <v>76</v>
      </c>
      <c r="AY199" s="186" t="s">
        <v>140</v>
      </c>
    </row>
    <row r="200" spans="2:65" s="11" customFormat="1">
      <c r="B200" s="184"/>
      <c r="D200" s="185" t="s">
        <v>149</v>
      </c>
      <c r="E200" s="186" t="s">
        <v>5</v>
      </c>
      <c r="F200" s="187" t="s">
        <v>361</v>
      </c>
      <c r="H200" s="188">
        <v>674.8</v>
      </c>
      <c r="I200" s="189"/>
      <c r="L200" s="184"/>
      <c r="M200" s="190"/>
      <c r="N200" s="191"/>
      <c r="O200" s="191"/>
      <c r="P200" s="191"/>
      <c r="Q200" s="191"/>
      <c r="R200" s="191"/>
      <c r="S200" s="191"/>
      <c r="T200" s="192"/>
      <c r="AT200" s="186" t="s">
        <v>149</v>
      </c>
      <c r="AU200" s="186" t="s">
        <v>86</v>
      </c>
      <c r="AV200" s="11" t="s">
        <v>86</v>
      </c>
      <c r="AW200" s="11" t="s">
        <v>39</v>
      </c>
      <c r="AX200" s="11" t="s">
        <v>76</v>
      </c>
      <c r="AY200" s="186" t="s">
        <v>140</v>
      </c>
    </row>
    <row r="201" spans="2:65" s="1" customFormat="1" ht="22.8" customHeight="1">
      <c r="B201" s="171"/>
      <c r="C201" s="172" t="s">
        <v>368</v>
      </c>
      <c r="D201" s="172" t="s">
        <v>142</v>
      </c>
      <c r="E201" s="173" t="s">
        <v>369</v>
      </c>
      <c r="F201" s="174" t="s">
        <v>370</v>
      </c>
      <c r="G201" s="175" t="s">
        <v>232</v>
      </c>
      <c r="H201" s="176">
        <v>5137.5</v>
      </c>
      <c r="I201" s="177"/>
      <c r="J201" s="178">
        <f>ROUND(I201*H201,2)</f>
        <v>0</v>
      </c>
      <c r="K201" s="174" t="s">
        <v>146</v>
      </c>
      <c r="L201" s="38"/>
      <c r="M201" s="179" t="s">
        <v>5</v>
      </c>
      <c r="N201" s="180" t="s">
        <v>47</v>
      </c>
      <c r="O201" s="39"/>
      <c r="P201" s="181">
        <f>O201*H201</f>
        <v>0</v>
      </c>
      <c r="Q201" s="181">
        <v>0</v>
      </c>
      <c r="R201" s="181">
        <f>Q201*H201</f>
        <v>0</v>
      </c>
      <c r="S201" s="181">
        <v>0</v>
      </c>
      <c r="T201" s="182">
        <f>S201*H201</f>
        <v>0</v>
      </c>
      <c r="AR201" s="21" t="s">
        <v>147</v>
      </c>
      <c r="AT201" s="21" t="s">
        <v>142</v>
      </c>
      <c r="AU201" s="21" t="s">
        <v>86</v>
      </c>
      <c r="AY201" s="21" t="s">
        <v>140</v>
      </c>
      <c r="BE201" s="183">
        <f>IF(N201="základní",J201,0)</f>
        <v>0</v>
      </c>
      <c r="BF201" s="183">
        <f>IF(N201="snížená",J201,0)</f>
        <v>0</v>
      </c>
      <c r="BG201" s="183">
        <f>IF(N201="zákl. přenesená",J201,0)</f>
        <v>0</v>
      </c>
      <c r="BH201" s="183">
        <f>IF(N201="sníž. přenesená",J201,0)</f>
        <v>0</v>
      </c>
      <c r="BI201" s="183">
        <f>IF(N201="nulová",J201,0)</f>
        <v>0</v>
      </c>
      <c r="BJ201" s="21" t="s">
        <v>24</v>
      </c>
      <c r="BK201" s="183">
        <f>ROUND(I201*H201,2)</f>
        <v>0</v>
      </c>
      <c r="BL201" s="21" t="s">
        <v>147</v>
      </c>
      <c r="BM201" s="21" t="s">
        <v>371</v>
      </c>
    </row>
    <row r="202" spans="2:65" s="11" customFormat="1">
      <c r="B202" s="184"/>
      <c r="D202" s="185" t="s">
        <v>149</v>
      </c>
      <c r="E202" s="186" t="s">
        <v>5</v>
      </c>
      <c r="F202" s="187" t="s">
        <v>372</v>
      </c>
      <c r="H202" s="188">
        <v>4462.7</v>
      </c>
      <c r="I202" s="189"/>
      <c r="L202" s="184"/>
      <c r="M202" s="190"/>
      <c r="N202" s="191"/>
      <c r="O202" s="191"/>
      <c r="P202" s="191"/>
      <c r="Q202" s="191"/>
      <c r="R202" s="191"/>
      <c r="S202" s="191"/>
      <c r="T202" s="192"/>
      <c r="AT202" s="186" t="s">
        <v>149</v>
      </c>
      <c r="AU202" s="186" t="s">
        <v>86</v>
      </c>
      <c r="AV202" s="11" t="s">
        <v>86</v>
      </c>
      <c r="AW202" s="11" t="s">
        <v>39</v>
      </c>
      <c r="AX202" s="11" t="s">
        <v>76</v>
      </c>
      <c r="AY202" s="186" t="s">
        <v>140</v>
      </c>
    </row>
    <row r="203" spans="2:65" s="11" customFormat="1">
      <c r="B203" s="184"/>
      <c r="D203" s="185" t="s">
        <v>149</v>
      </c>
      <c r="E203" s="186" t="s">
        <v>5</v>
      </c>
      <c r="F203" s="187" t="s">
        <v>361</v>
      </c>
      <c r="H203" s="188">
        <v>674.8</v>
      </c>
      <c r="I203" s="189"/>
      <c r="L203" s="184"/>
      <c r="M203" s="190"/>
      <c r="N203" s="191"/>
      <c r="O203" s="191"/>
      <c r="P203" s="191"/>
      <c r="Q203" s="191"/>
      <c r="R203" s="191"/>
      <c r="S203" s="191"/>
      <c r="T203" s="192"/>
      <c r="AT203" s="186" t="s">
        <v>149</v>
      </c>
      <c r="AU203" s="186" t="s">
        <v>86</v>
      </c>
      <c r="AV203" s="11" t="s">
        <v>86</v>
      </c>
      <c r="AW203" s="11" t="s">
        <v>39</v>
      </c>
      <c r="AX203" s="11" t="s">
        <v>76</v>
      </c>
      <c r="AY203" s="186" t="s">
        <v>140</v>
      </c>
    </row>
    <row r="204" spans="2:65" s="1" customFormat="1" ht="14.4" customHeight="1">
      <c r="B204" s="171"/>
      <c r="C204" s="172" t="s">
        <v>373</v>
      </c>
      <c r="D204" s="172" t="s">
        <v>142</v>
      </c>
      <c r="E204" s="173" t="s">
        <v>374</v>
      </c>
      <c r="F204" s="174" t="s">
        <v>375</v>
      </c>
      <c r="G204" s="175" t="s">
        <v>232</v>
      </c>
      <c r="H204" s="176">
        <v>1065.7</v>
      </c>
      <c r="I204" s="177"/>
      <c r="J204" s="178">
        <f>ROUND(I204*H204,2)</f>
        <v>0</v>
      </c>
      <c r="K204" s="174" t="s">
        <v>146</v>
      </c>
      <c r="L204" s="38"/>
      <c r="M204" s="179" t="s">
        <v>5</v>
      </c>
      <c r="N204" s="180" t="s">
        <v>47</v>
      </c>
      <c r="O204" s="39"/>
      <c r="P204" s="181">
        <f>O204*H204</f>
        <v>0</v>
      </c>
      <c r="Q204" s="181">
        <v>0.1188</v>
      </c>
      <c r="R204" s="181">
        <f>Q204*H204</f>
        <v>126.60516000000001</v>
      </c>
      <c r="S204" s="181">
        <v>0</v>
      </c>
      <c r="T204" s="182">
        <f>S204*H204</f>
        <v>0</v>
      </c>
      <c r="AR204" s="21" t="s">
        <v>147</v>
      </c>
      <c r="AT204" s="21" t="s">
        <v>142</v>
      </c>
      <c r="AU204" s="21" t="s">
        <v>86</v>
      </c>
      <c r="AY204" s="21" t="s">
        <v>140</v>
      </c>
      <c r="BE204" s="183">
        <f>IF(N204="základní",J204,0)</f>
        <v>0</v>
      </c>
      <c r="BF204" s="183">
        <f>IF(N204="snížená",J204,0)</f>
        <v>0</v>
      </c>
      <c r="BG204" s="183">
        <f>IF(N204="zákl. přenesená",J204,0)</f>
        <v>0</v>
      </c>
      <c r="BH204" s="183">
        <f>IF(N204="sníž. přenesená",J204,0)</f>
        <v>0</v>
      </c>
      <c r="BI204" s="183">
        <f>IF(N204="nulová",J204,0)</f>
        <v>0</v>
      </c>
      <c r="BJ204" s="21" t="s">
        <v>24</v>
      </c>
      <c r="BK204" s="183">
        <f>ROUND(I204*H204,2)</f>
        <v>0</v>
      </c>
      <c r="BL204" s="21" t="s">
        <v>147</v>
      </c>
      <c r="BM204" s="21" t="s">
        <v>376</v>
      </c>
    </row>
    <row r="205" spans="2:65" s="11" customFormat="1">
      <c r="B205" s="184"/>
      <c r="D205" s="185" t="s">
        <v>149</v>
      </c>
      <c r="E205" s="186" t="s">
        <v>5</v>
      </c>
      <c r="F205" s="187" t="s">
        <v>377</v>
      </c>
      <c r="H205" s="188">
        <v>1065.7</v>
      </c>
      <c r="I205" s="189"/>
      <c r="L205" s="184"/>
      <c r="M205" s="190"/>
      <c r="N205" s="191"/>
      <c r="O205" s="191"/>
      <c r="P205" s="191"/>
      <c r="Q205" s="191"/>
      <c r="R205" s="191"/>
      <c r="S205" s="191"/>
      <c r="T205" s="192"/>
      <c r="AT205" s="186" t="s">
        <v>149</v>
      </c>
      <c r="AU205" s="186" t="s">
        <v>86</v>
      </c>
      <c r="AV205" s="11" t="s">
        <v>86</v>
      </c>
      <c r="AW205" s="11" t="s">
        <v>39</v>
      </c>
      <c r="AX205" s="11" t="s">
        <v>24</v>
      </c>
      <c r="AY205" s="186" t="s">
        <v>140</v>
      </c>
    </row>
    <row r="206" spans="2:65" s="1" customFormat="1" ht="14.4" customHeight="1">
      <c r="B206" s="171"/>
      <c r="C206" s="172" t="s">
        <v>378</v>
      </c>
      <c r="D206" s="172" t="s">
        <v>142</v>
      </c>
      <c r="E206" s="173" t="s">
        <v>379</v>
      </c>
      <c r="F206" s="174" t="s">
        <v>380</v>
      </c>
      <c r="G206" s="175" t="s">
        <v>232</v>
      </c>
      <c r="H206" s="176">
        <v>5065.5</v>
      </c>
      <c r="I206" s="177"/>
      <c r="J206" s="178">
        <f>ROUND(I206*H206,2)</f>
        <v>0</v>
      </c>
      <c r="K206" s="174" t="s">
        <v>5</v>
      </c>
      <c r="L206" s="38"/>
      <c r="M206" s="179" t="s">
        <v>5</v>
      </c>
      <c r="N206" s="180" t="s">
        <v>47</v>
      </c>
      <c r="O206" s="39"/>
      <c r="P206" s="181">
        <f>O206*H206</f>
        <v>0</v>
      </c>
      <c r="Q206" s="181">
        <v>2.0000000000000001E-4</v>
      </c>
      <c r="R206" s="181">
        <f>Q206*H206</f>
        <v>1.0131000000000001</v>
      </c>
      <c r="S206" s="181">
        <v>0</v>
      </c>
      <c r="T206" s="182">
        <f>S206*H206</f>
        <v>0</v>
      </c>
      <c r="AR206" s="21" t="s">
        <v>147</v>
      </c>
      <c r="AT206" s="21" t="s">
        <v>142</v>
      </c>
      <c r="AU206" s="21" t="s">
        <v>86</v>
      </c>
      <c r="AY206" s="21" t="s">
        <v>140</v>
      </c>
      <c r="BE206" s="183">
        <f>IF(N206="základní",J206,0)</f>
        <v>0</v>
      </c>
      <c r="BF206" s="183">
        <f>IF(N206="snížená",J206,0)</f>
        <v>0</v>
      </c>
      <c r="BG206" s="183">
        <f>IF(N206="zákl. přenesená",J206,0)</f>
        <v>0</v>
      </c>
      <c r="BH206" s="183">
        <f>IF(N206="sníž. přenesená",J206,0)</f>
        <v>0</v>
      </c>
      <c r="BI206" s="183">
        <f>IF(N206="nulová",J206,0)</f>
        <v>0</v>
      </c>
      <c r="BJ206" s="21" t="s">
        <v>24</v>
      </c>
      <c r="BK206" s="183">
        <f>ROUND(I206*H206,2)</f>
        <v>0</v>
      </c>
      <c r="BL206" s="21" t="s">
        <v>147</v>
      </c>
      <c r="BM206" s="21" t="s">
        <v>381</v>
      </c>
    </row>
    <row r="207" spans="2:65" s="11" customFormat="1">
      <c r="B207" s="184"/>
      <c r="D207" s="185" t="s">
        <v>149</v>
      </c>
      <c r="E207" s="186" t="s">
        <v>5</v>
      </c>
      <c r="F207" s="187" t="s">
        <v>382</v>
      </c>
      <c r="H207" s="188">
        <v>4390.7</v>
      </c>
      <c r="I207" s="189"/>
      <c r="L207" s="184"/>
      <c r="M207" s="190"/>
      <c r="N207" s="191"/>
      <c r="O207" s="191"/>
      <c r="P207" s="191"/>
      <c r="Q207" s="191"/>
      <c r="R207" s="191"/>
      <c r="S207" s="191"/>
      <c r="T207" s="192"/>
      <c r="AT207" s="186" t="s">
        <v>149</v>
      </c>
      <c r="AU207" s="186" t="s">
        <v>86</v>
      </c>
      <c r="AV207" s="11" t="s">
        <v>86</v>
      </c>
      <c r="AW207" s="11" t="s">
        <v>39</v>
      </c>
      <c r="AX207" s="11" t="s">
        <v>76</v>
      </c>
      <c r="AY207" s="186" t="s">
        <v>140</v>
      </c>
    </row>
    <row r="208" spans="2:65" s="11" customFormat="1">
      <c r="B208" s="184"/>
      <c r="D208" s="185" t="s">
        <v>149</v>
      </c>
      <c r="E208" s="186" t="s">
        <v>5</v>
      </c>
      <c r="F208" s="187" t="s">
        <v>361</v>
      </c>
      <c r="H208" s="188">
        <v>674.8</v>
      </c>
      <c r="I208" s="189"/>
      <c r="L208" s="184"/>
      <c r="M208" s="190"/>
      <c r="N208" s="191"/>
      <c r="O208" s="191"/>
      <c r="P208" s="191"/>
      <c r="Q208" s="191"/>
      <c r="R208" s="191"/>
      <c r="S208" s="191"/>
      <c r="T208" s="192"/>
      <c r="AT208" s="186" t="s">
        <v>149</v>
      </c>
      <c r="AU208" s="186" t="s">
        <v>86</v>
      </c>
      <c r="AV208" s="11" t="s">
        <v>86</v>
      </c>
      <c r="AW208" s="11" t="s">
        <v>39</v>
      </c>
      <c r="AX208" s="11" t="s">
        <v>76</v>
      </c>
      <c r="AY208" s="186" t="s">
        <v>140</v>
      </c>
    </row>
    <row r="209" spans="2:65" s="1" customFormat="1" ht="14.4" customHeight="1">
      <c r="B209" s="171"/>
      <c r="C209" s="172" t="s">
        <v>383</v>
      </c>
      <c r="D209" s="172" t="s">
        <v>142</v>
      </c>
      <c r="E209" s="173" t="s">
        <v>384</v>
      </c>
      <c r="F209" s="174" t="s">
        <v>385</v>
      </c>
      <c r="G209" s="175" t="s">
        <v>232</v>
      </c>
      <c r="H209" s="176">
        <v>5225.3</v>
      </c>
      <c r="I209" s="177"/>
      <c r="J209" s="178">
        <f>ROUND(I209*H209,2)</f>
        <v>0</v>
      </c>
      <c r="K209" s="174" t="s">
        <v>5</v>
      </c>
      <c r="L209" s="38"/>
      <c r="M209" s="179" t="s">
        <v>5</v>
      </c>
      <c r="N209" s="180" t="s">
        <v>47</v>
      </c>
      <c r="O209" s="39"/>
      <c r="P209" s="181">
        <f>O209*H209</f>
        <v>0</v>
      </c>
      <c r="Q209" s="181">
        <v>4.4999999999999999E-4</v>
      </c>
      <c r="R209" s="181">
        <f>Q209*H209</f>
        <v>2.3513850000000001</v>
      </c>
      <c r="S209" s="181">
        <v>0</v>
      </c>
      <c r="T209" s="182">
        <f>S209*H209</f>
        <v>0</v>
      </c>
      <c r="AR209" s="21" t="s">
        <v>147</v>
      </c>
      <c r="AT209" s="21" t="s">
        <v>142</v>
      </c>
      <c r="AU209" s="21" t="s">
        <v>86</v>
      </c>
      <c r="AY209" s="21" t="s">
        <v>140</v>
      </c>
      <c r="BE209" s="183">
        <f>IF(N209="základní",J209,0)</f>
        <v>0</v>
      </c>
      <c r="BF209" s="183">
        <f>IF(N209="snížená",J209,0)</f>
        <v>0</v>
      </c>
      <c r="BG209" s="183">
        <f>IF(N209="zákl. přenesená",J209,0)</f>
        <v>0</v>
      </c>
      <c r="BH209" s="183">
        <f>IF(N209="sníž. přenesená",J209,0)</f>
        <v>0</v>
      </c>
      <c r="BI209" s="183">
        <f>IF(N209="nulová",J209,0)</f>
        <v>0</v>
      </c>
      <c r="BJ209" s="21" t="s">
        <v>24</v>
      </c>
      <c r="BK209" s="183">
        <f>ROUND(I209*H209,2)</f>
        <v>0</v>
      </c>
      <c r="BL209" s="21" t="s">
        <v>147</v>
      </c>
      <c r="BM209" s="21" t="s">
        <v>386</v>
      </c>
    </row>
    <row r="210" spans="2:65" s="11" customFormat="1">
      <c r="B210" s="184"/>
      <c r="D210" s="185" t="s">
        <v>149</v>
      </c>
      <c r="E210" s="186" t="s">
        <v>5</v>
      </c>
      <c r="F210" s="187" t="s">
        <v>387</v>
      </c>
      <c r="H210" s="188">
        <v>4550.5</v>
      </c>
      <c r="I210" s="189"/>
      <c r="L210" s="184"/>
      <c r="M210" s="190"/>
      <c r="N210" s="191"/>
      <c r="O210" s="191"/>
      <c r="P210" s="191"/>
      <c r="Q210" s="191"/>
      <c r="R210" s="191"/>
      <c r="S210" s="191"/>
      <c r="T210" s="192"/>
      <c r="AT210" s="186" t="s">
        <v>149</v>
      </c>
      <c r="AU210" s="186" t="s">
        <v>86</v>
      </c>
      <c r="AV210" s="11" t="s">
        <v>86</v>
      </c>
      <c r="AW210" s="11" t="s">
        <v>39</v>
      </c>
      <c r="AX210" s="11" t="s">
        <v>76</v>
      </c>
      <c r="AY210" s="186" t="s">
        <v>140</v>
      </c>
    </row>
    <row r="211" spans="2:65" s="11" customFormat="1">
      <c r="B211" s="184"/>
      <c r="D211" s="185" t="s">
        <v>149</v>
      </c>
      <c r="E211" s="186" t="s">
        <v>5</v>
      </c>
      <c r="F211" s="187" t="s">
        <v>361</v>
      </c>
      <c r="H211" s="188">
        <v>674.8</v>
      </c>
      <c r="I211" s="189"/>
      <c r="L211" s="184"/>
      <c r="M211" s="190"/>
      <c r="N211" s="191"/>
      <c r="O211" s="191"/>
      <c r="P211" s="191"/>
      <c r="Q211" s="191"/>
      <c r="R211" s="191"/>
      <c r="S211" s="191"/>
      <c r="T211" s="192"/>
      <c r="AT211" s="186" t="s">
        <v>149</v>
      </c>
      <c r="AU211" s="186" t="s">
        <v>86</v>
      </c>
      <c r="AV211" s="11" t="s">
        <v>86</v>
      </c>
      <c r="AW211" s="11" t="s">
        <v>39</v>
      </c>
      <c r="AX211" s="11" t="s">
        <v>76</v>
      </c>
      <c r="AY211" s="186" t="s">
        <v>140</v>
      </c>
    </row>
    <row r="212" spans="2:65" s="1" customFormat="1" ht="22.8" customHeight="1">
      <c r="B212" s="171"/>
      <c r="C212" s="172" t="s">
        <v>388</v>
      </c>
      <c r="D212" s="172" t="s">
        <v>142</v>
      </c>
      <c r="E212" s="173" t="s">
        <v>389</v>
      </c>
      <c r="F212" s="174" t="s">
        <v>390</v>
      </c>
      <c r="G212" s="175" t="s">
        <v>232</v>
      </c>
      <c r="H212" s="176">
        <v>5001.5</v>
      </c>
      <c r="I212" s="177"/>
      <c r="J212" s="178">
        <f>ROUND(I212*H212,2)</f>
        <v>0</v>
      </c>
      <c r="K212" s="174" t="s">
        <v>146</v>
      </c>
      <c r="L212" s="38"/>
      <c r="M212" s="179" t="s">
        <v>5</v>
      </c>
      <c r="N212" s="180" t="s">
        <v>47</v>
      </c>
      <c r="O212" s="39"/>
      <c r="P212" s="181">
        <f>O212*H212</f>
        <v>0</v>
      </c>
      <c r="Q212" s="181">
        <v>0</v>
      </c>
      <c r="R212" s="181">
        <f>Q212*H212</f>
        <v>0</v>
      </c>
      <c r="S212" s="181">
        <v>0</v>
      </c>
      <c r="T212" s="182">
        <f>S212*H212</f>
        <v>0</v>
      </c>
      <c r="AR212" s="21" t="s">
        <v>147</v>
      </c>
      <c r="AT212" s="21" t="s">
        <v>142</v>
      </c>
      <c r="AU212" s="21" t="s">
        <v>86</v>
      </c>
      <c r="AY212" s="21" t="s">
        <v>140</v>
      </c>
      <c r="BE212" s="183">
        <f>IF(N212="základní",J212,0)</f>
        <v>0</v>
      </c>
      <c r="BF212" s="183">
        <f>IF(N212="snížená",J212,0)</f>
        <v>0</v>
      </c>
      <c r="BG212" s="183">
        <f>IF(N212="zákl. přenesená",J212,0)</f>
        <v>0</v>
      </c>
      <c r="BH212" s="183">
        <f>IF(N212="sníž. přenesená",J212,0)</f>
        <v>0</v>
      </c>
      <c r="BI212" s="183">
        <f>IF(N212="nulová",J212,0)</f>
        <v>0</v>
      </c>
      <c r="BJ212" s="21" t="s">
        <v>24</v>
      </c>
      <c r="BK212" s="183">
        <f>ROUND(I212*H212,2)</f>
        <v>0</v>
      </c>
      <c r="BL212" s="21" t="s">
        <v>147</v>
      </c>
      <c r="BM212" s="21" t="s">
        <v>391</v>
      </c>
    </row>
    <row r="213" spans="2:65" s="11" customFormat="1">
      <c r="B213" s="184"/>
      <c r="D213" s="185" t="s">
        <v>149</v>
      </c>
      <c r="E213" s="186" t="s">
        <v>5</v>
      </c>
      <c r="F213" s="187" t="s">
        <v>392</v>
      </c>
      <c r="H213" s="188">
        <v>4326.7</v>
      </c>
      <c r="I213" s="189"/>
      <c r="L213" s="184"/>
      <c r="M213" s="190"/>
      <c r="N213" s="191"/>
      <c r="O213" s="191"/>
      <c r="P213" s="191"/>
      <c r="Q213" s="191"/>
      <c r="R213" s="191"/>
      <c r="S213" s="191"/>
      <c r="T213" s="192"/>
      <c r="AT213" s="186" t="s">
        <v>149</v>
      </c>
      <c r="AU213" s="186" t="s">
        <v>86</v>
      </c>
      <c r="AV213" s="11" t="s">
        <v>86</v>
      </c>
      <c r="AW213" s="11" t="s">
        <v>39</v>
      </c>
      <c r="AX213" s="11" t="s">
        <v>76</v>
      </c>
      <c r="AY213" s="186" t="s">
        <v>140</v>
      </c>
    </row>
    <row r="214" spans="2:65" s="11" customFormat="1">
      <c r="B214" s="184"/>
      <c r="D214" s="185" t="s">
        <v>149</v>
      </c>
      <c r="E214" s="186" t="s">
        <v>5</v>
      </c>
      <c r="F214" s="187" t="s">
        <v>361</v>
      </c>
      <c r="H214" s="188">
        <v>674.8</v>
      </c>
      <c r="I214" s="189"/>
      <c r="L214" s="184"/>
      <c r="M214" s="190"/>
      <c r="N214" s="191"/>
      <c r="O214" s="191"/>
      <c r="P214" s="191"/>
      <c r="Q214" s="191"/>
      <c r="R214" s="191"/>
      <c r="S214" s="191"/>
      <c r="T214" s="192"/>
      <c r="AT214" s="186" t="s">
        <v>149</v>
      </c>
      <c r="AU214" s="186" t="s">
        <v>86</v>
      </c>
      <c r="AV214" s="11" t="s">
        <v>86</v>
      </c>
      <c r="AW214" s="11" t="s">
        <v>39</v>
      </c>
      <c r="AX214" s="11" t="s">
        <v>76</v>
      </c>
      <c r="AY214" s="186" t="s">
        <v>140</v>
      </c>
    </row>
    <row r="215" spans="2:65" s="1" customFormat="1" ht="22.8" customHeight="1">
      <c r="B215" s="171"/>
      <c r="C215" s="172" t="s">
        <v>393</v>
      </c>
      <c r="D215" s="172" t="s">
        <v>142</v>
      </c>
      <c r="E215" s="173" t="s">
        <v>394</v>
      </c>
      <c r="F215" s="174" t="s">
        <v>395</v>
      </c>
      <c r="G215" s="175" t="s">
        <v>145</v>
      </c>
      <c r="H215" s="176">
        <v>51.5</v>
      </c>
      <c r="I215" s="177"/>
      <c r="J215" s="178">
        <f>ROUND(I215*H215,2)</f>
        <v>0</v>
      </c>
      <c r="K215" s="174" t="s">
        <v>146</v>
      </c>
      <c r="L215" s="38"/>
      <c r="M215" s="179" t="s">
        <v>5</v>
      </c>
      <c r="N215" s="180" t="s">
        <v>47</v>
      </c>
      <c r="O215" s="39"/>
      <c r="P215" s="181">
        <f>O215*H215</f>
        <v>0</v>
      </c>
      <c r="Q215" s="181">
        <v>2.2399999999999998E-3</v>
      </c>
      <c r="R215" s="181">
        <f>Q215*H215</f>
        <v>0.11535999999999999</v>
      </c>
      <c r="S215" s="181">
        <v>0</v>
      </c>
      <c r="T215" s="182">
        <f>S215*H215</f>
        <v>0</v>
      </c>
      <c r="AR215" s="21" t="s">
        <v>147</v>
      </c>
      <c r="AT215" s="21" t="s">
        <v>142</v>
      </c>
      <c r="AU215" s="21" t="s">
        <v>86</v>
      </c>
      <c r="AY215" s="21" t="s">
        <v>140</v>
      </c>
      <c r="BE215" s="183">
        <f>IF(N215="základní",J215,0)</f>
        <v>0</v>
      </c>
      <c r="BF215" s="183">
        <f>IF(N215="snížená",J215,0)</f>
        <v>0</v>
      </c>
      <c r="BG215" s="183">
        <f>IF(N215="zákl. přenesená",J215,0)</f>
        <v>0</v>
      </c>
      <c r="BH215" s="183">
        <f>IF(N215="sníž. přenesená",J215,0)</f>
        <v>0</v>
      </c>
      <c r="BI215" s="183">
        <f>IF(N215="nulová",J215,0)</f>
        <v>0</v>
      </c>
      <c r="BJ215" s="21" t="s">
        <v>24</v>
      </c>
      <c r="BK215" s="183">
        <f>ROUND(I215*H215,2)</f>
        <v>0</v>
      </c>
      <c r="BL215" s="21" t="s">
        <v>147</v>
      </c>
      <c r="BM215" s="21" t="s">
        <v>396</v>
      </c>
    </row>
    <row r="216" spans="2:65" s="11" customFormat="1">
      <c r="B216" s="184"/>
      <c r="D216" s="185" t="s">
        <v>149</v>
      </c>
      <c r="E216" s="186" t="s">
        <v>5</v>
      </c>
      <c r="F216" s="187" t="s">
        <v>397</v>
      </c>
      <c r="H216" s="188">
        <v>51.5</v>
      </c>
      <c r="I216" s="189"/>
      <c r="L216" s="184"/>
      <c r="M216" s="190"/>
      <c r="N216" s="191"/>
      <c r="O216" s="191"/>
      <c r="P216" s="191"/>
      <c r="Q216" s="191"/>
      <c r="R216" s="191"/>
      <c r="S216" s="191"/>
      <c r="T216" s="192"/>
      <c r="AT216" s="186" t="s">
        <v>149</v>
      </c>
      <c r="AU216" s="186" t="s">
        <v>86</v>
      </c>
      <c r="AV216" s="11" t="s">
        <v>86</v>
      </c>
      <c r="AW216" s="11" t="s">
        <v>39</v>
      </c>
      <c r="AX216" s="11" t="s">
        <v>24</v>
      </c>
      <c r="AY216" s="186" t="s">
        <v>140</v>
      </c>
    </row>
    <row r="217" spans="2:65" s="10" customFormat="1" ht="29.85" customHeight="1">
      <c r="B217" s="158"/>
      <c r="D217" s="159" t="s">
        <v>75</v>
      </c>
      <c r="E217" s="169" t="s">
        <v>190</v>
      </c>
      <c r="F217" s="169" t="s">
        <v>398</v>
      </c>
      <c r="I217" s="161"/>
      <c r="J217" s="170">
        <f>BK217</f>
        <v>0</v>
      </c>
      <c r="L217" s="158"/>
      <c r="M217" s="163"/>
      <c r="N217" s="164"/>
      <c r="O217" s="164"/>
      <c r="P217" s="165">
        <f>SUM(P218:P219)</f>
        <v>0</v>
      </c>
      <c r="Q217" s="164"/>
      <c r="R217" s="165">
        <f>SUM(R218:R219)</f>
        <v>0</v>
      </c>
      <c r="S217" s="164"/>
      <c r="T217" s="166">
        <f>SUM(T218:T219)</f>
        <v>0</v>
      </c>
      <c r="AR217" s="159" t="s">
        <v>24</v>
      </c>
      <c r="AT217" s="167" t="s">
        <v>75</v>
      </c>
      <c r="AU217" s="167" t="s">
        <v>24</v>
      </c>
      <c r="AY217" s="159" t="s">
        <v>140</v>
      </c>
      <c r="BK217" s="168">
        <f>SUM(BK218:BK219)</f>
        <v>0</v>
      </c>
    </row>
    <row r="218" spans="2:65" s="1" customFormat="1" ht="22.8" customHeight="1">
      <c r="B218" s="171"/>
      <c r="C218" s="172" t="s">
        <v>399</v>
      </c>
      <c r="D218" s="172" t="s">
        <v>142</v>
      </c>
      <c r="E218" s="173" t="s">
        <v>400</v>
      </c>
      <c r="F218" s="174" t="s">
        <v>401</v>
      </c>
      <c r="G218" s="175" t="s">
        <v>145</v>
      </c>
      <c r="H218" s="176">
        <v>16</v>
      </c>
      <c r="I218" s="177"/>
      <c r="J218" s="178">
        <f>ROUND(I218*H218,2)</f>
        <v>0</v>
      </c>
      <c r="K218" s="174" t="s">
        <v>5</v>
      </c>
      <c r="L218" s="38"/>
      <c r="M218" s="179" t="s">
        <v>5</v>
      </c>
      <c r="N218" s="180" t="s">
        <v>47</v>
      </c>
      <c r="O218" s="39"/>
      <c r="P218" s="181">
        <f>O218*H218</f>
        <v>0</v>
      </c>
      <c r="Q218" s="181">
        <v>0</v>
      </c>
      <c r="R218" s="181">
        <f>Q218*H218</f>
        <v>0</v>
      </c>
      <c r="S218" s="181">
        <v>0</v>
      </c>
      <c r="T218" s="182">
        <f>S218*H218</f>
        <v>0</v>
      </c>
      <c r="AR218" s="21" t="s">
        <v>147</v>
      </c>
      <c r="AT218" s="21" t="s">
        <v>142</v>
      </c>
      <c r="AU218" s="21" t="s">
        <v>86</v>
      </c>
      <c r="AY218" s="21" t="s">
        <v>140</v>
      </c>
      <c r="BE218" s="183">
        <f>IF(N218="základní",J218,0)</f>
        <v>0</v>
      </c>
      <c r="BF218" s="183">
        <f>IF(N218="snížená",J218,0)</f>
        <v>0</v>
      </c>
      <c r="BG218" s="183">
        <f>IF(N218="zákl. přenesená",J218,0)</f>
        <v>0</v>
      </c>
      <c r="BH218" s="183">
        <f>IF(N218="sníž. přenesená",J218,0)</f>
        <v>0</v>
      </c>
      <c r="BI218" s="183">
        <f>IF(N218="nulová",J218,0)</f>
        <v>0</v>
      </c>
      <c r="BJ218" s="21" t="s">
        <v>24</v>
      </c>
      <c r="BK218" s="183">
        <f>ROUND(I218*H218,2)</f>
        <v>0</v>
      </c>
      <c r="BL218" s="21" t="s">
        <v>147</v>
      </c>
      <c r="BM218" s="21" t="s">
        <v>402</v>
      </c>
    </row>
    <row r="219" spans="2:65" s="11" customFormat="1">
      <c r="B219" s="184"/>
      <c r="D219" s="185" t="s">
        <v>149</v>
      </c>
      <c r="E219" s="186" t="s">
        <v>5</v>
      </c>
      <c r="F219" s="187" t="s">
        <v>150</v>
      </c>
      <c r="H219" s="188">
        <v>16</v>
      </c>
      <c r="I219" s="189"/>
      <c r="L219" s="184"/>
      <c r="M219" s="190"/>
      <c r="N219" s="191"/>
      <c r="O219" s="191"/>
      <c r="P219" s="191"/>
      <c r="Q219" s="191"/>
      <c r="R219" s="191"/>
      <c r="S219" s="191"/>
      <c r="T219" s="192"/>
      <c r="AT219" s="186" t="s">
        <v>149</v>
      </c>
      <c r="AU219" s="186" t="s">
        <v>86</v>
      </c>
      <c r="AV219" s="11" t="s">
        <v>86</v>
      </c>
      <c r="AW219" s="11" t="s">
        <v>39</v>
      </c>
      <c r="AX219" s="11" t="s">
        <v>24</v>
      </c>
      <c r="AY219" s="186" t="s">
        <v>140</v>
      </c>
    </row>
    <row r="220" spans="2:65" s="10" customFormat="1" ht="29.85" customHeight="1">
      <c r="B220" s="158"/>
      <c r="D220" s="159" t="s">
        <v>75</v>
      </c>
      <c r="E220" s="169" t="s">
        <v>195</v>
      </c>
      <c r="F220" s="169" t="s">
        <v>403</v>
      </c>
      <c r="I220" s="161"/>
      <c r="J220" s="170">
        <f>BK220</f>
        <v>0</v>
      </c>
      <c r="L220" s="158"/>
      <c r="M220" s="163"/>
      <c r="N220" s="164"/>
      <c r="O220" s="164"/>
      <c r="P220" s="165">
        <f>SUM(P221:P250)</f>
        <v>0</v>
      </c>
      <c r="Q220" s="164"/>
      <c r="R220" s="165">
        <f>SUM(R221:R250)</f>
        <v>32.90006600000001</v>
      </c>
      <c r="S220" s="164"/>
      <c r="T220" s="166">
        <f>SUM(T221:T250)</f>
        <v>0</v>
      </c>
      <c r="AR220" s="159" t="s">
        <v>24</v>
      </c>
      <c r="AT220" s="167" t="s">
        <v>75</v>
      </c>
      <c r="AU220" s="167" t="s">
        <v>24</v>
      </c>
      <c r="AY220" s="159" t="s">
        <v>140</v>
      </c>
      <c r="BK220" s="168">
        <f>SUM(BK221:BK250)</f>
        <v>0</v>
      </c>
    </row>
    <row r="221" spans="2:65" s="1" customFormat="1" ht="22.8" customHeight="1">
      <c r="B221" s="171"/>
      <c r="C221" s="172" t="s">
        <v>404</v>
      </c>
      <c r="D221" s="172" t="s">
        <v>142</v>
      </c>
      <c r="E221" s="173" t="s">
        <v>405</v>
      </c>
      <c r="F221" s="174" t="s">
        <v>406</v>
      </c>
      <c r="G221" s="175" t="s">
        <v>407</v>
      </c>
      <c r="H221" s="176">
        <v>4</v>
      </c>
      <c r="I221" s="177"/>
      <c r="J221" s="178">
        <f>ROUND(I221*H221,2)</f>
        <v>0</v>
      </c>
      <c r="K221" s="174" t="s">
        <v>146</v>
      </c>
      <c r="L221" s="38"/>
      <c r="M221" s="179" t="s">
        <v>5</v>
      </c>
      <c r="N221" s="180" t="s">
        <v>47</v>
      </c>
      <c r="O221" s="39"/>
      <c r="P221" s="181">
        <f>O221*H221</f>
        <v>0</v>
      </c>
      <c r="Q221" s="181">
        <v>0</v>
      </c>
      <c r="R221" s="181">
        <f>Q221*H221</f>
        <v>0</v>
      </c>
      <c r="S221" s="181">
        <v>0</v>
      </c>
      <c r="T221" s="182">
        <f>S221*H221</f>
        <v>0</v>
      </c>
      <c r="AR221" s="21" t="s">
        <v>147</v>
      </c>
      <c r="AT221" s="21" t="s">
        <v>142</v>
      </c>
      <c r="AU221" s="21" t="s">
        <v>86</v>
      </c>
      <c r="AY221" s="21" t="s">
        <v>140</v>
      </c>
      <c r="BE221" s="183">
        <f>IF(N221="základní",J221,0)</f>
        <v>0</v>
      </c>
      <c r="BF221" s="183">
        <f>IF(N221="snížená",J221,0)</f>
        <v>0</v>
      </c>
      <c r="BG221" s="183">
        <f>IF(N221="zákl. přenesená",J221,0)</f>
        <v>0</v>
      </c>
      <c r="BH221" s="183">
        <f>IF(N221="sníž. přenesená",J221,0)</f>
        <v>0</v>
      </c>
      <c r="BI221" s="183">
        <f>IF(N221="nulová",J221,0)</f>
        <v>0</v>
      </c>
      <c r="BJ221" s="21" t="s">
        <v>24</v>
      </c>
      <c r="BK221" s="183">
        <f>ROUND(I221*H221,2)</f>
        <v>0</v>
      </c>
      <c r="BL221" s="21" t="s">
        <v>147</v>
      </c>
      <c r="BM221" s="21" t="s">
        <v>408</v>
      </c>
    </row>
    <row r="222" spans="2:65" s="11" customFormat="1">
      <c r="B222" s="184"/>
      <c r="D222" s="185" t="s">
        <v>149</v>
      </c>
      <c r="E222" s="186" t="s">
        <v>5</v>
      </c>
      <c r="F222" s="187" t="s">
        <v>409</v>
      </c>
      <c r="H222" s="188">
        <v>4</v>
      </c>
      <c r="I222" s="189"/>
      <c r="L222" s="184"/>
      <c r="M222" s="190"/>
      <c r="N222" s="191"/>
      <c r="O222" s="191"/>
      <c r="P222" s="191"/>
      <c r="Q222" s="191"/>
      <c r="R222" s="191"/>
      <c r="S222" s="191"/>
      <c r="T222" s="192"/>
      <c r="AT222" s="186" t="s">
        <v>149</v>
      </c>
      <c r="AU222" s="186" t="s">
        <v>86</v>
      </c>
      <c r="AV222" s="11" t="s">
        <v>86</v>
      </c>
      <c r="AW222" s="11" t="s">
        <v>39</v>
      </c>
      <c r="AX222" s="11" t="s">
        <v>24</v>
      </c>
      <c r="AY222" s="186" t="s">
        <v>140</v>
      </c>
    </row>
    <row r="223" spans="2:65" s="1" customFormat="1" ht="14.4" customHeight="1">
      <c r="B223" s="171"/>
      <c r="C223" s="193" t="s">
        <v>410</v>
      </c>
      <c r="D223" s="193" t="s">
        <v>245</v>
      </c>
      <c r="E223" s="194" t="s">
        <v>411</v>
      </c>
      <c r="F223" s="195" t="s">
        <v>412</v>
      </c>
      <c r="G223" s="196" t="s">
        <v>407</v>
      </c>
      <c r="H223" s="197">
        <v>4</v>
      </c>
      <c r="I223" s="198"/>
      <c r="J223" s="199">
        <f>ROUND(I223*H223,2)</f>
        <v>0</v>
      </c>
      <c r="K223" s="195" t="s">
        <v>146</v>
      </c>
      <c r="L223" s="200"/>
      <c r="M223" s="201" t="s">
        <v>5</v>
      </c>
      <c r="N223" s="202" t="s">
        <v>47</v>
      </c>
      <c r="O223" s="39"/>
      <c r="P223" s="181">
        <f>O223*H223</f>
        <v>0</v>
      </c>
      <c r="Q223" s="181">
        <v>2.0999999999999999E-3</v>
      </c>
      <c r="R223" s="181">
        <f>Q223*H223</f>
        <v>8.3999999999999995E-3</v>
      </c>
      <c r="S223" s="181">
        <v>0</v>
      </c>
      <c r="T223" s="182">
        <f>S223*H223</f>
        <v>0</v>
      </c>
      <c r="AR223" s="21" t="s">
        <v>190</v>
      </c>
      <c r="AT223" s="21" t="s">
        <v>245</v>
      </c>
      <c r="AU223" s="21" t="s">
        <v>86</v>
      </c>
      <c r="AY223" s="21" t="s">
        <v>140</v>
      </c>
      <c r="BE223" s="183">
        <f>IF(N223="základní",J223,0)</f>
        <v>0</v>
      </c>
      <c r="BF223" s="183">
        <f>IF(N223="snížená",J223,0)</f>
        <v>0</v>
      </c>
      <c r="BG223" s="183">
        <f>IF(N223="zákl. přenesená",J223,0)</f>
        <v>0</v>
      </c>
      <c r="BH223" s="183">
        <f>IF(N223="sníž. přenesená",J223,0)</f>
        <v>0</v>
      </c>
      <c r="BI223" s="183">
        <f>IF(N223="nulová",J223,0)</f>
        <v>0</v>
      </c>
      <c r="BJ223" s="21" t="s">
        <v>24</v>
      </c>
      <c r="BK223" s="183">
        <f>ROUND(I223*H223,2)</f>
        <v>0</v>
      </c>
      <c r="BL223" s="21" t="s">
        <v>147</v>
      </c>
      <c r="BM223" s="21" t="s">
        <v>413</v>
      </c>
    </row>
    <row r="224" spans="2:65" s="1" customFormat="1" ht="22.8" customHeight="1">
      <c r="B224" s="171"/>
      <c r="C224" s="172" t="s">
        <v>414</v>
      </c>
      <c r="D224" s="172" t="s">
        <v>142</v>
      </c>
      <c r="E224" s="173" t="s">
        <v>415</v>
      </c>
      <c r="F224" s="174" t="s">
        <v>416</v>
      </c>
      <c r="G224" s="175" t="s">
        <v>407</v>
      </c>
      <c r="H224" s="176">
        <v>6</v>
      </c>
      <c r="I224" s="177"/>
      <c r="J224" s="178">
        <f>ROUND(I224*H224,2)</f>
        <v>0</v>
      </c>
      <c r="K224" s="174" t="s">
        <v>146</v>
      </c>
      <c r="L224" s="38"/>
      <c r="M224" s="179" t="s">
        <v>5</v>
      </c>
      <c r="N224" s="180" t="s">
        <v>47</v>
      </c>
      <c r="O224" s="39"/>
      <c r="P224" s="181">
        <f>O224*H224</f>
        <v>0</v>
      </c>
      <c r="Q224" s="181">
        <v>6.9999999999999999E-4</v>
      </c>
      <c r="R224" s="181">
        <f>Q224*H224</f>
        <v>4.1999999999999997E-3</v>
      </c>
      <c r="S224" s="181">
        <v>0</v>
      </c>
      <c r="T224" s="182">
        <f>S224*H224</f>
        <v>0</v>
      </c>
      <c r="AR224" s="21" t="s">
        <v>147</v>
      </c>
      <c r="AT224" s="21" t="s">
        <v>142</v>
      </c>
      <c r="AU224" s="21" t="s">
        <v>86</v>
      </c>
      <c r="AY224" s="21" t="s">
        <v>140</v>
      </c>
      <c r="BE224" s="183">
        <f>IF(N224="základní",J224,0)</f>
        <v>0</v>
      </c>
      <c r="BF224" s="183">
        <f>IF(N224="snížená",J224,0)</f>
        <v>0</v>
      </c>
      <c r="BG224" s="183">
        <f>IF(N224="zákl. přenesená",J224,0)</f>
        <v>0</v>
      </c>
      <c r="BH224" s="183">
        <f>IF(N224="sníž. přenesená",J224,0)</f>
        <v>0</v>
      </c>
      <c r="BI224" s="183">
        <f>IF(N224="nulová",J224,0)</f>
        <v>0</v>
      </c>
      <c r="BJ224" s="21" t="s">
        <v>24</v>
      </c>
      <c r="BK224" s="183">
        <f>ROUND(I224*H224,2)</f>
        <v>0</v>
      </c>
      <c r="BL224" s="21" t="s">
        <v>147</v>
      </c>
      <c r="BM224" s="21" t="s">
        <v>417</v>
      </c>
    </row>
    <row r="225" spans="2:65" s="11" customFormat="1">
      <c r="B225" s="184"/>
      <c r="D225" s="185" t="s">
        <v>149</v>
      </c>
      <c r="E225" s="186" t="s">
        <v>5</v>
      </c>
      <c r="F225" s="187" t="s">
        <v>418</v>
      </c>
      <c r="H225" s="188">
        <v>6</v>
      </c>
      <c r="I225" s="189"/>
      <c r="L225" s="184"/>
      <c r="M225" s="190"/>
      <c r="N225" s="191"/>
      <c r="O225" s="191"/>
      <c r="P225" s="191"/>
      <c r="Q225" s="191"/>
      <c r="R225" s="191"/>
      <c r="S225" s="191"/>
      <c r="T225" s="192"/>
      <c r="AT225" s="186" t="s">
        <v>149</v>
      </c>
      <c r="AU225" s="186" t="s">
        <v>86</v>
      </c>
      <c r="AV225" s="11" t="s">
        <v>86</v>
      </c>
      <c r="AW225" s="11" t="s">
        <v>39</v>
      </c>
      <c r="AX225" s="11" t="s">
        <v>24</v>
      </c>
      <c r="AY225" s="186" t="s">
        <v>140</v>
      </c>
    </row>
    <row r="226" spans="2:65" s="1" customFormat="1" ht="14.4" customHeight="1">
      <c r="B226" s="171"/>
      <c r="C226" s="193" t="s">
        <v>419</v>
      </c>
      <c r="D226" s="193" t="s">
        <v>245</v>
      </c>
      <c r="E226" s="194" t="s">
        <v>420</v>
      </c>
      <c r="F226" s="195" t="s">
        <v>421</v>
      </c>
      <c r="G226" s="196" t="s">
        <v>407</v>
      </c>
      <c r="H226" s="197">
        <v>2</v>
      </c>
      <c r="I226" s="198"/>
      <c r="J226" s="199">
        <f t="shared" ref="J226:J231" si="0">ROUND(I226*H226,2)</f>
        <v>0</v>
      </c>
      <c r="K226" s="195" t="s">
        <v>146</v>
      </c>
      <c r="L226" s="200"/>
      <c r="M226" s="201" t="s">
        <v>5</v>
      </c>
      <c r="N226" s="202" t="s">
        <v>47</v>
      </c>
      <c r="O226" s="39"/>
      <c r="P226" s="181">
        <f t="shared" ref="P226:P231" si="1">O226*H226</f>
        <v>0</v>
      </c>
      <c r="Q226" s="181">
        <v>2E-3</v>
      </c>
      <c r="R226" s="181">
        <f t="shared" ref="R226:R231" si="2">Q226*H226</f>
        <v>4.0000000000000001E-3</v>
      </c>
      <c r="S226" s="181">
        <v>0</v>
      </c>
      <c r="T226" s="182">
        <f t="shared" ref="T226:T231" si="3">S226*H226</f>
        <v>0</v>
      </c>
      <c r="AR226" s="21" t="s">
        <v>190</v>
      </c>
      <c r="AT226" s="21" t="s">
        <v>245</v>
      </c>
      <c r="AU226" s="21" t="s">
        <v>86</v>
      </c>
      <c r="AY226" s="21" t="s">
        <v>140</v>
      </c>
      <c r="BE226" s="183">
        <f t="shared" ref="BE226:BE231" si="4">IF(N226="základní",J226,0)</f>
        <v>0</v>
      </c>
      <c r="BF226" s="183">
        <f t="shared" ref="BF226:BF231" si="5">IF(N226="snížená",J226,0)</f>
        <v>0</v>
      </c>
      <c r="BG226" s="183">
        <f t="shared" ref="BG226:BG231" si="6">IF(N226="zákl. přenesená",J226,0)</f>
        <v>0</v>
      </c>
      <c r="BH226" s="183">
        <f t="shared" ref="BH226:BH231" si="7">IF(N226="sníž. přenesená",J226,0)</f>
        <v>0</v>
      </c>
      <c r="BI226" s="183">
        <f t="shared" ref="BI226:BI231" si="8">IF(N226="nulová",J226,0)</f>
        <v>0</v>
      </c>
      <c r="BJ226" s="21" t="s">
        <v>24</v>
      </c>
      <c r="BK226" s="183">
        <f t="shared" ref="BK226:BK231" si="9">ROUND(I226*H226,2)</f>
        <v>0</v>
      </c>
      <c r="BL226" s="21" t="s">
        <v>147</v>
      </c>
      <c r="BM226" s="21" t="s">
        <v>422</v>
      </c>
    </row>
    <row r="227" spans="2:65" s="1" customFormat="1" ht="14.4" customHeight="1">
      <c r="B227" s="171"/>
      <c r="C227" s="193" t="s">
        <v>423</v>
      </c>
      <c r="D227" s="193" t="s">
        <v>245</v>
      </c>
      <c r="E227" s="194" t="s">
        <v>424</v>
      </c>
      <c r="F227" s="195" t="s">
        <v>425</v>
      </c>
      <c r="G227" s="196" t="s">
        <v>407</v>
      </c>
      <c r="H227" s="197">
        <v>2</v>
      </c>
      <c r="I227" s="198"/>
      <c r="J227" s="199">
        <f t="shared" si="0"/>
        <v>0</v>
      </c>
      <c r="K227" s="195" t="s">
        <v>146</v>
      </c>
      <c r="L227" s="200"/>
      <c r="M227" s="201" t="s">
        <v>5</v>
      </c>
      <c r="N227" s="202" t="s">
        <v>47</v>
      </c>
      <c r="O227" s="39"/>
      <c r="P227" s="181">
        <f t="shared" si="1"/>
        <v>0</v>
      </c>
      <c r="Q227" s="181">
        <v>4.0000000000000001E-3</v>
      </c>
      <c r="R227" s="181">
        <f t="shared" si="2"/>
        <v>8.0000000000000002E-3</v>
      </c>
      <c r="S227" s="181">
        <v>0</v>
      </c>
      <c r="T227" s="182">
        <f t="shared" si="3"/>
        <v>0</v>
      </c>
      <c r="AR227" s="21" t="s">
        <v>190</v>
      </c>
      <c r="AT227" s="21" t="s">
        <v>245</v>
      </c>
      <c r="AU227" s="21" t="s">
        <v>86</v>
      </c>
      <c r="AY227" s="21" t="s">
        <v>140</v>
      </c>
      <c r="BE227" s="183">
        <f t="shared" si="4"/>
        <v>0</v>
      </c>
      <c r="BF227" s="183">
        <f t="shared" si="5"/>
        <v>0</v>
      </c>
      <c r="BG227" s="183">
        <f t="shared" si="6"/>
        <v>0</v>
      </c>
      <c r="BH227" s="183">
        <f t="shared" si="7"/>
        <v>0</v>
      </c>
      <c r="BI227" s="183">
        <f t="shared" si="8"/>
        <v>0</v>
      </c>
      <c r="BJ227" s="21" t="s">
        <v>24</v>
      </c>
      <c r="BK227" s="183">
        <f t="shared" si="9"/>
        <v>0</v>
      </c>
      <c r="BL227" s="21" t="s">
        <v>147</v>
      </c>
      <c r="BM227" s="21" t="s">
        <v>426</v>
      </c>
    </row>
    <row r="228" spans="2:65" s="1" customFormat="1" ht="22.8" customHeight="1">
      <c r="B228" s="171"/>
      <c r="C228" s="193" t="s">
        <v>427</v>
      </c>
      <c r="D228" s="193" t="s">
        <v>245</v>
      </c>
      <c r="E228" s="194" t="s">
        <v>428</v>
      </c>
      <c r="F228" s="195" t="s">
        <v>429</v>
      </c>
      <c r="G228" s="196" t="s">
        <v>407</v>
      </c>
      <c r="H228" s="197">
        <v>2</v>
      </c>
      <c r="I228" s="198"/>
      <c r="J228" s="199">
        <f t="shared" si="0"/>
        <v>0</v>
      </c>
      <c r="K228" s="195" t="s">
        <v>146</v>
      </c>
      <c r="L228" s="200"/>
      <c r="M228" s="201" t="s">
        <v>5</v>
      </c>
      <c r="N228" s="202" t="s">
        <v>47</v>
      </c>
      <c r="O228" s="39"/>
      <c r="P228" s="181">
        <f t="shared" si="1"/>
        <v>0</v>
      </c>
      <c r="Q228" s="181">
        <v>2.0999999999999999E-3</v>
      </c>
      <c r="R228" s="181">
        <f t="shared" si="2"/>
        <v>4.1999999999999997E-3</v>
      </c>
      <c r="S228" s="181">
        <v>0</v>
      </c>
      <c r="T228" s="182">
        <f t="shared" si="3"/>
        <v>0</v>
      </c>
      <c r="AR228" s="21" t="s">
        <v>190</v>
      </c>
      <c r="AT228" s="21" t="s">
        <v>245</v>
      </c>
      <c r="AU228" s="21" t="s">
        <v>86</v>
      </c>
      <c r="AY228" s="21" t="s">
        <v>140</v>
      </c>
      <c r="BE228" s="183">
        <f t="shared" si="4"/>
        <v>0</v>
      </c>
      <c r="BF228" s="183">
        <f t="shared" si="5"/>
        <v>0</v>
      </c>
      <c r="BG228" s="183">
        <f t="shared" si="6"/>
        <v>0</v>
      </c>
      <c r="BH228" s="183">
        <f t="shared" si="7"/>
        <v>0</v>
      </c>
      <c r="BI228" s="183">
        <f t="shared" si="8"/>
        <v>0</v>
      </c>
      <c r="BJ228" s="21" t="s">
        <v>24</v>
      </c>
      <c r="BK228" s="183">
        <f t="shared" si="9"/>
        <v>0</v>
      </c>
      <c r="BL228" s="21" t="s">
        <v>147</v>
      </c>
      <c r="BM228" s="21" t="s">
        <v>430</v>
      </c>
    </row>
    <row r="229" spans="2:65" s="1" customFormat="1" ht="22.8" customHeight="1">
      <c r="B229" s="171"/>
      <c r="C229" s="172" t="s">
        <v>431</v>
      </c>
      <c r="D229" s="172" t="s">
        <v>142</v>
      </c>
      <c r="E229" s="173" t="s">
        <v>432</v>
      </c>
      <c r="F229" s="174" t="s">
        <v>433</v>
      </c>
      <c r="G229" s="175" t="s">
        <v>407</v>
      </c>
      <c r="H229" s="176">
        <v>4</v>
      </c>
      <c r="I229" s="177"/>
      <c r="J229" s="178">
        <f t="shared" si="0"/>
        <v>0</v>
      </c>
      <c r="K229" s="174" t="s">
        <v>146</v>
      </c>
      <c r="L229" s="38"/>
      <c r="M229" s="179" t="s">
        <v>5</v>
      </c>
      <c r="N229" s="180" t="s">
        <v>47</v>
      </c>
      <c r="O229" s="39"/>
      <c r="P229" s="181">
        <f t="shared" si="1"/>
        <v>0</v>
      </c>
      <c r="Q229" s="181">
        <v>0.10940999999999999</v>
      </c>
      <c r="R229" s="181">
        <f t="shared" si="2"/>
        <v>0.43763999999999997</v>
      </c>
      <c r="S229" s="181">
        <v>0</v>
      </c>
      <c r="T229" s="182">
        <f t="shared" si="3"/>
        <v>0</v>
      </c>
      <c r="AR229" s="21" t="s">
        <v>147</v>
      </c>
      <c r="AT229" s="21" t="s">
        <v>142</v>
      </c>
      <c r="AU229" s="21" t="s">
        <v>86</v>
      </c>
      <c r="AY229" s="21" t="s">
        <v>140</v>
      </c>
      <c r="BE229" s="183">
        <f t="shared" si="4"/>
        <v>0</v>
      </c>
      <c r="BF229" s="183">
        <f t="shared" si="5"/>
        <v>0</v>
      </c>
      <c r="BG229" s="183">
        <f t="shared" si="6"/>
        <v>0</v>
      </c>
      <c r="BH229" s="183">
        <f t="shared" si="7"/>
        <v>0</v>
      </c>
      <c r="BI229" s="183">
        <f t="shared" si="8"/>
        <v>0</v>
      </c>
      <c r="BJ229" s="21" t="s">
        <v>24</v>
      </c>
      <c r="BK229" s="183">
        <f t="shared" si="9"/>
        <v>0</v>
      </c>
      <c r="BL229" s="21" t="s">
        <v>147</v>
      </c>
      <c r="BM229" s="21" t="s">
        <v>434</v>
      </c>
    </row>
    <row r="230" spans="2:65" s="1" customFormat="1" ht="14.4" customHeight="1">
      <c r="B230" s="171"/>
      <c r="C230" s="193" t="s">
        <v>435</v>
      </c>
      <c r="D230" s="193" t="s">
        <v>245</v>
      </c>
      <c r="E230" s="194" t="s">
        <v>436</v>
      </c>
      <c r="F230" s="195" t="s">
        <v>437</v>
      </c>
      <c r="G230" s="196" t="s">
        <v>407</v>
      </c>
      <c r="H230" s="197">
        <v>4</v>
      </c>
      <c r="I230" s="198"/>
      <c r="J230" s="199">
        <f t="shared" si="0"/>
        <v>0</v>
      </c>
      <c r="K230" s="195" t="s">
        <v>146</v>
      </c>
      <c r="L230" s="200"/>
      <c r="M230" s="201" t="s">
        <v>5</v>
      </c>
      <c r="N230" s="202" t="s">
        <v>47</v>
      </c>
      <c r="O230" s="39"/>
      <c r="P230" s="181">
        <f t="shared" si="1"/>
        <v>0</v>
      </c>
      <c r="Q230" s="181">
        <v>2.5000000000000001E-3</v>
      </c>
      <c r="R230" s="181">
        <f t="shared" si="2"/>
        <v>0.01</v>
      </c>
      <c r="S230" s="181">
        <v>0</v>
      </c>
      <c r="T230" s="182">
        <f t="shared" si="3"/>
        <v>0</v>
      </c>
      <c r="AR230" s="21" t="s">
        <v>190</v>
      </c>
      <c r="AT230" s="21" t="s">
        <v>245</v>
      </c>
      <c r="AU230" s="21" t="s">
        <v>86</v>
      </c>
      <c r="AY230" s="21" t="s">
        <v>140</v>
      </c>
      <c r="BE230" s="183">
        <f t="shared" si="4"/>
        <v>0</v>
      </c>
      <c r="BF230" s="183">
        <f t="shared" si="5"/>
        <v>0</v>
      </c>
      <c r="BG230" s="183">
        <f t="shared" si="6"/>
        <v>0</v>
      </c>
      <c r="BH230" s="183">
        <f t="shared" si="7"/>
        <v>0</v>
      </c>
      <c r="BI230" s="183">
        <f t="shared" si="8"/>
        <v>0</v>
      </c>
      <c r="BJ230" s="21" t="s">
        <v>24</v>
      </c>
      <c r="BK230" s="183">
        <f t="shared" si="9"/>
        <v>0</v>
      </c>
      <c r="BL230" s="21" t="s">
        <v>147</v>
      </c>
      <c r="BM230" s="21" t="s">
        <v>438</v>
      </c>
    </row>
    <row r="231" spans="2:65" s="1" customFormat="1" ht="22.8" customHeight="1">
      <c r="B231" s="171"/>
      <c r="C231" s="172" t="s">
        <v>439</v>
      </c>
      <c r="D231" s="172" t="s">
        <v>142</v>
      </c>
      <c r="E231" s="173" t="s">
        <v>440</v>
      </c>
      <c r="F231" s="174" t="s">
        <v>441</v>
      </c>
      <c r="G231" s="175" t="s">
        <v>145</v>
      </c>
      <c r="H231" s="176">
        <v>28.5</v>
      </c>
      <c r="I231" s="177"/>
      <c r="J231" s="178">
        <f t="shared" si="0"/>
        <v>0</v>
      </c>
      <c r="K231" s="174" t="s">
        <v>146</v>
      </c>
      <c r="L231" s="38"/>
      <c r="M231" s="179" t="s">
        <v>5</v>
      </c>
      <c r="N231" s="180" t="s">
        <v>47</v>
      </c>
      <c r="O231" s="39"/>
      <c r="P231" s="181">
        <f t="shared" si="1"/>
        <v>0</v>
      </c>
      <c r="Q231" s="181">
        <v>8.0000000000000007E-5</v>
      </c>
      <c r="R231" s="181">
        <f t="shared" si="2"/>
        <v>2.2800000000000003E-3</v>
      </c>
      <c r="S231" s="181">
        <v>0</v>
      </c>
      <c r="T231" s="182">
        <f t="shared" si="3"/>
        <v>0</v>
      </c>
      <c r="AR231" s="21" t="s">
        <v>147</v>
      </c>
      <c r="AT231" s="21" t="s">
        <v>142</v>
      </c>
      <c r="AU231" s="21" t="s">
        <v>86</v>
      </c>
      <c r="AY231" s="21" t="s">
        <v>140</v>
      </c>
      <c r="BE231" s="183">
        <f t="shared" si="4"/>
        <v>0</v>
      </c>
      <c r="BF231" s="183">
        <f t="shared" si="5"/>
        <v>0</v>
      </c>
      <c r="BG231" s="183">
        <f t="shared" si="6"/>
        <v>0</v>
      </c>
      <c r="BH231" s="183">
        <f t="shared" si="7"/>
        <v>0</v>
      </c>
      <c r="BI231" s="183">
        <f t="shared" si="8"/>
        <v>0</v>
      </c>
      <c r="BJ231" s="21" t="s">
        <v>24</v>
      </c>
      <c r="BK231" s="183">
        <f t="shared" si="9"/>
        <v>0</v>
      </c>
      <c r="BL231" s="21" t="s">
        <v>147</v>
      </c>
      <c r="BM231" s="21" t="s">
        <v>442</v>
      </c>
    </row>
    <row r="232" spans="2:65" s="11" customFormat="1">
      <c r="B232" s="184"/>
      <c r="D232" s="185" t="s">
        <v>149</v>
      </c>
      <c r="E232" s="186" t="s">
        <v>5</v>
      </c>
      <c r="F232" s="187" t="s">
        <v>443</v>
      </c>
      <c r="H232" s="188">
        <v>28.5</v>
      </c>
      <c r="I232" s="189"/>
      <c r="L232" s="184"/>
      <c r="M232" s="190"/>
      <c r="N232" s="191"/>
      <c r="O232" s="191"/>
      <c r="P232" s="191"/>
      <c r="Q232" s="191"/>
      <c r="R232" s="191"/>
      <c r="S232" s="191"/>
      <c r="T232" s="192"/>
      <c r="AT232" s="186" t="s">
        <v>149</v>
      </c>
      <c r="AU232" s="186" t="s">
        <v>86</v>
      </c>
      <c r="AV232" s="11" t="s">
        <v>86</v>
      </c>
      <c r="AW232" s="11" t="s">
        <v>39</v>
      </c>
      <c r="AX232" s="11" t="s">
        <v>24</v>
      </c>
      <c r="AY232" s="186" t="s">
        <v>140</v>
      </c>
    </row>
    <row r="233" spans="2:65" s="1" customFormat="1" ht="14.4" customHeight="1">
      <c r="B233" s="171"/>
      <c r="C233" s="172" t="s">
        <v>444</v>
      </c>
      <c r="D233" s="172" t="s">
        <v>142</v>
      </c>
      <c r="E233" s="173" t="s">
        <v>445</v>
      </c>
      <c r="F233" s="174" t="s">
        <v>446</v>
      </c>
      <c r="G233" s="175" t="s">
        <v>145</v>
      </c>
      <c r="H233" s="176">
        <v>28.5</v>
      </c>
      <c r="I233" s="177"/>
      <c r="J233" s="178">
        <f>ROUND(I233*H233,2)</f>
        <v>0</v>
      </c>
      <c r="K233" s="174" t="s">
        <v>146</v>
      </c>
      <c r="L233" s="38"/>
      <c r="M233" s="179" t="s">
        <v>5</v>
      </c>
      <c r="N233" s="180" t="s">
        <v>47</v>
      </c>
      <c r="O233" s="39"/>
      <c r="P233" s="181">
        <f>O233*H233</f>
        <v>0</v>
      </c>
      <c r="Q233" s="181">
        <v>0</v>
      </c>
      <c r="R233" s="181">
        <f>Q233*H233</f>
        <v>0</v>
      </c>
      <c r="S233" s="181">
        <v>0</v>
      </c>
      <c r="T233" s="182">
        <f>S233*H233</f>
        <v>0</v>
      </c>
      <c r="AR233" s="21" t="s">
        <v>147</v>
      </c>
      <c r="AT233" s="21" t="s">
        <v>142</v>
      </c>
      <c r="AU233" s="21" t="s">
        <v>86</v>
      </c>
      <c r="AY233" s="21" t="s">
        <v>140</v>
      </c>
      <c r="BE233" s="183">
        <f>IF(N233="základní",J233,0)</f>
        <v>0</v>
      </c>
      <c r="BF233" s="183">
        <f>IF(N233="snížená",J233,0)</f>
        <v>0</v>
      </c>
      <c r="BG233" s="183">
        <f>IF(N233="zákl. přenesená",J233,0)</f>
        <v>0</v>
      </c>
      <c r="BH233" s="183">
        <f>IF(N233="sníž. přenesená",J233,0)</f>
        <v>0</v>
      </c>
      <c r="BI233" s="183">
        <f>IF(N233="nulová",J233,0)</f>
        <v>0</v>
      </c>
      <c r="BJ233" s="21" t="s">
        <v>24</v>
      </c>
      <c r="BK233" s="183">
        <f>ROUND(I233*H233,2)</f>
        <v>0</v>
      </c>
      <c r="BL233" s="21" t="s">
        <v>147</v>
      </c>
      <c r="BM233" s="21" t="s">
        <v>447</v>
      </c>
    </row>
    <row r="234" spans="2:65" s="1" customFormat="1" ht="14.4" customHeight="1">
      <c r="B234" s="171"/>
      <c r="C234" s="172" t="s">
        <v>448</v>
      </c>
      <c r="D234" s="172" t="s">
        <v>142</v>
      </c>
      <c r="E234" s="173" t="s">
        <v>449</v>
      </c>
      <c r="F234" s="174" t="s">
        <v>450</v>
      </c>
      <c r="G234" s="175" t="s">
        <v>145</v>
      </c>
      <c r="H234" s="176">
        <v>6</v>
      </c>
      <c r="I234" s="177"/>
      <c r="J234" s="178">
        <f>ROUND(I234*H234,2)</f>
        <v>0</v>
      </c>
      <c r="K234" s="174" t="s">
        <v>146</v>
      </c>
      <c r="L234" s="38"/>
      <c r="M234" s="179" t="s">
        <v>5</v>
      </c>
      <c r="N234" s="180" t="s">
        <v>47</v>
      </c>
      <c r="O234" s="39"/>
      <c r="P234" s="181">
        <f>O234*H234</f>
        <v>0</v>
      </c>
      <c r="Q234" s="181">
        <v>1.2246900000000001</v>
      </c>
      <c r="R234" s="181">
        <f>Q234*H234</f>
        <v>7.3481400000000008</v>
      </c>
      <c r="S234" s="181">
        <v>0</v>
      </c>
      <c r="T234" s="182">
        <f>S234*H234</f>
        <v>0</v>
      </c>
      <c r="AR234" s="21" t="s">
        <v>147</v>
      </c>
      <c r="AT234" s="21" t="s">
        <v>142</v>
      </c>
      <c r="AU234" s="21" t="s">
        <v>86</v>
      </c>
      <c r="AY234" s="21" t="s">
        <v>140</v>
      </c>
      <c r="BE234" s="183">
        <f>IF(N234="základní",J234,0)</f>
        <v>0</v>
      </c>
      <c r="BF234" s="183">
        <f>IF(N234="snížená",J234,0)</f>
        <v>0</v>
      </c>
      <c r="BG234" s="183">
        <f>IF(N234="zákl. přenesená",J234,0)</f>
        <v>0</v>
      </c>
      <c r="BH234" s="183">
        <f>IF(N234="sníž. přenesená",J234,0)</f>
        <v>0</v>
      </c>
      <c r="BI234" s="183">
        <f>IF(N234="nulová",J234,0)</f>
        <v>0</v>
      </c>
      <c r="BJ234" s="21" t="s">
        <v>24</v>
      </c>
      <c r="BK234" s="183">
        <f>ROUND(I234*H234,2)</f>
        <v>0</v>
      </c>
      <c r="BL234" s="21" t="s">
        <v>147</v>
      </c>
      <c r="BM234" s="21" t="s">
        <v>451</v>
      </c>
    </row>
    <row r="235" spans="2:65" s="11" customFormat="1">
      <c r="B235" s="184"/>
      <c r="D235" s="185" t="s">
        <v>149</v>
      </c>
      <c r="E235" s="186" t="s">
        <v>5</v>
      </c>
      <c r="F235" s="187" t="s">
        <v>452</v>
      </c>
      <c r="H235" s="188">
        <v>6</v>
      </c>
      <c r="I235" s="189"/>
      <c r="L235" s="184"/>
      <c r="M235" s="190"/>
      <c r="N235" s="191"/>
      <c r="O235" s="191"/>
      <c r="P235" s="191"/>
      <c r="Q235" s="191"/>
      <c r="R235" s="191"/>
      <c r="S235" s="191"/>
      <c r="T235" s="192"/>
      <c r="AT235" s="186" t="s">
        <v>149</v>
      </c>
      <c r="AU235" s="186" t="s">
        <v>86</v>
      </c>
      <c r="AV235" s="11" t="s">
        <v>86</v>
      </c>
      <c r="AW235" s="11" t="s">
        <v>39</v>
      </c>
      <c r="AX235" s="11" t="s">
        <v>24</v>
      </c>
      <c r="AY235" s="186" t="s">
        <v>140</v>
      </c>
    </row>
    <row r="236" spans="2:65" s="1" customFormat="1" ht="22.8" customHeight="1">
      <c r="B236" s="171"/>
      <c r="C236" s="193" t="s">
        <v>453</v>
      </c>
      <c r="D236" s="193" t="s">
        <v>245</v>
      </c>
      <c r="E236" s="194" t="s">
        <v>454</v>
      </c>
      <c r="F236" s="195" t="s">
        <v>455</v>
      </c>
      <c r="G236" s="196" t="s">
        <v>407</v>
      </c>
      <c r="H236" s="197">
        <v>3.06</v>
      </c>
      <c r="I236" s="198"/>
      <c r="J236" s="199">
        <f>ROUND(I236*H236,2)</f>
        <v>0</v>
      </c>
      <c r="K236" s="195" t="s">
        <v>146</v>
      </c>
      <c r="L236" s="200"/>
      <c r="M236" s="201" t="s">
        <v>5</v>
      </c>
      <c r="N236" s="202" t="s">
        <v>47</v>
      </c>
      <c r="O236" s="39"/>
      <c r="P236" s="181">
        <f>O236*H236</f>
        <v>0</v>
      </c>
      <c r="Q236" s="181">
        <v>1.7470000000000001</v>
      </c>
      <c r="R236" s="181">
        <f>Q236*H236</f>
        <v>5.3458200000000007</v>
      </c>
      <c r="S236" s="181">
        <v>0</v>
      </c>
      <c r="T236" s="182">
        <f>S236*H236</f>
        <v>0</v>
      </c>
      <c r="AR236" s="21" t="s">
        <v>190</v>
      </c>
      <c r="AT236" s="21" t="s">
        <v>245</v>
      </c>
      <c r="AU236" s="21" t="s">
        <v>86</v>
      </c>
      <c r="AY236" s="21" t="s">
        <v>140</v>
      </c>
      <c r="BE236" s="183">
        <f>IF(N236="základní",J236,0)</f>
        <v>0</v>
      </c>
      <c r="BF236" s="183">
        <f>IF(N236="snížená",J236,0)</f>
        <v>0</v>
      </c>
      <c r="BG236" s="183">
        <f>IF(N236="zákl. přenesená",J236,0)</f>
        <v>0</v>
      </c>
      <c r="BH236" s="183">
        <f>IF(N236="sníž. přenesená",J236,0)</f>
        <v>0</v>
      </c>
      <c r="BI236" s="183">
        <f>IF(N236="nulová",J236,0)</f>
        <v>0</v>
      </c>
      <c r="BJ236" s="21" t="s">
        <v>24</v>
      </c>
      <c r="BK236" s="183">
        <f>ROUND(I236*H236,2)</f>
        <v>0</v>
      </c>
      <c r="BL236" s="21" t="s">
        <v>147</v>
      </c>
      <c r="BM236" s="21" t="s">
        <v>456</v>
      </c>
    </row>
    <row r="237" spans="2:65" s="11" customFormat="1">
      <c r="B237" s="184"/>
      <c r="D237" s="185" t="s">
        <v>149</v>
      </c>
      <c r="E237" s="186" t="s">
        <v>5</v>
      </c>
      <c r="F237" s="187" t="s">
        <v>457</v>
      </c>
      <c r="H237" s="188">
        <v>3.06</v>
      </c>
      <c r="I237" s="189"/>
      <c r="L237" s="184"/>
      <c r="M237" s="190"/>
      <c r="N237" s="191"/>
      <c r="O237" s="191"/>
      <c r="P237" s="191"/>
      <c r="Q237" s="191"/>
      <c r="R237" s="191"/>
      <c r="S237" s="191"/>
      <c r="T237" s="192"/>
      <c r="AT237" s="186" t="s">
        <v>149</v>
      </c>
      <c r="AU237" s="186" t="s">
        <v>86</v>
      </c>
      <c r="AV237" s="11" t="s">
        <v>86</v>
      </c>
      <c r="AW237" s="11" t="s">
        <v>39</v>
      </c>
      <c r="AX237" s="11" t="s">
        <v>24</v>
      </c>
      <c r="AY237" s="186" t="s">
        <v>140</v>
      </c>
    </row>
    <row r="238" spans="2:65" s="1" customFormat="1" ht="14.4" customHeight="1">
      <c r="B238" s="171"/>
      <c r="C238" s="172" t="s">
        <v>458</v>
      </c>
      <c r="D238" s="172" t="s">
        <v>142</v>
      </c>
      <c r="E238" s="173" t="s">
        <v>459</v>
      </c>
      <c r="F238" s="174" t="s">
        <v>460</v>
      </c>
      <c r="G238" s="175" t="s">
        <v>145</v>
      </c>
      <c r="H238" s="176">
        <v>6.1</v>
      </c>
      <c r="I238" s="177"/>
      <c r="J238" s="178">
        <f>ROUND(I238*H238,2)</f>
        <v>0</v>
      </c>
      <c r="K238" s="174" t="s">
        <v>146</v>
      </c>
      <c r="L238" s="38"/>
      <c r="M238" s="179" t="s">
        <v>5</v>
      </c>
      <c r="N238" s="180" t="s">
        <v>47</v>
      </c>
      <c r="O238" s="39"/>
      <c r="P238" s="181">
        <f>O238*H238</f>
        <v>0</v>
      </c>
      <c r="Q238" s="181">
        <v>1.43876</v>
      </c>
      <c r="R238" s="181">
        <f>Q238*H238</f>
        <v>8.7764360000000003</v>
      </c>
      <c r="S238" s="181">
        <v>0</v>
      </c>
      <c r="T238" s="182">
        <f>S238*H238</f>
        <v>0</v>
      </c>
      <c r="AR238" s="21" t="s">
        <v>147</v>
      </c>
      <c r="AT238" s="21" t="s">
        <v>142</v>
      </c>
      <c r="AU238" s="21" t="s">
        <v>86</v>
      </c>
      <c r="AY238" s="21" t="s">
        <v>140</v>
      </c>
      <c r="BE238" s="183">
        <f>IF(N238="základní",J238,0)</f>
        <v>0</v>
      </c>
      <c r="BF238" s="183">
        <f>IF(N238="snížená",J238,0)</f>
        <v>0</v>
      </c>
      <c r="BG238" s="183">
        <f>IF(N238="zákl. přenesená",J238,0)</f>
        <v>0</v>
      </c>
      <c r="BH238" s="183">
        <f>IF(N238="sníž. přenesená",J238,0)</f>
        <v>0</v>
      </c>
      <c r="BI238" s="183">
        <f>IF(N238="nulová",J238,0)</f>
        <v>0</v>
      </c>
      <c r="BJ238" s="21" t="s">
        <v>24</v>
      </c>
      <c r="BK238" s="183">
        <f>ROUND(I238*H238,2)</f>
        <v>0</v>
      </c>
      <c r="BL238" s="21" t="s">
        <v>147</v>
      </c>
      <c r="BM238" s="21" t="s">
        <v>461</v>
      </c>
    </row>
    <row r="239" spans="2:65" s="11" customFormat="1">
      <c r="B239" s="184"/>
      <c r="D239" s="185" t="s">
        <v>149</v>
      </c>
      <c r="E239" s="186" t="s">
        <v>5</v>
      </c>
      <c r="F239" s="187" t="s">
        <v>462</v>
      </c>
      <c r="H239" s="188">
        <v>6.1</v>
      </c>
      <c r="I239" s="189"/>
      <c r="L239" s="184"/>
      <c r="M239" s="190"/>
      <c r="N239" s="191"/>
      <c r="O239" s="191"/>
      <c r="P239" s="191"/>
      <c r="Q239" s="191"/>
      <c r="R239" s="191"/>
      <c r="S239" s="191"/>
      <c r="T239" s="192"/>
      <c r="AT239" s="186" t="s">
        <v>149</v>
      </c>
      <c r="AU239" s="186" t="s">
        <v>86</v>
      </c>
      <c r="AV239" s="11" t="s">
        <v>86</v>
      </c>
      <c r="AW239" s="11" t="s">
        <v>39</v>
      </c>
      <c r="AX239" s="11" t="s">
        <v>24</v>
      </c>
      <c r="AY239" s="186" t="s">
        <v>140</v>
      </c>
    </row>
    <row r="240" spans="2:65" s="1" customFormat="1" ht="22.8" customHeight="1">
      <c r="B240" s="171"/>
      <c r="C240" s="193" t="s">
        <v>463</v>
      </c>
      <c r="D240" s="193" t="s">
        <v>245</v>
      </c>
      <c r="E240" s="194" t="s">
        <v>464</v>
      </c>
      <c r="F240" s="195" t="s">
        <v>465</v>
      </c>
      <c r="G240" s="196" t="s">
        <v>407</v>
      </c>
      <c r="H240" s="197">
        <v>3.06</v>
      </c>
      <c r="I240" s="198"/>
      <c r="J240" s="199">
        <f>ROUND(I240*H240,2)</f>
        <v>0</v>
      </c>
      <c r="K240" s="195" t="s">
        <v>146</v>
      </c>
      <c r="L240" s="200"/>
      <c r="M240" s="201" t="s">
        <v>5</v>
      </c>
      <c r="N240" s="202" t="s">
        <v>47</v>
      </c>
      <c r="O240" s="39"/>
      <c r="P240" s="181">
        <f>O240*H240</f>
        <v>0</v>
      </c>
      <c r="Q240" s="181">
        <v>2.4500000000000002</v>
      </c>
      <c r="R240" s="181">
        <f>Q240*H240</f>
        <v>7.4970000000000008</v>
      </c>
      <c r="S240" s="181">
        <v>0</v>
      </c>
      <c r="T240" s="182">
        <f>S240*H240</f>
        <v>0</v>
      </c>
      <c r="AR240" s="21" t="s">
        <v>190</v>
      </c>
      <c r="AT240" s="21" t="s">
        <v>245</v>
      </c>
      <c r="AU240" s="21" t="s">
        <v>86</v>
      </c>
      <c r="AY240" s="21" t="s">
        <v>140</v>
      </c>
      <c r="BE240" s="183">
        <f>IF(N240="základní",J240,0)</f>
        <v>0</v>
      </c>
      <c r="BF240" s="183">
        <f>IF(N240="snížená",J240,0)</f>
        <v>0</v>
      </c>
      <c r="BG240" s="183">
        <f>IF(N240="zákl. přenesená",J240,0)</f>
        <v>0</v>
      </c>
      <c r="BH240" s="183">
        <f>IF(N240="sníž. přenesená",J240,0)</f>
        <v>0</v>
      </c>
      <c r="BI240" s="183">
        <f>IF(N240="nulová",J240,0)</f>
        <v>0</v>
      </c>
      <c r="BJ240" s="21" t="s">
        <v>24</v>
      </c>
      <c r="BK240" s="183">
        <f>ROUND(I240*H240,2)</f>
        <v>0</v>
      </c>
      <c r="BL240" s="21" t="s">
        <v>147</v>
      </c>
      <c r="BM240" s="21" t="s">
        <v>466</v>
      </c>
    </row>
    <row r="241" spans="2:65" s="11" customFormat="1">
      <c r="B241" s="184"/>
      <c r="D241" s="185" t="s">
        <v>149</v>
      </c>
      <c r="E241" s="186" t="s">
        <v>5</v>
      </c>
      <c r="F241" s="187" t="s">
        <v>457</v>
      </c>
      <c r="H241" s="188">
        <v>3.06</v>
      </c>
      <c r="I241" s="189"/>
      <c r="L241" s="184"/>
      <c r="M241" s="190"/>
      <c r="N241" s="191"/>
      <c r="O241" s="191"/>
      <c r="P241" s="191"/>
      <c r="Q241" s="191"/>
      <c r="R241" s="191"/>
      <c r="S241" s="191"/>
      <c r="T241" s="192"/>
      <c r="AT241" s="186" t="s">
        <v>149</v>
      </c>
      <c r="AU241" s="186" t="s">
        <v>86</v>
      </c>
      <c r="AV241" s="11" t="s">
        <v>86</v>
      </c>
      <c r="AW241" s="11" t="s">
        <v>39</v>
      </c>
      <c r="AX241" s="11" t="s">
        <v>24</v>
      </c>
      <c r="AY241" s="186" t="s">
        <v>140</v>
      </c>
    </row>
    <row r="242" spans="2:65" s="1" customFormat="1" ht="14.4" customHeight="1">
      <c r="B242" s="171"/>
      <c r="C242" s="172" t="s">
        <v>467</v>
      </c>
      <c r="D242" s="172" t="s">
        <v>142</v>
      </c>
      <c r="E242" s="173" t="s">
        <v>468</v>
      </c>
      <c r="F242" s="174" t="s">
        <v>469</v>
      </c>
      <c r="G242" s="175" t="s">
        <v>145</v>
      </c>
      <c r="H242" s="176">
        <v>51.5</v>
      </c>
      <c r="I242" s="177"/>
      <c r="J242" s="178">
        <f>ROUND(I242*H242,2)</f>
        <v>0</v>
      </c>
      <c r="K242" s="174" t="s">
        <v>146</v>
      </c>
      <c r="L242" s="38"/>
      <c r="M242" s="179" t="s">
        <v>5</v>
      </c>
      <c r="N242" s="180" t="s">
        <v>47</v>
      </c>
      <c r="O242" s="39"/>
      <c r="P242" s="181">
        <f>O242*H242</f>
        <v>0</v>
      </c>
      <c r="Q242" s="181">
        <v>0</v>
      </c>
      <c r="R242" s="181">
        <f>Q242*H242</f>
        <v>0</v>
      </c>
      <c r="S242" s="181">
        <v>0</v>
      </c>
      <c r="T242" s="182">
        <f>S242*H242</f>
        <v>0</v>
      </c>
      <c r="AR242" s="21" t="s">
        <v>147</v>
      </c>
      <c r="AT242" s="21" t="s">
        <v>142</v>
      </c>
      <c r="AU242" s="21" t="s">
        <v>86</v>
      </c>
      <c r="AY242" s="21" t="s">
        <v>140</v>
      </c>
      <c r="BE242" s="183">
        <f>IF(N242="základní",J242,0)</f>
        <v>0</v>
      </c>
      <c r="BF242" s="183">
        <f>IF(N242="snížená",J242,0)</f>
        <v>0</v>
      </c>
      <c r="BG242" s="183">
        <f>IF(N242="zákl. přenesená",J242,0)</f>
        <v>0</v>
      </c>
      <c r="BH242" s="183">
        <f>IF(N242="sníž. přenesená",J242,0)</f>
        <v>0</v>
      </c>
      <c r="BI242" s="183">
        <f>IF(N242="nulová",J242,0)</f>
        <v>0</v>
      </c>
      <c r="BJ242" s="21" t="s">
        <v>24</v>
      </c>
      <c r="BK242" s="183">
        <f>ROUND(I242*H242,2)</f>
        <v>0</v>
      </c>
      <c r="BL242" s="21" t="s">
        <v>147</v>
      </c>
      <c r="BM242" s="21" t="s">
        <v>470</v>
      </c>
    </row>
    <row r="243" spans="2:65" s="11" customFormat="1">
      <c r="B243" s="184"/>
      <c r="D243" s="185" t="s">
        <v>149</v>
      </c>
      <c r="E243" s="186" t="s">
        <v>5</v>
      </c>
      <c r="F243" s="187" t="s">
        <v>397</v>
      </c>
      <c r="H243" s="188">
        <v>51.5</v>
      </c>
      <c r="I243" s="189"/>
      <c r="L243" s="184"/>
      <c r="M243" s="190"/>
      <c r="N243" s="191"/>
      <c r="O243" s="191"/>
      <c r="P243" s="191"/>
      <c r="Q243" s="191"/>
      <c r="R243" s="191"/>
      <c r="S243" s="191"/>
      <c r="T243" s="192"/>
      <c r="AT243" s="186" t="s">
        <v>149</v>
      </c>
      <c r="AU243" s="186" t="s">
        <v>86</v>
      </c>
      <c r="AV243" s="11" t="s">
        <v>86</v>
      </c>
      <c r="AW243" s="11" t="s">
        <v>39</v>
      </c>
      <c r="AX243" s="11" t="s">
        <v>24</v>
      </c>
      <c r="AY243" s="186" t="s">
        <v>140</v>
      </c>
    </row>
    <row r="244" spans="2:65" s="1" customFormat="1" ht="22.8" customHeight="1">
      <c r="B244" s="171"/>
      <c r="C244" s="172" t="s">
        <v>471</v>
      </c>
      <c r="D244" s="172" t="s">
        <v>142</v>
      </c>
      <c r="E244" s="173" t="s">
        <v>472</v>
      </c>
      <c r="F244" s="174" t="s">
        <v>473</v>
      </c>
      <c r="G244" s="175" t="s">
        <v>145</v>
      </c>
      <c r="H244" s="176">
        <v>5</v>
      </c>
      <c r="I244" s="177"/>
      <c r="J244" s="178">
        <f>ROUND(I244*H244,2)</f>
        <v>0</v>
      </c>
      <c r="K244" s="174" t="s">
        <v>146</v>
      </c>
      <c r="L244" s="38"/>
      <c r="M244" s="179" t="s">
        <v>5</v>
      </c>
      <c r="N244" s="180" t="s">
        <v>47</v>
      </c>
      <c r="O244" s="39"/>
      <c r="P244" s="181">
        <f>O244*H244</f>
        <v>0</v>
      </c>
      <c r="Q244" s="181">
        <v>0.43819000000000002</v>
      </c>
      <c r="R244" s="181">
        <f>Q244*H244</f>
        <v>2.19095</v>
      </c>
      <c r="S244" s="181">
        <v>0</v>
      </c>
      <c r="T244" s="182">
        <f>S244*H244</f>
        <v>0</v>
      </c>
      <c r="AR244" s="21" t="s">
        <v>147</v>
      </c>
      <c r="AT244" s="21" t="s">
        <v>142</v>
      </c>
      <c r="AU244" s="21" t="s">
        <v>86</v>
      </c>
      <c r="AY244" s="21" t="s">
        <v>140</v>
      </c>
      <c r="BE244" s="183">
        <f>IF(N244="základní",J244,0)</f>
        <v>0</v>
      </c>
      <c r="BF244" s="183">
        <f>IF(N244="snížená",J244,0)</f>
        <v>0</v>
      </c>
      <c r="BG244" s="183">
        <f>IF(N244="zákl. přenesená",J244,0)</f>
        <v>0</v>
      </c>
      <c r="BH244" s="183">
        <f>IF(N244="sníž. přenesená",J244,0)</f>
        <v>0</v>
      </c>
      <c r="BI244" s="183">
        <f>IF(N244="nulová",J244,0)</f>
        <v>0</v>
      </c>
      <c r="BJ244" s="21" t="s">
        <v>24</v>
      </c>
      <c r="BK244" s="183">
        <f>ROUND(I244*H244,2)</f>
        <v>0</v>
      </c>
      <c r="BL244" s="21" t="s">
        <v>147</v>
      </c>
      <c r="BM244" s="21" t="s">
        <v>474</v>
      </c>
    </row>
    <row r="245" spans="2:65" s="1" customFormat="1" ht="48">
      <c r="B245" s="38"/>
      <c r="D245" s="185" t="s">
        <v>311</v>
      </c>
      <c r="F245" s="203" t="s">
        <v>475</v>
      </c>
      <c r="I245" s="146"/>
      <c r="L245" s="38"/>
      <c r="M245" s="204"/>
      <c r="N245" s="39"/>
      <c r="O245" s="39"/>
      <c r="P245" s="39"/>
      <c r="Q245" s="39"/>
      <c r="R245" s="39"/>
      <c r="S245" s="39"/>
      <c r="T245" s="67"/>
      <c r="AT245" s="21" t="s">
        <v>311</v>
      </c>
      <c r="AU245" s="21" t="s">
        <v>86</v>
      </c>
    </row>
    <row r="246" spans="2:65" s="11" customFormat="1">
      <c r="B246" s="184"/>
      <c r="D246" s="185" t="s">
        <v>149</v>
      </c>
      <c r="E246" s="186" t="s">
        <v>5</v>
      </c>
      <c r="F246" s="187" t="s">
        <v>476</v>
      </c>
      <c r="H246" s="188">
        <v>5</v>
      </c>
      <c r="I246" s="189"/>
      <c r="L246" s="184"/>
      <c r="M246" s="190"/>
      <c r="N246" s="191"/>
      <c r="O246" s="191"/>
      <c r="P246" s="191"/>
      <c r="Q246" s="191"/>
      <c r="R246" s="191"/>
      <c r="S246" s="191"/>
      <c r="T246" s="192"/>
      <c r="AT246" s="186" t="s">
        <v>149</v>
      </c>
      <c r="AU246" s="186" t="s">
        <v>86</v>
      </c>
      <c r="AV246" s="11" t="s">
        <v>86</v>
      </c>
      <c r="AW246" s="11" t="s">
        <v>39</v>
      </c>
      <c r="AX246" s="11" t="s">
        <v>24</v>
      </c>
      <c r="AY246" s="186" t="s">
        <v>140</v>
      </c>
    </row>
    <row r="247" spans="2:65" s="1" customFormat="1" ht="22.8" customHeight="1">
      <c r="B247" s="171"/>
      <c r="C247" s="193" t="s">
        <v>477</v>
      </c>
      <c r="D247" s="193" t="s">
        <v>245</v>
      </c>
      <c r="E247" s="194" t="s">
        <v>478</v>
      </c>
      <c r="F247" s="195" t="s">
        <v>479</v>
      </c>
      <c r="G247" s="196" t="s">
        <v>407</v>
      </c>
      <c r="H247" s="197">
        <v>2</v>
      </c>
      <c r="I247" s="198"/>
      <c r="J247" s="199">
        <f>ROUND(I247*H247,2)</f>
        <v>0</v>
      </c>
      <c r="K247" s="195" t="s">
        <v>5</v>
      </c>
      <c r="L247" s="200"/>
      <c r="M247" s="201" t="s">
        <v>5</v>
      </c>
      <c r="N247" s="202" t="s">
        <v>47</v>
      </c>
      <c r="O247" s="39"/>
      <c r="P247" s="181">
        <f>O247*H247</f>
        <v>0</v>
      </c>
      <c r="Q247" s="181">
        <v>0.47499999999999998</v>
      </c>
      <c r="R247" s="181">
        <f>Q247*H247</f>
        <v>0.95</v>
      </c>
      <c r="S247" s="181">
        <v>0</v>
      </c>
      <c r="T247" s="182">
        <f>S247*H247</f>
        <v>0</v>
      </c>
      <c r="AR247" s="21" t="s">
        <v>190</v>
      </c>
      <c r="AT247" s="21" t="s">
        <v>245</v>
      </c>
      <c r="AU247" s="21" t="s">
        <v>86</v>
      </c>
      <c r="AY247" s="21" t="s">
        <v>140</v>
      </c>
      <c r="BE247" s="183">
        <f>IF(N247="základní",J247,0)</f>
        <v>0</v>
      </c>
      <c r="BF247" s="183">
        <f>IF(N247="snížená",J247,0)</f>
        <v>0</v>
      </c>
      <c r="BG247" s="183">
        <f>IF(N247="zákl. přenesená",J247,0)</f>
        <v>0</v>
      </c>
      <c r="BH247" s="183">
        <f>IF(N247="sníž. přenesená",J247,0)</f>
        <v>0</v>
      </c>
      <c r="BI247" s="183">
        <f>IF(N247="nulová",J247,0)</f>
        <v>0</v>
      </c>
      <c r="BJ247" s="21" t="s">
        <v>24</v>
      </c>
      <c r="BK247" s="183">
        <f>ROUND(I247*H247,2)</f>
        <v>0</v>
      </c>
      <c r="BL247" s="21" t="s">
        <v>147</v>
      </c>
      <c r="BM247" s="21" t="s">
        <v>480</v>
      </c>
    </row>
    <row r="248" spans="2:65" s="1" customFormat="1" ht="22.8" customHeight="1">
      <c r="B248" s="171"/>
      <c r="C248" s="193" t="s">
        <v>481</v>
      </c>
      <c r="D248" s="193" t="s">
        <v>245</v>
      </c>
      <c r="E248" s="194" t="s">
        <v>482</v>
      </c>
      <c r="F248" s="195" t="s">
        <v>483</v>
      </c>
      <c r="G248" s="196" t="s">
        <v>407</v>
      </c>
      <c r="H248" s="197">
        <v>1</v>
      </c>
      <c r="I248" s="198"/>
      <c r="J248" s="199">
        <f>ROUND(I248*H248,2)</f>
        <v>0</v>
      </c>
      <c r="K248" s="195" t="s">
        <v>5</v>
      </c>
      <c r="L248" s="200"/>
      <c r="M248" s="201" t="s">
        <v>5</v>
      </c>
      <c r="N248" s="202" t="s">
        <v>47</v>
      </c>
      <c r="O248" s="39"/>
      <c r="P248" s="181">
        <f>O248*H248</f>
        <v>0</v>
      </c>
      <c r="Q248" s="181">
        <v>0.23799999999999999</v>
      </c>
      <c r="R248" s="181">
        <f>Q248*H248</f>
        <v>0.23799999999999999</v>
      </c>
      <c r="S248" s="181">
        <v>0</v>
      </c>
      <c r="T248" s="182">
        <f>S248*H248</f>
        <v>0</v>
      </c>
      <c r="AR248" s="21" t="s">
        <v>190</v>
      </c>
      <c r="AT248" s="21" t="s">
        <v>245</v>
      </c>
      <c r="AU248" s="21" t="s">
        <v>86</v>
      </c>
      <c r="AY248" s="21" t="s">
        <v>140</v>
      </c>
      <c r="BE248" s="183">
        <f>IF(N248="základní",J248,0)</f>
        <v>0</v>
      </c>
      <c r="BF248" s="183">
        <f>IF(N248="snížená",J248,0)</f>
        <v>0</v>
      </c>
      <c r="BG248" s="183">
        <f>IF(N248="zákl. přenesená",J248,0)</f>
        <v>0</v>
      </c>
      <c r="BH248" s="183">
        <f>IF(N248="sníž. přenesená",J248,0)</f>
        <v>0</v>
      </c>
      <c r="BI248" s="183">
        <f>IF(N248="nulová",J248,0)</f>
        <v>0</v>
      </c>
      <c r="BJ248" s="21" t="s">
        <v>24</v>
      </c>
      <c r="BK248" s="183">
        <f>ROUND(I248*H248,2)</f>
        <v>0</v>
      </c>
      <c r="BL248" s="21" t="s">
        <v>147</v>
      </c>
      <c r="BM248" s="21" t="s">
        <v>484</v>
      </c>
    </row>
    <row r="249" spans="2:65" s="1" customFormat="1" ht="14.4" customHeight="1">
      <c r="B249" s="171"/>
      <c r="C249" s="193" t="s">
        <v>485</v>
      </c>
      <c r="D249" s="193" t="s">
        <v>245</v>
      </c>
      <c r="E249" s="194" t="s">
        <v>486</v>
      </c>
      <c r="F249" s="195" t="s">
        <v>487</v>
      </c>
      <c r="G249" s="196" t="s">
        <v>407</v>
      </c>
      <c r="H249" s="197">
        <v>2</v>
      </c>
      <c r="I249" s="198"/>
      <c r="J249" s="199">
        <f>ROUND(I249*H249,2)</f>
        <v>0</v>
      </c>
      <c r="K249" s="195" t="s">
        <v>5</v>
      </c>
      <c r="L249" s="200"/>
      <c r="M249" s="201" t="s">
        <v>5</v>
      </c>
      <c r="N249" s="202" t="s">
        <v>47</v>
      </c>
      <c r="O249" s="39"/>
      <c r="P249" s="181">
        <f>O249*H249</f>
        <v>0</v>
      </c>
      <c r="Q249" s="181">
        <v>0.03</v>
      </c>
      <c r="R249" s="181">
        <f>Q249*H249</f>
        <v>0.06</v>
      </c>
      <c r="S249" s="181">
        <v>0</v>
      </c>
      <c r="T249" s="182">
        <f>S249*H249</f>
        <v>0</v>
      </c>
      <c r="AR249" s="21" t="s">
        <v>190</v>
      </c>
      <c r="AT249" s="21" t="s">
        <v>245</v>
      </c>
      <c r="AU249" s="21" t="s">
        <v>86</v>
      </c>
      <c r="AY249" s="21" t="s">
        <v>140</v>
      </c>
      <c r="BE249" s="183">
        <f>IF(N249="základní",J249,0)</f>
        <v>0</v>
      </c>
      <c r="BF249" s="183">
        <f>IF(N249="snížená",J249,0)</f>
        <v>0</v>
      </c>
      <c r="BG249" s="183">
        <f>IF(N249="zákl. přenesená",J249,0)</f>
        <v>0</v>
      </c>
      <c r="BH249" s="183">
        <f>IF(N249="sníž. přenesená",J249,0)</f>
        <v>0</v>
      </c>
      <c r="BI249" s="183">
        <f>IF(N249="nulová",J249,0)</f>
        <v>0</v>
      </c>
      <c r="BJ249" s="21" t="s">
        <v>24</v>
      </c>
      <c r="BK249" s="183">
        <f>ROUND(I249*H249,2)</f>
        <v>0</v>
      </c>
      <c r="BL249" s="21" t="s">
        <v>147</v>
      </c>
      <c r="BM249" s="21" t="s">
        <v>488</v>
      </c>
    </row>
    <row r="250" spans="2:65" s="1" customFormat="1" ht="14.4" customHeight="1">
      <c r="B250" s="171"/>
      <c r="C250" s="193" t="s">
        <v>489</v>
      </c>
      <c r="D250" s="193" t="s">
        <v>245</v>
      </c>
      <c r="E250" s="194" t="s">
        <v>490</v>
      </c>
      <c r="F250" s="195" t="s">
        <v>491</v>
      </c>
      <c r="G250" s="196" t="s">
        <v>407</v>
      </c>
      <c r="H250" s="197">
        <v>1</v>
      </c>
      <c r="I250" s="198"/>
      <c r="J250" s="199">
        <f>ROUND(I250*H250,2)</f>
        <v>0</v>
      </c>
      <c r="K250" s="195" t="s">
        <v>5</v>
      </c>
      <c r="L250" s="200"/>
      <c r="M250" s="201" t="s">
        <v>5</v>
      </c>
      <c r="N250" s="202" t="s">
        <v>47</v>
      </c>
      <c r="O250" s="39"/>
      <c r="P250" s="181">
        <f>O250*H250</f>
        <v>0</v>
      </c>
      <c r="Q250" s="181">
        <v>1.4999999999999999E-2</v>
      </c>
      <c r="R250" s="181">
        <f>Q250*H250</f>
        <v>1.4999999999999999E-2</v>
      </c>
      <c r="S250" s="181">
        <v>0</v>
      </c>
      <c r="T250" s="182">
        <f>S250*H250</f>
        <v>0</v>
      </c>
      <c r="AR250" s="21" t="s">
        <v>190</v>
      </c>
      <c r="AT250" s="21" t="s">
        <v>245</v>
      </c>
      <c r="AU250" s="21" t="s">
        <v>86</v>
      </c>
      <c r="AY250" s="21" t="s">
        <v>140</v>
      </c>
      <c r="BE250" s="183">
        <f>IF(N250="základní",J250,0)</f>
        <v>0</v>
      </c>
      <c r="BF250" s="183">
        <f>IF(N250="snížená",J250,0)</f>
        <v>0</v>
      </c>
      <c r="BG250" s="183">
        <f>IF(N250="zákl. přenesená",J250,0)</f>
        <v>0</v>
      </c>
      <c r="BH250" s="183">
        <f>IF(N250="sníž. přenesená",J250,0)</f>
        <v>0</v>
      </c>
      <c r="BI250" s="183">
        <f>IF(N250="nulová",J250,0)</f>
        <v>0</v>
      </c>
      <c r="BJ250" s="21" t="s">
        <v>24</v>
      </c>
      <c r="BK250" s="183">
        <f>ROUND(I250*H250,2)</f>
        <v>0</v>
      </c>
      <c r="BL250" s="21" t="s">
        <v>147</v>
      </c>
      <c r="BM250" s="21" t="s">
        <v>492</v>
      </c>
    </row>
    <row r="251" spans="2:65" s="10" customFormat="1" ht="29.85" customHeight="1">
      <c r="B251" s="158"/>
      <c r="D251" s="159" t="s">
        <v>75</v>
      </c>
      <c r="E251" s="169" t="s">
        <v>493</v>
      </c>
      <c r="F251" s="169" t="s">
        <v>494</v>
      </c>
      <c r="I251" s="161"/>
      <c r="J251" s="170">
        <f>BK251</f>
        <v>0</v>
      </c>
      <c r="L251" s="158"/>
      <c r="M251" s="163"/>
      <c r="N251" s="164"/>
      <c r="O251" s="164"/>
      <c r="P251" s="165">
        <f>SUM(P252:P253)</f>
        <v>0</v>
      </c>
      <c r="Q251" s="164"/>
      <c r="R251" s="165">
        <f>SUM(R252:R253)</f>
        <v>0</v>
      </c>
      <c r="S251" s="164"/>
      <c r="T251" s="166">
        <f>SUM(T252:T253)</f>
        <v>0</v>
      </c>
      <c r="AR251" s="159" t="s">
        <v>24</v>
      </c>
      <c r="AT251" s="167" t="s">
        <v>75</v>
      </c>
      <c r="AU251" s="167" t="s">
        <v>24</v>
      </c>
      <c r="AY251" s="159" t="s">
        <v>140</v>
      </c>
      <c r="BK251" s="168">
        <f>SUM(BK252:BK253)</f>
        <v>0</v>
      </c>
    </row>
    <row r="252" spans="2:65" s="1" customFormat="1" ht="22.8" customHeight="1">
      <c r="B252" s="171"/>
      <c r="C252" s="172" t="s">
        <v>495</v>
      </c>
      <c r="D252" s="172" t="s">
        <v>142</v>
      </c>
      <c r="E252" s="173" t="s">
        <v>496</v>
      </c>
      <c r="F252" s="174" t="s">
        <v>497</v>
      </c>
      <c r="G252" s="175" t="s">
        <v>317</v>
      </c>
      <c r="H252" s="176">
        <v>6451.2070000000003</v>
      </c>
      <c r="I252" s="177"/>
      <c r="J252" s="178">
        <f>ROUND(I252*H252,2)</f>
        <v>0</v>
      </c>
      <c r="K252" s="174" t="s">
        <v>146</v>
      </c>
      <c r="L252" s="38"/>
      <c r="M252" s="179" t="s">
        <v>5</v>
      </c>
      <c r="N252" s="180" t="s">
        <v>47</v>
      </c>
      <c r="O252" s="39"/>
      <c r="P252" s="181">
        <f>O252*H252</f>
        <v>0</v>
      </c>
      <c r="Q252" s="181">
        <v>0</v>
      </c>
      <c r="R252" s="181">
        <f>Q252*H252</f>
        <v>0</v>
      </c>
      <c r="S252" s="181">
        <v>0</v>
      </c>
      <c r="T252" s="182">
        <f>S252*H252</f>
        <v>0</v>
      </c>
      <c r="AR252" s="21" t="s">
        <v>147</v>
      </c>
      <c r="AT252" s="21" t="s">
        <v>142</v>
      </c>
      <c r="AU252" s="21" t="s">
        <v>86</v>
      </c>
      <c r="AY252" s="21" t="s">
        <v>140</v>
      </c>
      <c r="BE252" s="183">
        <f>IF(N252="základní",J252,0)</f>
        <v>0</v>
      </c>
      <c r="BF252" s="183">
        <f>IF(N252="snížená",J252,0)</f>
        <v>0</v>
      </c>
      <c r="BG252" s="183">
        <f>IF(N252="zákl. přenesená",J252,0)</f>
        <v>0</v>
      </c>
      <c r="BH252" s="183">
        <f>IF(N252="sníž. přenesená",J252,0)</f>
        <v>0</v>
      </c>
      <c r="BI252" s="183">
        <f>IF(N252="nulová",J252,0)</f>
        <v>0</v>
      </c>
      <c r="BJ252" s="21" t="s">
        <v>24</v>
      </c>
      <c r="BK252" s="183">
        <f>ROUND(I252*H252,2)</f>
        <v>0</v>
      </c>
      <c r="BL252" s="21" t="s">
        <v>147</v>
      </c>
      <c r="BM252" s="21" t="s">
        <v>498</v>
      </c>
    </row>
    <row r="253" spans="2:65" s="1" customFormat="1" ht="22.8" customHeight="1">
      <c r="B253" s="171"/>
      <c r="C253" s="172" t="s">
        <v>499</v>
      </c>
      <c r="D253" s="172" t="s">
        <v>142</v>
      </c>
      <c r="E253" s="173" t="s">
        <v>500</v>
      </c>
      <c r="F253" s="174" t="s">
        <v>501</v>
      </c>
      <c r="G253" s="175" t="s">
        <v>317</v>
      </c>
      <c r="H253" s="176">
        <v>6451.2070000000003</v>
      </c>
      <c r="I253" s="177"/>
      <c r="J253" s="178">
        <f>ROUND(I253*H253,2)</f>
        <v>0</v>
      </c>
      <c r="K253" s="174" t="s">
        <v>146</v>
      </c>
      <c r="L253" s="38"/>
      <c r="M253" s="179" t="s">
        <v>5</v>
      </c>
      <c r="N253" s="180" t="s">
        <v>47</v>
      </c>
      <c r="O253" s="39"/>
      <c r="P253" s="181">
        <f>O253*H253</f>
        <v>0</v>
      </c>
      <c r="Q253" s="181">
        <v>0</v>
      </c>
      <c r="R253" s="181">
        <f>Q253*H253</f>
        <v>0</v>
      </c>
      <c r="S253" s="181">
        <v>0</v>
      </c>
      <c r="T253" s="182">
        <f>S253*H253</f>
        <v>0</v>
      </c>
      <c r="AR253" s="21" t="s">
        <v>147</v>
      </c>
      <c r="AT253" s="21" t="s">
        <v>142</v>
      </c>
      <c r="AU253" s="21" t="s">
        <v>86</v>
      </c>
      <c r="AY253" s="21" t="s">
        <v>140</v>
      </c>
      <c r="BE253" s="183">
        <f>IF(N253="základní",J253,0)</f>
        <v>0</v>
      </c>
      <c r="BF253" s="183">
        <f>IF(N253="snížená",J253,0)</f>
        <v>0</v>
      </c>
      <c r="BG253" s="183">
        <f>IF(N253="zákl. přenesená",J253,0)</f>
        <v>0</v>
      </c>
      <c r="BH253" s="183">
        <f>IF(N253="sníž. přenesená",J253,0)</f>
        <v>0</v>
      </c>
      <c r="BI253" s="183">
        <f>IF(N253="nulová",J253,0)</f>
        <v>0</v>
      </c>
      <c r="BJ253" s="21" t="s">
        <v>24</v>
      </c>
      <c r="BK253" s="183">
        <f>ROUND(I253*H253,2)</f>
        <v>0</v>
      </c>
      <c r="BL253" s="21" t="s">
        <v>147</v>
      </c>
      <c r="BM253" s="21" t="s">
        <v>502</v>
      </c>
    </row>
    <row r="254" spans="2:65" s="10" customFormat="1" ht="37.35" customHeight="1">
      <c r="B254" s="158"/>
      <c r="D254" s="159" t="s">
        <v>75</v>
      </c>
      <c r="E254" s="160" t="s">
        <v>503</v>
      </c>
      <c r="F254" s="160" t="s">
        <v>504</v>
      </c>
      <c r="I254" s="161"/>
      <c r="J254" s="162">
        <f>BK254</f>
        <v>0</v>
      </c>
      <c r="L254" s="158"/>
      <c r="M254" s="163"/>
      <c r="N254" s="164"/>
      <c r="O254" s="164"/>
      <c r="P254" s="165">
        <f>P255</f>
        <v>0</v>
      </c>
      <c r="Q254" s="164"/>
      <c r="R254" s="165">
        <f>R255</f>
        <v>0.43096200000000001</v>
      </c>
      <c r="S254" s="164"/>
      <c r="T254" s="166">
        <f>T255</f>
        <v>0</v>
      </c>
      <c r="AR254" s="159" t="s">
        <v>86</v>
      </c>
      <c r="AT254" s="167" t="s">
        <v>75</v>
      </c>
      <c r="AU254" s="167" t="s">
        <v>76</v>
      </c>
      <c r="AY254" s="159" t="s">
        <v>140</v>
      </c>
      <c r="BK254" s="168">
        <f>BK255</f>
        <v>0</v>
      </c>
    </row>
    <row r="255" spans="2:65" s="10" customFormat="1" ht="19.95" customHeight="1">
      <c r="B255" s="158"/>
      <c r="D255" s="159" t="s">
        <v>75</v>
      </c>
      <c r="E255" s="169" t="s">
        <v>505</v>
      </c>
      <c r="F255" s="169" t="s">
        <v>506</v>
      </c>
      <c r="I255" s="161"/>
      <c r="J255" s="170">
        <f>BK255</f>
        <v>0</v>
      </c>
      <c r="L255" s="158"/>
      <c r="M255" s="163"/>
      <c r="N255" s="164"/>
      <c r="O255" s="164"/>
      <c r="P255" s="165">
        <f>SUM(P256:P259)</f>
        <v>0</v>
      </c>
      <c r="Q255" s="164"/>
      <c r="R255" s="165">
        <f>SUM(R256:R259)</f>
        <v>0.43096200000000001</v>
      </c>
      <c r="S255" s="164"/>
      <c r="T255" s="166">
        <f>SUM(T256:T259)</f>
        <v>0</v>
      </c>
      <c r="AR255" s="159" t="s">
        <v>86</v>
      </c>
      <c r="AT255" s="167" t="s">
        <v>75</v>
      </c>
      <c r="AU255" s="167" t="s">
        <v>24</v>
      </c>
      <c r="AY255" s="159" t="s">
        <v>140</v>
      </c>
      <c r="BK255" s="168">
        <f>SUM(BK256:BK259)</f>
        <v>0</v>
      </c>
    </row>
    <row r="256" spans="2:65" s="1" customFormat="1" ht="14.4" customHeight="1">
      <c r="B256" s="171"/>
      <c r="C256" s="172" t="s">
        <v>507</v>
      </c>
      <c r="D256" s="172" t="s">
        <v>142</v>
      </c>
      <c r="E256" s="173" t="s">
        <v>508</v>
      </c>
      <c r="F256" s="174" t="s">
        <v>509</v>
      </c>
      <c r="G256" s="175" t="s">
        <v>248</v>
      </c>
      <c r="H256" s="176">
        <v>410.44</v>
      </c>
      <c r="I256" s="177"/>
      <c r="J256" s="178">
        <f>ROUND(I256*H256,2)</f>
        <v>0</v>
      </c>
      <c r="K256" s="174" t="s">
        <v>146</v>
      </c>
      <c r="L256" s="38"/>
      <c r="M256" s="179" t="s">
        <v>5</v>
      </c>
      <c r="N256" s="180" t="s">
        <v>47</v>
      </c>
      <c r="O256" s="39"/>
      <c r="P256" s="181">
        <f>O256*H256</f>
        <v>0</v>
      </c>
      <c r="Q256" s="181">
        <v>5.0000000000000002E-5</v>
      </c>
      <c r="R256" s="181">
        <f>Q256*H256</f>
        <v>2.0522000000000002E-2</v>
      </c>
      <c r="S256" s="181">
        <v>0</v>
      </c>
      <c r="T256" s="182">
        <f>S256*H256</f>
        <v>0</v>
      </c>
      <c r="AR256" s="21" t="s">
        <v>235</v>
      </c>
      <c r="AT256" s="21" t="s">
        <v>142</v>
      </c>
      <c r="AU256" s="21" t="s">
        <v>86</v>
      </c>
      <c r="AY256" s="21" t="s">
        <v>140</v>
      </c>
      <c r="BE256" s="183">
        <f>IF(N256="základní",J256,0)</f>
        <v>0</v>
      </c>
      <c r="BF256" s="183">
        <f>IF(N256="snížená",J256,0)</f>
        <v>0</v>
      </c>
      <c r="BG256" s="183">
        <f>IF(N256="zákl. přenesená",J256,0)</f>
        <v>0</v>
      </c>
      <c r="BH256" s="183">
        <f>IF(N256="sníž. přenesená",J256,0)</f>
        <v>0</v>
      </c>
      <c r="BI256" s="183">
        <f>IF(N256="nulová",J256,0)</f>
        <v>0</v>
      </c>
      <c r="BJ256" s="21" t="s">
        <v>24</v>
      </c>
      <c r="BK256" s="183">
        <f>ROUND(I256*H256,2)</f>
        <v>0</v>
      </c>
      <c r="BL256" s="21" t="s">
        <v>235</v>
      </c>
      <c r="BM256" s="21" t="s">
        <v>510</v>
      </c>
    </row>
    <row r="257" spans="2:65" s="11" customFormat="1">
      <c r="B257" s="184"/>
      <c r="D257" s="185" t="s">
        <v>149</v>
      </c>
      <c r="E257" s="186" t="s">
        <v>5</v>
      </c>
      <c r="F257" s="187" t="s">
        <v>511</v>
      </c>
      <c r="H257" s="188">
        <v>410.44</v>
      </c>
      <c r="I257" s="189"/>
      <c r="L257" s="184"/>
      <c r="M257" s="190"/>
      <c r="N257" s="191"/>
      <c r="O257" s="191"/>
      <c r="P257" s="191"/>
      <c r="Q257" s="191"/>
      <c r="R257" s="191"/>
      <c r="S257" s="191"/>
      <c r="T257" s="192"/>
      <c r="AT257" s="186" t="s">
        <v>149</v>
      </c>
      <c r="AU257" s="186" t="s">
        <v>86</v>
      </c>
      <c r="AV257" s="11" t="s">
        <v>86</v>
      </c>
      <c r="AW257" s="11" t="s">
        <v>39</v>
      </c>
      <c r="AX257" s="11" t="s">
        <v>24</v>
      </c>
      <c r="AY257" s="186" t="s">
        <v>140</v>
      </c>
    </row>
    <row r="258" spans="2:65" s="1" customFormat="1" ht="34.200000000000003" customHeight="1">
      <c r="B258" s="171"/>
      <c r="C258" s="193" t="s">
        <v>512</v>
      </c>
      <c r="D258" s="193" t="s">
        <v>245</v>
      </c>
      <c r="E258" s="194" t="s">
        <v>513</v>
      </c>
      <c r="F258" s="195" t="s">
        <v>514</v>
      </c>
      <c r="G258" s="196" t="s">
        <v>515</v>
      </c>
      <c r="H258" s="197">
        <v>4</v>
      </c>
      <c r="I258" s="198"/>
      <c r="J258" s="199">
        <f>ROUND(I258*H258,2)</f>
        <v>0</v>
      </c>
      <c r="K258" s="195" t="s">
        <v>5</v>
      </c>
      <c r="L258" s="200"/>
      <c r="M258" s="201" t="s">
        <v>5</v>
      </c>
      <c r="N258" s="202" t="s">
        <v>47</v>
      </c>
      <c r="O258" s="39"/>
      <c r="P258" s="181">
        <f>O258*H258</f>
        <v>0</v>
      </c>
      <c r="Q258" s="181">
        <v>0.10261000000000001</v>
      </c>
      <c r="R258" s="181">
        <f>Q258*H258</f>
        <v>0.41044000000000003</v>
      </c>
      <c r="S258" s="181">
        <v>0</v>
      </c>
      <c r="T258" s="182">
        <f>S258*H258</f>
        <v>0</v>
      </c>
      <c r="AR258" s="21" t="s">
        <v>321</v>
      </c>
      <c r="AT258" s="21" t="s">
        <v>245</v>
      </c>
      <c r="AU258" s="21" t="s">
        <v>86</v>
      </c>
      <c r="AY258" s="21" t="s">
        <v>140</v>
      </c>
      <c r="BE258" s="183">
        <f>IF(N258="základní",J258,0)</f>
        <v>0</v>
      </c>
      <c r="BF258" s="183">
        <f>IF(N258="snížená",J258,0)</f>
        <v>0</v>
      </c>
      <c r="BG258" s="183">
        <f>IF(N258="zákl. přenesená",J258,0)</f>
        <v>0</v>
      </c>
      <c r="BH258" s="183">
        <f>IF(N258="sníž. přenesená",J258,0)</f>
        <v>0</v>
      </c>
      <c r="BI258" s="183">
        <f>IF(N258="nulová",J258,0)</f>
        <v>0</v>
      </c>
      <c r="BJ258" s="21" t="s">
        <v>24</v>
      </c>
      <c r="BK258" s="183">
        <f>ROUND(I258*H258,2)</f>
        <v>0</v>
      </c>
      <c r="BL258" s="21" t="s">
        <v>235</v>
      </c>
      <c r="BM258" s="21" t="s">
        <v>516</v>
      </c>
    </row>
    <row r="259" spans="2:65" s="1" customFormat="1" ht="22.8" customHeight="1">
      <c r="B259" s="171"/>
      <c r="C259" s="172" t="s">
        <v>517</v>
      </c>
      <c r="D259" s="172" t="s">
        <v>142</v>
      </c>
      <c r="E259" s="173" t="s">
        <v>518</v>
      </c>
      <c r="F259" s="174" t="s">
        <v>519</v>
      </c>
      <c r="G259" s="175" t="s">
        <v>317</v>
      </c>
      <c r="H259" s="176">
        <v>0.43099999999999999</v>
      </c>
      <c r="I259" s="177"/>
      <c r="J259" s="178">
        <f>ROUND(I259*H259,2)</f>
        <v>0</v>
      </c>
      <c r="K259" s="174" t="s">
        <v>146</v>
      </c>
      <c r="L259" s="38"/>
      <c r="M259" s="179" t="s">
        <v>5</v>
      </c>
      <c r="N259" s="205" t="s">
        <v>47</v>
      </c>
      <c r="O259" s="206"/>
      <c r="P259" s="207">
        <f>O259*H259</f>
        <v>0</v>
      </c>
      <c r="Q259" s="207">
        <v>0</v>
      </c>
      <c r="R259" s="207">
        <f>Q259*H259</f>
        <v>0</v>
      </c>
      <c r="S259" s="207">
        <v>0</v>
      </c>
      <c r="T259" s="208">
        <f>S259*H259</f>
        <v>0</v>
      </c>
      <c r="AR259" s="21" t="s">
        <v>235</v>
      </c>
      <c r="AT259" s="21" t="s">
        <v>142</v>
      </c>
      <c r="AU259" s="21" t="s">
        <v>86</v>
      </c>
      <c r="AY259" s="21" t="s">
        <v>140</v>
      </c>
      <c r="BE259" s="183">
        <f>IF(N259="základní",J259,0)</f>
        <v>0</v>
      </c>
      <c r="BF259" s="183">
        <f>IF(N259="snížená",J259,0)</f>
        <v>0</v>
      </c>
      <c r="BG259" s="183">
        <f>IF(N259="zákl. přenesená",J259,0)</f>
        <v>0</v>
      </c>
      <c r="BH259" s="183">
        <f>IF(N259="sníž. přenesená",J259,0)</f>
        <v>0</v>
      </c>
      <c r="BI259" s="183">
        <f>IF(N259="nulová",J259,0)</f>
        <v>0</v>
      </c>
      <c r="BJ259" s="21" t="s">
        <v>24</v>
      </c>
      <c r="BK259" s="183">
        <f>ROUND(I259*H259,2)</f>
        <v>0</v>
      </c>
      <c r="BL259" s="21" t="s">
        <v>235</v>
      </c>
      <c r="BM259" s="21" t="s">
        <v>520</v>
      </c>
    </row>
    <row r="260" spans="2:65" s="1" customFormat="1" ht="6.9" customHeight="1">
      <c r="B260" s="53"/>
      <c r="C260" s="54"/>
      <c r="D260" s="54"/>
      <c r="E260" s="54"/>
      <c r="F260" s="54"/>
      <c r="G260" s="54"/>
      <c r="H260" s="54"/>
      <c r="I260" s="124"/>
      <c r="J260" s="54"/>
      <c r="K260" s="54"/>
      <c r="L260" s="38"/>
    </row>
  </sheetData>
  <autoFilter ref="C85:K259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1"/>
  <sheetViews>
    <sheetView showGridLines="0" workbookViewId="0">
      <pane ySplit="1" topLeftCell="A128" activePane="bottomLeft" state="frozen"/>
      <selection pane="bottomLeft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96" customWidth="1"/>
    <col min="10" max="10" width="20.140625" customWidth="1"/>
    <col min="11" max="11" width="15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18"/>
      <c r="B1" s="97"/>
      <c r="C1" s="97"/>
      <c r="D1" s="98" t="s">
        <v>1</v>
      </c>
      <c r="E1" s="97"/>
      <c r="F1" s="99" t="s">
        <v>101</v>
      </c>
      <c r="G1" s="330" t="s">
        <v>102</v>
      </c>
      <c r="H1" s="330"/>
      <c r="I1" s="100"/>
      <c r="J1" s="99" t="s">
        <v>103</v>
      </c>
      <c r="K1" s="98" t="s">
        <v>104</v>
      </c>
      <c r="L1" s="99" t="s">
        <v>105</v>
      </c>
      <c r="M1" s="99"/>
      <c r="N1" s="99"/>
      <c r="O1" s="99"/>
      <c r="P1" s="99"/>
      <c r="Q1" s="99"/>
      <c r="R1" s="99"/>
      <c r="S1" s="99"/>
      <c r="T1" s="99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1" t="s">
        <v>89</v>
      </c>
    </row>
    <row r="3" spans="1:70" ht="6.9" customHeight="1">
      <c r="B3" s="22"/>
      <c r="C3" s="23"/>
      <c r="D3" s="23"/>
      <c r="E3" s="23"/>
      <c r="F3" s="23"/>
      <c r="G3" s="23"/>
      <c r="H3" s="23"/>
      <c r="I3" s="101"/>
      <c r="J3" s="23"/>
      <c r="K3" s="24"/>
      <c r="AT3" s="21" t="s">
        <v>86</v>
      </c>
    </row>
    <row r="4" spans="1:70" ht="36.9" customHeight="1">
      <c r="B4" s="25"/>
      <c r="C4" s="26"/>
      <c r="D4" s="27" t="s">
        <v>106</v>
      </c>
      <c r="E4" s="26"/>
      <c r="F4" s="26"/>
      <c r="G4" s="26"/>
      <c r="H4" s="26"/>
      <c r="I4" s="102"/>
      <c r="J4" s="26"/>
      <c r="K4" s="28"/>
      <c r="M4" s="29" t="s">
        <v>13</v>
      </c>
      <c r="AT4" s="21" t="s">
        <v>6</v>
      </c>
    </row>
    <row r="5" spans="1:70" ht="6.9" customHeight="1">
      <c r="B5" s="25"/>
      <c r="C5" s="26"/>
      <c r="D5" s="26"/>
      <c r="E5" s="26"/>
      <c r="F5" s="26"/>
      <c r="G5" s="26"/>
      <c r="H5" s="26"/>
      <c r="I5" s="102"/>
      <c r="J5" s="26"/>
      <c r="K5" s="28"/>
    </row>
    <row r="6" spans="1:70" ht="13.2">
      <c r="B6" s="25"/>
      <c r="C6" s="26"/>
      <c r="D6" s="34" t="s">
        <v>19</v>
      </c>
      <c r="E6" s="26"/>
      <c r="F6" s="26"/>
      <c r="G6" s="26"/>
      <c r="H6" s="26"/>
      <c r="I6" s="102"/>
      <c r="J6" s="26"/>
      <c r="K6" s="28"/>
    </row>
    <row r="7" spans="1:70" ht="14.4" customHeight="1">
      <c r="B7" s="25"/>
      <c r="C7" s="26"/>
      <c r="D7" s="26"/>
      <c r="E7" s="331" t="str">
        <f>'Rekapitulace stavby'!K6</f>
        <v>Polní cesta HPC49 Choťovice se záchytným příkopem a doprovodnou zelení</v>
      </c>
      <c r="F7" s="332"/>
      <c r="G7" s="332"/>
      <c r="H7" s="332"/>
      <c r="I7" s="102"/>
      <c r="J7" s="26"/>
      <c r="K7" s="28"/>
    </row>
    <row r="8" spans="1:70" s="1" customFormat="1" ht="13.2">
      <c r="B8" s="38"/>
      <c r="C8" s="39"/>
      <c r="D8" s="34" t="s">
        <v>107</v>
      </c>
      <c r="E8" s="39"/>
      <c r="F8" s="39"/>
      <c r="G8" s="39"/>
      <c r="H8" s="39"/>
      <c r="I8" s="103"/>
      <c r="J8" s="39"/>
      <c r="K8" s="42"/>
    </row>
    <row r="9" spans="1:70" s="1" customFormat="1" ht="36.9" customHeight="1">
      <c r="B9" s="38"/>
      <c r="C9" s="39"/>
      <c r="D9" s="39"/>
      <c r="E9" s="333" t="s">
        <v>521</v>
      </c>
      <c r="F9" s="334"/>
      <c r="G9" s="334"/>
      <c r="H9" s="334"/>
      <c r="I9" s="103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03"/>
      <c r="J10" s="39"/>
      <c r="K10" s="42"/>
    </row>
    <row r="11" spans="1:70" s="1" customFormat="1" ht="14.4" customHeight="1">
      <c r="B11" s="38"/>
      <c r="C11" s="39"/>
      <c r="D11" s="34" t="s">
        <v>22</v>
      </c>
      <c r="E11" s="39"/>
      <c r="F11" s="32" t="s">
        <v>90</v>
      </c>
      <c r="G11" s="39"/>
      <c r="H11" s="39"/>
      <c r="I11" s="104" t="s">
        <v>23</v>
      </c>
      <c r="J11" s="32" t="s">
        <v>5</v>
      </c>
      <c r="K11" s="42"/>
    </row>
    <row r="12" spans="1:70" s="1" customFormat="1" ht="14.4" customHeight="1">
      <c r="B12" s="38"/>
      <c r="C12" s="39"/>
      <c r="D12" s="34" t="s">
        <v>25</v>
      </c>
      <c r="E12" s="39"/>
      <c r="F12" s="32" t="s">
        <v>26</v>
      </c>
      <c r="G12" s="39"/>
      <c r="H12" s="39"/>
      <c r="I12" s="104" t="s">
        <v>27</v>
      </c>
      <c r="J12" s="105" t="str">
        <f>'Rekapitulace stavby'!AN8</f>
        <v>18. 11. 2015</v>
      </c>
      <c r="K12" s="42"/>
    </row>
    <row r="13" spans="1:70" s="1" customFormat="1" ht="10.8" customHeight="1">
      <c r="B13" s="38"/>
      <c r="C13" s="39"/>
      <c r="D13" s="39"/>
      <c r="E13" s="39"/>
      <c r="F13" s="39"/>
      <c r="G13" s="39"/>
      <c r="H13" s="39"/>
      <c r="I13" s="103"/>
      <c r="J13" s="39"/>
      <c r="K13" s="42"/>
    </row>
    <row r="14" spans="1:70" s="1" customFormat="1" ht="14.4" customHeight="1">
      <c r="B14" s="38"/>
      <c r="C14" s="39"/>
      <c r="D14" s="34" t="s">
        <v>31</v>
      </c>
      <c r="E14" s="39"/>
      <c r="F14" s="39"/>
      <c r="G14" s="39"/>
      <c r="H14" s="39"/>
      <c r="I14" s="104" t="s">
        <v>32</v>
      </c>
      <c r="J14" s="32" t="s">
        <v>5</v>
      </c>
      <c r="K14" s="42"/>
    </row>
    <row r="15" spans="1:70" s="1" customFormat="1" ht="18" customHeight="1">
      <c r="B15" s="38"/>
      <c r="C15" s="39"/>
      <c r="D15" s="39"/>
      <c r="E15" s="32" t="s">
        <v>33</v>
      </c>
      <c r="F15" s="39"/>
      <c r="G15" s="39"/>
      <c r="H15" s="39"/>
      <c r="I15" s="104" t="s">
        <v>34</v>
      </c>
      <c r="J15" s="32" t="s">
        <v>5</v>
      </c>
      <c r="K15" s="42"/>
    </row>
    <row r="16" spans="1:70" s="1" customFormat="1" ht="6.9" customHeight="1">
      <c r="B16" s="38"/>
      <c r="C16" s="39"/>
      <c r="D16" s="39"/>
      <c r="E16" s="39"/>
      <c r="F16" s="39"/>
      <c r="G16" s="39"/>
      <c r="H16" s="39"/>
      <c r="I16" s="103"/>
      <c r="J16" s="39"/>
      <c r="K16" s="42"/>
    </row>
    <row r="17" spans="2:11" s="1" customFormat="1" ht="14.4" customHeight="1">
      <c r="B17" s="38"/>
      <c r="C17" s="39"/>
      <c r="D17" s="34" t="s">
        <v>35</v>
      </c>
      <c r="E17" s="39"/>
      <c r="F17" s="39"/>
      <c r="G17" s="39"/>
      <c r="H17" s="39"/>
      <c r="I17" s="104" t="s">
        <v>32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04" t="s">
        <v>34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" customHeight="1">
      <c r="B19" s="38"/>
      <c r="C19" s="39"/>
      <c r="D19" s="39"/>
      <c r="E19" s="39"/>
      <c r="F19" s="39"/>
      <c r="G19" s="39"/>
      <c r="H19" s="39"/>
      <c r="I19" s="103"/>
      <c r="J19" s="39"/>
      <c r="K19" s="42"/>
    </row>
    <row r="20" spans="2:11" s="1" customFormat="1" ht="14.4" customHeight="1">
      <c r="B20" s="38"/>
      <c r="C20" s="39"/>
      <c r="D20" s="34" t="s">
        <v>37</v>
      </c>
      <c r="E20" s="39"/>
      <c r="F20" s="39"/>
      <c r="G20" s="39"/>
      <c r="H20" s="39"/>
      <c r="I20" s="104" t="s">
        <v>32</v>
      </c>
      <c r="J20" s="32" t="s">
        <v>5</v>
      </c>
      <c r="K20" s="42"/>
    </row>
    <row r="21" spans="2:11" s="1" customFormat="1" ht="18" customHeight="1">
      <c r="B21" s="38"/>
      <c r="C21" s="39"/>
      <c r="D21" s="39"/>
      <c r="E21" s="32" t="s">
        <v>38</v>
      </c>
      <c r="F21" s="39"/>
      <c r="G21" s="39"/>
      <c r="H21" s="39"/>
      <c r="I21" s="104" t="s">
        <v>34</v>
      </c>
      <c r="J21" s="32" t="s">
        <v>5</v>
      </c>
      <c r="K21" s="42"/>
    </row>
    <row r="22" spans="2:11" s="1" customFormat="1" ht="6.9" customHeight="1">
      <c r="B22" s="38"/>
      <c r="C22" s="39"/>
      <c r="D22" s="39"/>
      <c r="E22" s="39"/>
      <c r="F22" s="39"/>
      <c r="G22" s="39"/>
      <c r="H22" s="39"/>
      <c r="I22" s="103"/>
      <c r="J22" s="39"/>
      <c r="K22" s="42"/>
    </row>
    <row r="23" spans="2:11" s="1" customFormat="1" ht="14.4" customHeight="1">
      <c r="B23" s="38"/>
      <c r="C23" s="39"/>
      <c r="D23" s="34" t="s">
        <v>40</v>
      </c>
      <c r="E23" s="39"/>
      <c r="F23" s="39"/>
      <c r="G23" s="39"/>
      <c r="H23" s="39"/>
      <c r="I23" s="103"/>
      <c r="J23" s="39"/>
      <c r="K23" s="42"/>
    </row>
    <row r="24" spans="2:11" s="6" customFormat="1" ht="14.4" customHeight="1">
      <c r="B24" s="106"/>
      <c r="C24" s="107"/>
      <c r="D24" s="107"/>
      <c r="E24" s="309" t="s">
        <v>5</v>
      </c>
      <c r="F24" s="309"/>
      <c r="G24" s="309"/>
      <c r="H24" s="309"/>
      <c r="I24" s="108"/>
      <c r="J24" s="107"/>
      <c r="K24" s="109"/>
    </row>
    <row r="25" spans="2:11" s="1" customFormat="1" ht="6.9" customHeight="1">
      <c r="B25" s="38"/>
      <c r="C25" s="39"/>
      <c r="D25" s="39"/>
      <c r="E25" s="39"/>
      <c r="F25" s="39"/>
      <c r="G25" s="39"/>
      <c r="H25" s="39"/>
      <c r="I25" s="103"/>
      <c r="J25" s="39"/>
      <c r="K25" s="42"/>
    </row>
    <row r="26" spans="2:11" s="1" customFormat="1" ht="6.9" customHeight="1">
      <c r="B26" s="38"/>
      <c r="C26" s="39"/>
      <c r="D26" s="65"/>
      <c r="E26" s="65"/>
      <c r="F26" s="65"/>
      <c r="G26" s="65"/>
      <c r="H26" s="65"/>
      <c r="I26" s="110"/>
      <c r="J26" s="65"/>
      <c r="K26" s="111"/>
    </row>
    <row r="27" spans="2:11" s="1" customFormat="1" ht="25.35" customHeight="1">
      <c r="B27" s="38"/>
      <c r="C27" s="39"/>
      <c r="D27" s="112" t="s">
        <v>42</v>
      </c>
      <c r="E27" s="39"/>
      <c r="F27" s="39"/>
      <c r="G27" s="39"/>
      <c r="H27" s="39"/>
      <c r="I27" s="103"/>
      <c r="J27" s="113">
        <f>ROUND(J85,2)</f>
        <v>0</v>
      </c>
      <c r="K27" s="42"/>
    </row>
    <row r="28" spans="2:11" s="1" customFormat="1" ht="6.9" customHeight="1">
      <c r="B28" s="38"/>
      <c r="C28" s="39"/>
      <c r="D28" s="65"/>
      <c r="E28" s="65"/>
      <c r="F28" s="65"/>
      <c r="G28" s="65"/>
      <c r="H28" s="65"/>
      <c r="I28" s="110"/>
      <c r="J28" s="65"/>
      <c r="K28" s="111"/>
    </row>
    <row r="29" spans="2:11" s="1" customFormat="1" ht="14.4" customHeight="1">
      <c r="B29" s="38"/>
      <c r="C29" s="39"/>
      <c r="D29" s="39"/>
      <c r="E29" s="39"/>
      <c r="F29" s="43" t="s">
        <v>44</v>
      </c>
      <c r="G29" s="39"/>
      <c r="H29" s="39"/>
      <c r="I29" s="114" t="s">
        <v>43</v>
      </c>
      <c r="J29" s="43" t="s">
        <v>45</v>
      </c>
      <c r="K29" s="42"/>
    </row>
    <row r="30" spans="2:11" s="1" customFormat="1" ht="14.4" customHeight="1">
      <c r="B30" s="38"/>
      <c r="C30" s="39"/>
      <c r="D30" s="46" t="s">
        <v>46</v>
      </c>
      <c r="E30" s="46" t="s">
        <v>47</v>
      </c>
      <c r="F30" s="115">
        <f>ROUND(SUM(BE85:BE170), 2)</f>
        <v>0</v>
      </c>
      <c r="G30" s="39"/>
      <c r="H30" s="39"/>
      <c r="I30" s="116">
        <v>0.21</v>
      </c>
      <c r="J30" s="115">
        <f>ROUND(ROUND((SUM(BE85:BE170)), 2)*I30, 2)</f>
        <v>0</v>
      </c>
      <c r="K30" s="42"/>
    </row>
    <row r="31" spans="2:11" s="1" customFormat="1" ht="14.4" customHeight="1">
      <c r="B31" s="38"/>
      <c r="C31" s="39"/>
      <c r="D31" s="39"/>
      <c r="E31" s="46" t="s">
        <v>48</v>
      </c>
      <c r="F31" s="115">
        <f>ROUND(SUM(BF85:BF170), 2)</f>
        <v>0</v>
      </c>
      <c r="G31" s="39"/>
      <c r="H31" s="39"/>
      <c r="I31" s="116">
        <v>0.15</v>
      </c>
      <c r="J31" s="115">
        <f>ROUND(ROUND((SUM(BF85:BF170)), 2)*I31, 2)</f>
        <v>0</v>
      </c>
      <c r="K31" s="42"/>
    </row>
    <row r="32" spans="2:11" s="1" customFormat="1" ht="14.4" hidden="1" customHeight="1">
      <c r="B32" s="38"/>
      <c r="C32" s="39"/>
      <c r="D32" s="39"/>
      <c r="E32" s="46" t="s">
        <v>49</v>
      </c>
      <c r="F32" s="115">
        <f>ROUND(SUM(BG85:BG170), 2)</f>
        <v>0</v>
      </c>
      <c r="G32" s="39"/>
      <c r="H32" s="39"/>
      <c r="I32" s="116">
        <v>0.21</v>
      </c>
      <c r="J32" s="115">
        <v>0</v>
      </c>
      <c r="K32" s="42"/>
    </row>
    <row r="33" spans="2:11" s="1" customFormat="1" ht="14.4" hidden="1" customHeight="1">
      <c r="B33" s="38"/>
      <c r="C33" s="39"/>
      <c r="D33" s="39"/>
      <c r="E33" s="46" t="s">
        <v>50</v>
      </c>
      <c r="F33" s="115">
        <f>ROUND(SUM(BH85:BH170), 2)</f>
        <v>0</v>
      </c>
      <c r="G33" s="39"/>
      <c r="H33" s="39"/>
      <c r="I33" s="116">
        <v>0.15</v>
      </c>
      <c r="J33" s="115">
        <v>0</v>
      </c>
      <c r="K33" s="42"/>
    </row>
    <row r="34" spans="2:11" s="1" customFormat="1" ht="14.4" hidden="1" customHeight="1">
      <c r="B34" s="38"/>
      <c r="C34" s="39"/>
      <c r="D34" s="39"/>
      <c r="E34" s="46" t="s">
        <v>51</v>
      </c>
      <c r="F34" s="115">
        <f>ROUND(SUM(BI85:BI170), 2)</f>
        <v>0</v>
      </c>
      <c r="G34" s="39"/>
      <c r="H34" s="39"/>
      <c r="I34" s="116">
        <v>0</v>
      </c>
      <c r="J34" s="115">
        <v>0</v>
      </c>
      <c r="K34" s="42"/>
    </row>
    <row r="35" spans="2:11" s="1" customFormat="1" ht="6.9" customHeight="1">
      <c r="B35" s="38"/>
      <c r="C35" s="39"/>
      <c r="D35" s="39"/>
      <c r="E35" s="39"/>
      <c r="F35" s="39"/>
      <c r="G35" s="39"/>
      <c r="H35" s="39"/>
      <c r="I35" s="103"/>
      <c r="J35" s="39"/>
      <c r="K35" s="42"/>
    </row>
    <row r="36" spans="2:11" s="1" customFormat="1" ht="25.35" customHeight="1">
      <c r="B36" s="38"/>
      <c r="C36" s="117"/>
      <c r="D36" s="118" t="s">
        <v>52</v>
      </c>
      <c r="E36" s="68"/>
      <c r="F36" s="68"/>
      <c r="G36" s="119" t="s">
        <v>53</v>
      </c>
      <c r="H36" s="120" t="s">
        <v>54</v>
      </c>
      <c r="I36" s="121"/>
      <c r="J36" s="122">
        <f>SUM(J27:J34)</f>
        <v>0</v>
      </c>
      <c r="K36" s="123"/>
    </row>
    <row r="37" spans="2:11" s="1" customFormat="1" ht="14.4" customHeight="1">
      <c r="B37" s="53"/>
      <c r="C37" s="54"/>
      <c r="D37" s="54"/>
      <c r="E37" s="54"/>
      <c r="F37" s="54"/>
      <c r="G37" s="54"/>
      <c r="H37" s="54"/>
      <c r="I37" s="124"/>
      <c r="J37" s="54"/>
      <c r="K37" s="55"/>
    </row>
    <row r="41" spans="2:11" s="1" customFormat="1" ht="6.9" customHeight="1">
      <c r="B41" s="56"/>
      <c r="C41" s="57"/>
      <c r="D41" s="57"/>
      <c r="E41" s="57"/>
      <c r="F41" s="57"/>
      <c r="G41" s="57"/>
      <c r="H41" s="57"/>
      <c r="I41" s="125"/>
      <c r="J41" s="57"/>
      <c r="K41" s="126"/>
    </row>
    <row r="42" spans="2:11" s="1" customFormat="1" ht="36.9" customHeight="1">
      <c r="B42" s="38"/>
      <c r="C42" s="27" t="s">
        <v>109</v>
      </c>
      <c r="D42" s="39"/>
      <c r="E42" s="39"/>
      <c r="F42" s="39"/>
      <c r="G42" s="39"/>
      <c r="H42" s="39"/>
      <c r="I42" s="103"/>
      <c r="J42" s="39"/>
      <c r="K42" s="42"/>
    </row>
    <row r="43" spans="2:11" s="1" customFormat="1" ht="6.9" customHeight="1">
      <c r="B43" s="38"/>
      <c r="C43" s="39"/>
      <c r="D43" s="39"/>
      <c r="E43" s="39"/>
      <c r="F43" s="39"/>
      <c r="G43" s="39"/>
      <c r="H43" s="39"/>
      <c r="I43" s="103"/>
      <c r="J43" s="39"/>
      <c r="K43" s="42"/>
    </row>
    <row r="44" spans="2:11" s="1" customFormat="1" ht="14.4" customHeight="1">
      <c r="B44" s="38"/>
      <c r="C44" s="34" t="s">
        <v>19</v>
      </c>
      <c r="D44" s="39"/>
      <c r="E44" s="39"/>
      <c r="F44" s="39"/>
      <c r="G44" s="39"/>
      <c r="H44" s="39"/>
      <c r="I44" s="103"/>
      <c r="J44" s="39"/>
      <c r="K44" s="42"/>
    </row>
    <row r="45" spans="2:11" s="1" customFormat="1" ht="14.4" customHeight="1">
      <c r="B45" s="38"/>
      <c r="C45" s="39"/>
      <c r="D45" s="39"/>
      <c r="E45" s="331" t="str">
        <f>E7</f>
        <v>Polní cesta HPC49 Choťovice se záchytným příkopem a doprovodnou zelení</v>
      </c>
      <c r="F45" s="332"/>
      <c r="G45" s="332"/>
      <c r="H45" s="332"/>
      <c r="I45" s="103"/>
      <c r="J45" s="39"/>
      <c r="K45" s="42"/>
    </row>
    <row r="46" spans="2:11" s="1" customFormat="1" ht="14.4" customHeight="1">
      <c r="B46" s="38"/>
      <c r="C46" s="34" t="s">
        <v>107</v>
      </c>
      <c r="D46" s="39"/>
      <c r="E46" s="39"/>
      <c r="F46" s="39"/>
      <c r="G46" s="39"/>
      <c r="H46" s="39"/>
      <c r="I46" s="103"/>
      <c r="J46" s="39"/>
      <c r="K46" s="42"/>
    </row>
    <row r="47" spans="2:11" s="1" customFormat="1" ht="16.2" customHeight="1">
      <c r="B47" s="38"/>
      <c r="C47" s="39"/>
      <c r="D47" s="39"/>
      <c r="E47" s="333" t="str">
        <f>E9</f>
        <v>SO-301 - Záchytný příkop</v>
      </c>
      <c r="F47" s="334"/>
      <c r="G47" s="334"/>
      <c r="H47" s="334"/>
      <c r="I47" s="103"/>
      <c r="J47" s="39"/>
      <c r="K47" s="42"/>
    </row>
    <row r="48" spans="2:11" s="1" customFormat="1" ht="6.9" customHeight="1">
      <c r="B48" s="38"/>
      <c r="C48" s="39"/>
      <c r="D48" s="39"/>
      <c r="E48" s="39"/>
      <c r="F48" s="39"/>
      <c r="G48" s="39"/>
      <c r="H48" s="39"/>
      <c r="I48" s="103"/>
      <c r="J48" s="39"/>
      <c r="K48" s="42"/>
    </row>
    <row r="49" spans="2:47" s="1" customFormat="1" ht="18" customHeight="1">
      <c r="B49" s="38"/>
      <c r="C49" s="34" t="s">
        <v>25</v>
      </c>
      <c r="D49" s="39"/>
      <c r="E49" s="39"/>
      <c r="F49" s="32" t="str">
        <f>F12</f>
        <v xml:space="preserve"> </v>
      </c>
      <c r="G49" s="39"/>
      <c r="H49" s="39"/>
      <c r="I49" s="104" t="s">
        <v>27</v>
      </c>
      <c r="J49" s="105" t="str">
        <f>IF(J12="","",J12)</f>
        <v>18. 11. 2015</v>
      </c>
      <c r="K49" s="42"/>
    </row>
    <row r="50" spans="2:47" s="1" customFormat="1" ht="6.9" customHeight="1">
      <c r="B50" s="38"/>
      <c r="C50" s="39"/>
      <c r="D50" s="39"/>
      <c r="E50" s="39"/>
      <c r="F50" s="39"/>
      <c r="G50" s="39"/>
      <c r="H50" s="39"/>
      <c r="I50" s="103"/>
      <c r="J50" s="39"/>
      <c r="K50" s="42"/>
    </row>
    <row r="51" spans="2:47" s="1" customFormat="1" ht="13.2">
      <c r="B51" s="38"/>
      <c r="C51" s="34" t="s">
        <v>31</v>
      </c>
      <c r="D51" s="39"/>
      <c r="E51" s="39"/>
      <c r="F51" s="32" t="str">
        <f>E15</f>
        <v>ČR-SPÚ, Pobočka Nymburk</v>
      </c>
      <c r="G51" s="39"/>
      <c r="H51" s="39"/>
      <c r="I51" s="104" t="s">
        <v>37</v>
      </c>
      <c r="J51" s="309" t="str">
        <f>E21</f>
        <v>Agroprojekce Litomyšl, s.r.o.</v>
      </c>
      <c r="K51" s="42"/>
    </row>
    <row r="52" spans="2:47" s="1" customFormat="1" ht="14.4" customHeight="1">
      <c r="B52" s="38"/>
      <c r="C52" s="34" t="s">
        <v>35</v>
      </c>
      <c r="D52" s="39"/>
      <c r="E52" s="39"/>
      <c r="F52" s="32" t="str">
        <f>IF(E18="","",E18)</f>
        <v/>
      </c>
      <c r="G52" s="39"/>
      <c r="H52" s="39"/>
      <c r="I52" s="103"/>
      <c r="J52" s="326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03"/>
      <c r="J53" s="39"/>
      <c r="K53" s="42"/>
    </row>
    <row r="54" spans="2:47" s="1" customFormat="1" ht="29.25" customHeight="1">
      <c r="B54" s="38"/>
      <c r="C54" s="127" t="s">
        <v>110</v>
      </c>
      <c r="D54" s="117"/>
      <c r="E54" s="117"/>
      <c r="F54" s="117"/>
      <c r="G54" s="117"/>
      <c r="H54" s="117"/>
      <c r="I54" s="128"/>
      <c r="J54" s="129" t="s">
        <v>111</v>
      </c>
      <c r="K54" s="130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03"/>
      <c r="J55" s="39"/>
      <c r="K55" s="42"/>
    </row>
    <row r="56" spans="2:47" s="1" customFormat="1" ht="29.25" customHeight="1">
      <c r="B56" s="38"/>
      <c r="C56" s="131" t="s">
        <v>112</v>
      </c>
      <c r="D56" s="39"/>
      <c r="E56" s="39"/>
      <c r="F56" s="39"/>
      <c r="G56" s="39"/>
      <c r="H56" s="39"/>
      <c r="I56" s="103"/>
      <c r="J56" s="113">
        <f>J85</f>
        <v>0</v>
      </c>
      <c r="K56" s="42"/>
      <c r="AU56" s="21" t="s">
        <v>113</v>
      </c>
    </row>
    <row r="57" spans="2:47" s="7" customFormat="1" ht="24.9" customHeight="1">
      <c r="B57" s="132"/>
      <c r="C57" s="133"/>
      <c r="D57" s="134" t="s">
        <v>114</v>
      </c>
      <c r="E57" s="135"/>
      <c r="F57" s="135"/>
      <c r="G57" s="135"/>
      <c r="H57" s="135"/>
      <c r="I57" s="136"/>
      <c r="J57" s="137">
        <f>J86</f>
        <v>0</v>
      </c>
      <c r="K57" s="138"/>
    </row>
    <row r="58" spans="2:47" s="8" customFormat="1" ht="19.95" customHeight="1">
      <c r="B58" s="139"/>
      <c r="C58" s="140"/>
      <c r="D58" s="141" t="s">
        <v>115</v>
      </c>
      <c r="E58" s="142"/>
      <c r="F58" s="142"/>
      <c r="G58" s="142"/>
      <c r="H58" s="142"/>
      <c r="I58" s="143"/>
      <c r="J58" s="144">
        <f>J87</f>
        <v>0</v>
      </c>
      <c r="K58" s="145"/>
    </row>
    <row r="59" spans="2:47" s="8" customFormat="1" ht="19.95" customHeight="1">
      <c r="B59" s="139"/>
      <c r="C59" s="140"/>
      <c r="D59" s="141" t="s">
        <v>116</v>
      </c>
      <c r="E59" s="142"/>
      <c r="F59" s="142"/>
      <c r="G59" s="142"/>
      <c r="H59" s="142"/>
      <c r="I59" s="143"/>
      <c r="J59" s="144">
        <f>J136</f>
        <v>0</v>
      </c>
      <c r="K59" s="145"/>
    </row>
    <row r="60" spans="2:47" s="8" customFormat="1" ht="19.95" customHeight="1">
      <c r="B60" s="139"/>
      <c r="C60" s="140"/>
      <c r="D60" s="141" t="s">
        <v>117</v>
      </c>
      <c r="E60" s="142"/>
      <c r="F60" s="142"/>
      <c r="G60" s="142"/>
      <c r="H60" s="142"/>
      <c r="I60" s="143"/>
      <c r="J60" s="144">
        <f>J142</f>
        <v>0</v>
      </c>
      <c r="K60" s="145"/>
    </row>
    <row r="61" spans="2:47" s="8" customFormat="1" ht="19.95" customHeight="1">
      <c r="B61" s="139"/>
      <c r="C61" s="140"/>
      <c r="D61" s="141" t="s">
        <v>118</v>
      </c>
      <c r="E61" s="142"/>
      <c r="F61" s="142"/>
      <c r="G61" s="142"/>
      <c r="H61" s="142"/>
      <c r="I61" s="143"/>
      <c r="J61" s="144">
        <f>J154</f>
        <v>0</v>
      </c>
      <c r="K61" s="145"/>
    </row>
    <row r="62" spans="2:47" s="8" customFormat="1" ht="19.95" customHeight="1">
      <c r="B62" s="139"/>
      <c r="C62" s="140"/>
      <c r="D62" s="141" t="s">
        <v>120</v>
      </c>
      <c r="E62" s="142"/>
      <c r="F62" s="142"/>
      <c r="G62" s="142"/>
      <c r="H62" s="142"/>
      <c r="I62" s="143"/>
      <c r="J62" s="144">
        <f>J157</f>
        <v>0</v>
      </c>
      <c r="K62" s="145"/>
    </row>
    <row r="63" spans="2:47" s="8" customFormat="1" ht="19.95" customHeight="1">
      <c r="B63" s="139"/>
      <c r="C63" s="140"/>
      <c r="D63" s="141" t="s">
        <v>121</v>
      </c>
      <c r="E63" s="142"/>
      <c r="F63" s="142"/>
      <c r="G63" s="142"/>
      <c r="H63" s="142"/>
      <c r="I63" s="143"/>
      <c r="J63" s="144">
        <f>J162</f>
        <v>0</v>
      </c>
      <c r="K63" s="145"/>
    </row>
    <row r="64" spans="2:47" s="7" customFormat="1" ht="24.9" customHeight="1">
      <c r="B64" s="132"/>
      <c r="C64" s="133"/>
      <c r="D64" s="134" t="s">
        <v>122</v>
      </c>
      <c r="E64" s="135"/>
      <c r="F64" s="135"/>
      <c r="G64" s="135"/>
      <c r="H64" s="135"/>
      <c r="I64" s="136"/>
      <c r="J64" s="137">
        <f>J165</f>
        <v>0</v>
      </c>
      <c r="K64" s="138"/>
    </row>
    <row r="65" spans="2:12" s="8" customFormat="1" ht="19.95" customHeight="1">
      <c r="B65" s="139"/>
      <c r="C65" s="140"/>
      <c r="D65" s="141" t="s">
        <v>123</v>
      </c>
      <c r="E65" s="142"/>
      <c r="F65" s="142"/>
      <c r="G65" s="142"/>
      <c r="H65" s="142"/>
      <c r="I65" s="143"/>
      <c r="J65" s="144">
        <f>J166</f>
        <v>0</v>
      </c>
      <c r="K65" s="145"/>
    </row>
    <row r="66" spans="2:12" s="1" customFormat="1" ht="21.75" customHeight="1">
      <c r="B66" s="38"/>
      <c r="C66" s="39"/>
      <c r="D66" s="39"/>
      <c r="E66" s="39"/>
      <c r="F66" s="39"/>
      <c r="G66" s="39"/>
      <c r="H66" s="39"/>
      <c r="I66" s="103"/>
      <c r="J66" s="39"/>
      <c r="K66" s="42"/>
    </row>
    <row r="67" spans="2:12" s="1" customFormat="1" ht="6.9" customHeight="1">
      <c r="B67" s="53"/>
      <c r="C67" s="54"/>
      <c r="D67" s="54"/>
      <c r="E67" s="54"/>
      <c r="F67" s="54"/>
      <c r="G67" s="54"/>
      <c r="H67" s="54"/>
      <c r="I67" s="124"/>
      <c r="J67" s="54"/>
      <c r="K67" s="55"/>
    </row>
    <row r="71" spans="2:12" s="1" customFormat="1" ht="6.9" customHeight="1">
      <c r="B71" s="56"/>
      <c r="C71" s="57"/>
      <c r="D71" s="57"/>
      <c r="E71" s="57"/>
      <c r="F71" s="57"/>
      <c r="G71" s="57"/>
      <c r="H71" s="57"/>
      <c r="I71" s="125"/>
      <c r="J71" s="57"/>
      <c r="K71" s="57"/>
      <c r="L71" s="38"/>
    </row>
    <row r="72" spans="2:12" s="1" customFormat="1" ht="36.9" customHeight="1">
      <c r="B72" s="38"/>
      <c r="C72" s="58" t="s">
        <v>124</v>
      </c>
      <c r="I72" s="146"/>
      <c r="L72" s="38"/>
    </row>
    <row r="73" spans="2:12" s="1" customFormat="1" ht="6.9" customHeight="1">
      <c r="B73" s="38"/>
      <c r="I73" s="146"/>
      <c r="L73" s="38"/>
    </row>
    <row r="74" spans="2:12" s="1" customFormat="1" ht="14.4" customHeight="1">
      <c r="B74" s="38"/>
      <c r="C74" s="60" t="s">
        <v>19</v>
      </c>
      <c r="I74" s="146"/>
      <c r="L74" s="38"/>
    </row>
    <row r="75" spans="2:12" s="1" customFormat="1" ht="14.4" customHeight="1">
      <c r="B75" s="38"/>
      <c r="E75" s="327" t="str">
        <f>E7</f>
        <v>Polní cesta HPC49 Choťovice se záchytným příkopem a doprovodnou zelení</v>
      </c>
      <c r="F75" s="328"/>
      <c r="G75" s="328"/>
      <c r="H75" s="328"/>
      <c r="I75" s="146"/>
      <c r="L75" s="38"/>
    </row>
    <row r="76" spans="2:12" s="1" customFormat="1" ht="14.4" customHeight="1">
      <c r="B76" s="38"/>
      <c r="C76" s="60" t="s">
        <v>107</v>
      </c>
      <c r="I76" s="146"/>
      <c r="L76" s="38"/>
    </row>
    <row r="77" spans="2:12" s="1" customFormat="1" ht="16.2" customHeight="1">
      <c r="B77" s="38"/>
      <c r="E77" s="300" t="str">
        <f>E9</f>
        <v>SO-301 - Záchytný příkop</v>
      </c>
      <c r="F77" s="329"/>
      <c r="G77" s="329"/>
      <c r="H77" s="329"/>
      <c r="I77" s="146"/>
      <c r="L77" s="38"/>
    </row>
    <row r="78" spans="2:12" s="1" customFormat="1" ht="6.9" customHeight="1">
      <c r="B78" s="38"/>
      <c r="I78" s="146"/>
      <c r="L78" s="38"/>
    </row>
    <row r="79" spans="2:12" s="1" customFormat="1" ht="18" customHeight="1">
      <c r="B79" s="38"/>
      <c r="C79" s="60" t="s">
        <v>25</v>
      </c>
      <c r="F79" s="147" t="str">
        <f>F12</f>
        <v xml:space="preserve"> </v>
      </c>
      <c r="I79" s="148" t="s">
        <v>27</v>
      </c>
      <c r="J79" s="64" t="str">
        <f>IF(J12="","",J12)</f>
        <v>18. 11. 2015</v>
      </c>
      <c r="L79" s="38"/>
    </row>
    <row r="80" spans="2:12" s="1" customFormat="1" ht="6.9" customHeight="1">
      <c r="B80" s="38"/>
      <c r="I80" s="146"/>
      <c r="L80" s="38"/>
    </row>
    <row r="81" spans="2:65" s="1" customFormat="1" ht="13.2">
      <c r="B81" s="38"/>
      <c r="C81" s="60" t="s">
        <v>31</v>
      </c>
      <c r="F81" s="147" t="str">
        <f>E15</f>
        <v>ČR-SPÚ, Pobočka Nymburk</v>
      </c>
      <c r="I81" s="148" t="s">
        <v>37</v>
      </c>
      <c r="J81" s="147" t="str">
        <f>E21</f>
        <v>Agroprojekce Litomyšl, s.r.o.</v>
      </c>
      <c r="L81" s="38"/>
    </row>
    <row r="82" spans="2:65" s="1" customFormat="1" ht="14.4" customHeight="1">
      <c r="B82" s="38"/>
      <c r="C82" s="60" t="s">
        <v>35</v>
      </c>
      <c r="F82" s="147" t="str">
        <f>IF(E18="","",E18)</f>
        <v/>
      </c>
      <c r="I82" s="146"/>
      <c r="L82" s="38"/>
    </row>
    <row r="83" spans="2:65" s="1" customFormat="1" ht="10.35" customHeight="1">
      <c r="B83" s="38"/>
      <c r="I83" s="146"/>
      <c r="L83" s="38"/>
    </row>
    <row r="84" spans="2:65" s="9" customFormat="1" ht="29.25" customHeight="1">
      <c r="B84" s="149"/>
      <c r="C84" s="150" t="s">
        <v>125</v>
      </c>
      <c r="D84" s="151" t="s">
        <v>61</v>
      </c>
      <c r="E84" s="151" t="s">
        <v>57</v>
      </c>
      <c r="F84" s="151" t="s">
        <v>126</v>
      </c>
      <c r="G84" s="151" t="s">
        <v>127</v>
      </c>
      <c r="H84" s="151" t="s">
        <v>128</v>
      </c>
      <c r="I84" s="152" t="s">
        <v>129</v>
      </c>
      <c r="J84" s="151" t="s">
        <v>111</v>
      </c>
      <c r="K84" s="153" t="s">
        <v>130</v>
      </c>
      <c r="L84" s="149"/>
      <c r="M84" s="70" t="s">
        <v>131</v>
      </c>
      <c r="N84" s="71" t="s">
        <v>46</v>
      </c>
      <c r="O84" s="71" t="s">
        <v>132</v>
      </c>
      <c r="P84" s="71" t="s">
        <v>133</v>
      </c>
      <c r="Q84" s="71" t="s">
        <v>134</v>
      </c>
      <c r="R84" s="71" t="s">
        <v>135</v>
      </c>
      <c r="S84" s="71" t="s">
        <v>136</v>
      </c>
      <c r="T84" s="72" t="s">
        <v>137</v>
      </c>
    </row>
    <row r="85" spans="2:65" s="1" customFormat="1" ht="29.25" customHeight="1">
      <c r="B85" s="38"/>
      <c r="C85" s="74" t="s">
        <v>112</v>
      </c>
      <c r="I85" s="146"/>
      <c r="J85" s="154">
        <f>BK85</f>
        <v>0</v>
      </c>
      <c r="L85" s="38"/>
      <c r="M85" s="73"/>
      <c r="N85" s="65"/>
      <c r="O85" s="65"/>
      <c r="P85" s="155">
        <f>P86+P165</f>
        <v>0</v>
      </c>
      <c r="Q85" s="65"/>
      <c r="R85" s="155">
        <f>R86+R165</f>
        <v>106.21233667999999</v>
      </c>
      <c r="S85" s="65"/>
      <c r="T85" s="156">
        <f>T86+T165</f>
        <v>0</v>
      </c>
      <c r="AT85" s="21" t="s">
        <v>75</v>
      </c>
      <c r="AU85" s="21" t="s">
        <v>113</v>
      </c>
      <c r="BK85" s="157">
        <f>BK86+BK165</f>
        <v>0</v>
      </c>
    </row>
    <row r="86" spans="2:65" s="10" customFormat="1" ht="37.35" customHeight="1">
      <c r="B86" s="158"/>
      <c r="D86" s="159" t="s">
        <v>75</v>
      </c>
      <c r="E86" s="160" t="s">
        <v>138</v>
      </c>
      <c r="F86" s="160" t="s">
        <v>139</v>
      </c>
      <c r="I86" s="161"/>
      <c r="J86" s="162">
        <f>BK86</f>
        <v>0</v>
      </c>
      <c r="L86" s="158"/>
      <c r="M86" s="163"/>
      <c r="N86" s="164"/>
      <c r="O86" s="164"/>
      <c r="P86" s="165">
        <f>P87+P136+P142+P154+P157+P162</f>
        <v>0</v>
      </c>
      <c r="Q86" s="164"/>
      <c r="R86" s="165">
        <f>R87+R136+R142+R154+R157+R162</f>
        <v>105.99685568</v>
      </c>
      <c r="S86" s="164"/>
      <c r="T86" s="166">
        <f>T87+T136+T142+T154+T157+T162</f>
        <v>0</v>
      </c>
      <c r="AR86" s="159" t="s">
        <v>24</v>
      </c>
      <c r="AT86" s="167" t="s">
        <v>75</v>
      </c>
      <c r="AU86" s="167" t="s">
        <v>76</v>
      </c>
      <c r="AY86" s="159" t="s">
        <v>140</v>
      </c>
      <c r="BK86" s="168">
        <f>BK87+BK136+BK142+BK154+BK157+BK162</f>
        <v>0</v>
      </c>
    </row>
    <row r="87" spans="2:65" s="10" customFormat="1" ht="19.95" customHeight="1">
      <c r="B87" s="158"/>
      <c r="D87" s="159" t="s">
        <v>75</v>
      </c>
      <c r="E87" s="169" t="s">
        <v>24</v>
      </c>
      <c r="F87" s="169" t="s">
        <v>141</v>
      </c>
      <c r="I87" s="161"/>
      <c r="J87" s="170">
        <f>BK87</f>
        <v>0</v>
      </c>
      <c r="L87" s="158"/>
      <c r="M87" s="163"/>
      <c r="N87" s="164"/>
      <c r="O87" s="164"/>
      <c r="P87" s="165">
        <f>SUM(P88:P135)</f>
        <v>0</v>
      </c>
      <c r="Q87" s="164"/>
      <c r="R87" s="165">
        <f>SUM(R88:R135)</f>
        <v>2.2395999999999999E-2</v>
      </c>
      <c r="S87" s="164"/>
      <c r="T87" s="166">
        <f>SUM(T88:T135)</f>
        <v>0</v>
      </c>
      <c r="AR87" s="159" t="s">
        <v>24</v>
      </c>
      <c r="AT87" s="167" t="s">
        <v>75</v>
      </c>
      <c r="AU87" s="167" t="s">
        <v>24</v>
      </c>
      <c r="AY87" s="159" t="s">
        <v>140</v>
      </c>
      <c r="BK87" s="168">
        <f>SUM(BK88:BK135)</f>
        <v>0</v>
      </c>
    </row>
    <row r="88" spans="2:65" s="1" customFormat="1" ht="14.4" customHeight="1">
      <c r="B88" s="171"/>
      <c r="C88" s="172" t="s">
        <v>24</v>
      </c>
      <c r="D88" s="172" t="s">
        <v>142</v>
      </c>
      <c r="E88" s="173" t="s">
        <v>151</v>
      </c>
      <c r="F88" s="174" t="s">
        <v>152</v>
      </c>
      <c r="G88" s="175" t="s">
        <v>153</v>
      </c>
      <c r="H88" s="176">
        <v>216.42</v>
      </c>
      <c r="I88" s="177"/>
      <c r="J88" s="178">
        <f>ROUND(I88*H88,2)</f>
        <v>0</v>
      </c>
      <c r="K88" s="174" t="s">
        <v>146</v>
      </c>
      <c r="L88" s="38"/>
      <c r="M88" s="179" t="s">
        <v>5</v>
      </c>
      <c r="N88" s="180" t="s">
        <v>47</v>
      </c>
      <c r="O88" s="39"/>
      <c r="P88" s="181">
        <f>O88*H88</f>
        <v>0</v>
      </c>
      <c r="Q88" s="181">
        <v>0</v>
      </c>
      <c r="R88" s="181">
        <f>Q88*H88</f>
        <v>0</v>
      </c>
      <c r="S88" s="181">
        <v>0</v>
      </c>
      <c r="T88" s="182">
        <f>S88*H88</f>
        <v>0</v>
      </c>
      <c r="AR88" s="21" t="s">
        <v>147</v>
      </c>
      <c r="AT88" s="21" t="s">
        <v>142</v>
      </c>
      <c r="AU88" s="21" t="s">
        <v>86</v>
      </c>
      <c r="AY88" s="21" t="s">
        <v>140</v>
      </c>
      <c r="BE88" s="183">
        <f>IF(N88="základní",J88,0)</f>
        <v>0</v>
      </c>
      <c r="BF88" s="183">
        <f>IF(N88="snížená",J88,0)</f>
        <v>0</v>
      </c>
      <c r="BG88" s="183">
        <f>IF(N88="zákl. přenesená",J88,0)</f>
        <v>0</v>
      </c>
      <c r="BH88" s="183">
        <f>IF(N88="sníž. přenesená",J88,0)</f>
        <v>0</v>
      </c>
      <c r="BI88" s="183">
        <f>IF(N88="nulová",J88,0)</f>
        <v>0</v>
      </c>
      <c r="BJ88" s="21" t="s">
        <v>24</v>
      </c>
      <c r="BK88" s="183">
        <f>ROUND(I88*H88,2)</f>
        <v>0</v>
      </c>
      <c r="BL88" s="21" t="s">
        <v>147</v>
      </c>
      <c r="BM88" s="21" t="s">
        <v>522</v>
      </c>
    </row>
    <row r="89" spans="2:65" s="11" customFormat="1">
      <c r="B89" s="184"/>
      <c r="D89" s="185" t="s">
        <v>149</v>
      </c>
      <c r="E89" s="186" t="s">
        <v>5</v>
      </c>
      <c r="F89" s="187" t="s">
        <v>523</v>
      </c>
      <c r="H89" s="188">
        <v>175.71</v>
      </c>
      <c r="I89" s="189"/>
      <c r="L89" s="184"/>
      <c r="M89" s="190"/>
      <c r="N89" s="191"/>
      <c r="O89" s="191"/>
      <c r="P89" s="191"/>
      <c r="Q89" s="191"/>
      <c r="R89" s="191"/>
      <c r="S89" s="191"/>
      <c r="T89" s="192"/>
      <c r="AT89" s="186" t="s">
        <v>149</v>
      </c>
      <c r="AU89" s="186" t="s">
        <v>86</v>
      </c>
      <c r="AV89" s="11" t="s">
        <v>86</v>
      </c>
      <c r="AW89" s="11" t="s">
        <v>39</v>
      </c>
      <c r="AX89" s="11" t="s">
        <v>76</v>
      </c>
      <c r="AY89" s="186" t="s">
        <v>140</v>
      </c>
    </row>
    <row r="90" spans="2:65" s="11" customFormat="1">
      <c r="B90" s="184"/>
      <c r="D90" s="185" t="s">
        <v>149</v>
      </c>
      <c r="E90" s="186" t="s">
        <v>5</v>
      </c>
      <c r="F90" s="187" t="s">
        <v>524</v>
      </c>
      <c r="H90" s="188">
        <v>40.71</v>
      </c>
      <c r="I90" s="189"/>
      <c r="L90" s="184"/>
      <c r="M90" s="190"/>
      <c r="N90" s="191"/>
      <c r="O90" s="191"/>
      <c r="P90" s="191"/>
      <c r="Q90" s="191"/>
      <c r="R90" s="191"/>
      <c r="S90" s="191"/>
      <c r="T90" s="192"/>
      <c r="AT90" s="186" t="s">
        <v>149</v>
      </c>
      <c r="AU90" s="186" t="s">
        <v>86</v>
      </c>
      <c r="AV90" s="11" t="s">
        <v>86</v>
      </c>
      <c r="AW90" s="11" t="s">
        <v>39</v>
      </c>
      <c r="AX90" s="11" t="s">
        <v>76</v>
      </c>
      <c r="AY90" s="186" t="s">
        <v>140</v>
      </c>
    </row>
    <row r="91" spans="2:65" s="1" customFormat="1" ht="22.8" customHeight="1">
      <c r="B91" s="171"/>
      <c r="C91" s="172" t="s">
        <v>86</v>
      </c>
      <c r="D91" s="172" t="s">
        <v>142</v>
      </c>
      <c r="E91" s="173" t="s">
        <v>525</v>
      </c>
      <c r="F91" s="174" t="s">
        <v>526</v>
      </c>
      <c r="G91" s="175" t="s">
        <v>153</v>
      </c>
      <c r="H91" s="176">
        <v>305.8</v>
      </c>
      <c r="I91" s="177"/>
      <c r="J91" s="178">
        <f>ROUND(I91*H91,2)</f>
        <v>0</v>
      </c>
      <c r="K91" s="174" t="s">
        <v>146</v>
      </c>
      <c r="L91" s="38"/>
      <c r="M91" s="179" t="s">
        <v>5</v>
      </c>
      <c r="N91" s="180" t="s">
        <v>47</v>
      </c>
      <c r="O91" s="39"/>
      <c r="P91" s="181">
        <f>O91*H91</f>
        <v>0</v>
      </c>
      <c r="Q91" s="181">
        <v>0</v>
      </c>
      <c r="R91" s="181">
        <f>Q91*H91</f>
        <v>0</v>
      </c>
      <c r="S91" s="181">
        <v>0</v>
      </c>
      <c r="T91" s="182">
        <f>S91*H91</f>
        <v>0</v>
      </c>
      <c r="AR91" s="21" t="s">
        <v>147</v>
      </c>
      <c r="AT91" s="21" t="s">
        <v>142</v>
      </c>
      <c r="AU91" s="21" t="s">
        <v>86</v>
      </c>
      <c r="AY91" s="21" t="s">
        <v>140</v>
      </c>
      <c r="BE91" s="183">
        <f>IF(N91="základní",J91,0)</f>
        <v>0</v>
      </c>
      <c r="BF91" s="183">
        <f>IF(N91="snížená",J91,0)</f>
        <v>0</v>
      </c>
      <c r="BG91" s="183">
        <f>IF(N91="zákl. přenesená",J91,0)</f>
        <v>0</v>
      </c>
      <c r="BH91" s="183">
        <f>IF(N91="sníž. přenesená",J91,0)</f>
        <v>0</v>
      </c>
      <c r="BI91" s="183">
        <f>IF(N91="nulová",J91,0)</f>
        <v>0</v>
      </c>
      <c r="BJ91" s="21" t="s">
        <v>24</v>
      </c>
      <c r="BK91" s="183">
        <f>ROUND(I91*H91,2)</f>
        <v>0</v>
      </c>
      <c r="BL91" s="21" t="s">
        <v>147</v>
      </c>
      <c r="BM91" s="21" t="s">
        <v>527</v>
      </c>
    </row>
    <row r="92" spans="2:65" s="11" customFormat="1">
      <c r="B92" s="184"/>
      <c r="D92" s="185" t="s">
        <v>149</v>
      </c>
      <c r="E92" s="186" t="s">
        <v>5</v>
      </c>
      <c r="F92" s="187" t="s">
        <v>528</v>
      </c>
      <c r="H92" s="188">
        <v>294.3</v>
      </c>
      <c r="I92" s="189"/>
      <c r="L92" s="184"/>
      <c r="M92" s="190"/>
      <c r="N92" s="191"/>
      <c r="O92" s="191"/>
      <c r="P92" s="191"/>
      <c r="Q92" s="191"/>
      <c r="R92" s="191"/>
      <c r="S92" s="191"/>
      <c r="T92" s="192"/>
      <c r="AT92" s="186" t="s">
        <v>149</v>
      </c>
      <c r="AU92" s="186" t="s">
        <v>86</v>
      </c>
      <c r="AV92" s="11" t="s">
        <v>86</v>
      </c>
      <c r="AW92" s="11" t="s">
        <v>39</v>
      </c>
      <c r="AX92" s="11" t="s">
        <v>76</v>
      </c>
      <c r="AY92" s="186" t="s">
        <v>140</v>
      </c>
    </row>
    <row r="93" spans="2:65" s="11" customFormat="1">
      <c r="B93" s="184"/>
      <c r="D93" s="185" t="s">
        <v>149</v>
      </c>
      <c r="E93" s="186" t="s">
        <v>5</v>
      </c>
      <c r="F93" s="187" t="s">
        <v>529</v>
      </c>
      <c r="H93" s="188">
        <v>11.5</v>
      </c>
      <c r="I93" s="189"/>
      <c r="L93" s="184"/>
      <c r="M93" s="190"/>
      <c r="N93" s="191"/>
      <c r="O93" s="191"/>
      <c r="P93" s="191"/>
      <c r="Q93" s="191"/>
      <c r="R93" s="191"/>
      <c r="S93" s="191"/>
      <c r="T93" s="192"/>
      <c r="AT93" s="186" t="s">
        <v>149</v>
      </c>
      <c r="AU93" s="186" t="s">
        <v>86</v>
      </c>
      <c r="AV93" s="11" t="s">
        <v>86</v>
      </c>
      <c r="AW93" s="11" t="s">
        <v>39</v>
      </c>
      <c r="AX93" s="11" t="s">
        <v>76</v>
      </c>
      <c r="AY93" s="186" t="s">
        <v>140</v>
      </c>
    </row>
    <row r="94" spans="2:65" s="1" customFormat="1" ht="14.4" customHeight="1">
      <c r="B94" s="171"/>
      <c r="C94" s="172" t="s">
        <v>158</v>
      </c>
      <c r="D94" s="172" t="s">
        <v>142</v>
      </c>
      <c r="E94" s="173" t="s">
        <v>169</v>
      </c>
      <c r="F94" s="174" t="s">
        <v>170</v>
      </c>
      <c r="G94" s="175" t="s">
        <v>153</v>
      </c>
      <c r="H94" s="176">
        <v>51.456000000000003</v>
      </c>
      <c r="I94" s="177"/>
      <c r="J94" s="178">
        <f>ROUND(I94*H94,2)</f>
        <v>0</v>
      </c>
      <c r="K94" s="174" t="s">
        <v>146</v>
      </c>
      <c r="L94" s="38"/>
      <c r="M94" s="179" t="s">
        <v>5</v>
      </c>
      <c r="N94" s="180" t="s">
        <v>47</v>
      </c>
      <c r="O94" s="39"/>
      <c r="P94" s="181">
        <f>O94*H94</f>
        <v>0</v>
      </c>
      <c r="Q94" s="181">
        <v>0</v>
      </c>
      <c r="R94" s="181">
        <f>Q94*H94</f>
        <v>0</v>
      </c>
      <c r="S94" s="181">
        <v>0</v>
      </c>
      <c r="T94" s="182">
        <f>S94*H94</f>
        <v>0</v>
      </c>
      <c r="AR94" s="21" t="s">
        <v>147</v>
      </c>
      <c r="AT94" s="21" t="s">
        <v>142</v>
      </c>
      <c r="AU94" s="21" t="s">
        <v>86</v>
      </c>
      <c r="AY94" s="21" t="s">
        <v>140</v>
      </c>
      <c r="BE94" s="183">
        <f>IF(N94="základní",J94,0)</f>
        <v>0</v>
      </c>
      <c r="BF94" s="183">
        <f>IF(N94="snížená",J94,0)</f>
        <v>0</v>
      </c>
      <c r="BG94" s="183">
        <f>IF(N94="zákl. přenesená",J94,0)</f>
        <v>0</v>
      </c>
      <c r="BH94" s="183">
        <f>IF(N94="sníž. přenesená",J94,0)</f>
        <v>0</v>
      </c>
      <c r="BI94" s="183">
        <f>IF(N94="nulová",J94,0)</f>
        <v>0</v>
      </c>
      <c r="BJ94" s="21" t="s">
        <v>24</v>
      </c>
      <c r="BK94" s="183">
        <f>ROUND(I94*H94,2)</f>
        <v>0</v>
      </c>
      <c r="BL94" s="21" t="s">
        <v>147</v>
      </c>
      <c r="BM94" s="21" t="s">
        <v>530</v>
      </c>
    </row>
    <row r="95" spans="2:65" s="11" customFormat="1">
      <c r="B95" s="184"/>
      <c r="D95" s="185" t="s">
        <v>149</v>
      </c>
      <c r="E95" s="186" t="s">
        <v>5</v>
      </c>
      <c r="F95" s="187" t="s">
        <v>531</v>
      </c>
      <c r="H95" s="188">
        <v>44</v>
      </c>
      <c r="I95" s="189"/>
      <c r="L95" s="184"/>
      <c r="M95" s="190"/>
      <c r="N95" s="191"/>
      <c r="O95" s="191"/>
      <c r="P95" s="191"/>
      <c r="Q95" s="191"/>
      <c r="R95" s="191"/>
      <c r="S95" s="191"/>
      <c r="T95" s="192"/>
      <c r="AT95" s="186" t="s">
        <v>149</v>
      </c>
      <c r="AU95" s="186" t="s">
        <v>86</v>
      </c>
      <c r="AV95" s="11" t="s">
        <v>86</v>
      </c>
      <c r="AW95" s="11" t="s">
        <v>39</v>
      </c>
      <c r="AX95" s="11" t="s">
        <v>76</v>
      </c>
      <c r="AY95" s="186" t="s">
        <v>140</v>
      </c>
    </row>
    <row r="96" spans="2:65" s="11" customFormat="1">
      <c r="B96" s="184"/>
      <c r="D96" s="185" t="s">
        <v>149</v>
      </c>
      <c r="E96" s="186" t="s">
        <v>5</v>
      </c>
      <c r="F96" s="187" t="s">
        <v>532</v>
      </c>
      <c r="H96" s="188">
        <v>7.4560000000000004</v>
      </c>
      <c r="I96" s="189"/>
      <c r="L96" s="184"/>
      <c r="M96" s="190"/>
      <c r="N96" s="191"/>
      <c r="O96" s="191"/>
      <c r="P96" s="191"/>
      <c r="Q96" s="191"/>
      <c r="R96" s="191"/>
      <c r="S96" s="191"/>
      <c r="T96" s="192"/>
      <c r="AT96" s="186" t="s">
        <v>149</v>
      </c>
      <c r="AU96" s="186" t="s">
        <v>86</v>
      </c>
      <c r="AV96" s="11" t="s">
        <v>86</v>
      </c>
      <c r="AW96" s="11" t="s">
        <v>39</v>
      </c>
      <c r="AX96" s="11" t="s">
        <v>76</v>
      </c>
      <c r="AY96" s="186" t="s">
        <v>140</v>
      </c>
    </row>
    <row r="97" spans="2:65" s="1" customFormat="1" ht="22.8" customHeight="1">
      <c r="B97" s="171"/>
      <c r="C97" s="172" t="s">
        <v>147</v>
      </c>
      <c r="D97" s="172" t="s">
        <v>142</v>
      </c>
      <c r="E97" s="173" t="s">
        <v>176</v>
      </c>
      <c r="F97" s="174" t="s">
        <v>177</v>
      </c>
      <c r="G97" s="175" t="s">
        <v>153</v>
      </c>
      <c r="H97" s="176">
        <v>1.5</v>
      </c>
      <c r="I97" s="177"/>
      <c r="J97" s="178">
        <f>ROUND(I97*H97,2)</f>
        <v>0</v>
      </c>
      <c r="K97" s="174" t="s">
        <v>146</v>
      </c>
      <c r="L97" s="38"/>
      <c r="M97" s="179" t="s">
        <v>5</v>
      </c>
      <c r="N97" s="180" t="s">
        <v>47</v>
      </c>
      <c r="O97" s="39"/>
      <c r="P97" s="181">
        <f>O97*H97</f>
        <v>0</v>
      </c>
      <c r="Q97" s="181">
        <v>0</v>
      </c>
      <c r="R97" s="181">
        <f>Q97*H97</f>
        <v>0</v>
      </c>
      <c r="S97" s="181">
        <v>0</v>
      </c>
      <c r="T97" s="182">
        <f>S97*H97</f>
        <v>0</v>
      </c>
      <c r="AR97" s="21" t="s">
        <v>147</v>
      </c>
      <c r="AT97" s="21" t="s">
        <v>142</v>
      </c>
      <c r="AU97" s="21" t="s">
        <v>86</v>
      </c>
      <c r="AY97" s="21" t="s">
        <v>140</v>
      </c>
      <c r="BE97" s="183">
        <f>IF(N97="základní",J97,0)</f>
        <v>0</v>
      </c>
      <c r="BF97" s="183">
        <f>IF(N97="snížená",J97,0)</f>
        <v>0</v>
      </c>
      <c r="BG97" s="183">
        <f>IF(N97="zákl. přenesená",J97,0)</f>
        <v>0</v>
      </c>
      <c r="BH97" s="183">
        <f>IF(N97="sníž. přenesená",J97,0)</f>
        <v>0</v>
      </c>
      <c r="BI97" s="183">
        <f>IF(N97="nulová",J97,0)</f>
        <v>0</v>
      </c>
      <c r="BJ97" s="21" t="s">
        <v>24</v>
      </c>
      <c r="BK97" s="183">
        <f>ROUND(I97*H97,2)</f>
        <v>0</v>
      </c>
      <c r="BL97" s="21" t="s">
        <v>147</v>
      </c>
      <c r="BM97" s="21" t="s">
        <v>533</v>
      </c>
    </row>
    <row r="98" spans="2:65" s="11" customFormat="1">
      <c r="B98" s="184"/>
      <c r="D98" s="185" t="s">
        <v>149</v>
      </c>
      <c r="E98" s="186" t="s">
        <v>5</v>
      </c>
      <c r="F98" s="187" t="s">
        <v>534</v>
      </c>
      <c r="H98" s="188">
        <v>1.5</v>
      </c>
      <c r="I98" s="189"/>
      <c r="L98" s="184"/>
      <c r="M98" s="190"/>
      <c r="N98" s="191"/>
      <c r="O98" s="191"/>
      <c r="P98" s="191"/>
      <c r="Q98" s="191"/>
      <c r="R98" s="191"/>
      <c r="S98" s="191"/>
      <c r="T98" s="192"/>
      <c r="AT98" s="186" t="s">
        <v>149</v>
      </c>
      <c r="AU98" s="186" t="s">
        <v>86</v>
      </c>
      <c r="AV98" s="11" t="s">
        <v>86</v>
      </c>
      <c r="AW98" s="11" t="s">
        <v>39</v>
      </c>
      <c r="AX98" s="11" t="s">
        <v>24</v>
      </c>
      <c r="AY98" s="186" t="s">
        <v>140</v>
      </c>
    </row>
    <row r="99" spans="2:65" s="1" customFormat="1" ht="22.8" customHeight="1">
      <c r="B99" s="171"/>
      <c r="C99" s="172" t="s">
        <v>168</v>
      </c>
      <c r="D99" s="172" t="s">
        <v>142</v>
      </c>
      <c r="E99" s="173" t="s">
        <v>182</v>
      </c>
      <c r="F99" s="174" t="s">
        <v>183</v>
      </c>
      <c r="G99" s="175" t="s">
        <v>153</v>
      </c>
      <c r="H99" s="176">
        <v>19.559999999999999</v>
      </c>
      <c r="I99" s="177"/>
      <c r="J99" s="178">
        <f>ROUND(I99*H99,2)</f>
        <v>0</v>
      </c>
      <c r="K99" s="174" t="s">
        <v>146</v>
      </c>
      <c r="L99" s="38"/>
      <c r="M99" s="179" t="s">
        <v>5</v>
      </c>
      <c r="N99" s="180" t="s">
        <v>47</v>
      </c>
      <c r="O99" s="39"/>
      <c r="P99" s="181">
        <f>O99*H99</f>
        <v>0</v>
      </c>
      <c r="Q99" s="181">
        <v>0</v>
      </c>
      <c r="R99" s="181">
        <f>Q99*H99</f>
        <v>0</v>
      </c>
      <c r="S99" s="181">
        <v>0</v>
      </c>
      <c r="T99" s="182">
        <f>S99*H99</f>
        <v>0</v>
      </c>
      <c r="AR99" s="21" t="s">
        <v>147</v>
      </c>
      <c r="AT99" s="21" t="s">
        <v>142</v>
      </c>
      <c r="AU99" s="21" t="s">
        <v>86</v>
      </c>
      <c r="AY99" s="21" t="s">
        <v>140</v>
      </c>
      <c r="BE99" s="183">
        <f>IF(N99="základní",J99,0)</f>
        <v>0</v>
      </c>
      <c r="BF99" s="183">
        <f>IF(N99="snížená",J99,0)</f>
        <v>0</v>
      </c>
      <c r="BG99" s="183">
        <f>IF(N99="zákl. přenesená",J99,0)</f>
        <v>0</v>
      </c>
      <c r="BH99" s="183">
        <f>IF(N99="sníž. přenesená",J99,0)</f>
        <v>0</v>
      </c>
      <c r="BI99" s="183">
        <f>IF(N99="nulová",J99,0)</f>
        <v>0</v>
      </c>
      <c r="BJ99" s="21" t="s">
        <v>24</v>
      </c>
      <c r="BK99" s="183">
        <f>ROUND(I99*H99,2)</f>
        <v>0</v>
      </c>
      <c r="BL99" s="21" t="s">
        <v>147</v>
      </c>
      <c r="BM99" s="21" t="s">
        <v>535</v>
      </c>
    </row>
    <row r="100" spans="2:65" s="11" customFormat="1">
      <c r="B100" s="184"/>
      <c r="D100" s="185" t="s">
        <v>149</v>
      </c>
      <c r="E100" s="186" t="s">
        <v>5</v>
      </c>
      <c r="F100" s="187" t="s">
        <v>536</v>
      </c>
      <c r="H100" s="188">
        <v>10.44</v>
      </c>
      <c r="I100" s="189"/>
      <c r="L100" s="184"/>
      <c r="M100" s="190"/>
      <c r="N100" s="191"/>
      <c r="O100" s="191"/>
      <c r="P100" s="191"/>
      <c r="Q100" s="191"/>
      <c r="R100" s="191"/>
      <c r="S100" s="191"/>
      <c r="T100" s="192"/>
      <c r="AT100" s="186" t="s">
        <v>149</v>
      </c>
      <c r="AU100" s="186" t="s">
        <v>86</v>
      </c>
      <c r="AV100" s="11" t="s">
        <v>86</v>
      </c>
      <c r="AW100" s="11" t="s">
        <v>39</v>
      </c>
      <c r="AX100" s="11" t="s">
        <v>76</v>
      </c>
      <c r="AY100" s="186" t="s">
        <v>140</v>
      </c>
    </row>
    <row r="101" spans="2:65" s="11" customFormat="1">
      <c r="B101" s="184"/>
      <c r="D101" s="185" t="s">
        <v>149</v>
      </c>
      <c r="E101" s="186" t="s">
        <v>5</v>
      </c>
      <c r="F101" s="187" t="s">
        <v>537</v>
      </c>
      <c r="H101" s="188">
        <v>9.1199999999999992</v>
      </c>
      <c r="I101" s="189"/>
      <c r="L101" s="184"/>
      <c r="M101" s="190"/>
      <c r="N101" s="191"/>
      <c r="O101" s="191"/>
      <c r="P101" s="191"/>
      <c r="Q101" s="191"/>
      <c r="R101" s="191"/>
      <c r="S101" s="191"/>
      <c r="T101" s="192"/>
      <c r="AT101" s="186" t="s">
        <v>149</v>
      </c>
      <c r="AU101" s="186" t="s">
        <v>86</v>
      </c>
      <c r="AV101" s="11" t="s">
        <v>86</v>
      </c>
      <c r="AW101" s="11" t="s">
        <v>39</v>
      </c>
      <c r="AX101" s="11" t="s">
        <v>76</v>
      </c>
      <c r="AY101" s="186" t="s">
        <v>140</v>
      </c>
    </row>
    <row r="102" spans="2:65" s="1" customFormat="1" ht="14.4" customHeight="1">
      <c r="B102" s="171"/>
      <c r="C102" s="172" t="s">
        <v>175</v>
      </c>
      <c r="D102" s="172" t="s">
        <v>142</v>
      </c>
      <c r="E102" s="173" t="s">
        <v>538</v>
      </c>
      <c r="F102" s="174" t="s">
        <v>539</v>
      </c>
      <c r="G102" s="175" t="s">
        <v>232</v>
      </c>
      <c r="H102" s="176">
        <v>9</v>
      </c>
      <c r="I102" s="177"/>
      <c r="J102" s="178">
        <f>ROUND(I102*H102,2)</f>
        <v>0</v>
      </c>
      <c r="K102" s="174" t="s">
        <v>146</v>
      </c>
      <c r="L102" s="38"/>
      <c r="M102" s="179" t="s">
        <v>5</v>
      </c>
      <c r="N102" s="180" t="s">
        <v>47</v>
      </c>
      <c r="O102" s="39"/>
      <c r="P102" s="181">
        <f>O102*H102</f>
        <v>0</v>
      </c>
      <c r="Q102" s="181">
        <v>8.4000000000000003E-4</v>
      </c>
      <c r="R102" s="181">
        <f>Q102*H102</f>
        <v>7.5600000000000007E-3</v>
      </c>
      <c r="S102" s="181">
        <v>0</v>
      </c>
      <c r="T102" s="182">
        <f>S102*H102</f>
        <v>0</v>
      </c>
      <c r="AR102" s="21" t="s">
        <v>147</v>
      </c>
      <c r="AT102" s="21" t="s">
        <v>142</v>
      </c>
      <c r="AU102" s="21" t="s">
        <v>86</v>
      </c>
      <c r="AY102" s="21" t="s">
        <v>140</v>
      </c>
      <c r="BE102" s="183">
        <f>IF(N102="základní",J102,0)</f>
        <v>0</v>
      </c>
      <c r="BF102" s="183">
        <f>IF(N102="snížená",J102,0)</f>
        <v>0</v>
      </c>
      <c r="BG102" s="183">
        <f>IF(N102="zákl. přenesená",J102,0)</f>
        <v>0</v>
      </c>
      <c r="BH102" s="183">
        <f>IF(N102="sníž. přenesená",J102,0)</f>
        <v>0</v>
      </c>
      <c r="BI102" s="183">
        <f>IF(N102="nulová",J102,0)</f>
        <v>0</v>
      </c>
      <c r="BJ102" s="21" t="s">
        <v>24</v>
      </c>
      <c r="BK102" s="183">
        <f>ROUND(I102*H102,2)</f>
        <v>0</v>
      </c>
      <c r="BL102" s="21" t="s">
        <v>147</v>
      </c>
      <c r="BM102" s="21" t="s">
        <v>540</v>
      </c>
    </row>
    <row r="103" spans="2:65" s="11" customFormat="1">
      <c r="B103" s="184"/>
      <c r="D103" s="185" t="s">
        <v>149</v>
      </c>
      <c r="E103" s="186" t="s">
        <v>5</v>
      </c>
      <c r="F103" s="187" t="s">
        <v>541</v>
      </c>
      <c r="H103" s="188">
        <v>9</v>
      </c>
      <c r="I103" s="189"/>
      <c r="L103" s="184"/>
      <c r="M103" s="190"/>
      <c r="N103" s="191"/>
      <c r="O103" s="191"/>
      <c r="P103" s="191"/>
      <c r="Q103" s="191"/>
      <c r="R103" s="191"/>
      <c r="S103" s="191"/>
      <c r="T103" s="192"/>
      <c r="AT103" s="186" t="s">
        <v>149</v>
      </c>
      <c r="AU103" s="186" t="s">
        <v>86</v>
      </c>
      <c r="AV103" s="11" t="s">
        <v>86</v>
      </c>
      <c r="AW103" s="11" t="s">
        <v>39</v>
      </c>
      <c r="AX103" s="11" t="s">
        <v>24</v>
      </c>
      <c r="AY103" s="186" t="s">
        <v>140</v>
      </c>
    </row>
    <row r="104" spans="2:65" s="1" customFormat="1" ht="14.4" customHeight="1">
      <c r="B104" s="171"/>
      <c r="C104" s="172" t="s">
        <v>181</v>
      </c>
      <c r="D104" s="172" t="s">
        <v>142</v>
      </c>
      <c r="E104" s="173" t="s">
        <v>542</v>
      </c>
      <c r="F104" s="174" t="s">
        <v>543</v>
      </c>
      <c r="G104" s="175" t="s">
        <v>232</v>
      </c>
      <c r="H104" s="176">
        <v>9</v>
      </c>
      <c r="I104" s="177"/>
      <c r="J104" s="178">
        <f>ROUND(I104*H104,2)</f>
        <v>0</v>
      </c>
      <c r="K104" s="174" t="s">
        <v>146</v>
      </c>
      <c r="L104" s="38"/>
      <c r="M104" s="179" t="s">
        <v>5</v>
      </c>
      <c r="N104" s="180" t="s">
        <v>47</v>
      </c>
      <c r="O104" s="39"/>
      <c r="P104" s="181">
        <f>O104*H104</f>
        <v>0</v>
      </c>
      <c r="Q104" s="181">
        <v>0</v>
      </c>
      <c r="R104" s="181">
        <f>Q104*H104</f>
        <v>0</v>
      </c>
      <c r="S104" s="181">
        <v>0</v>
      </c>
      <c r="T104" s="182">
        <f>S104*H104</f>
        <v>0</v>
      </c>
      <c r="AR104" s="21" t="s">
        <v>147</v>
      </c>
      <c r="AT104" s="21" t="s">
        <v>142</v>
      </c>
      <c r="AU104" s="21" t="s">
        <v>86</v>
      </c>
      <c r="AY104" s="21" t="s">
        <v>140</v>
      </c>
      <c r="BE104" s="183">
        <f>IF(N104="základní",J104,0)</f>
        <v>0</v>
      </c>
      <c r="BF104" s="183">
        <f>IF(N104="snížená",J104,0)</f>
        <v>0</v>
      </c>
      <c r="BG104" s="183">
        <f>IF(N104="zákl. přenesená",J104,0)</f>
        <v>0</v>
      </c>
      <c r="BH104" s="183">
        <f>IF(N104="sníž. přenesená",J104,0)</f>
        <v>0</v>
      </c>
      <c r="BI104" s="183">
        <f>IF(N104="nulová",J104,0)</f>
        <v>0</v>
      </c>
      <c r="BJ104" s="21" t="s">
        <v>24</v>
      </c>
      <c r="BK104" s="183">
        <f>ROUND(I104*H104,2)</f>
        <v>0</v>
      </c>
      <c r="BL104" s="21" t="s">
        <v>147</v>
      </c>
      <c r="BM104" s="21" t="s">
        <v>544</v>
      </c>
    </row>
    <row r="105" spans="2:65" s="1" customFormat="1" ht="22.8" customHeight="1">
      <c r="B105" s="171"/>
      <c r="C105" s="172" t="s">
        <v>190</v>
      </c>
      <c r="D105" s="172" t="s">
        <v>142</v>
      </c>
      <c r="E105" s="173" t="s">
        <v>196</v>
      </c>
      <c r="F105" s="174" t="s">
        <v>197</v>
      </c>
      <c r="G105" s="175" t="s">
        <v>153</v>
      </c>
      <c r="H105" s="176">
        <v>434.2</v>
      </c>
      <c r="I105" s="177"/>
      <c r="J105" s="178">
        <f>ROUND(I105*H105,2)</f>
        <v>0</v>
      </c>
      <c r="K105" s="174" t="s">
        <v>146</v>
      </c>
      <c r="L105" s="38"/>
      <c r="M105" s="179" t="s">
        <v>5</v>
      </c>
      <c r="N105" s="180" t="s">
        <v>47</v>
      </c>
      <c r="O105" s="39"/>
      <c r="P105" s="181">
        <f>O105*H105</f>
        <v>0</v>
      </c>
      <c r="Q105" s="181">
        <v>0</v>
      </c>
      <c r="R105" s="181">
        <f>Q105*H105</f>
        <v>0</v>
      </c>
      <c r="S105" s="181">
        <v>0</v>
      </c>
      <c r="T105" s="182">
        <f>S105*H105</f>
        <v>0</v>
      </c>
      <c r="AR105" s="21" t="s">
        <v>147</v>
      </c>
      <c r="AT105" s="21" t="s">
        <v>142</v>
      </c>
      <c r="AU105" s="21" t="s">
        <v>86</v>
      </c>
      <c r="AY105" s="21" t="s">
        <v>140</v>
      </c>
      <c r="BE105" s="183">
        <f>IF(N105="základní",J105,0)</f>
        <v>0</v>
      </c>
      <c r="BF105" s="183">
        <f>IF(N105="snížená",J105,0)</f>
        <v>0</v>
      </c>
      <c r="BG105" s="183">
        <f>IF(N105="zákl. přenesená",J105,0)</f>
        <v>0</v>
      </c>
      <c r="BH105" s="183">
        <f>IF(N105="sníž. přenesená",J105,0)</f>
        <v>0</v>
      </c>
      <c r="BI105" s="183">
        <f>IF(N105="nulová",J105,0)</f>
        <v>0</v>
      </c>
      <c r="BJ105" s="21" t="s">
        <v>24</v>
      </c>
      <c r="BK105" s="183">
        <f>ROUND(I105*H105,2)</f>
        <v>0</v>
      </c>
      <c r="BL105" s="21" t="s">
        <v>147</v>
      </c>
      <c r="BM105" s="21" t="s">
        <v>545</v>
      </c>
    </row>
    <row r="106" spans="2:65" s="11" customFormat="1">
      <c r="B106" s="184"/>
      <c r="D106" s="185" t="s">
        <v>149</v>
      </c>
      <c r="E106" s="186" t="s">
        <v>5</v>
      </c>
      <c r="F106" s="187" t="s">
        <v>546</v>
      </c>
      <c r="H106" s="188">
        <v>361.8</v>
      </c>
      <c r="I106" s="189"/>
      <c r="L106" s="184"/>
      <c r="M106" s="190"/>
      <c r="N106" s="191"/>
      <c r="O106" s="191"/>
      <c r="P106" s="191"/>
      <c r="Q106" s="191"/>
      <c r="R106" s="191"/>
      <c r="S106" s="191"/>
      <c r="T106" s="192"/>
      <c r="AT106" s="186" t="s">
        <v>149</v>
      </c>
      <c r="AU106" s="186" t="s">
        <v>86</v>
      </c>
      <c r="AV106" s="11" t="s">
        <v>86</v>
      </c>
      <c r="AW106" s="11" t="s">
        <v>39</v>
      </c>
      <c r="AX106" s="11" t="s">
        <v>76</v>
      </c>
      <c r="AY106" s="186" t="s">
        <v>140</v>
      </c>
    </row>
    <row r="107" spans="2:65" s="11" customFormat="1">
      <c r="B107" s="184"/>
      <c r="D107" s="185" t="s">
        <v>149</v>
      </c>
      <c r="E107" s="186" t="s">
        <v>5</v>
      </c>
      <c r="F107" s="187" t="s">
        <v>547</v>
      </c>
      <c r="H107" s="188">
        <v>72.400000000000006</v>
      </c>
      <c r="I107" s="189"/>
      <c r="L107" s="184"/>
      <c r="M107" s="190"/>
      <c r="N107" s="191"/>
      <c r="O107" s="191"/>
      <c r="P107" s="191"/>
      <c r="Q107" s="191"/>
      <c r="R107" s="191"/>
      <c r="S107" s="191"/>
      <c r="T107" s="192"/>
      <c r="AT107" s="186" t="s">
        <v>149</v>
      </c>
      <c r="AU107" s="186" t="s">
        <v>86</v>
      </c>
      <c r="AV107" s="11" t="s">
        <v>86</v>
      </c>
      <c r="AW107" s="11" t="s">
        <v>39</v>
      </c>
      <c r="AX107" s="11" t="s">
        <v>76</v>
      </c>
      <c r="AY107" s="186" t="s">
        <v>140</v>
      </c>
    </row>
    <row r="108" spans="2:65" s="1" customFormat="1" ht="14.4" customHeight="1">
      <c r="B108" s="171"/>
      <c r="C108" s="172" t="s">
        <v>195</v>
      </c>
      <c r="D108" s="172" t="s">
        <v>142</v>
      </c>
      <c r="E108" s="173" t="s">
        <v>200</v>
      </c>
      <c r="F108" s="174" t="s">
        <v>201</v>
      </c>
      <c r="G108" s="175" t="s">
        <v>153</v>
      </c>
      <c r="H108" s="176">
        <v>60.7</v>
      </c>
      <c r="I108" s="177"/>
      <c r="J108" s="178">
        <f>ROUND(I108*H108,2)</f>
        <v>0</v>
      </c>
      <c r="K108" s="174" t="s">
        <v>146</v>
      </c>
      <c r="L108" s="38"/>
      <c r="M108" s="179" t="s">
        <v>5</v>
      </c>
      <c r="N108" s="180" t="s">
        <v>47</v>
      </c>
      <c r="O108" s="39"/>
      <c r="P108" s="181">
        <f>O108*H108</f>
        <v>0</v>
      </c>
      <c r="Q108" s="181">
        <v>0</v>
      </c>
      <c r="R108" s="181">
        <f>Q108*H108</f>
        <v>0</v>
      </c>
      <c r="S108" s="181">
        <v>0</v>
      </c>
      <c r="T108" s="182">
        <f>S108*H108</f>
        <v>0</v>
      </c>
      <c r="AR108" s="21" t="s">
        <v>147</v>
      </c>
      <c r="AT108" s="21" t="s">
        <v>142</v>
      </c>
      <c r="AU108" s="21" t="s">
        <v>86</v>
      </c>
      <c r="AY108" s="21" t="s">
        <v>140</v>
      </c>
      <c r="BE108" s="183">
        <f>IF(N108="základní",J108,0)</f>
        <v>0</v>
      </c>
      <c r="BF108" s="183">
        <f>IF(N108="snížená",J108,0)</f>
        <v>0</v>
      </c>
      <c r="BG108" s="183">
        <f>IF(N108="zákl. přenesená",J108,0)</f>
        <v>0</v>
      </c>
      <c r="BH108" s="183">
        <f>IF(N108="sníž. přenesená",J108,0)</f>
        <v>0</v>
      </c>
      <c r="BI108" s="183">
        <f>IF(N108="nulová",J108,0)</f>
        <v>0</v>
      </c>
      <c r="BJ108" s="21" t="s">
        <v>24</v>
      </c>
      <c r="BK108" s="183">
        <f>ROUND(I108*H108,2)</f>
        <v>0</v>
      </c>
      <c r="BL108" s="21" t="s">
        <v>147</v>
      </c>
      <c r="BM108" s="21" t="s">
        <v>548</v>
      </c>
    </row>
    <row r="109" spans="2:65" s="11" customFormat="1">
      <c r="B109" s="184"/>
      <c r="D109" s="185" t="s">
        <v>149</v>
      </c>
      <c r="E109" s="186" t="s">
        <v>5</v>
      </c>
      <c r="F109" s="187" t="s">
        <v>549</v>
      </c>
      <c r="H109" s="188">
        <v>60.7</v>
      </c>
      <c r="I109" s="189"/>
      <c r="L109" s="184"/>
      <c r="M109" s="190"/>
      <c r="N109" s="191"/>
      <c r="O109" s="191"/>
      <c r="P109" s="191"/>
      <c r="Q109" s="191"/>
      <c r="R109" s="191"/>
      <c r="S109" s="191"/>
      <c r="T109" s="192"/>
      <c r="AT109" s="186" t="s">
        <v>149</v>
      </c>
      <c r="AU109" s="186" t="s">
        <v>86</v>
      </c>
      <c r="AV109" s="11" t="s">
        <v>86</v>
      </c>
      <c r="AW109" s="11" t="s">
        <v>39</v>
      </c>
      <c r="AX109" s="11" t="s">
        <v>24</v>
      </c>
      <c r="AY109" s="186" t="s">
        <v>140</v>
      </c>
    </row>
    <row r="110" spans="2:65" s="1" customFormat="1" ht="14.4" customHeight="1">
      <c r="B110" s="171"/>
      <c r="C110" s="172" t="s">
        <v>29</v>
      </c>
      <c r="D110" s="172" t="s">
        <v>142</v>
      </c>
      <c r="E110" s="173" t="s">
        <v>205</v>
      </c>
      <c r="F110" s="174" t="s">
        <v>206</v>
      </c>
      <c r="G110" s="175" t="s">
        <v>153</v>
      </c>
      <c r="H110" s="176">
        <v>72.36</v>
      </c>
      <c r="I110" s="177"/>
      <c r="J110" s="178">
        <f>ROUND(I110*H110,2)</f>
        <v>0</v>
      </c>
      <c r="K110" s="174" t="s">
        <v>146</v>
      </c>
      <c r="L110" s="38"/>
      <c r="M110" s="179" t="s">
        <v>5</v>
      </c>
      <c r="N110" s="180" t="s">
        <v>47</v>
      </c>
      <c r="O110" s="39"/>
      <c r="P110" s="181">
        <f>O110*H110</f>
        <v>0</v>
      </c>
      <c r="Q110" s="181">
        <v>0</v>
      </c>
      <c r="R110" s="181">
        <f>Q110*H110</f>
        <v>0</v>
      </c>
      <c r="S110" s="181">
        <v>0</v>
      </c>
      <c r="T110" s="182">
        <f>S110*H110</f>
        <v>0</v>
      </c>
      <c r="AR110" s="21" t="s">
        <v>147</v>
      </c>
      <c r="AT110" s="21" t="s">
        <v>142</v>
      </c>
      <c r="AU110" s="21" t="s">
        <v>86</v>
      </c>
      <c r="AY110" s="21" t="s">
        <v>140</v>
      </c>
      <c r="BE110" s="183">
        <f>IF(N110="základní",J110,0)</f>
        <v>0</v>
      </c>
      <c r="BF110" s="183">
        <f>IF(N110="snížená",J110,0)</f>
        <v>0</v>
      </c>
      <c r="BG110" s="183">
        <f>IF(N110="zákl. přenesená",J110,0)</f>
        <v>0</v>
      </c>
      <c r="BH110" s="183">
        <f>IF(N110="sníž. přenesená",J110,0)</f>
        <v>0</v>
      </c>
      <c r="BI110" s="183">
        <f>IF(N110="nulová",J110,0)</f>
        <v>0</v>
      </c>
      <c r="BJ110" s="21" t="s">
        <v>24</v>
      </c>
      <c r="BK110" s="183">
        <f>ROUND(I110*H110,2)</f>
        <v>0</v>
      </c>
      <c r="BL110" s="21" t="s">
        <v>147</v>
      </c>
      <c r="BM110" s="21" t="s">
        <v>550</v>
      </c>
    </row>
    <row r="111" spans="2:65" s="11" customFormat="1">
      <c r="B111" s="184"/>
      <c r="D111" s="185" t="s">
        <v>149</v>
      </c>
      <c r="E111" s="186" t="s">
        <v>5</v>
      </c>
      <c r="F111" s="187" t="s">
        <v>551</v>
      </c>
      <c r="H111" s="188">
        <v>72.36</v>
      </c>
      <c r="I111" s="189"/>
      <c r="L111" s="184"/>
      <c r="M111" s="190"/>
      <c r="N111" s="191"/>
      <c r="O111" s="191"/>
      <c r="P111" s="191"/>
      <c r="Q111" s="191"/>
      <c r="R111" s="191"/>
      <c r="S111" s="191"/>
      <c r="T111" s="192"/>
      <c r="AT111" s="186" t="s">
        <v>149</v>
      </c>
      <c r="AU111" s="186" t="s">
        <v>86</v>
      </c>
      <c r="AV111" s="11" t="s">
        <v>86</v>
      </c>
      <c r="AW111" s="11" t="s">
        <v>39</v>
      </c>
      <c r="AX111" s="11" t="s">
        <v>24</v>
      </c>
      <c r="AY111" s="186" t="s">
        <v>140</v>
      </c>
    </row>
    <row r="112" spans="2:65" s="1" customFormat="1" ht="22.8" customHeight="1">
      <c r="B112" s="171"/>
      <c r="C112" s="172" t="s">
        <v>204</v>
      </c>
      <c r="D112" s="172" t="s">
        <v>142</v>
      </c>
      <c r="E112" s="173" t="s">
        <v>211</v>
      </c>
      <c r="F112" s="174" t="s">
        <v>212</v>
      </c>
      <c r="G112" s="175" t="s">
        <v>153</v>
      </c>
      <c r="H112" s="176">
        <v>4.7</v>
      </c>
      <c r="I112" s="177"/>
      <c r="J112" s="178">
        <f>ROUND(I112*H112,2)</f>
        <v>0</v>
      </c>
      <c r="K112" s="174" t="s">
        <v>146</v>
      </c>
      <c r="L112" s="38"/>
      <c r="M112" s="179" t="s">
        <v>5</v>
      </c>
      <c r="N112" s="180" t="s">
        <v>47</v>
      </c>
      <c r="O112" s="39"/>
      <c r="P112" s="181">
        <f>O112*H112</f>
        <v>0</v>
      </c>
      <c r="Q112" s="181">
        <v>0</v>
      </c>
      <c r="R112" s="181">
        <f>Q112*H112</f>
        <v>0</v>
      </c>
      <c r="S112" s="181">
        <v>0</v>
      </c>
      <c r="T112" s="182">
        <f>S112*H112</f>
        <v>0</v>
      </c>
      <c r="AR112" s="21" t="s">
        <v>147</v>
      </c>
      <c r="AT112" s="21" t="s">
        <v>142</v>
      </c>
      <c r="AU112" s="21" t="s">
        <v>86</v>
      </c>
      <c r="AY112" s="21" t="s">
        <v>140</v>
      </c>
      <c r="BE112" s="183">
        <f>IF(N112="základní",J112,0)</f>
        <v>0</v>
      </c>
      <c r="BF112" s="183">
        <f>IF(N112="snížená",J112,0)</f>
        <v>0</v>
      </c>
      <c r="BG112" s="183">
        <f>IF(N112="zákl. přenesená",J112,0)</f>
        <v>0</v>
      </c>
      <c r="BH112" s="183">
        <f>IF(N112="sníž. přenesená",J112,0)</f>
        <v>0</v>
      </c>
      <c r="BI112" s="183">
        <f>IF(N112="nulová",J112,0)</f>
        <v>0</v>
      </c>
      <c r="BJ112" s="21" t="s">
        <v>24</v>
      </c>
      <c r="BK112" s="183">
        <f>ROUND(I112*H112,2)</f>
        <v>0</v>
      </c>
      <c r="BL112" s="21" t="s">
        <v>147</v>
      </c>
      <c r="BM112" s="21" t="s">
        <v>552</v>
      </c>
    </row>
    <row r="113" spans="2:65" s="11" customFormat="1">
      <c r="B113" s="184"/>
      <c r="D113" s="185" t="s">
        <v>149</v>
      </c>
      <c r="E113" s="186" t="s">
        <v>5</v>
      </c>
      <c r="F113" s="187" t="s">
        <v>553</v>
      </c>
      <c r="H113" s="188">
        <v>4.7</v>
      </c>
      <c r="I113" s="189"/>
      <c r="L113" s="184"/>
      <c r="M113" s="190"/>
      <c r="N113" s="191"/>
      <c r="O113" s="191"/>
      <c r="P113" s="191"/>
      <c r="Q113" s="191"/>
      <c r="R113" s="191"/>
      <c r="S113" s="191"/>
      <c r="T113" s="192"/>
      <c r="AT113" s="186" t="s">
        <v>149</v>
      </c>
      <c r="AU113" s="186" t="s">
        <v>86</v>
      </c>
      <c r="AV113" s="11" t="s">
        <v>86</v>
      </c>
      <c r="AW113" s="11" t="s">
        <v>39</v>
      </c>
      <c r="AX113" s="11" t="s">
        <v>24</v>
      </c>
      <c r="AY113" s="186" t="s">
        <v>140</v>
      </c>
    </row>
    <row r="114" spans="2:65" s="1" customFormat="1" ht="14.4" customHeight="1">
      <c r="B114" s="171"/>
      <c r="C114" s="172" t="s">
        <v>210</v>
      </c>
      <c r="D114" s="172" t="s">
        <v>142</v>
      </c>
      <c r="E114" s="173" t="s">
        <v>217</v>
      </c>
      <c r="F114" s="174" t="s">
        <v>218</v>
      </c>
      <c r="G114" s="175" t="s">
        <v>153</v>
      </c>
      <c r="H114" s="176">
        <v>434.2</v>
      </c>
      <c r="I114" s="177"/>
      <c r="J114" s="178">
        <f>ROUND(I114*H114,2)</f>
        <v>0</v>
      </c>
      <c r="K114" s="174" t="s">
        <v>146</v>
      </c>
      <c r="L114" s="38"/>
      <c r="M114" s="179" t="s">
        <v>5</v>
      </c>
      <c r="N114" s="180" t="s">
        <v>47</v>
      </c>
      <c r="O114" s="39"/>
      <c r="P114" s="181">
        <f>O114*H114</f>
        <v>0</v>
      </c>
      <c r="Q114" s="181">
        <v>0</v>
      </c>
      <c r="R114" s="181">
        <f>Q114*H114</f>
        <v>0</v>
      </c>
      <c r="S114" s="181">
        <v>0</v>
      </c>
      <c r="T114" s="182">
        <f>S114*H114</f>
        <v>0</v>
      </c>
      <c r="AR114" s="21" t="s">
        <v>147</v>
      </c>
      <c r="AT114" s="21" t="s">
        <v>142</v>
      </c>
      <c r="AU114" s="21" t="s">
        <v>86</v>
      </c>
      <c r="AY114" s="21" t="s">
        <v>140</v>
      </c>
      <c r="BE114" s="183">
        <f>IF(N114="základní",J114,0)</f>
        <v>0</v>
      </c>
      <c r="BF114" s="183">
        <f>IF(N114="snížená",J114,0)</f>
        <v>0</v>
      </c>
      <c r="BG114" s="183">
        <f>IF(N114="zákl. přenesená",J114,0)</f>
        <v>0</v>
      </c>
      <c r="BH114" s="183">
        <f>IF(N114="sníž. přenesená",J114,0)</f>
        <v>0</v>
      </c>
      <c r="BI114" s="183">
        <f>IF(N114="nulová",J114,0)</f>
        <v>0</v>
      </c>
      <c r="BJ114" s="21" t="s">
        <v>24</v>
      </c>
      <c r="BK114" s="183">
        <f>ROUND(I114*H114,2)</f>
        <v>0</v>
      </c>
      <c r="BL114" s="21" t="s">
        <v>147</v>
      </c>
      <c r="BM114" s="21" t="s">
        <v>554</v>
      </c>
    </row>
    <row r="115" spans="2:65" s="11" customFormat="1">
      <c r="B115" s="184"/>
      <c r="D115" s="185" t="s">
        <v>149</v>
      </c>
      <c r="E115" s="186" t="s">
        <v>5</v>
      </c>
      <c r="F115" s="187" t="s">
        <v>555</v>
      </c>
      <c r="H115" s="188">
        <v>361.8</v>
      </c>
      <c r="I115" s="189"/>
      <c r="L115" s="184"/>
      <c r="M115" s="190"/>
      <c r="N115" s="191"/>
      <c r="O115" s="191"/>
      <c r="P115" s="191"/>
      <c r="Q115" s="191"/>
      <c r="R115" s="191"/>
      <c r="S115" s="191"/>
      <c r="T115" s="192"/>
      <c r="AT115" s="186" t="s">
        <v>149</v>
      </c>
      <c r="AU115" s="186" t="s">
        <v>86</v>
      </c>
      <c r="AV115" s="11" t="s">
        <v>86</v>
      </c>
      <c r="AW115" s="11" t="s">
        <v>39</v>
      </c>
      <c r="AX115" s="11" t="s">
        <v>76</v>
      </c>
      <c r="AY115" s="186" t="s">
        <v>140</v>
      </c>
    </row>
    <row r="116" spans="2:65" s="11" customFormat="1">
      <c r="B116" s="184"/>
      <c r="D116" s="185" t="s">
        <v>149</v>
      </c>
      <c r="E116" s="186" t="s">
        <v>5</v>
      </c>
      <c r="F116" s="187" t="s">
        <v>556</v>
      </c>
      <c r="H116" s="188">
        <v>72.400000000000006</v>
      </c>
      <c r="I116" s="189"/>
      <c r="L116" s="184"/>
      <c r="M116" s="190"/>
      <c r="N116" s="191"/>
      <c r="O116" s="191"/>
      <c r="P116" s="191"/>
      <c r="Q116" s="191"/>
      <c r="R116" s="191"/>
      <c r="S116" s="191"/>
      <c r="T116" s="192"/>
      <c r="AT116" s="186" t="s">
        <v>149</v>
      </c>
      <c r="AU116" s="186" t="s">
        <v>86</v>
      </c>
      <c r="AV116" s="11" t="s">
        <v>86</v>
      </c>
      <c r="AW116" s="11" t="s">
        <v>39</v>
      </c>
      <c r="AX116" s="11" t="s">
        <v>76</v>
      </c>
      <c r="AY116" s="186" t="s">
        <v>140</v>
      </c>
    </row>
    <row r="117" spans="2:65" s="1" customFormat="1" ht="22.8" customHeight="1">
      <c r="B117" s="171"/>
      <c r="C117" s="172" t="s">
        <v>216</v>
      </c>
      <c r="D117" s="172" t="s">
        <v>142</v>
      </c>
      <c r="E117" s="173" t="s">
        <v>222</v>
      </c>
      <c r="F117" s="174" t="s">
        <v>223</v>
      </c>
      <c r="G117" s="175" t="s">
        <v>153</v>
      </c>
      <c r="H117" s="176">
        <v>11.861000000000001</v>
      </c>
      <c r="I117" s="177"/>
      <c r="J117" s="178">
        <f>ROUND(I117*H117,2)</f>
        <v>0</v>
      </c>
      <c r="K117" s="174" t="s">
        <v>146</v>
      </c>
      <c r="L117" s="38"/>
      <c r="M117" s="179" t="s">
        <v>5</v>
      </c>
      <c r="N117" s="180" t="s">
        <v>47</v>
      </c>
      <c r="O117" s="39"/>
      <c r="P117" s="181">
        <f>O117*H117</f>
        <v>0</v>
      </c>
      <c r="Q117" s="181">
        <v>0</v>
      </c>
      <c r="R117" s="181">
        <f>Q117*H117</f>
        <v>0</v>
      </c>
      <c r="S117" s="181">
        <v>0</v>
      </c>
      <c r="T117" s="182">
        <f>S117*H117</f>
        <v>0</v>
      </c>
      <c r="AR117" s="21" t="s">
        <v>147</v>
      </c>
      <c r="AT117" s="21" t="s">
        <v>142</v>
      </c>
      <c r="AU117" s="21" t="s">
        <v>86</v>
      </c>
      <c r="AY117" s="21" t="s">
        <v>140</v>
      </c>
      <c r="BE117" s="183">
        <f>IF(N117="základní",J117,0)</f>
        <v>0</v>
      </c>
      <c r="BF117" s="183">
        <f>IF(N117="snížená",J117,0)</f>
        <v>0</v>
      </c>
      <c r="BG117" s="183">
        <f>IF(N117="zákl. přenesená",J117,0)</f>
        <v>0</v>
      </c>
      <c r="BH117" s="183">
        <f>IF(N117="sníž. přenesená",J117,0)</f>
        <v>0</v>
      </c>
      <c r="BI117" s="183">
        <f>IF(N117="nulová",J117,0)</f>
        <v>0</v>
      </c>
      <c r="BJ117" s="21" t="s">
        <v>24</v>
      </c>
      <c r="BK117" s="183">
        <f>ROUND(I117*H117,2)</f>
        <v>0</v>
      </c>
      <c r="BL117" s="21" t="s">
        <v>147</v>
      </c>
      <c r="BM117" s="21" t="s">
        <v>557</v>
      </c>
    </row>
    <row r="118" spans="2:65" s="11" customFormat="1">
      <c r="B118" s="184"/>
      <c r="D118" s="185" t="s">
        <v>149</v>
      </c>
      <c r="E118" s="186" t="s">
        <v>5</v>
      </c>
      <c r="F118" s="187" t="s">
        <v>558</v>
      </c>
      <c r="H118" s="188">
        <v>5.61</v>
      </c>
      <c r="I118" s="189"/>
      <c r="L118" s="184"/>
      <c r="M118" s="190"/>
      <c r="N118" s="191"/>
      <c r="O118" s="191"/>
      <c r="P118" s="191"/>
      <c r="Q118" s="191"/>
      <c r="R118" s="191"/>
      <c r="S118" s="191"/>
      <c r="T118" s="192"/>
      <c r="AT118" s="186" t="s">
        <v>149</v>
      </c>
      <c r="AU118" s="186" t="s">
        <v>86</v>
      </c>
      <c r="AV118" s="11" t="s">
        <v>86</v>
      </c>
      <c r="AW118" s="11" t="s">
        <v>39</v>
      </c>
      <c r="AX118" s="11" t="s">
        <v>76</v>
      </c>
      <c r="AY118" s="186" t="s">
        <v>140</v>
      </c>
    </row>
    <row r="119" spans="2:65" s="11" customFormat="1">
      <c r="B119" s="184"/>
      <c r="D119" s="185" t="s">
        <v>149</v>
      </c>
      <c r="E119" s="186" t="s">
        <v>5</v>
      </c>
      <c r="F119" s="187" t="s">
        <v>559</v>
      </c>
      <c r="H119" s="188">
        <v>6.2510000000000003</v>
      </c>
      <c r="I119" s="189"/>
      <c r="L119" s="184"/>
      <c r="M119" s="190"/>
      <c r="N119" s="191"/>
      <c r="O119" s="191"/>
      <c r="P119" s="191"/>
      <c r="Q119" s="191"/>
      <c r="R119" s="191"/>
      <c r="S119" s="191"/>
      <c r="T119" s="192"/>
      <c r="AT119" s="186" t="s">
        <v>149</v>
      </c>
      <c r="AU119" s="186" t="s">
        <v>86</v>
      </c>
      <c r="AV119" s="11" t="s">
        <v>86</v>
      </c>
      <c r="AW119" s="11" t="s">
        <v>39</v>
      </c>
      <c r="AX119" s="11" t="s">
        <v>76</v>
      </c>
      <c r="AY119" s="186" t="s">
        <v>140</v>
      </c>
    </row>
    <row r="120" spans="2:65" s="1" customFormat="1" ht="22.8" customHeight="1">
      <c r="B120" s="171"/>
      <c r="C120" s="172" t="s">
        <v>221</v>
      </c>
      <c r="D120" s="172" t="s">
        <v>142</v>
      </c>
      <c r="E120" s="173" t="s">
        <v>240</v>
      </c>
      <c r="F120" s="174" t="s">
        <v>241</v>
      </c>
      <c r="G120" s="175" t="s">
        <v>232</v>
      </c>
      <c r="H120" s="176">
        <v>720.2</v>
      </c>
      <c r="I120" s="177"/>
      <c r="J120" s="178">
        <f>ROUND(I120*H120,2)</f>
        <v>0</v>
      </c>
      <c r="K120" s="174" t="s">
        <v>146</v>
      </c>
      <c r="L120" s="38"/>
      <c r="M120" s="179" t="s">
        <v>5</v>
      </c>
      <c r="N120" s="180" t="s">
        <v>47</v>
      </c>
      <c r="O120" s="39"/>
      <c r="P120" s="181">
        <f>O120*H120</f>
        <v>0</v>
      </c>
      <c r="Q120" s="181">
        <v>0</v>
      </c>
      <c r="R120" s="181">
        <f>Q120*H120</f>
        <v>0</v>
      </c>
      <c r="S120" s="181">
        <v>0</v>
      </c>
      <c r="T120" s="182">
        <f>S120*H120</f>
        <v>0</v>
      </c>
      <c r="AR120" s="21" t="s">
        <v>147</v>
      </c>
      <c r="AT120" s="21" t="s">
        <v>142</v>
      </c>
      <c r="AU120" s="21" t="s">
        <v>86</v>
      </c>
      <c r="AY120" s="21" t="s">
        <v>140</v>
      </c>
      <c r="BE120" s="183">
        <f>IF(N120="základní",J120,0)</f>
        <v>0</v>
      </c>
      <c r="BF120" s="183">
        <f>IF(N120="snížená",J120,0)</f>
        <v>0</v>
      </c>
      <c r="BG120" s="183">
        <f>IF(N120="zákl. přenesená",J120,0)</f>
        <v>0</v>
      </c>
      <c r="BH120" s="183">
        <f>IF(N120="sníž. přenesená",J120,0)</f>
        <v>0</v>
      </c>
      <c r="BI120" s="183">
        <f>IF(N120="nulová",J120,0)</f>
        <v>0</v>
      </c>
      <c r="BJ120" s="21" t="s">
        <v>24</v>
      </c>
      <c r="BK120" s="183">
        <f>ROUND(I120*H120,2)</f>
        <v>0</v>
      </c>
      <c r="BL120" s="21" t="s">
        <v>147</v>
      </c>
      <c r="BM120" s="21" t="s">
        <v>560</v>
      </c>
    </row>
    <row r="121" spans="2:65" s="11" customFormat="1">
      <c r="B121" s="184"/>
      <c r="D121" s="185" t="s">
        <v>149</v>
      </c>
      <c r="E121" s="186" t="s">
        <v>5</v>
      </c>
      <c r="F121" s="187" t="s">
        <v>561</v>
      </c>
      <c r="H121" s="188">
        <v>720.2</v>
      </c>
      <c r="I121" s="189"/>
      <c r="L121" s="184"/>
      <c r="M121" s="190"/>
      <c r="N121" s="191"/>
      <c r="O121" s="191"/>
      <c r="P121" s="191"/>
      <c r="Q121" s="191"/>
      <c r="R121" s="191"/>
      <c r="S121" s="191"/>
      <c r="T121" s="192"/>
      <c r="AT121" s="186" t="s">
        <v>149</v>
      </c>
      <c r="AU121" s="186" t="s">
        <v>86</v>
      </c>
      <c r="AV121" s="11" t="s">
        <v>86</v>
      </c>
      <c r="AW121" s="11" t="s">
        <v>39</v>
      </c>
      <c r="AX121" s="11" t="s">
        <v>24</v>
      </c>
      <c r="AY121" s="186" t="s">
        <v>140</v>
      </c>
    </row>
    <row r="122" spans="2:65" s="1" customFormat="1" ht="14.4" customHeight="1">
      <c r="B122" s="171"/>
      <c r="C122" s="193" t="s">
        <v>11</v>
      </c>
      <c r="D122" s="193" t="s">
        <v>245</v>
      </c>
      <c r="E122" s="194" t="s">
        <v>246</v>
      </c>
      <c r="F122" s="195" t="s">
        <v>247</v>
      </c>
      <c r="G122" s="196" t="s">
        <v>248</v>
      </c>
      <c r="H122" s="197">
        <v>14.836</v>
      </c>
      <c r="I122" s="198"/>
      <c r="J122" s="199">
        <f>ROUND(I122*H122,2)</f>
        <v>0</v>
      </c>
      <c r="K122" s="195" t="s">
        <v>5</v>
      </c>
      <c r="L122" s="200"/>
      <c r="M122" s="201" t="s">
        <v>5</v>
      </c>
      <c r="N122" s="202" t="s">
        <v>47</v>
      </c>
      <c r="O122" s="39"/>
      <c r="P122" s="181">
        <f>O122*H122</f>
        <v>0</v>
      </c>
      <c r="Q122" s="181">
        <v>1E-3</v>
      </c>
      <c r="R122" s="181">
        <f>Q122*H122</f>
        <v>1.4836E-2</v>
      </c>
      <c r="S122" s="181">
        <v>0</v>
      </c>
      <c r="T122" s="182">
        <f>S122*H122</f>
        <v>0</v>
      </c>
      <c r="AR122" s="21" t="s">
        <v>190</v>
      </c>
      <c r="AT122" s="21" t="s">
        <v>245</v>
      </c>
      <c r="AU122" s="21" t="s">
        <v>86</v>
      </c>
      <c r="AY122" s="21" t="s">
        <v>140</v>
      </c>
      <c r="BE122" s="183">
        <f>IF(N122="základní",J122,0)</f>
        <v>0</v>
      </c>
      <c r="BF122" s="183">
        <f>IF(N122="snížená",J122,0)</f>
        <v>0</v>
      </c>
      <c r="BG122" s="183">
        <f>IF(N122="zákl. přenesená",J122,0)</f>
        <v>0</v>
      </c>
      <c r="BH122" s="183">
        <f>IF(N122="sníž. přenesená",J122,0)</f>
        <v>0</v>
      </c>
      <c r="BI122" s="183">
        <f>IF(N122="nulová",J122,0)</f>
        <v>0</v>
      </c>
      <c r="BJ122" s="21" t="s">
        <v>24</v>
      </c>
      <c r="BK122" s="183">
        <f>ROUND(I122*H122,2)</f>
        <v>0</v>
      </c>
      <c r="BL122" s="21" t="s">
        <v>147</v>
      </c>
      <c r="BM122" s="21" t="s">
        <v>562</v>
      </c>
    </row>
    <row r="123" spans="2:65" s="11" customFormat="1">
      <c r="B123" s="184"/>
      <c r="D123" s="185" t="s">
        <v>149</v>
      </c>
      <c r="E123" s="186" t="s">
        <v>5</v>
      </c>
      <c r="F123" s="187" t="s">
        <v>563</v>
      </c>
      <c r="H123" s="188">
        <v>14.836</v>
      </c>
      <c r="I123" s="189"/>
      <c r="L123" s="184"/>
      <c r="M123" s="190"/>
      <c r="N123" s="191"/>
      <c r="O123" s="191"/>
      <c r="P123" s="191"/>
      <c r="Q123" s="191"/>
      <c r="R123" s="191"/>
      <c r="S123" s="191"/>
      <c r="T123" s="192"/>
      <c r="AT123" s="186" t="s">
        <v>149</v>
      </c>
      <c r="AU123" s="186" t="s">
        <v>86</v>
      </c>
      <c r="AV123" s="11" t="s">
        <v>86</v>
      </c>
      <c r="AW123" s="11" t="s">
        <v>39</v>
      </c>
      <c r="AX123" s="11" t="s">
        <v>24</v>
      </c>
      <c r="AY123" s="186" t="s">
        <v>140</v>
      </c>
    </row>
    <row r="124" spans="2:65" s="1" customFormat="1" ht="14.4" customHeight="1">
      <c r="B124" s="171"/>
      <c r="C124" s="172" t="s">
        <v>235</v>
      </c>
      <c r="D124" s="172" t="s">
        <v>142</v>
      </c>
      <c r="E124" s="173" t="s">
        <v>252</v>
      </c>
      <c r="F124" s="174" t="s">
        <v>253</v>
      </c>
      <c r="G124" s="175" t="s">
        <v>232</v>
      </c>
      <c r="H124" s="176">
        <v>7.8</v>
      </c>
      <c r="I124" s="177"/>
      <c r="J124" s="178">
        <f>ROUND(I124*H124,2)</f>
        <v>0</v>
      </c>
      <c r="K124" s="174" t="s">
        <v>146</v>
      </c>
      <c r="L124" s="38"/>
      <c r="M124" s="179" t="s">
        <v>5</v>
      </c>
      <c r="N124" s="180" t="s">
        <v>47</v>
      </c>
      <c r="O124" s="39"/>
      <c r="P124" s="181">
        <f>O124*H124</f>
        <v>0</v>
      </c>
      <c r="Q124" s="181">
        <v>0</v>
      </c>
      <c r="R124" s="181">
        <f>Q124*H124</f>
        <v>0</v>
      </c>
      <c r="S124" s="181">
        <v>0</v>
      </c>
      <c r="T124" s="182">
        <f>S124*H124</f>
        <v>0</v>
      </c>
      <c r="AR124" s="21" t="s">
        <v>147</v>
      </c>
      <c r="AT124" s="21" t="s">
        <v>142</v>
      </c>
      <c r="AU124" s="21" t="s">
        <v>86</v>
      </c>
      <c r="AY124" s="21" t="s">
        <v>140</v>
      </c>
      <c r="BE124" s="183">
        <f>IF(N124="základní",J124,0)</f>
        <v>0</v>
      </c>
      <c r="BF124" s="183">
        <f>IF(N124="snížená",J124,0)</f>
        <v>0</v>
      </c>
      <c r="BG124" s="183">
        <f>IF(N124="zákl. přenesená",J124,0)</f>
        <v>0</v>
      </c>
      <c r="BH124" s="183">
        <f>IF(N124="sníž. přenesená",J124,0)</f>
        <v>0</v>
      </c>
      <c r="BI124" s="183">
        <f>IF(N124="nulová",J124,0)</f>
        <v>0</v>
      </c>
      <c r="BJ124" s="21" t="s">
        <v>24</v>
      </c>
      <c r="BK124" s="183">
        <f>ROUND(I124*H124,2)</f>
        <v>0</v>
      </c>
      <c r="BL124" s="21" t="s">
        <v>147</v>
      </c>
      <c r="BM124" s="21" t="s">
        <v>564</v>
      </c>
    </row>
    <row r="125" spans="2:65" s="11" customFormat="1">
      <c r="B125" s="184"/>
      <c r="D125" s="185" t="s">
        <v>149</v>
      </c>
      <c r="E125" s="186" t="s">
        <v>5</v>
      </c>
      <c r="F125" s="187" t="s">
        <v>565</v>
      </c>
      <c r="H125" s="188">
        <v>7.8</v>
      </c>
      <c r="I125" s="189"/>
      <c r="L125" s="184"/>
      <c r="M125" s="190"/>
      <c r="N125" s="191"/>
      <c r="O125" s="191"/>
      <c r="P125" s="191"/>
      <c r="Q125" s="191"/>
      <c r="R125" s="191"/>
      <c r="S125" s="191"/>
      <c r="T125" s="192"/>
      <c r="AT125" s="186" t="s">
        <v>149</v>
      </c>
      <c r="AU125" s="186" t="s">
        <v>86</v>
      </c>
      <c r="AV125" s="11" t="s">
        <v>86</v>
      </c>
      <c r="AW125" s="11" t="s">
        <v>39</v>
      </c>
      <c r="AX125" s="11" t="s">
        <v>24</v>
      </c>
      <c r="AY125" s="186" t="s">
        <v>140</v>
      </c>
    </row>
    <row r="126" spans="2:65" s="1" customFormat="1" ht="14.4" customHeight="1">
      <c r="B126" s="171"/>
      <c r="C126" s="172" t="s">
        <v>239</v>
      </c>
      <c r="D126" s="172" t="s">
        <v>142</v>
      </c>
      <c r="E126" s="173" t="s">
        <v>261</v>
      </c>
      <c r="F126" s="174" t="s">
        <v>262</v>
      </c>
      <c r="G126" s="175" t="s">
        <v>232</v>
      </c>
      <c r="H126" s="176">
        <v>769.5</v>
      </c>
      <c r="I126" s="177"/>
      <c r="J126" s="178">
        <f>ROUND(I126*H126,2)</f>
        <v>0</v>
      </c>
      <c r="K126" s="174" t="s">
        <v>146</v>
      </c>
      <c r="L126" s="38"/>
      <c r="M126" s="179" t="s">
        <v>5</v>
      </c>
      <c r="N126" s="180" t="s">
        <v>47</v>
      </c>
      <c r="O126" s="39"/>
      <c r="P126" s="181">
        <f>O126*H126</f>
        <v>0</v>
      </c>
      <c r="Q126" s="181">
        <v>0</v>
      </c>
      <c r="R126" s="181">
        <f>Q126*H126</f>
        <v>0</v>
      </c>
      <c r="S126" s="181">
        <v>0</v>
      </c>
      <c r="T126" s="182">
        <f>S126*H126</f>
        <v>0</v>
      </c>
      <c r="AR126" s="21" t="s">
        <v>147</v>
      </c>
      <c r="AT126" s="21" t="s">
        <v>142</v>
      </c>
      <c r="AU126" s="21" t="s">
        <v>86</v>
      </c>
      <c r="AY126" s="21" t="s">
        <v>140</v>
      </c>
      <c r="BE126" s="183">
        <f>IF(N126="základní",J126,0)</f>
        <v>0</v>
      </c>
      <c r="BF126" s="183">
        <f>IF(N126="snížená",J126,0)</f>
        <v>0</v>
      </c>
      <c r="BG126" s="183">
        <f>IF(N126="zákl. přenesená",J126,0)</f>
        <v>0</v>
      </c>
      <c r="BH126" s="183">
        <f>IF(N126="sníž. přenesená",J126,0)</f>
        <v>0</v>
      </c>
      <c r="BI126" s="183">
        <f>IF(N126="nulová",J126,0)</f>
        <v>0</v>
      </c>
      <c r="BJ126" s="21" t="s">
        <v>24</v>
      </c>
      <c r="BK126" s="183">
        <f>ROUND(I126*H126,2)</f>
        <v>0</v>
      </c>
      <c r="BL126" s="21" t="s">
        <v>147</v>
      </c>
      <c r="BM126" s="21" t="s">
        <v>566</v>
      </c>
    </row>
    <row r="127" spans="2:65" s="11" customFormat="1">
      <c r="B127" s="184"/>
      <c r="D127" s="185" t="s">
        <v>149</v>
      </c>
      <c r="E127" s="186" t="s">
        <v>5</v>
      </c>
      <c r="F127" s="187" t="s">
        <v>567</v>
      </c>
      <c r="H127" s="188">
        <v>698.9</v>
      </c>
      <c r="I127" s="189"/>
      <c r="L127" s="184"/>
      <c r="M127" s="190"/>
      <c r="N127" s="191"/>
      <c r="O127" s="191"/>
      <c r="P127" s="191"/>
      <c r="Q127" s="191"/>
      <c r="R127" s="191"/>
      <c r="S127" s="191"/>
      <c r="T127" s="192"/>
      <c r="AT127" s="186" t="s">
        <v>149</v>
      </c>
      <c r="AU127" s="186" t="s">
        <v>86</v>
      </c>
      <c r="AV127" s="11" t="s">
        <v>86</v>
      </c>
      <c r="AW127" s="11" t="s">
        <v>39</v>
      </c>
      <c r="AX127" s="11" t="s">
        <v>76</v>
      </c>
      <c r="AY127" s="186" t="s">
        <v>140</v>
      </c>
    </row>
    <row r="128" spans="2:65" s="11" customFormat="1">
      <c r="B128" s="184"/>
      <c r="D128" s="185" t="s">
        <v>149</v>
      </c>
      <c r="E128" s="186" t="s">
        <v>5</v>
      </c>
      <c r="F128" s="187" t="s">
        <v>568</v>
      </c>
      <c r="H128" s="188">
        <v>70.599999999999994</v>
      </c>
      <c r="I128" s="189"/>
      <c r="L128" s="184"/>
      <c r="M128" s="190"/>
      <c r="N128" s="191"/>
      <c r="O128" s="191"/>
      <c r="P128" s="191"/>
      <c r="Q128" s="191"/>
      <c r="R128" s="191"/>
      <c r="S128" s="191"/>
      <c r="T128" s="192"/>
      <c r="AT128" s="186" t="s">
        <v>149</v>
      </c>
      <c r="AU128" s="186" t="s">
        <v>86</v>
      </c>
      <c r="AV128" s="11" t="s">
        <v>86</v>
      </c>
      <c r="AW128" s="11" t="s">
        <v>39</v>
      </c>
      <c r="AX128" s="11" t="s">
        <v>76</v>
      </c>
      <c r="AY128" s="186" t="s">
        <v>140</v>
      </c>
    </row>
    <row r="129" spans="2:65" s="1" customFormat="1" ht="14.4" customHeight="1">
      <c r="B129" s="171"/>
      <c r="C129" s="172" t="s">
        <v>244</v>
      </c>
      <c r="D129" s="172" t="s">
        <v>142</v>
      </c>
      <c r="E129" s="173" t="s">
        <v>266</v>
      </c>
      <c r="F129" s="174" t="s">
        <v>267</v>
      </c>
      <c r="G129" s="175" t="s">
        <v>232</v>
      </c>
      <c r="H129" s="176">
        <v>65.900000000000006</v>
      </c>
      <c r="I129" s="177"/>
      <c r="J129" s="178">
        <f>ROUND(I129*H129,2)</f>
        <v>0</v>
      </c>
      <c r="K129" s="174" t="s">
        <v>146</v>
      </c>
      <c r="L129" s="38"/>
      <c r="M129" s="179" t="s">
        <v>5</v>
      </c>
      <c r="N129" s="180" t="s">
        <v>47</v>
      </c>
      <c r="O129" s="39"/>
      <c r="P129" s="181">
        <f>O129*H129</f>
        <v>0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AR129" s="21" t="s">
        <v>147</v>
      </c>
      <c r="AT129" s="21" t="s">
        <v>142</v>
      </c>
      <c r="AU129" s="21" t="s">
        <v>86</v>
      </c>
      <c r="AY129" s="21" t="s">
        <v>140</v>
      </c>
      <c r="BE129" s="183">
        <f>IF(N129="základní",J129,0)</f>
        <v>0</v>
      </c>
      <c r="BF129" s="183">
        <f>IF(N129="snížená",J129,0)</f>
        <v>0</v>
      </c>
      <c r="BG129" s="183">
        <f>IF(N129="zákl. přenesená",J129,0)</f>
        <v>0</v>
      </c>
      <c r="BH129" s="183">
        <f>IF(N129="sníž. přenesená",J129,0)</f>
        <v>0</v>
      </c>
      <c r="BI129" s="183">
        <f>IF(N129="nulová",J129,0)</f>
        <v>0</v>
      </c>
      <c r="BJ129" s="21" t="s">
        <v>24</v>
      </c>
      <c r="BK129" s="183">
        <f>ROUND(I129*H129,2)</f>
        <v>0</v>
      </c>
      <c r="BL129" s="21" t="s">
        <v>147</v>
      </c>
      <c r="BM129" s="21" t="s">
        <v>569</v>
      </c>
    </row>
    <row r="130" spans="2:65" s="11" customFormat="1">
      <c r="B130" s="184"/>
      <c r="D130" s="185" t="s">
        <v>149</v>
      </c>
      <c r="E130" s="186" t="s">
        <v>5</v>
      </c>
      <c r="F130" s="187" t="s">
        <v>570</v>
      </c>
      <c r="H130" s="188">
        <v>65.900000000000006</v>
      </c>
      <c r="I130" s="189"/>
      <c r="L130" s="184"/>
      <c r="M130" s="190"/>
      <c r="N130" s="191"/>
      <c r="O130" s="191"/>
      <c r="P130" s="191"/>
      <c r="Q130" s="191"/>
      <c r="R130" s="191"/>
      <c r="S130" s="191"/>
      <c r="T130" s="192"/>
      <c r="AT130" s="186" t="s">
        <v>149</v>
      </c>
      <c r="AU130" s="186" t="s">
        <v>86</v>
      </c>
      <c r="AV130" s="11" t="s">
        <v>86</v>
      </c>
      <c r="AW130" s="11" t="s">
        <v>39</v>
      </c>
      <c r="AX130" s="11" t="s">
        <v>24</v>
      </c>
      <c r="AY130" s="186" t="s">
        <v>140</v>
      </c>
    </row>
    <row r="131" spans="2:65" s="1" customFormat="1" ht="22.8" customHeight="1">
      <c r="B131" s="171"/>
      <c r="C131" s="172" t="s">
        <v>251</v>
      </c>
      <c r="D131" s="172" t="s">
        <v>142</v>
      </c>
      <c r="E131" s="173" t="s">
        <v>275</v>
      </c>
      <c r="F131" s="174" t="s">
        <v>276</v>
      </c>
      <c r="G131" s="175" t="s">
        <v>232</v>
      </c>
      <c r="H131" s="176">
        <v>17.2</v>
      </c>
      <c r="I131" s="177"/>
      <c r="J131" s="178">
        <f>ROUND(I131*H131,2)</f>
        <v>0</v>
      </c>
      <c r="K131" s="174" t="s">
        <v>146</v>
      </c>
      <c r="L131" s="38"/>
      <c r="M131" s="179" t="s">
        <v>5</v>
      </c>
      <c r="N131" s="180" t="s">
        <v>47</v>
      </c>
      <c r="O131" s="39"/>
      <c r="P131" s="181">
        <f>O131*H131</f>
        <v>0</v>
      </c>
      <c r="Q131" s="181">
        <v>0</v>
      </c>
      <c r="R131" s="181">
        <f>Q131*H131</f>
        <v>0</v>
      </c>
      <c r="S131" s="181">
        <v>0</v>
      </c>
      <c r="T131" s="182">
        <f>S131*H131</f>
        <v>0</v>
      </c>
      <c r="AR131" s="21" t="s">
        <v>147</v>
      </c>
      <c r="AT131" s="21" t="s">
        <v>142</v>
      </c>
      <c r="AU131" s="21" t="s">
        <v>86</v>
      </c>
      <c r="AY131" s="21" t="s">
        <v>140</v>
      </c>
      <c r="BE131" s="183">
        <f>IF(N131="základní",J131,0)</f>
        <v>0</v>
      </c>
      <c r="BF131" s="183">
        <f>IF(N131="snížená",J131,0)</f>
        <v>0</v>
      </c>
      <c r="BG131" s="183">
        <f>IF(N131="zákl. přenesená",J131,0)</f>
        <v>0</v>
      </c>
      <c r="BH131" s="183">
        <f>IF(N131="sníž. přenesená",J131,0)</f>
        <v>0</v>
      </c>
      <c r="BI131" s="183">
        <f>IF(N131="nulová",J131,0)</f>
        <v>0</v>
      </c>
      <c r="BJ131" s="21" t="s">
        <v>24</v>
      </c>
      <c r="BK131" s="183">
        <f>ROUND(I131*H131,2)</f>
        <v>0</v>
      </c>
      <c r="BL131" s="21" t="s">
        <v>147</v>
      </c>
      <c r="BM131" s="21" t="s">
        <v>571</v>
      </c>
    </row>
    <row r="132" spans="2:65" s="11" customFormat="1">
      <c r="B132" s="184"/>
      <c r="D132" s="185" t="s">
        <v>149</v>
      </c>
      <c r="E132" s="186" t="s">
        <v>5</v>
      </c>
      <c r="F132" s="187" t="s">
        <v>572</v>
      </c>
      <c r="H132" s="188">
        <v>17.2</v>
      </c>
      <c r="I132" s="189"/>
      <c r="L132" s="184"/>
      <c r="M132" s="190"/>
      <c r="N132" s="191"/>
      <c r="O132" s="191"/>
      <c r="P132" s="191"/>
      <c r="Q132" s="191"/>
      <c r="R132" s="191"/>
      <c r="S132" s="191"/>
      <c r="T132" s="192"/>
      <c r="AT132" s="186" t="s">
        <v>149</v>
      </c>
      <c r="AU132" s="186" t="s">
        <v>86</v>
      </c>
      <c r="AV132" s="11" t="s">
        <v>86</v>
      </c>
      <c r="AW132" s="11" t="s">
        <v>39</v>
      </c>
      <c r="AX132" s="11" t="s">
        <v>24</v>
      </c>
      <c r="AY132" s="186" t="s">
        <v>140</v>
      </c>
    </row>
    <row r="133" spans="2:65" s="1" customFormat="1" ht="22.8" customHeight="1">
      <c r="B133" s="171"/>
      <c r="C133" s="172" t="s">
        <v>255</v>
      </c>
      <c r="D133" s="172" t="s">
        <v>142</v>
      </c>
      <c r="E133" s="173" t="s">
        <v>573</v>
      </c>
      <c r="F133" s="174" t="s">
        <v>574</v>
      </c>
      <c r="G133" s="175" t="s">
        <v>232</v>
      </c>
      <c r="H133" s="176">
        <v>703</v>
      </c>
      <c r="I133" s="177"/>
      <c r="J133" s="178">
        <f>ROUND(I133*H133,2)</f>
        <v>0</v>
      </c>
      <c r="K133" s="174" t="s">
        <v>146</v>
      </c>
      <c r="L133" s="38"/>
      <c r="M133" s="179" t="s">
        <v>5</v>
      </c>
      <c r="N133" s="180" t="s">
        <v>47</v>
      </c>
      <c r="O133" s="39"/>
      <c r="P133" s="181">
        <f>O133*H133</f>
        <v>0</v>
      </c>
      <c r="Q133" s="181">
        <v>0</v>
      </c>
      <c r="R133" s="181">
        <f>Q133*H133</f>
        <v>0</v>
      </c>
      <c r="S133" s="181">
        <v>0</v>
      </c>
      <c r="T133" s="182">
        <f>S133*H133</f>
        <v>0</v>
      </c>
      <c r="AR133" s="21" t="s">
        <v>147</v>
      </c>
      <c r="AT133" s="21" t="s">
        <v>142</v>
      </c>
      <c r="AU133" s="21" t="s">
        <v>86</v>
      </c>
      <c r="AY133" s="21" t="s">
        <v>140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21" t="s">
        <v>24</v>
      </c>
      <c r="BK133" s="183">
        <f>ROUND(I133*H133,2)</f>
        <v>0</v>
      </c>
      <c r="BL133" s="21" t="s">
        <v>147</v>
      </c>
      <c r="BM133" s="21" t="s">
        <v>575</v>
      </c>
    </row>
    <row r="134" spans="2:65" s="11" customFormat="1">
      <c r="B134" s="184"/>
      <c r="D134" s="185" t="s">
        <v>149</v>
      </c>
      <c r="E134" s="186" t="s">
        <v>5</v>
      </c>
      <c r="F134" s="187" t="s">
        <v>576</v>
      </c>
      <c r="H134" s="188">
        <v>591</v>
      </c>
      <c r="I134" s="189"/>
      <c r="L134" s="184"/>
      <c r="M134" s="190"/>
      <c r="N134" s="191"/>
      <c r="O134" s="191"/>
      <c r="P134" s="191"/>
      <c r="Q134" s="191"/>
      <c r="R134" s="191"/>
      <c r="S134" s="191"/>
      <c r="T134" s="192"/>
      <c r="AT134" s="186" t="s">
        <v>149</v>
      </c>
      <c r="AU134" s="186" t="s">
        <v>86</v>
      </c>
      <c r="AV134" s="11" t="s">
        <v>86</v>
      </c>
      <c r="AW134" s="11" t="s">
        <v>39</v>
      </c>
      <c r="AX134" s="11" t="s">
        <v>76</v>
      </c>
      <c r="AY134" s="186" t="s">
        <v>140</v>
      </c>
    </row>
    <row r="135" spans="2:65" s="11" customFormat="1">
      <c r="B135" s="184"/>
      <c r="D135" s="185" t="s">
        <v>149</v>
      </c>
      <c r="E135" s="186" t="s">
        <v>5</v>
      </c>
      <c r="F135" s="187" t="s">
        <v>577</v>
      </c>
      <c r="H135" s="188">
        <v>112</v>
      </c>
      <c r="I135" s="189"/>
      <c r="L135" s="184"/>
      <c r="M135" s="190"/>
      <c r="N135" s="191"/>
      <c r="O135" s="191"/>
      <c r="P135" s="191"/>
      <c r="Q135" s="191"/>
      <c r="R135" s="191"/>
      <c r="S135" s="191"/>
      <c r="T135" s="192"/>
      <c r="AT135" s="186" t="s">
        <v>149</v>
      </c>
      <c r="AU135" s="186" t="s">
        <v>86</v>
      </c>
      <c r="AV135" s="11" t="s">
        <v>86</v>
      </c>
      <c r="AW135" s="11" t="s">
        <v>39</v>
      </c>
      <c r="AX135" s="11" t="s">
        <v>76</v>
      </c>
      <c r="AY135" s="186" t="s">
        <v>140</v>
      </c>
    </row>
    <row r="136" spans="2:65" s="10" customFormat="1" ht="29.85" customHeight="1">
      <c r="B136" s="158"/>
      <c r="D136" s="159" t="s">
        <v>75</v>
      </c>
      <c r="E136" s="169" t="s">
        <v>86</v>
      </c>
      <c r="F136" s="169" t="s">
        <v>280</v>
      </c>
      <c r="I136" s="161"/>
      <c r="J136" s="170">
        <f>BK136</f>
        <v>0</v>
      </c>
      <c r="L136" s="158"/>
      <c r="M136" s="163"/>
      <c r="N136" s="164"/>
      <c r="O136" s="164"/>
      <c r="P136" s="165">
        <f>SUM(P137:P141)</f>
        <v>0</v>
      </c>
      <c r="Q136" s="164"/>
      <c r="R136" s="165">
        <f>SUM(R137:R141)</f>
        <v>4.6679200000000004E-2</v>
      </c>
      <c r="S136" s="164"/>
      <c r="T136" s="166">
        <f>SUM(T137:T141)</f>
        <v>0</v>
      </c>
      <c r="AR136" s="159" t="s">
        <v>24</v>
      </c>
      <c r="AT136" s="167" t="s">
        <v>75</v>
      </c>
      <c r="AU136" s="167" t="s">
        <v>24</v>
      </c>
      <c r="AY136" s="159" t="s">
        <v>140</v>
      </c>
      <c r="BK136" s="168">
        <f>SUM(BK137:BK141)</f>
        <v>0</v>
      </c>
    </row>
    <row r="137" spans="2:65" s="1" customFormat="1" ht="22.8" customHeight="1">
      <c r="B137" s="171"/>
      <c r="C137" s="172" t="s">
        <v>10</v>
      </c>
      <c r="D137" s="172" t="s">
        <v>142</v>
      </c>
      <c r="E137" s="173" t="s">
        <v>291</v>
      </c>
      <c r="F137" s="174" t="s">
        <v>292</v>
      </c>
      <c r="G137" s="175" t="s">
        <v>153</v>
      </c>
      <c r="H137" s="176">
        <v>6.2880000000000003</v>
      </c>
      <c r="I137" s="177"/>
      <c r="J137" s="178">
        <f>ROUND(I137*H137,2)</f>
        <v>0</v>
      </c>
      <c r="K137" s="174" t="s">
        <v>146</v>
      </c>
      <c r="L137" s="38"/>
      <c r="M137" s="179" t="s">
        <v>5</v>
      </c>
      <c r="N137" s="180" t="s">
        <v>47</v>
      </c>
      <c r="O137" s="39"/>
      <c r="P137" s="181">
        <f>O137*H137</f>
        <v>0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AR137" s="21" t="s">
        <v>147</v>
      </c>
      <c r="AT137" s="21" t="s">
        <v>142</v>
      </c>
      <c r="AU137" s="21" t="s">
        <v>86</v>
      </c>
      <c r="AY137" s="21" t="s">
        <v>140</v>
      </c>
      <c r="BE137" s="183">
        <f>IF(N137="základní",J137,0)</f>
        <v>0</v>
      </c>
      <c r="BF137" s="183">
        <f>IF(N137="snížená",J137,0)</f>
        <v>0</v>
      </c>
      <c r="BG137" s="183">
        <f>IF(N137="zákl. přenesená",J137,0)</f>
        <v>0</v>
      </c>
      <c r="BH137" s="183">
        <f>IF(N137="sníž. přenesená",J137,0)</f>
        <v>0</v>
      </c>
      <c r="BI137" s="183">
        <f>IF(N137="nulová",J137,0)</f>
        <v>0</v>
      </c>
      <c r="BJ137" s="21" t="s">
        <v>24</v>
      </c>
      <c r="BK137" s="183">
        <f>ROUND(I137*H137,2)</f>
        <v>0</v>
      </c>
      <c r="BL137" s="21" t="s">
        <v>147</v>
      </c>
      <c r="BM137" s="21" t="s">
        <v>578</v>
      </c>
    </row>
    <row r="138" spans="2:65" s="11" customFormat="1">
      <c r="B138" s="184"/>
      <c r="D138" s="185" t="s">
        <v>149</v>
      </c>
      <c r="E138" s="186" t="s">
        <v>5</v>
      </c>
      <c r="F138" s="187" t="s">
        <v>579</v>
      </c>
      <c r="H138" s="188">
        <v>6.2880000000000003</v>
      </c>
      <c r="I138" s="189"/>
      <c r="L138" s="184"/>
      <c r="M138" s="190"/>
      <c r="N138" s="191"/>
      <c r="O138" s="191"/>
      <c r="P138" s="191"/>
      <c r="Q138" s="191"/>
      <c r="R138" s="191"/>
      <c r="S138" s="191"/>
      <c r="T138" s="192"/>
      <c r="AT138" s="186" t="s">
        <v>149</v>
      </c>
      <c r="AU138" s="186" t="s">
        <v>86</v>
      </c>
      <c r="AV138" s="11" t="s">
        <v>86</v>
      </c>
      <c r="AW138" s="11" t="s">
        <v>39</v>
      </c>
      <c r="AX138" s="11" t="s">
        <v>24</v>
      </c>
      <c r="AY138" s="186" t="s">
        <v>140</v>
      </c>
    </row>
    <row r="139" spans="2:65" s="1" customFormat="1" ht="14.4" customHeight="1">
      <c r="B139" s="171"/>
      <c r="C139" s="172" t="s">
        <v>265</v>
      </c>
      <c r="D139" s="172" t="s">
        <v>142</v>
      </c>
      <c r="E139" s="173" t="s">
        <v>297</v>
      </c>
      <c r="F139" s="174" t="s">
        <v>298</v>
      </c>
      <c r="G139" s="175" t="s">
        <v>232</v>
      </c>
      <c r="H139" s="176">
        <v>31.54</v>
      </c>
      <c r="I139" s="177"/>
      <c r="J139" s="178">
        <f>ROUND(I139*H139,2)</f>
        <v>0</v>
      </c>
      <c r="K139" s="174" t="s">
        <v>146</v>
      </c>
      <c r="L139" s="38"/>
      <c r="M139" s="179" t="s">
        <v>5</v>
      </c>
      <c r="N139" s="180" t="s">
        <v>47</v>
      </c>
      <c r="O139" s="39"/>
      <c r="P139" s="181">
        <f>O139*H139</f>
        <v>0</v>
      </c>
      <c r="Q139" s="181">
        <v>1.4400000000000001E-3</v>
      </c>
      <c r="R139" s="181">
        <f>Q139*H139</f>
        <v>4.5417600000000002E-2</v>
      </c>
      <c r="S139" s="181">
        <v>0</v>
      </c>
      <c r="T139" s="182">
        <f>S139*H139</f>
        <v>0</v>
      </c>
      <c r="AR139" s="21" t="s">
        <v>147</v>
      </c>
      <c r="AT139" s="21" t="s">
        <v>142</v>
      </c>
      <c r="AU139" s="21" t="s">
        <v>86</v>
      </c>
      <c r="AY139" s="21" t="s">
        <v>140</v>
      </c>
      <c r="BE139" s="183">
        <f>IF(N139="základní",J139,0)</f>
        <v>0</v>
      </c>
      <c r="BF139" s="183">
        <f>IF(N139="snížená",J139,0)</f>
        <v>0</v>
      </c>
      <c r="BG139" s="183">
        <f>IF(N139="zákl. přenesená",J139,0)</f>
        <v>0</v>
      </c>
      <c r="BH139" s="183">
        <f>IF(N139="sníž. přenesená",J139,0)</f>
        <v>0</v>
      </c>
      <c r="BI139" s="183">
        <f>IF(N139="nulová",J139,0)</f>
        <v>0</v>
      </c>
      <c r="BJ139" s="21" t="s">
        <v>24</v>
      </c>
      <c r="BK139" s="183">
        <f>ROUND(I139*H139,2)</f>
        <v>0</v>
      </c>
      <c r="BL139" s="21" t="s">
        <v>147</v>
      </c>
      <c r="BM139" s="21" t="s">
        <v>580</v>
      </c>
    </row>
    <row r="140" spans="2:65" s="11" customFormat="1">
      <c r="B140" s="184"/>
      <c r="D140" s="185" t="s">
        <v>149</v>
      </c>
      <c r="E140" s="186" t="s">
        <v>5</v>
      </c>
      <c r="F140" s="187" t="s">
        <v>581</v>
      </c>
      <c r="H140" s="188">
        <v>31.54</v>
      </c>
      <c r="I140" s="189"/>
      <c r="L140" s="184"/>
      <c r="M140" s="190"/>
      <c r="N140" s="191"/>
      <c r="O140" s="191"/>
      <c r="P140" s="191"/>
      <c r="Q140" s="191"/>
      <c r="R140" s="191"/>
      <c r="S140" s="191"/>
      <c r="T140" s="192"/>
      <c r="AT140" s="186" t="s">
        <v>149</v>
      </c>
      <c r="AU140" s="186" t="s">
        <v>86</v>
      </c>
      <c r="AV140" s="11" t="s">
        <v>86</v>
      </c>
      <c r="AW140" s="11" t="s">
        <v>39</v>
      </c>
      <c r="AX140" s="11" t="s">
        <v>24</v>
      </c>
      <c r="AY140" s="186" t="s">
        <v>140</v>
      </c>
    </row>
    <row r="141" spans="2:65" s="1" customFormat="1" ht="14.4" customHeight="1">
      <c r="B141" s="171"/>
      <c r="C141" s="172" t="s">
        <v>270</v>
      </c>
      <c r="D141" s="172" t="s">
        <v>142</v>
      </c>
      <c r="E141" s="173" t="s">
        <v>303</v>
      </c>
      <c r="F141" s="174" t="s">
        <v>304</v>
      </c>
      <c r="G141" s="175" t="s">
        <v>232</v>
      </c>
      <c r="H141" s="176">
        <v>31.54</v>
      </c>
      <c r="I141" s="177"/>
      <c r="J141" s="178">
        <f>ROUND(I141*H141,2)</f>
        <v>0</v>
      </c>
      <c r="K141" s="174" t="s">
        <v>146</v>
      </c>
      <c r="L141" s="38"/>
      <c r="M141" s="179" t="s">
        <v>5</v>
      </c>
      <c r="N141" s="180" t="s">
        <v>47</v>
      </c>
      <c r="O141" s="39"/>
      <c r="P141" s="181">
        <f>O141*H141</f>
        <v>0</v>
      </c>
      <c r="Q141" s="181">
        <v>4.0000000000000003E-5</v>
      </c>
      <c r="R141" s="181">
        <f>Q141*H141</f>
        <v>1.2616000000000001E-3</v>
      </c>
      <c r="S141" s="181">
        <v>0</v>
      </c>
      <c r="T141" s="182">
        <f>S141*H141</f>
        <v>0</v>
      </c>
      <c r="AR141" s="21" t="s">
        <v>147</v>
      </c>
      <c r="AT141" s="21" t="s">
        <v>142</v>
      </c>
      <c r="AU141" s="21" t="s">
        <v>86</v>
      </c>
      <c r="AY141" s="21" t="s">
        <v>140</v>
      </c>
      <c r="BE141" s="183">
        <f>IF(N141="základní",J141,0)</f>
        <v>0</v>
      </c>
      <c r="BF141" s="183">
        <f>IF(N141="snížená",J141,0)</f>
        <v>0</v>
      </c>
      <c r="BG141" s="183">
        <f>IF(N141="zákl. přenesená",J141,0)</f>
        <v>0</v>
      </c>
      <c r="BH141" s="183">
        <f>IF(N141="sníž. přenesená",J141,0)</f>
        <v>0</v>
      </c>
      <c r="BI141" s="183">
        <f>IF(N141="nulová",J141,0)</f>
        <v>0</v>
      </c>
      <c r="BJ141" s="21" t="s">
        <v>24</v>
      </c>
      <c r="BK141" s="183">
        <f>ROUND(I141*H141,2)</f>
        <v>0</v>
      </c>
      <c r="BL141" s="21" t="s">
        <v>147</v>
      </c>
      <c r="BM141" s="21" t="s">
        <v>582</v>
      </c>
    </row>
    <row r="142" spans="2:65" s="10" customFormat="1" ht="29.85" customHeight="1">
      <c r="B142" s="158"/>
      <c r="D142" s="159" t="s">
        <v>75</v>
      </c>
      <c r="E142" s="169" t="s">
        <v>147</v>
      </c>
      <c r="F142" s="169" t="s">
        <v>306</v>
      </c>
      <c r="I142" s="161"/>
      <c r="J142" s="170">
        <f>BK142</f>
        <v>0</v>
      </c>
      <c r="L142" s="158"/>
      <c r="M142" s="163"/>
      <c r="N142" s="164"/>
      <c r="O142" s="164"/>
      <c r="P142" s="165">
        <f>SUM(P143:P153)</f>
        <v>0</v>
      </c>
      <c r="Q142" s="164"/>
      <c r="R142" s="165">
        <f>SUM(R143:R153)</f>
        <v>88.359460479999996</v>
      </c>
      <c r="S142" s="164"/>
      <c r="T142" s="166">
        <f>SUM(T143:T153)</f>
        <v>0</v>
      </c>
      <c r="AR142" s="159" t="s">
        <v>24</v>
      </c>
      <c r="AT142" s="167" t="s">
        <v>75</v>
      </c>
      <c r="AU142" s="167" t="s">
        <v>24</v>
      </c>
      <c r="AY142" s="159" t="s">
        <v>140</v>
      </c>
      <c r="BK142" s="168">
        <f>SUM(BK143:BK153)</f>
        <v>0</v>
      </c>
    </row>
    <row r="143" spans="2:65" s="1" customFormat="1" ht="22.8" customHeight="1">
      <c r="B143" s="171"/>
      <c r="C143" s="172" t="s">
        <v>274</v>
      </c>
      <c r="D143" s="172" t="s">
        <v>142</v>
      </c>
      <c r="E143" s="173" t="s">
        <v>308</v>
      </c>
      <c r="F143" s="174" t="s">
        <v>309</v>
      </c>
      <c r="G143" s="175" t="s">
        <v>232</v>
      </c>
      <c r="H143" s="176">
        <v>88</v>
      </c>
      <c r="I143" s="177"/>
      <c r="J143" s="178">
        <f>ROUND(I143*H143,2)</f>
        <v>0</v>
      </c>
      <c r="K143" s="174" t="s">
        <v>146</v>
      </c>
      <c r="L143" s="38"/>
      <c r="M143" s="179" t="s">
        <v>5</v>
      </c>
      <c r="N143" s="180" t="s">
        <v>47</v>
      </c>
      <c r="O143" s="39"/>
      <c r="P143" s="181">
        <f>O143*H143</f>
        <v>0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AR143" s="21" t="s">
        <v>147</v>
      </c>
      <c r="AT143" s="21" t="s">
        <v>142</v>
      </c>
      <c r="AU143" s="21" t="s">
        <v>86</v>
      </c>
      <c r="AY143" s="21" t="s">
        <v>140</v>
      </c>
      <c r="BE143" s="183">
        <f>IF(N143="základní",J143,0)</f>
        <v>0</v>
      </c>
      <c r="BF143" s="183">
        <f>IF(N143="snížená",J143,0)</f>
        <v>0</v>
      </c>
      <c r="BG143" s="183">
        <f>IF(N143="zákl. přenesená",J143,0)</f>
        <v>0</v>
      </c>
      <c r="BH143" s="183">
        <f>IF(N143="sníž. přenesená",J143,0)</f>
        <v>0</v>
      </c>
      <c r="BI143" s="183">
        <f>IF(N143="nulová",J143,0)</f>
        <v>0</v>
      </c>
      <c r="BJ143" s="21" t="s">
        <v>24</v>
      </c>
      <c r="BK143" s="183">
        <f>ROUND(I143*H143,2)</f>
        <v>0</v>
      </c>
      <c r="BL143" s="21" t="s">
        <v>147</v>
      </c>
      <c r="BM143" s="21" t="s">
        <v>583</v>
      </c>
    </row>
    <row r="144" spans="2:65" s="1" customFormat="1" ht="24">
      <c r="B144" s="38"/>
      <c r="D144" s="185" t="s">
        <v>311</v>
      </c>
      <c r="F144" s="203" t="s">
        <v>584</v>
      </c>
      <c r="I144" s="146"/>
      <c r="L144" s="38"/>
      <c r="M144" s="204"/>
      <c r="N144" s="39"/>
      <c r="O144" s="39"/>
      <c r="P144" s="39"/>
      <c r="Q144" s="39"/>
      <c r="R144" s="39"/>
      <c r="S144" s="39"/>
      <c r="T144" s="67"/>
      <c r="AT144" s="21" t="s">
        <v>311</v>
      </c>
      <c r="AU144" s="21" t="s">
        <v>86</v>
      </c>
    </row>
    <row r="145" spans="2:65" s="11" customFormat="1">
      <c r="B145" s="184"/>
      <c r="D145" s="185" t="s">
        <v>149</v>
      </c>
      <c r="E145" s="186" t="s">
        <v>5</v>
      </c>
      <c r="F145" s="187" t="s">
        <v>585</v>
      </c>
      <c r="H145" s="188">
        <v>88</v>
      </c>
      <c r="I145" s="189"/>
      <c r="L145" s="184"/>
      <c r="M145" s="190"/>
      <c r="N145" s="191"/>
      <c r="O145" s="191"/>
      <c r="P145" s="191"/>
      <c r="Q145" s="191"/>
      <c r="R145" s="191"/>
      <c r="S145" s="191"/>
      <c r="T145" s="192"/>
      <c r="AT145" s="186" t="s">
        <v>149</v>
      </c>
      <c r="AU145" s="186" t="s">
        <v>86</v>
      </c>
      <c r="AV145" s="11" t="s">
        <v>86</v>
      </c>
      <c r="AW145" s="11" t="s">
        <v>39</v>
      </c>
      <c r="AX145" s="11" t="s">
        <v>24</v>
      </c>
      <c r="AY145" s="186" t="s">
        <v>140</v>
      </c>
    </row>
    <row r="146" spans="2:65" s="1" customFormat="1" ht="14.4" customHeight="1">
      <c r="B146" s="171"/>
      <c r="C146" s="172" t="s">
        <v>281</v>
      </c>
      <c r="D146" s="172" t="s">
        <v>142</v>
      </c>
      <c r="E146" s="173" t="s">
        <v>586</v>
      </c>
      <c r="F146" s="174" t="s">
        <v>587</v>
      </c>
      <c r="G146" s="175" t="s">
        <v>153</v>
      </c>
      <c r="H146" s="176">
        <v>2.2999999999999998</v>
      </c>
      <c r="I146" s="177"/>
      <c r="J146" s="178">
        <f>ROUND(I146*H146,2)</f>
        <v>0</v>
      </c>
      <c r="K146" s="174" t="s">
        <v>146</v>
      </c>
      <c r="L146" s="38"/>
      <c r="M146" s="179" t="s">
        <v>5</v>
      </c>
      <c r="N146" s="180" t="s">
        <v>47</v>
      </c>
      <c r="O146" s="39"/>
      <c r="P146" s="181">
        <f>O146*H146</f>
        <v>0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AR146" s="21" t="s">
        <v>147</v>
      </c>
      <c r="AT146" s="21" t="s">
        <v>142</v>
      </c>
      <c r="AU146" s="21" t="s">
        <v>86</v>
      </c>
      <c r="AY146" s="21" t="s">
        <v>140</v>
      </c>
      <c r="BE146" s="183">
        <f>IF(N146="základní",J146,0)</f>
        <v>0</v>
      </c>
      <c r="BF146" s="183">
        <f>IF(N146="snížená",J146,0)</f>
        <v>0</v>
      </c>
      <c r="BG146" s="183">
        <f>IF(N146="zákl. přenesená",J146,0)</f>
        <v>0</v>
      </c>
      <c r="BH146" s="183">
        <f>IF(N146="sníž. přenesená",J146,0)</f>
        <v>0</v>
      </c>
      <c r="BI146" s="183">
        <f>IF(N146="nulová",J146,0)</f>
        <v>0</v>
      </c>
      <c r="BJ146" s="21" t="s">
        <v>24</v>
      </c>
      <c r="BK146" s="183">
        <f>ROUND(I146*H146,2)</f>
        <v>0</v>
      </c>
      <c r="BL146" s="21" t="s">
        <v>147</v>
      </c>
      <c r="BM146" s="21" t="s">
        <v>588</v>
      </c>
    </row>
    <row r="147" spans="2:65" s="11" customFormat="1">
      <c r="B147" s="184"/>
      <c r="D147" s="185" t="s">
        <v>149</v>
      </c>
      <c r="E147" s="186" t="s">
        <v>5</v>
      </c>
      <c r="F147" s="187" t="s">
        <v>589</v>
      </c>
      <c r="H147" s="188">
        <v>2.2999999999999998</v>
      </c>
      <c r="I147" s="189"/>
      <c r="L147" s="184"/>
      <c r="M147" s="190"/>
      <c r="N147" s="191"/>
      <c r="O147" s="191"/>
      <c r="P147" s="191"/>
      <c r="Q147" s="191"/>
      <c r="R147" s="191"/>
      <c r="S147" s="191"/>
      <c r="T147" s="192"/>
      <c r="AT147" s="186" t="s">
        <v>149</v>
      </c>
      <c r="AU147" s="186" t="s">
        <v>86</v>
      </c>
      <c r="AV147" s="11" t="s">
        <v>86</v>
      </c>
      <c r="AW147" s="11" t="s">
        <v>39</v>
      </c>
      <c r="AX147" s="11" t="s">
        <v>24</v>
      </c>
      <c r="AY147" s="186" t="s">
        <v>140</v>
      </c>
    </row>
    <row r="148" spans="2:65" s="1" customFormat="1" ht="22.8" customHeight="1">
      <c r="B148" s="171"/>
      <c r="C148" s="172" t="s">
        <v>285</v>
      </c>
      <c r="D148" s="172" t="s">
        <v>142</v>
      </c>
      <c r="E148" s="173" t="s">
        <v>327</v>
      </c>
      <c r="F148" s="174" t="s">
        <v>328</v>
      </c>
      <c r="G148" s="175" t="s">
        <v>153</v>
      </c>
      <c r="H148" s="176">
        <v>7.4560000000000004</v>
      </c>
      <c r="I148" s="177"/>
      <c r="J148" s="178">
        <f>ROUND(I148*H148,2)</f>
        <v>0</v>
      </c>
      <c r="K148" s="174" t="s">
        <v>146</v>
      </c>
      <c r="L148" s="38"/>
      <c r="M148" s="179" t="s">
        <v>5</v>
      </c>
      <c r="N148" s="180" t="s">
        <v>47</v>
      </c>
      <c r="O148" s="39"/>
      <c r="P148" s="181">
        <f>O148*H148</f>
        <v>0</v>
      </c>
      <c r="Q148" s="181">
        <v>2.13408</v>
      </c>
      <c r="R148" s="181">
        <f>Q148*H148</f>
        <v>15.91170048</v>
      </c>
      <c r="S148" s="181">
        <v>0</v>
      </c>
      <c r="T148" s="182">
        <f>S148*H148</f>
        <v>0</v>
      </c>
      <c r="AR148" s="21" t="s">
        <v>147</v>
      </c>
      <c r="AT148" s="21" t="s">
        <v>142</v>
      </c>
      <c r="AU148" s="21" t="s">
        <v>86</v>
      </c>
      <c r="AY148" s="21" t="s">
        <v>140</v>
      </c>
      <c r="BE148" s="183">
        <f>IF(N148="základní",J148,0)</f>
        <v>0</v>
      </c>
      <c r="BF148" s="183">
        <f>IF(N148="snížená",J148,0)</f>
        <v>0</v>
      </c>
      <c r="BG148" s="183">
        <f>IF(N148="zákl. přenesená",J148,0)</f>
        <v>0</v>
      </c>
      <c r="BH148" s="183">
        <f>IF(N148="sníž. přenesená",J148,0)</f>
        <v>0</v>
      </c>
      <c r="BI148" s="183">
        <f>IF(N148="nulová",J148,0)</f>
        <v>0</v>
      </c>
      <c r="BJ148" s="21" t="s">
        <v>24</v>
      </c>
      <c r="BK148" s="183">
        <f>ROUND(I148*H148,2)</f>
        <v>0</v>
      </c>
      <c r="BL148" s="21" t="s">
        <v>147</v>
      </c>
      <c r="BM148" s="21" t="s">
        <v>590</v>
      </c>
    </row>
    <row r="149" spans="2:65" s="11" customFormat="1">
      <c r="B149" s="184"/>
      <c r="D149" s="185" t="s">
        <v>149</v>
      </c>
      <c r="E149" s="186" t="s">
        <v>5</v>
      </c>
      <c r="F149" s="187" t="s">
        <v>532</v>
      </c>
      <c r="H149" s="188">
        <v>7.4560000000000004</v>
      </c>
      <c r="I149" s="189"/>
      <c r="L149" s="184"/>
      <c r="M149" s="190"/>
      <c r="N149" s="191"/>
      <c r="O149" s="191"/>
      <c r="P149" s="191"/>
      <c r="Q149" s="191"/>
      <c r="R149" s="191"/>
      <c r="S149" s="191"/>
      <c r="T149" s="192"/>
      <c r="AT149" s="186" t="s">
        <v>149</v>
      </c>
      <c r="AU149" s="186" t="s">
        <v>86</v>
      </c>
      <c r="AV149" s="11" t="s">
        <v>86</v>
      </c>
      <c r="AW149" s="11" t="s">
        <v>39</v>
      </c>
      <c r="AX149" s="11" t="s">
        <v>24</v>
      </c>
      <c r="AY149" s="186" t="s">
        <v>140</v>
      </c>
    </row>
    <row r="150" spans="2:65" s="1" customFormat="1" ht="22.8" customHeight="1">
      <c r="B150" s="171"/>
      <c r="C150" s="172" t="s">
        <v>290</v>
      </c>
      <c r="D150" s="172" t="s">
        <v>142</v>
      </c>
      <c r="E150" s="173" t="s">
        <v>333</v>
      </c>
      <c r="F150" s="174" t="s">
        <v>334</v>
      </c>
      <c r="G150" s="175" t="s">
        <v>232</v>
      </c>
      <c r="H150" s="176">
        <v>17.2</v>
      </c>
      <c r="I150" s="177"/>
      <c r="J150" s="178">
        <f>ROUND(I150*H150,2)</f>
        <v>0</v>
      </c>
      <c r="K150" s="174" t="s">
        <v>146</v>
      </c>
      <c r="L150" s="38"/>
      <c r="M150" s="179" t="s">
        <v>5</v>
      </c>
      <c r="N150" s="180" t="s">
        <v>47</v>
      </c>
      <c r="O150" s="39"/>
      <c r="P150" s="181">
        <f>O150*H150</f>
        <v>0</v>
      </c>
      <c r="Q150" s="181">
        <v>0</v>
      </c>
      <c r="R150" s="181">
        <f>Q150*H150</f>
        <v>0</v>
      </c>
      <c r="S150" s="181">
        <v>0</v>
      </c>
      <c r="T150" s="182">
        <f>S150*H150</f>
        <v>0</v>
      </c>
      <c r="AR150" s="21" t="s">
        <v>147</v>
      </c>
      <c r="AT150" s="21" t="s">
        <v>142</v>
      </c>
      <c r="AU150" s="21" t="s">
        <v>86</v>
      </c>
      <c r="AY150" s="21" t="s">
        <v>140</v>
      </c>
      <c r="BE150" s="183">
        <f>IF(N150="základní",J150,0)</f>
        <v>0</v>
      </c>
      <c r="BF150" s="183">
        <f>IF(N150="snížená",J150,0)</f>
        <v>0</v>
      </c>
      <c r="BG150" s="183">
        <f>IF(N150="zákl. přenesená",J150,0)</f>
        <v>0</v>
      </c>
      <c r="BH150" s="183">
        <f>IF(N150="sníž. přenesená",J150,0)</f>
        <v>0</v>
      </c>
      <c r="BI150" s="183">
        <f>IF(N150="nulová",J150,0)</f>
        <v>0</v>
      </c>
      <c r="BJ150" s="21" t="s">
        <v>24</v>
      </c>
      <c r="BK150" s="183">
        <f>ROUND(I150*H150,2)</f>
        <v>0</v>
      </c>
      <c r="BL150" s="21" t="s">
        <v>147</v>
      </c>
      <c r="BM150" s="21" t="s">
        <v>591</v>
      </c>
    </row>
    <row r="151" spans="2:65" s="11" customFormat="1">
      <c r="B151" s="184"/>
      <c r="D151" s="185" t="s">
        <v>149</v>
      </c>
      <c r="E151" s="186" t="s">
        <v>5</v>
      </c>
      <c r="F151" s="187" t="s">
        <v>592</v>
      </c>
      <c r="H151" s="188">
        <v>17.2</v>
      </c>
      <c r="I151" s="189"/>
      <c r="L151" s="184"/>
      <c r="M151" s="190"/>
      <c r="N151" s="191"/>
      <c r="O151" s="191"/>
      <c r="P151" s="191"/>
      <c r="Q151" s="191"/>
      <c r="R151" s="191"/>
      <c r="S151" s="191"/>
      <c r="T151" s="192"/>
      <c r="AT151" s="186" t="s">
        <v>149</v>
      </c>
      <c r="AU151" s="186" t="s">
        <v>86</v>
      </c>
      <c r="AV151" s="11" t="s">
        <v>86</v>
      </c>
      <c r="AW151" s="11" t="s">
        <v>39</v>
      </c>
      <c r="AX151" s="11" t="s">
        <v>24</v>
      </c>
      <c r="AY151" s="186" t="s">
        <v>140</v>
      </c>
    </row>
    <row r="152" spans="2:65" s="1" customFormat="1" ht="22.8" customHeight="1">
      <c r="B152" s="171"/>
      <c r="C152" s="172" t="s">
        <v>296</v>
      </c>
      <c r="D152" s="172" t="s">
        <v>142</v>
      </c>
      <c r="E152" s="173" t="s">
        <v>341</v>
      </c>
      <c r="F152" s="174" t="s">
        <v>342</v>
      </c>
      <c r="G152" s="175" t="s">
        <v>232</v>
      </c>
      <c r="H152" s="176">
        <v>88</v>
      </c>
      <c r="I152" s="177"/>
      <c r="J152" s="178">
        <f>ROUND(I152*H152,2)</f>
        <v>0</v>
      </c>
      <c r="K152" s="174" t="s">
        <v>146</v>
      </c>
      <c r="L152" s="38"/>
      <c r="M152" s="179" t="s">
        <v>5</v>
      </c>
      <c r="N152" s="180" t="s">
        <v>47</v>
      </c>
      <c r="O152" s="39"/>
      <c r="P152" s="181">
        <f>O152*H152</f>
        <v>0</v>
      </c>
      <c r="Q152" s="181">
        <v>0.82326999999999995</v>
      </c>
      <c r="R152" s="181">
        <f>Q152*H152</f>
        <v>72.447759999999988</v>
      </c>
      <c r="S152" s="181">
        <v>0</v>
      </c>
      <c r="T152" s="182">
        <f>S152*H152</f>
        <v>0</v>
      </c>
      <c r="AR152" s="21" t="s">
        <v>147</v>
      </c>
      <c r="AT152" s="21" t="s">
        <v>142</v>
      </c>
      <c r="AU152" s="21" t="s">
        <v>86</v>
      </c>
      <c r="AY152" s="21" t="s">
        <v>140</v>
      </c>
      <c r="BE152" s="183">
        <f>IF(N152="základní",J152,0)</f>
        <v>0</v>
      </c>
      <c r="BF152" s="183">
        <f>IF(N152="snížená",J152,0)</f>
        <v>0</v>
      </c>
      <c r="BG152" s="183">
        <f>IF(N152="zákl. přenesená",J152,0)</f>
        <v>0</v>
      </c>
      <c r="BH152" s="183">
        <f>IF(N152="sníž. přenesená",J152,0)</f>
        <v>0</v>
      </c>
      <c r="BI152" s="183">
        <f>IF(N152="nulová",J152,0)</f>
        <v>0</v>
      </c>
      <c r="BJ152" s="21" t="s">
        <v>24</v>
      </c>
      <c r="BK152" s="183">
        <f>ROUND(I152*H152,2)</f>
        <v>0</v>
      </c>
      <c r="BL152" s="21" t="s">
        <v>147</v>
      </c>
      <c r="BM152" s="21" t="s">
        <v>593</v>
      </c>
    </row>
    <row r="153" spans="2:65" s="11" customFormat="1">
      <c r="B153" s="184"/>
      <c r="D153" s="185" t="s">
        <v>149</v>
      </c>
      <c r="E153" s="186" t="s">
        <v>5</v>
      </c>
      <c r="F153" s="187" t="s">
        <v>585</v>
      </c>
      <c r="H153" s="188">
        <v>88</v>
      </c>
      <c r="I153" s="189"/>
      <c r="L153" s="184"/>
      <c r="M153" s="190"/>
      <c r="N153" s="191"/>
      <c r="O153" s="191"/>
      <c r="P153" s="191"/>
      <c r="Q153" s="191"/>
      <c r="R153" s="191"/>
      <c r="S153" s="191"/>
      <c r="T153" s="192"/>
      <c r="AT153" s="186" t="s">
        <v>149</v>
      </c>
      <c r="AU153" s="186" t="s">
        <v>86</v>
      </c>
      <c r="AV153" s="11" t="s">
        <v>86</v>
      </c>
      <c r="AW153" s="11" t="s">
        <v>39</v>
      </c>
      <c r="AX153" s="11" t="s">
        <v>24</v>
      </c>
      <c r="AY153" s="186" t="s">
        <v>140</v>
      </c>
    </row>
    <row r="154" spans="2:65" s="10" customFormat="1" ht="29.85" customHeight="1">
      <c r="B154" s="158"/>
      <c r="D154" s="159" t="s">
        <v>75</v>
      </c>
      <c r="E154" s="169" t="s">
        <v>168</v>
      </c>
      <c r="F154" s="169" t="s">
        <v>345</v>
      </c>
      <c r="I154" s="161"/>
      <c r="J154" s="170">
        <f>BK154</f>
        <v>0</v>
      </c>
      <c r="L154" s="158"/>
      <c r="M154" s="163"/>
      <c r="N154" s="164"/>
      <c r="O154" s="164"/>
      <c r="P154" s="165">
        <f>SUM(P155:P156)</f>
        <v>0</v>
      </c>
      <c r="Q154" s="164"/>
      <c r="R154" s="165">
        <f>SUM(R155:R156)</f>
        <v>0</v>
      </c>
      <c r="S154" s="164"/>
      <c r="T154" s="166">
        <f>SUM(T155:T156)</f>
        <v>0</v>
      </c>
      <c r="AR154" s="159" t="s">
        <v>24</v>
      </c>
      <c r="AT154" s="167" t="s">
        <v>75</v>
      </c>
      <c r="AU154" s="167" t="s">
        <v>24</v>
      </c>
      <c r="AY154" s="159" t="s">
        <v>140</v>
      </c>
      <c r="BK154" s="168">
        <f>SUM(BK155:BK156)</f>
        <v>0</v>
      </c>
    </row>
    <row r="155" spans="2:65" s="1" customFormat="1" ht="14.4" customHeight="1">
      <c r="B155" s="171"/>
      <c r="C155" s="172" t="s">
        <v>302</v>
      </c>
      <c r="D155" s="172" t="s">
        <v>142</v>
      </c>
      <c r="E155" s="173" t="s">
        <v>363</v>
      </c>
      <c r="F155" s="174" t="s">
        <v>364</v>
      </c>
      <c r="G155" s="175" t="s">
        <v>232</v>
      </c>
      <c r="H155" s="176">
        <v>42</v>
      </c>
      <c r="I155" s="177"/>
      <c r="J155" s="178">
        <f>ROUND(I155*H155,2)</f>
        <v>0</v>
      </c>
      <c r="K155" s="174" t="s">
        <v>146</v>
      </c>
      <c r="L155" s="38"/>
      <c r="M155" s="179" t="s">
        <v>5</v>
      </c>
      <c r="N155" s="180" t="s">
        <v>47</v>
      </c>
      <c r="O155" s="39"/>
      <c r="P155" s="181">
        <f>O155*H155</f>
        <v>0</v>
      </c>
      <c r="Q155" s="181">
        <v>0</v>
      </c>
      <c r="R155" s="181">
        <f>Q155*H155</f>
        <v>0</v>
      </c>
      <c r="S155" s="181">
        <v>0</v>
      </c>
      <c r="T155" s="182">
        <f>S155*H155</f>
        <v>0</v>
      </c>
      <c r="AR155" s="21" t="s">
        <v>147</v>
      </c>
      <c r="AT155" s="21" t="s">
        <v>142</v>
      </c>
      <c r="AU155" s="21" t="s">
        <v>86</v>
      </c>
      <c r="AY155" s="21" t="s">
        <v>140</v>
      </c>
      <c r="BE155" s="183">
        <f>IF(N155="základní",J155,0)</f>
        <v>0</v>
      </c>
      <c r="BF155" s="183">
        <f>IF(N155="snížená",J155,0)</f>
        <v>0</v>
      </c>
      <c r="BG155" s="183">
        <f>IF(N155="zákl. přenesená",J155,0)</f>
        <v>0</v>
      </c>
      <c r="BH155" s="183">
        <f>IF(N155="sníž. přenesená",J155,0)</f>
        <v>0</v>
      </c>
      <c r="BI155" s="183">
        <f>IF(N155="nulová",J155,0)</f>
        <v>0</v>
      </c>
      <c r="BJ155" s="21" t="s">
        <v>24</v>
      </c>
      <c r="BK155" s="183">
        <f>ROUND(I155*H155,2)</f>
        <v>0</v>
      </c>
      <c r="BL155" s="21" t="s">
        <v>147</v>
      </c>
      <c r="BM155" s="21" t="s">
        <v>594</v>
      </c>
    </row>
    <row r="156" spans="2:65" s="11" customFormat="1">
      <c r="B156" s="184"/>
      <c r="D156" s="185" t="s">
        <v>149</v>
      </c>
      <c r="E156" s="186" t="s">
        <v>5</v>
      </c>
      <c r="F156" s="187" t="s">
        <v>595</v>
      </c>
      <c r="H156" s="188">
        <v>42</v>
      </c>
      <c r="I156" s="189"/>
      <c r="L156" s="184"/>
      <c r="M156" s="190"/>
      <c r="N156" s="191"/>
      <c r="O156" s="191"/>
      <c r="P156" s="191"/>
      <c r="Q156" s="191"/>
      <c r="R156" s="191"/>
      <c r="S156" s="191"/>
      <c r="T156" s="192"/>
      <c r="AT156" s="186" t="s">
        <v>149</v>
      </c>
      <c r="AU156" s="186" t="s">
        <v>86</v>
      </c>
      <c r="AV156" s="11" t="s">
        <v>86</v>
      </c>
      <c r="AW156" s="11" t="s">
        <v>39</v>
      </c>
      <c r="AX156" s="11" t="s">
        <v>24</v>
      </c>
      <c r="AY156" s="186" t="s">
        <v>140</v>
      </c>
    </row>
    <row r="157" spans="2:65" s="10" customFormat="1" ht="29.85" customHeight="1">
      <c r="B157" s="158"/>
      <c r="D157" s="159" t="s">
        <v>75</v>
      </c>
      <c r="E157" s="169" t="s">
        <v>195</v>
      </c>
      <c r="F157" s="169" t="s">
        <v>403</v>
      </c>
      <c r="I157" s="161"/>
      <c r="J157" s="170">
        <f>BK157</f>
        <v>0</v>
      </c>
      <c r="L157" s="158"/>
      <c r="M157" s="163"/>
      <c r="N157" s="164"/>
      <c r="O157" s="164"/>
      <c r="P157" s="165">
        <f>SUM(P158:P161)</f>
        <v>0</v>
      </c>
      <c r="Q157" s="164"/>
      <c r="R157" s="165">
        <f>SUM(R158:R161)</f>
        <v>17.56832</v>
      </c>
      <c r="S157" s="164"/>
      <c r="T157" s="166">
        <f>SUM(T158:T161)</f>
        <v>0</v>
      </c>
      <c r="AR157" s="159" t="s">
        <v>24</v>
      </c>
      <c r="AT157" s="167" t="s">
        <v>75</v>
      </c>
      <c r="AU157" s="167" t="s">
        <v>24</v>
      </c>
      <c r="AY157" s="159" t="s">
        <v>140</v>
      </c>
      <c r="BK157" s="168">
        <f>SUM(BK158:BK161)</f>
        <v>0</v>
      </c>
    </row>
    <row r="158" spans="2:65" s="1" customFormat="1" ht="14.4" customHeight="1">
      <c r="B158" s="171"/>
      <c r="C158" s="172" t="s">
        <v>307</v>
      </c>
      <c r="D158" s="172" t="s">
        <v>142</v>
      </c>
      <c r="E158" s="173" t="s">
        <v>459</v>
      </c>
      <c r="F158" s="174" t="s">
        <v>460</v>
      </c>
      <c r="G158" s="175" t="s">
        <v>145</v>
      </c>
      <c r="H158" s="176">
        <v>7</v>
      </c>
      <c r="I158" s="177"/>
      <c r="J158" s="178">
        <f>ROUND(I158*H158,2)</f>
        <v>0</v>
      </c>
      <c r="K158" s="174" t="s">
        <v>146</v>
      </c>
      <c r="L158" s="38"/>
      <c r="M158" s="179" t="s">
        <v>5</v>
      </c>
      <c r="N158" s="180" t="s">
        <v>47</v>
      </c>
      <c r="O158" s="39"/>
      <c r="P158" s="181">
        <f>O158*H158</f>
        <v>0</v>
      </c>
      <c r="Q158" s="181">
        <v>1.43876</v>
      </c>
      <c r="R158" s="181">
        <f>Q158*H158</f>
        <v>10.07132</v>
      </c>
      <c r="S158" s="181">
        <v>0</v>
      </c>
      <c r="T158" s="182">
        <f>S158*H158</f>
        <v>0</v>
      </c>
      <c r="AR158" s="21" t="s">
        <v>147</v>
      </c>
      <c r="AT158" s="21" t="s">
        <v>142</v>
      </c>
      <c r="AU158" s="21" t="s">
        <v>86</v>
      </c>
      <c r="AY158" s="21" t="s">
        <v>140</v>
      </c>
      <c r="BE158" s="183">
        <f>IF(N158="základní",J158,0)</f>
        <v>0</v>
      </c>
      <c r="BF158" s="183">
        <f>IF(N158="snížená",J158,0)</f>
        <v>0</v>
      </c>
      <c r="BG158" s="183">
        <f>IF(N158="zákl. přenesená",J158,0)</f>
        <v>0</v>
      </c>
      <c r="BH158" s="183">
        <f>IF(N158="sníž. přenesená",J158,0)</f>
        <v>0</v>
      </c>
      <c r="BI158" s="183">
        <f>IF(N158="nulová",J158,0)</f>
        <v>0</v>
      </c>
      <c r="BJ158" s="21" t="s">
        <v>24</v>
      </c>
      <c r="BK158" s="183">
        <f>ROUND(I158*H158,2)</f>
        <v>0</v>
      </c>
      <c r="BL158" s="21" t="s">
        <v>147</v>
      </c>
      <c r="BM158" s="21" t="s">
        <v>596</v>
      </c>
    </row>
    <row r="159" spans="2:65" s="11" customFormat="1">
      <c r="B159" s="184"/>
      <c r="D159" s="185" t="s">
        <v>149</v>
      </c>
      <c r="E159" s="186" t="s">
        <v>5</v>
      </c>
      <c r="F159" s="187" t="s">
        <v>597</v>
      </c>
      <c r="H159" s="188">
        <v>7</v>
      </c>
      <c r="I159" s="189"/>
      <c r="L159" s="184"/>
      <c r="M159" s="190"/>
      <c r="N159" s="191"/>
      <c r="O159" s="191"/>
      <c r="P159" s="191"/>
      <c r="Q159" s="191"/>
      <c r="R159" s="191"/>
      <c r="S159" s="191"/>
      <c r="T159" s="192"/>
      <c r="AT159" s="186" t="s">
        <v>149</v>
      </c>
      <c r="AU159" s="186" t="s">
        <v>86</v>
      </c>
      <c r="AV159" s="11" t="s">
        <v>86</v>
      </c>
      <c r="AW159" s="11" t="s">
        <v>39</v>
      </c>
      <c r="AX159" s="11" t="s">
        <v>24</v>
      </c>
      <c r="AY159" s="186" t="s">
        <v>140</v>
      </c>
    </row>
    <row r="160" spans="2:65" s="1" customFormat="1" ht="22.8" customHeight="1">
      <c r="B160" s="171"/>
      <c r="C160" s="193" t="s">
        <v>314</v>
      </c>
      <c r="D160" s="193" t="s">
        <v>245</v>
      </c>
      <c r="E160" s="194" t="s">
        <v>464</v>
      </c>
      <c r="F160" s="195" t="s">
        <v>465</v>
      </c>
      <c r="G160" s="196" t="s">
        <v>407</v>
      </c>
      <c r="H160" s="197">
        <v>3.06</v>
      </c>
      <c r="I160" s="198"/>
      <c r="J160" s="199">
        <f>ROUND(I160*H160,2)</f>
        <v>0</v>
      </c>
      <c r="K160" s="195" t="s">
        <v>146</v>
      </c>
      <c r="L160" s="200"/>
      <c r="M160" s="201" t="s">
        <v>5</v>
      </c>
      <c r="N160" s="202" t="s">
        <v>47</v>
      </c>
      <c r="O160" s="39"/>
      <c r="P160" s="181">
        <f>O160*H160</f>
        <v>0</v>
      </c>
      <c r="Q160" s="181">
        <v>2.4500000000000002</v>
      </c>
      <c r="R160" s="181">
        <f>Q160*H160</f>
        <v>7.4970000000000008</v>
      </c>
      <c r="S160" s="181">
        <v>0</v>
      </c>
      <c r="T160" s="182">
        <f>S160*H160</f>
        <v>0</v>
      </c>
      <c r="AR160" s="21" t="s">
        <v>190</v>
      </c>
      <c r="AT160" s="21" t="s">
        <v>245</v>
      </c>
      <c r="AU160" s="21" t="s">
        <v>86</v>
      </c>
      <c r="AY160" s="21" t="s">
        <v>140</v>
      </c>
      <c r="BE160" s="183">
        <f>IF(N160="základní",J160,0)</f>
        <v>0</v>
      </c>
      <c r="BF160" s="183">
        <f>IF(N160="snížená",J160,0)</f>
        <v>0</v>
      </c>
      <c r="BG160" s="183">
        <f>IF(N160="zákl. přenesená",J160,0)</f>
        <v>0</v>
      </c>
      <c r="BH160" s="183">
        <f>IF(N160="sníž. přenesená",J160,0)</f>
        <v>0</v>
      </c>
      <c r="BI160" s="183">
        <f>IF(N160="nulová",J160,0)</f>
        <v>0</v>
      </c>
      <c r="BJ160" s="21" t="s">
        <v>24</v>
      </c>
      <c r="BK160" s="183">
        <f>ROUND(I160*H160,2)</f>
        <v>0</v>
      </c>
      <c r="BL160" s="21" t="s">
        <v>147</v>
      </c>
      <c r="BM160" s="21" t="s">
        <v>598</v>
      </c>
    </row>
    <row r="161" spans="2:65" s="11" customFormat="1">
      <c r="B161" s="184"/>
      <c r="D161" s="185" t="s">
        <v>149</v>
      </c>
      <c r="E161" s="186" t="s">
        <v>5</v>
      </c>
      <c r="F161" s="187" t="s">
        <v>457</v>
      </c>
      <c r="H161" s="188">
        <v>3.06</v>
      </c>
      <c r="I161" s="189"/>
      <c r="L161" s="184"/>
      <c r="M161" s="190"/>
      <c r="N161" s="191"/>
      <c r="O161" s="191"/>
      <c r="P161" s="191"/>
      <c r="Q161" s="191"/>
      <c r="R161" s="191"/>
      <c r="S161" s="191"/>
      <c r="T161" s="192"/>
      <c r="AT161" s="186" t="s">
        <v>149</v>
      </c>
      <c r="AU161" s="186" t="s">
        <v>86</v>
      </c>
      <c r="AV161" s="11" t="s">
        <v>86</v>
      </c>
      <c r="AW161" s="11" t="s">
        <v>39</v>
      </c>
      <c r="AX161" s="11" t="s">
        <v>24</v>
      </c>
      <c r="AY161" s="186" t="s">
        <v>140</v>
      </c>
    </row>
    <row r="162" spans="2:65" s="10" customFormat="1" ht="29.85" customHeight="1">
      <c r="B162" s="158"/>
      <c r="D162" s="159" t="s">
        <v>75</v>
      </c>
      <c r="E162" s="169" t="s">
        <v>493</v>
      </c>
      <c r="F162" s="169" t="s">
        <v>494</v>
      </c>
      <c r="I162" s="161"/>
      <c r="J162" s="170">
        <f>BK162</f>
        <v>0</v>
      </c>
      <c r="L162" s="158"/>
      <c r="M162" s="163"/>
      <c r="N162" s="164"/>
      <c r="O162" s="164"/>
      <c r="P162" s="165">
        <f>SUM(P163:P164)</f>
        <v>0</v>
      </c>
      <c r="Q162" s="164"/>
      <c r="R162" s="165">
        <f>SUM(R163:R164)</f>
        <v>0</v>
      </c>
      <c r="S162" s="164"/>
      <c r="T162" s="166">
        <f>SUM(T163:T164)</f>
        <v>0</v>
      </c>
      <c r="AR162" s="159" t="s">
        <v>24</v>
      </c>
      <c r="AT162" s="167" t="s">
        <v>75</v>
      </c>
      <c r="AU162" s="167" t="s">
        <v>24</v>
      </c>
      <c r="AY162" s="159" t="s">
        <v>140</v>
      </c>
      <c r="BK162" s="168">
        <f>SUM(BK163:BK164)</f>
        <v>0</v>
      </c>
    </row>
    <row r="163" spans="2:65" s="1" customFormat="1" ht="14.4" customHeight="1">
      <c r="B163" s="171"/>
      <c r="C163" s="172" t="s">
        <v>321</v>
      </c>
      <c r="D163" s="172" t="s">
        <v>142</v>
      </c>
      <c r="E163" s="173" t="s">
        <v>599</v>
      </c>
      <c r="F163" s="174" t="s">
        <v>600</v>
      </c>
      <c r="G163" s="175" t="s">
        <v>317</v>
      </c>
      <c r="H163" s="176">
        <v>194.7</v>
      </c>
      <c r="I163" s="177"/>
      <c r="J163" s="178">
        <f>ROUND(I163*H163,2)</f>
        <v>0</v>
      </c>
      <c r="K163" s="174" t="s">
        <v>146</v>
      </c>
      <c r="L163" s="38"/>
      <c r="M163" s="179" t="s">
        <v>5</v>
      </c>
      <c r="N163" s="180" t="s">
        <v>47</v>
      </c>
      <c r="O163" s="39"/>
      <c r="P163" s="181">
        <f>O163*H163</f>
        <v>0</v>
      </c>
      <c r="Q163" s="181">
        <v>0</v>
      </c>
      <c r="R163" s="181">
        <f>Q163*H163</f>
        <v>0</v>
      </c>
      <c r="S163" s="181">
        <v>0</v>
      </c>
      <c r="T163" s="182">
        <f>S163*H163</f>
        <v>0</v>
      </c>
      <c r="AR163" s="21" t="s">
        <v>147</v>
      </c>
      <c r="AT163" s="21" t="s">
        <v>142</v>
      </c>
      <c r="AU163" s="21" t="s">
        <v>86</v>
      </c>
      <c r="AY163" s="21" t="s">
        <v>140</v>
      </c>
      <c r="BE163" s="183">
        <f>IF(N163="základní",J163,0)</f>
        <v>0</v>
      </c>
      <c r="BF163" s="183">
        <f>IF(N163="snížená",J163,0)</f>
        <v>0</v>
      </c>
      <c r="BG163" s="183">
        <f>IF(N163="zákl. přenesená",J163,0)</f>
        <v>0</v>
      </c>
      <c r="BH163" s="183">
        <f>IF(N163="sníž. přenesená",J163,0)</f>
        <v>0</v>
      </c>
      <c r="BI163" s="183">
        <f>IF(N163="nulová",J163,0)</f>
        <v>0</v>
      </c>
      <c r="BJ163" s="21" t="s">
        <v>24</v>
      </c>
      <c r="BK163" s="183">
        <f>ROUND(I163*H163,2)</f>
        <v>0</v>
      </c>
      <c r="BL163" s="21" t="s">
        <v>147</v>
      </c>
      <c r="BM163" s="21" t="s">
        <v>601</v>
      </c>
    </row>
    <row r="164" spans="2:65" s="1" customFormat="1" ht="22.8" customHeight="1">
      <c r="B164" s="171"/>
      <c r="C164" s="172" t="s">
        <v>326</v>
      </c>
      <c r="D164" s="172" t="s">
        <v>142</v>
      </c>
      <c r="E164" s="173" t="s">
        <v>602</v>
      </c>
      <c r="F164" s="174" t="s">
        <v>603</v>
      </c>
      <c r="G164" s="175" t="s">
        <v>317</v>
      </c>
      <c r="H164" s="176">
        <v>194.7</v>
      </c>
      <c r="I164" s="177"/>
      <c r="J164" s="178">
        <f>ROUND(I164*H164,2)</f>
        <v>0</v>
      </c>
      <c r="K164" s="174" t="s">
        <v>146</v>
      </c>
      <c r="L164" s="38"/>
      <c r="M164" s="179" t="s">
        <v>5</v>
      </c>
      <c r="N164" s="180" t="s">
        <v>47</v>
      </c>
      <c r="O164" s="39"/>
      <c r="P164" s="181">
        <f>O164*H164</f>
        <v>0</v>
      </c>
      <c r="Q164" s="181">
        <v>0</v>
      </c>
      <c r="R164" s="181">
        <f>Q164*H164</f>
        <v>0</v>
      </c>
      <c r="S164" s="181">
        <v>0</v>
      </c>
      <c r="T164" s="182">
        <f>S164*H164</f>
        <v>0</v>
      </c>
      <c r="AR164" s="21" t="s">
        <v>147</v>
      </c>
      <c r="AT164" s="21" t="s">
        <v>142</v>
      </c>
      <c r="AU164" s="21" t="s">
        <v>86</v>
      </c>
      <c r="AY164" s="21" t="s">
        <v>140</v>
      </c>
      <c r="BE164" s="183">
        <f>IF(N164="základní",J164,0)</f>
        <v>0</v>
      </c>
      <c r="BF164" s="183">
        <f>IF(N164="snížená",J164,0)</f>
        <v>0</v>
      </c>
      <c r="BG164" s="183">
        <f>IF(N164="zákl. přenesená",J164,0)</f>
        <v>0</v>
      </c>
      <c r="BH164" s="183">
        <f>IF(N164="sníž. přenesená",J164,0)</f>
        <v>0</v>
      </c>
      <c r="BI164" s="183">
        <f>IF(N164="nulová",J164,0)</f>
        <v>0</v>
      </c>
      <c r="BJ164" s="21" t="s">
        <v>24</v>
      </c>
      <c r="BK164" s="183">
        <f>ROUND(I164*H164,2)</f>
        <v>0</v>
      </c>
      <c r="BL164" s="21" t="s">
        <v>147</v>
      </c>
      <c r="BM164" s="21" t="s">
        <v>604</v>
      </c>
    </row>
    <row r="165" spans="2:65" s="10" customFormat="1" ht="37.35" customHeight="1">
      <c r="B165" s="158"/>
      <c r="D165" s="159" t="s">
        <v>75</v>
      </c>
      <c r="E165" s="160" t="s">
        <v>503</v>
      </c>
      <c r="F165" s="160" t="s">
        <v>504</v>
      </c>
      <c r="I165" s="161"/>
      <c r="J165" s="162">
        <f>BK165</f>
        <v>0</v>
      </c>
      <c r="L165" s="158"/>
      <c r="M165" s="163"/>
      <c r="N165" s="164"/>
      <c r="O165" s="164"/>
      <c r="P165" s="165">
        <f>P166</f>
        <v>0</v>
      </c>
      <c r="Q165" s="164"/>
      <c r="R165" s="165">
        <f>R166</f>
        <v>0.21548100000000001</v>
      </c>
      <c r="S165" s="164"/>
      <c r="T165" s="166">
        <f>T166</f>
        <v>0</v>
      </c>
      <c r="AR165" s="159" t="s">
        <v>86</v>
      </c>
      <c r="AT165" s="167" t="s">
        <v>75</v>
      </c>
      <c r="AU165" s="167" t="s">
        <v>76</v>
      </c>
      <c r="AY165" s="159" t="s">
        <v>140</v>
      </c>
      <c r="BK165" s="168">
        <f>BK166</f>
        <v>0</v>
      </c>
    </row>
    <row r="166" spans="2:65" s="10" customFormat="1" ht="19.95" customHeight="1">
      <c r="B166" s="158"/>
      <c r="D166" s="159" t="s">
        <v>75</v>
      </c>
      <c r="E166" s="169" t="s">
        <v>505</v>
      </c>
      <c r="F166" s="169" t="s">
        <v>506</v>
      </c>
      <c r="I166" s="161"/>
      <c r="J166" s="170">
        <f>BK166</f>
        <v>0</v>
      </c>
      <c r="L166" s="158"/>
      <c r="M166" s="163"/>
      <c r="N166" s="164"/>
      <c r="O166" s="164"/>
      <c r="P166" s="165">
        <f>SUM(P167:P170)</f>
        <v>0</v>
      </c>
      <c r="Q166" s="164"/>
      <c r="R166" s="165">
        <f>SUM(R167:R170)</f>
        <v>0.21548100000000001</v>
      </c>
      <c r="S166" s="164"/>
      <c r="T166" s="166">
        <f>SUM(T167:T170)</f>
        <v>0</v>
      </c>
      <c r="AR166" s="159" t="s">
        <v>86</v>
      </c>
      <c r="AT166" s="167" t="s">
        <v>75</v>
      </c>
      <c r="AU166" s="167" t="s">
        <v>24</v>
      </c>
      <c r="AY166" s="159" t="s">
        <v>140</v>
      </c>
      <c r="BK166" s="168">
        <f>SUM(BK167:BK170)</f>
        <v>0</v>
      </c>
    </row>
    <row r="167" spans="2:65" s="1" customFormat="1" ht="14.4" customHeight="1">
      <c r="B167" s="171"/>
      <c r="C167" s="172" t="s">
        <v>332</v>
      </c>
      <c r="D167" s="172" t="s">
        <v>142</v>
      </c>
      <c r="E167" s="173" t="s">
        <v>508</v>
      </c>
      <c r="F167" s="174" t="s">
        <v>509</v>
      </c>
      <c r="G167" s="175" t="s">
        <v>248</v>
      </c>
      <c r="H167" s="176">
        <v>205.22</v>
      </c>
      <c r="I167" s="177"/>
      <c r="J167" s="178">
        <f>ROUND(I167*H167,2)</f>
        <v>0</v>
      </c>
      <c r="K167" s="174" t="s">
        <v>146</v>
      </c>
      <c r="L167" s="38"/>
      <c r="M167" s="179" t="s">
        <v>5</v>
      </c>
      <c r="N167" s="180" t="s">
        <v>47</v>
      </c>
      <c r="O167" s="39"/>
      <c r="P167" s="181">
        <f>O167*H167</f>
        <v>0</v>
      </c>
      <c r="Q167" s="181">
        <v>5.0000000000000002E-5</v>
      </c>
      <c r="R167" s="181">
        <f>Q167*H167</f>
        <v>1.0261000000000001E-2</v>
      </c>
      <c r="S167" s="181">
        <v>0</v>
      </c>
      <c r="T167" s="182">
        <f>S167*H167</f>
        <v>0</v>
      </c>
      <c r="AR167" s="21" t="s">
        <v>235</v>
      </c>
      <c r="AT167" s="21" t="s">
        <v>142</v>
      </c>
      <c r="AU167" s="21" t="s">
        <v>86</v>
      </c>
      <c r="AY167" s="21" t="s">
        <v>140</v>
      </c>
      <c r="BE167" s="183">
        <f>IF(N167="základní",J167,0)</f>
        <v>0</v>
      </c>
      <c r="BF167" s="183">
        <f>IF(N167="snížená",J167,0)</f>
        <v>0</v>
      </c>
      <c r="BG167" s="183">
        <f>IF(N167="zákl. přenesená",J167,0)</f>
        <v>0</v>
      </c>
      <c r="BH167" s="183">
        <f>IF(N167="sníž. přenesená",J167,0)</f>
        <v>0</v>
      </c>
      <c r="BI167" s="183">
        <f>IF(N167="nulová",J167,0)</f>
        <v>0</v>
      </c>
      <c r="BJ167" s="21" t="s">
        <v>24</v>
      </c>
      <c r="BK167" s="183">
        <f>ROUND(I167*H167,2)</f>
        <v>0</v>
      </c>
      <c r="BL167" s="21" t="s">
        <v>235</v>
      </c>
      <c r="BM167" s="21" t="s">
        <v>605</v>
      </c>
    </row>
    <row r="168" spans="2:65" s="11" customFormat="1">
      <c r="B168" s="184"/>
      <c r="D168" s="185" t="s">
        <v>149</v>
      </c>
      <c r="E168" s="186" t="s">
        <v>5</v>
      </c>
      <c r="F168" s="187" t="s">
        <v>606</v>
      </c>
      <c r="H168" s="188">
        <v>205.22</v>
      </c>
      <c r="I168" s="189"/>
      <c r="L168" s="184"/>
      <c r="M168" s="190"/>
      <c r="N168" s="191"/>
      <c r="O168" s="191"/>
      <c r="P168" s="191"/>
      <c r="Q168" s="191"/>
      <c r="R168" s="191"/>
      <c r="S168" s="191"/>
      <c r="T168" s="192"/>
      <c r="AT168" s="186" t="s">
        <v>149</v>
      </c>
      <c r="AU168" s="186" t="s">
        <v>86</v>
      </c>
      <c r="AV168" s="11" t="s">
        <v>86</v>
      </c>
      <c r="AW168" s="11" t="s">
        <v>39</v>
      </c>
      <c r="AX168" s="11" t="s">
        <v>24</v>
      </c>
      <c r="AY168" s="186" t="s">
        <v>140</v>
      </c>
    </row>
    <row r="169" spans="2:65" s="1" customFormat="1" ht="34.200000000000003" customHeight="1">
      <c r="B169" s="171"/>
      <c r="C169" s="193" t="s">
        <v>340</v>
      </c>
      <c r="D169" s="193" t="s">
        <v>245</v>
      </c>
      <c r="E169" s="194" t="s">
        <v>513</v>
      </c>
      <c r="F169" s="195" t="s">
        <v>514</v>
      </c>
      <c r="G169" s="196" t="s">
        <v>515</v>
      </c>
      <c r="H169" s="197">
        <v>2</v>
      </c>
      <c r="I169" s="198"/>
      <c r="J169" s="199">
        <f>ROUND(I169*H169,2)</f>
        <v>0</v>
      </c>
      <c r="K169" s="195" t="s">
        <v>5</v>
      </c>
      <c r="L169" s="200"/>
      <c r="M169" s="201" t="s">
        <v>5</v>
      </c>
      <c r="N169" s="202" t="s">
        <v>47</v>
      </c>
      <c r="O169" s="39"/>
      <c r="P169" s="181">
        <f>O169*H169</f>
        <v>0</v>
      </c>
      <c r="Q169" s="181">
        <v>0.10261000000000001</v>
      </c>
      <c r="R169" s="181">
        <f>Q169*H169</f>
        <v>0.20522000000000001</v>
      </c>
      <c r="S169" s="181">
        <v>0</v>
      </c>
      <c r="T169" s="182">
        <f>S169*H169</f>
        <v>0</v>
      </c>
      <c r="AR169" s="21" t="s">
        <v>321</v>
      </c>
      <c r="AT169" s="21" t="s">
        <v>245</v>
      </c>
      <c r="AU169" s="21" t="s">
        <v>86</v>
      </c>
      <c r="AY169" s="21" t="s">
        <v>140</v>
      </c>
      <c r="BE169" s="183">
        <f>IF(N169="základní",J169,0)</f>
        <v>0</v>
      </c>
      <c r="BF169" s="183">
        <f>IF(N169="snížená",J169,0)</f>
        <v>0</v>
      </c>
      <c r="BG169" s="183">
        <f>IF(N169="zákl. přenesená",J169,0)</f>
        <v>0</v>
      </c>
      <c r="BH169" s="183">
        <f>IF(N169="sníž. přenesená",J169,0)</f>
        <v>0</v>
      </c>
      <c r="BI169" s="183">
        <f>IF(N169="nulová",J169,0)</f>
        <v>0</v>
      </c>
      <c r="BJ169" s="21" t="s">
        <v>24</v>
      </c>
      <c r="BK169" s="183">
        <f>ROUND(I169*H169,2)</f>
        <v>0</v>
      </c>
      <c r="BL169" s="21" t="s">
        <v>235</v>
      </c>
      <c r="BM169" s="21" t="s">
        <v>607</v>
      </c>
    </row>
    <row r="170" spans="2:65" s="1" customFormat="1" ht="22.8" customHeight="1">
      <c r="B170" s="171"/>
      <c r="C170" s="172" t="s">
        <v>346</v>
      </c>
      <c r="D170" s="172" t="s">
        <v>142</v>
      </c>
      <c r="E170" s="173" t="s">
        <v>518</v>
      </c>
      <c r="F170" s="174" t="s">
        <v>519</v>
      </c>
      <c r="G170" s="175" t="s">
        <v>317</v>
      </c>
      <c r="H170" s="176">
        <v>0.215</v>
      </c>
      <c r="I170" s="177"/>
      <c r="J170" s="178">
        <f>ROUND(I170*H170,2)</f>
        <v>0</v>
      </c>
      <c r="K170" s="174" t="s">
        <v>146</v>
      </c>
      <c r="L170" s="38"/>
      <c r="M170" s="179" t="s">
        <v>5</v>
      </c>
      <c r="N170" s="205" t="s">
        <v>47</v>
      </c>
      <c r="O170" s="206"/>
      <c r="P170" s="207">
        <f>O170*H170</f>
        <v>0</v>
      </c>
      <c r="Q170" s="207">
        <v>0</v>
      </c>
      <c r="R170" s="207">
        <f>Q170*H170</f>
        <v>0</v>
      </c>
      <c r="S170" s="207">
        <v>0</v>
      </c>
      <c r="T170" s="208">
        <f>S170*H170</f>
        <v>0</v>
      </c>
      <c r="AR170" s="21" t="s">
        <v>235</v>
      </c>
      <c r="AT170" s="21" t="s">
        <v>142</v>
      </c>
      <c r="AU170" s="21" t="s">
        <v>86</v>
      </c>
      <c r="AY170" s="21" t="s">
        <v>140</v>
      </c>
      <c r="BE170" s="183">
        <f>IF(N170="základní",J170,0)</f>
        <v>0</v>
      </c>
      <c r="BF170" s="183">
        <f>IF(N170="snížená",J170,0)</f>
        <v>0</v>
      </c>
      <c r="BG170" s="183">
        <f>IF(N170="zákl. přenesená",J170,0)</f>
        <v>0</v>
      </c>
      <c r="BH170" s="183">
        <f>IF(N170="sníž. přenesená",J170,0)</f>
        <v>0</v>
      </c>
      <c r="BI170" s="183">
        <f>IF(N170="nulová",J170,0)</f>
        <v>0</v>
      </c>
      <c r="BJ170" s="21" t="s">
        <v>24</v>
      </c>
      <c r="BK170" s="183">
        <f>ROUND(I170*H170,2)</f>
        <v>0</v>
      </c>
      <c r="BL170" s="21" t="s">
        <v>235</v>
      </c>
      <c r="BM170" s="21" t="s">
        <v>608</v>
      </c>
    </row>
    <row r="171" spans="2:65" s="1" customFormat="1" ht="6.9" customHeight="1">
      <c r="B171" s="53"/>
      <c r="C171" s="54"/>
      <c r="D171" s="54"/>
      <c r="E171" s="54"/>
      <c r="F171" s="54"/>
      <c r="G171" s="54"/>
      <c r="H171" s="54"/>
      <c r="I171" s="124"/>
      <c r="J171" s="54"/>
      <c r="K171" s="54"/>
      <c r="L171" s="38"/>
    </row>
  </sheetData>
  <autoFilter ref="C84:K170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5"/>
  <sheetViews>
    <sheetView showGridLines="0" workbookViewId="0">
      <pane ySplit="1" topLeftCell="A203" activePane="bottomLeft" state="frozen"/>
      <selection pane="bottomLeft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96" customWidth="1"/>
    <col min="10" max="10" width="20.140625" customWidth="1"/>
    <col min="11" max="11" width="1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18"/>
      <c r="B1" s="97"/>
      <c r="C1" s="97"/>
      <c r="D1" s="98" t="s">
        <v>1</v>
      </c>
      <c r="E1" s="97"/>
      <c r="F1" s="99" t="s">
        <v>101</v>
      </c>
      <c r="G1" s="330" t="s">
        <v>102</v>
      </c>
      <c r="H1" s="330"/>
      <c r="I1" s="100"/>
      <c r="J1" s="99" t="s">
        <v>103</v>
      </c>
      <c r="K1" s="98" t="s">
        <v>104</v>
      </c>
      <c r="L1" s="99" t="s">
        <v>105</v>
      </c>
      <c r="M1" s="99"/>
      <c r="N1" s="99"/>
      <c r="O1" s="99"/>
      <c r="P1" s="99"/>
      <c r="Q1" s="99"/>
      <c r="R1" s="99"/>
      <c r="S1" s="99"/>
      <c r="T1" s="99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1" t="s">
        <v>93</v>
      </c>
    </row>
    <row r="3" spans="1:70" ht="6.9" customHeight="1">
      <c r="B3" s="22"/>
      <c r="C3" s="23"/>
      <c r="D3" s="23"/>
      <c r="E3" s="23"/>
      <c r="F3" s="23"/>
      <c r="G3" s="23"/>
      <c r="H3" s="23"/>
      <c r="I3" s="101"/>
      <c r="J3" s="23"/>
      <c r="K3" s="24"/>
      <c r="AT3" s="21" t="s">
        <v>86</v>
      </c>
    </row>
    <row r="4" spans="1:70" ht="36.9" customHeight="1">
      <c r="B4" s="25"/>
      <c r="C4" s="26"/>
      <c r="D4" s="27" t="s">
        <v>106</v>
      </c>
      <c r="E4" s="26"/>
      <c r="F4" s="26"/>
      <c r="G4" s="26"/>
      <c r="H4" s="26"/>
      <c r="I4" s="102"/>
      <c r="J4" s="26"/>
      <c r="K4" s="28"/>
      <c r="M4" s="29" t="s">
        <v>13</v>
      </c>
      <c r="AT4" s="21" t="s">
        <v>6</v>
      </c>
    </row>
    <row r="5" spans="1:70" ht="6.9" customHeight="1">
      <c r="B5" s="25"/>
      <c r="C5" s="26"/>
      <c r="D5" s="26"/>
      <c r="E5" s="26"/>
      <c r="F5" s="26"/>
      <c r="G5" s="26"/>
      <c r="H5" s="26"/>
      <c r="I5" s="102"/>
      <c r="J5" s="26"/>
      <c r="K5" s="28"/>
    </row>
    <row r="6" spans="1:70" ht="13.2">
      <c r="B6" s="25"/>
      <c r="C6" s="26"/>
      <c r="D6" s="34" t="s">
        <v>19</v>
      </c>
      <c r="E6" s="26"/>
      <c r="F6" s="26"/>
      <c r="G6" s="26"/>
      <c r="H6" s="26"/>
      <c r="I6" s="102"/>
      <c r="J6" s="26"/>
      <c r="K6" s="28"/>
    </row>
    <row r="7" spans="1:70" ht="14.4" customHeight="1">
      <c r="B7" s="25"/>
      <c r="C7" s="26"/>
      <c r="D7" s="26"/>
      <c r="E7" s="331" t="str">
        <f>'Rekapitulace stavby'!K6</f>
        <v>Polní cesta HPC49 Choťovice se záchytným příkopem a doprovodnou zelení</v>
      </c>
      <c r="F7" s="332"/>
      <c r="G7" s="332"/>
      <c r="H7" s="332"/>
      <c r="I7" s="102"/>
      <c r="J7" s="26"/>
      <c r="K7" s="28"/>
    </row>
    <row r="8" spans="1:70" s="1" customFormat="1" ht="13.2">
      <c r="B8" s="38"/>
      <c r="C8" s="39"/>
      <c r="D8" s="34" t="s">
        <v>107</v>
      </c>
      <c r="E8" s="39"/>
      <c r="F8" s="39"/>
      <c r="G8" s="39"/>
      <c r="H8" s="39"/>
      <c r="I8" s="103"/>
      <c r="J8" s="39"/>
      <c r="K8" s="42"/>
    </row>
    <row r="9" spans="1:70" s="1" customFormat="1" ht="36.9" customHeight="1">
      <c r="B9" s="38"/>
      <c r="C9" s="39"/>
      <c r="D9" s="39"/>
      <c r="E9" s="333" t="s">
        <v>609</v>
      </c>
      <c r="F9" s="334"/>
      <c r="G9" s="334"/>
      <c r="H9" s="334"/>
      <c r="I9" s="103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03"/>
      <c r="J10" s="39"/>
      <c r="K10" s="42"/>
    </row>
    <row r="11" spans="1:70" s="1" customFormat="1" ht="14.4" customHeight="1">
      <c r="B11" s="38"/>
      <c r="C11" s="39"/>
      <c r="D11" s="34" t="s">
        <v>22</v>
      </c>
      <c r="E11" s="39"/>
      <c r="F11" s="32" t="s">
        <v>85</v>
      </c>
      <c r="G11" s="39"/>
      <c r="H11" s="39"/>
      <c r="I11" s="104" t="s">
        <v>23</v>
      </c>
      <c r="J11" s="32" t="s">
        <v>5</v>
      </c>
      <c r="K11" s="42"/>
    </row>
    <row r="12" spans="1:70" s="1" customFormat="1" ht="14.4" customHeight="1">
      <c r="B12" s="38"/>
      <c r="C12" s="39"/>
      <c r="D12" s="34" t="s">
        <v>25</v>
      </c>
      <c r="E12" s="39"/>
      <c r="F12" s="32" t="s">
        <v>26</v>
      </c>
      <c r="G12" s="39"/>
      <c r="H12" s="39"/>
      <c r="I12" s="104" t="s">
        <v>27</v>
      </c>
      <c r="J12" s="105" t="str">
        <f>'Rekapitulace stavby'!AN8</f>
        <v>18. 11. 2015</v>
      </c>
      <c r="K12" s="42"/>
    </row>
    <row r="13" spans="1:70" s="1" customFormat="1" ht="10.8" customHeight="1">
      <c r="B13" s="38"/>
      <c r="C13" s="39"/>
      <c r="D13" s="39"/>
      <c r="E13" s="39"/>
      <c r="F13" s="39"/>
      <c r="G13" s="39"/>
      <c r="H13" s="39"/>
      <c r="I13" s="103"/>
      <c r="J13" s="39"/>
      <c r="K13" s="42"/>
    </row>
    <row r="14" spans="1:70" s="1" customFormat="1" ht="14.4" customHeight="1">
      <c r="B14" s="38"/>
      <c r="C14" s="39"/>
      <c r="D14" s="34" t="s">
        <v>31</v>
      </c>
      <c r="E14" s="39"/>
      <c r="F14" s="39"/>
      <c r="G14" s="39"/>
      <c r="H14" s="39"/>
      <c r="I14" s="104" t="s">
        <v>32</v>
      </c>
      <c r="J14" s="32" t="s">
        <v>5</v>
      </c>
      <c r="K14" s="42"/>
    </row>
    <row r="15" spans="1:70" s="1" customFormat="1" ht="18" customHeight="1">
      <c r="B15" s="38"/>
      <c r="C15" s="39"/>
      <c r="D15" s="39"/>
      <c r="E15" s="32" t="s">
        <v>33</v>
      </c>
      <c r="F15" s="39"/>
      <c r="G15" s="39"/>
      <c r="H15" s="39"/>
      <c r="I15" s="104" t="s">
        <v>34</v>
      </c>
      <c r="J15" s="32" t="s">
        <v>5</v>
      </c>
      <c r="K15" s="42"/>
    </row>
    <row r="16" spans="1:70" s="1" customFormat="1" ht="6.9" customHeight="1">
      <c r="B16" s="38"/>
      <c r="C16" s="39"/>
      <c r="D16" s="39"/>
      <c r="E16" s="39"/>
      <c r="F16" s="39"/>
      <c r="G16" s="39"/>
      <c r="H16" s="39"/>
      <c r="I16" s="103"/>
      <c r="J16" s="39"/>
      <c r="K16" s="42"/>
    </row>
    <row r="17" spans="2:11" s="1" customFormat="1" ht="14.4" customHeight="1">
      <c r="B17" s="38"/>
      <c r="C17" s="39"/>
      <c r="D17" s="34" t="s">
        <v>35</v>
      </c>
      <c r="E17" s="39"/>
      <c r="F17" s="39"/>
      <c r="G17" s="39"/>
      <c r="H17" s="39"/>
      <c r="I17" s="104" t="s">
        <v>32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04" t="s">
        <v>34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" customHeight="1">
      <c r="B19" s="38"/>
      <c r="C19" s="39"/>
      <c r="D19" s="39"/>
      <c r="E19" s="39"/>
      <c r="F19" s="39"/>
      <c r="G19" s="39"/>
      <c r="H19" s="39"/>
      <c r="I19" s="103"/>
      <c r="J19" s="39"/>
      <c r="K19" s="42"/>
    </row>
    <row r="20" spans="2:11" s="1" customFormat="1" ht="14.4" customHeight="1">
      <c r="B20" s="38"/>
      <c r="C20" s="39"/>
      <c r="D20" s="34" t="s">
        <v>37</v>
      </c>
      <c r="E20" s="39"/>
      <c r="F20" s="39"/>
      <c r="G20" s="39"/>
      <c r="H20" s="39"/>
      <c r="I20" s="104" t="s">
        <v>32</v>
      </c>
      <c r="J20" s="32" t="s">
        <v>5</v>
      </c>
      <c r="K20" s="42"/>
    </row>
    <row r="21" spans="2:11" s="1" customFormat="1" ht="18" customHeight="1">
      <c r="B21" s="38"/>
      <c r="C21" s="39"/>
      <c r="D21" s="39"/>
      <c r="E21" s="32" t="s">
        <v>38</v>
      </c>
      <c r="F21" s="39"/>
      <c r="G21" s="39"/>
      <c r="H21" s="39"/>
      <c r="I21" s="104" t="s">
        <v>34</v>
      </c>
      <c r="J21" s="32" t="s">
        <v>5</v>
      </c>
      <c r="K21" s="42"/>
    </row>
    <row r="22" spans="2:11" s="1" customFormat="1" ht="6.9" customHeight="1">
      <c r="B22" s="38"/>
      <c r="C22" s="39"/>
      <c r="D22" s="39"/>
      <c r="E22" s="39"/>
      <c r="F22" s="39"/>
      <c r="G22" s="39"/>
      <c r="H22" s="39"/>
      <c r="I22" s="103"/>
      <c r="J22" s="39"/>
      <c r="K22" s="42"/>
    </row>
    <row r="23" spans="2:11" s="1" customFormat="1" ht="14.4" customHeight="1">
      <c r="B23" s="38"/>
      <c r="C23" s="39"/>
      <c r="D23" s="34" t="s">
        <v>40</v>
      </c>
      <c r="E23" s="39"/>
      <c r="F23" s="39"/>
      <c r="G23" s="39"/>
      <c r="H23" s="39"/>
      <c r="I23" s="103"/>
      <c r="J23" s="39"/>
      <c r="K23" s="42"/>
    </row>
    <row r="24" spans="2:11" s="6" customFormat="1" ht="14.4" customHeight="1">
      <c r="B24" s="106"/>
      <c r="C24" s="107"/>
      <c r="D24" s="107"/>
      <c r="E24" s="309" t="s">
        <v>5</v>
      </c>
      <c r="F24" s="309"/>
      <c r="G24" s="309"/>
      <c r="H24" s="309"/>
      <c r="I24" s="108"/>
      <c r="J24" s="107"/>
      <c r="K24" s="109"/>
    </row>
    <row r="25" spans="2:11" s="1" customFormat="1" ht="6.9" customHeight="1">
      <c r="B25" s="38"/>
      <c r="C25" s="39"/>
      <c r="D25" s="39"/>
      <c r="E25" s="39"/>
      <c r="F25" s="39"/>
      <c r="G25" s="39"/>
      <c r="H25" s="39"/>
      <c r="I25" s="103"/>
      <c r="J25" s="39"/>
      <c r="K25" s="42"/>
    </row>
    <row r="26" spans="2:11" s="1" customFormat="1" ht="6.9" customHeight="1">
      <c r="B26" s="38"/>
      <c r="C26" s="39"/>
      <c r="D26" s="65"/>
      <c r="E26" s="65"/>
      <c r="F26" s="65"/>
      <c r="G26" s="65"/>
      <c r="H26" s="65"/>
      <c r="I26" s="110"/>
      <c r="J26" s="65"/>
      <c r="K26" s="111"/>
    </row>
    <row r="27" spans="2:11" s="1" customFormat="1" ht="25.35" customHeight="1">
      <c r="B27" s="38"/>
      <c r="C27" s="39"/>
      <c r="D27" s="112" t="s">
        <v>42</v>
      </c>
      <c r="E27" s="39"/>
      <c r="F27" s="39"/>
      <c r="G27" s="39"/>
      <c r="H27" s="39"/>
      <c r="I27" s="103"/>
      <c r="J27" s="113">
        <f>ROUND(J84,2)</f>
        <v>0</v>
      </c>
      <c r="K27" s="42"/>
    </row>
    <row r="28" spans="2:11" s="1" customFormat="1" ht="6.9" customHeight="1">
      <c r="B28" s="38"/>
      <c r="C28" s="39"/>
      <c r="D28" s="65"/>
      <c r="E28" s="65"/>
      <c r="F28" s="65"/>
      <c r="G28" s="65"/>
      <c r="H28" s="65"/>
      <c r="I28" s="110"/>
      <c r="J28" s="65"/>
      <c r="K28" s="111"/>
    </row>
    <row r="29" spans="2:11" s="1" customFormat="1" ht="14.4" customHeight="1">
      <c r="B29" s="38"/>
      <c r="C29" s="39"/>
      <c r="D29" s="39"/>
      <c r="E29" s="39"/>
      <c r="F29" s="43" t="s">
        <v>44</v>
      </c>
      <c r="G29" s="39"/>
      <c r="H29" s="39"/>
      <c r="I29" s="114" t="s">
        <v>43</v>
      </c>
      <c r="J29" s="43" t="s">
        <v>45</v>
      </c>
      <c r="K29" s="42"/>
    </row>
    <row r="30" spans="2:11" s="1" customFormat="1" ht="14.4" customHeight="1">
      <c r="B30" s="38"/>
      <c r="C30" s="39"/>
      <c r="D30" s="46" t="s">
        <v>46</v>
      </c>
      <c r="E30" s="46" t="s">
        <v>47</v>
      </c>
      <c r="F30" s="115">
        <f>ROUND(SUM(BE84:BE214), 2)</f>
        <v>0</v>
      </c>
      <c r="G30" s="39"/>
      <c r="H30" s="39"/>
      <c r="I30" s="116">
        <v>0.21</v>
      </c>
      <c r="J30" s="115">
        <f>ROUND(ROUND((SUM(BE84:BE214)), 2)*I30, 2)</f>
        <v>0</v>
      </c>
      <c r="K30" s="42"/>
    </row>
    <row r="31" spans="2:11" s="1" customFormat="1" ht="14.4" customHeight="1">
      <c r="B31" s="38"/>
      <c r="C31" s="39"/>
      <c r="D31" s="39"/>
      <c r="E31" s="46" t="s">
        <v>48</v>
      </c>
      <c r="F31" s="115">
        <f>ROUND(SUM(BF84:BF214), 2)</f>
        <v>0</v>
      </c>
      <c r="G31" s="39"/>
      <c r="H31" s="39"/>
      <c r="I31" s="116">
        <v>0.15</v>
      </c>
      <c r="J31" s="115">
        <f>ROUND(ROUND((SUM(BF84:BF214)), 2)*I31, 2)</f>
        <v>0</v>
      </c>
      <c r="K31" s="42"/>
    </row>
    <row r="32" spans="2:11" s="1" customFormat="1" ht="14.4" hidden="1" customHeight="1">
      <c r="B32" s="38"/>
      <c r="C32" s="39"/>
      <c r="D32" s="39"/>
      <c r="E32" s="46" t="s">
        <v>49</v>
      </c>
      <c r="F32" s="115">
        <f>ROUND(SUM(BG84:BG214), 2)</f>
        <v>0</v>
      </c>
      <c r="G32" s="39"/>
      <c r="H32" s="39"/>
      <c r="I32" s="116">
        <v>0.21</v>
      </c>
      <c r="J32" s="115">
        <v>0</v>
      </c>
      <c r="K32" s="42"/>
    </row>
    <row r="33" spans="2:11" s="1" customFormat="1" ht="14.4" hidden="1" customHeight="1">
      <c r="B33" s="38"/>
      <c r="C33" s="39"/>
      <c r="D33" s="39"/>
      <c r="E33" s="46" t="s">
        <v>50</v>
      </c>
      <c r="F33" s="115">
        <f>ROUND(SUM(BH84:BH214), 2)</f>
        <v>0</v>
      </c>
      <c r="G33" s="39"/>
      <c r="H33" s="39"/>
      <c r="I33" s="116">
        <v>0.15</v>
      </c>
      <c r="J33" s="115">
        <v>0</v>
      </c>
      <c r="K33" s="42"/>
    </row>
    <row r="34" spans="2:11" s="1" customFormat="1" ht="14.4" hidden="1" customHeight="1">
      <c r="B34" s="38"/>
      <c r="C34" s="39"/>
      <c r="D34" s="39"/>
      <c r="E34" s="46" t="s">
        <v>51</v>
      </c>
      <c r="F34" s="115">
        <f>ROUND(SUM(BI84:BI214), 2)</f>
        <v>0</v>
      </c>
      <c r="G34" s="39"/>
      <c r="H34" s="39"/>
      <c r="I34" s="116">
        <v>0</v>
      </c>
      <c r="J34" s="115">
        <v>0</v>
      </c>
      <c r="K34" s="42"/>
    </row>
    <row r="35" spans="2:11" s="1" customFormat="1" ht="6.9" customHeight="1">
      <c r="B35" s="38"/>
      <c r="C35" s="39"/>
      <c r="D35" s="39"/>
      <c r="E35" s="39"/>
      <c r="F35" s="39"/>
      <c r="G35" s="39"/>
      <c r="H35" s="39"/>
      <c r="I35" s="103"/>
      <c r="J35" s="39"/>
      <c r="K35" s="42"/>
    </row>
    <row r="36" spans="2:11" s="1" customFormat="1" ht="25.35" customHeight="1">
      <c r="B36" s="38"/>
      <c r="C36" s="117"/>
      <c r="D36" s="118" t="s">
        <v>52</v>
      </c>
      <c r="E36" s="68"/>
      <c r="F36" s="68"/>
      <c r="G36" s="119" t="s">
        <v>53</v>
      </c>
      <c r="H36" s="120" t="s">
        <v>54</v>
      </c>
      <c r="I36" s="121"/>
      <c r="J36" s="122">
        <f>SUM(J27:J34)</f>
        <v>0</v>
      </c>
      <c r="K36" s="123"/>
    </row>
    <row r="37" spans="2:11" s="1" customFormat="1" ht="14.4" customHeight="1">
      <c r="B37" s="53"/>
      <c r="C37" s="54"/>
      <c r="D37" s="54"/>
      <c r="E37" s="54"/>
      <c r="F37" s="54"/>
      <c r="G37" s="54"/>
      <c r="H37" s="54"/>
      <c r="I37" s="124"/>
      <c r="J37" s="54"/>
      <c r="K37" s="55"/>
    </row>
    <row r="41" spans="2:11" s="1" customFormat="1" ht="6.9" customHeight="1">
      <c r="B41" s="56"/>
      <c r="C41" s="57"/>
      <c r="D41" s="57"/>
      <c r="E41" s="57"/>
      <c r="F41" s="57"/>
      <c r="G41" s="57"/>
      <c r="H41" s="57"/>
      <c r="I41" s="125"/>
      <c r="J41" s="57"/>
      <c r="K41" s="126"/>
    </row>
    <row r="42" spans="2:11" s="1" customFormat="1" ht="36.9" customHeight="1">
      <c r="B42" s="38"/>
      <c r="C42" s="27" t="s">
        <v>109</v>
      </c>
      <c r="D42" s="39"/>
      <c r="E42" s="39"/>
      <c r="F42" s="39"/>
      <c r="G42" s="39"/>
      <c r="H42" s="39"/>
      <c r="I42" s="103"/>
      <c r="J42" s="39"/>
      <c r="K42" s="42"/>
    </row>
    <row r="43" spans="2:11" s="1" customFormat="1" ht="6.9" customHeight="1">
      <c r="B43" s="38"/>
      <c r="C43" s="39"/>
      <c r="D43" s="39"/>
      <c r="E43" s="39"/>
      <c r="F43" s="39"/>
      <c r="G43" s="39"/>
      <c r="H43" s="39"/>
      <c r="I43" s="103"/>
      <c r="J43" s="39"/>
      <c r="K43" s="42"/>
    </row>
    <row r="44" spans="2:11" s="1" customFormat="1" ht="14.4" customHeight="1">
      <c r="B44" s="38"/>
      <c r="C44" s="34" t="s">
        <v>19</v>
      </c>
      <c r="D44" s="39"/>
      <c r="E44" s="39"/>
      <c r="F44" s="39"/>
      <c r="G44" s="39"/>
      <c r="H44" s="39"/>
      <c r="I44" s="103"/>
      <c r="J44" s="39"/>
      <c r="K44" s="42"/>
    </row>
    <row r="45" spans="2:11" s="1" customFormat="1" ht="14.4" customHeight="1">
      <c r="B45" s="38"/>
      <c r="C45" s="39"/>
      <c r="D45" s="39"/>
      <c r="E45" s="331" t="str">
        <f>E7</f>
        <v>Polní cesta HPC49 Choťovice se záchytným příkopem a doprovodnou zelení</v>
      </c>
      <c r="F45" s="332"/>
      <c r="G45" s="332"/>
      <c r="H45" s="332"/>
      <c r="I45" s="103"/>
      <c r="J45" s="39"/>
      <c r="K45" s="42"/>
    </row>
    <row r="46" spans="2:11" s="1" customFormat="1" ht="14.4" customHeight="1">
      <c r="B46" s="38"/>
      <c r="C46" s="34" t="s">
        <v>107</v>
      </c>
      <c r="D46" s="39"/>
      <c r="E46" s="39"/>
      <c r="F46" s="39"/>
      <c r="G46" s="39"/>
      <c r="H46" s="39"/>
      <c r="I46" s="103"/>
      <c r="J46" s="39"/>
      <c r="K46" s="42"/>
    </row>
    <row r="47" spans="2:11" s="1" customFormat="1" ht="16.2" customHeight="1">
      <c r="B47" s="38"/>
      <c r="C47" s="39"/>
      <c r="D47" s="39"/>
      <c r="E47" s="333" t="str">
        <f>E9</f>
        <v>SO-302 - Podélný záchytný příkop</v>
      </c>
      <c r="F47" s="334"/>
      <c r="G47" s="334"/>
      <c r="H47" s="334"/>
      <c r="I47" s="103"/>
      <c r="J47" s="39"/>
      <c r="K47" s="42"/>
    </row>
    <row r="48" spans="2:11" s="1" customFormat="1" ht="6.9" customHeight="1">
      <c r="B48" s="38"/>
      <c r="C48" s="39"/>
      <c r="D48" s="39"/>
      <c r="E48" s="39"/>
      <c r="F48" s="39"/>
      <c r="G48" s="39"/>
      <c r="H48" s="39"/>
      <c r="I48" s="103"/>
      <c r="J48" s="39"/>
      <c r="K48" s="42"/>
    </row>
    <row r="49" spans="2:47" s="1" customFormat="1" ht="18" customHeight="1">
      <c r="B49" s="38"/>
      <c r="C49" s="34" t="s">
        <v>25</v>
      </c>
      <c r="D49" s="39"/>
      <c r="E49" s="39"/>
      <c r="F49" s="32" t="str">
        <f>F12</f>
        <v xml:space="preserve"> </v>
      </c>
      <c r="G49" s="39"/>
      <c r="H49" s="39"/>
      <c r="I49" s="104" t="s">
        <v>27</v>
      </c>
      <c r="J49" s="105" t="str">
        <f>IF(J12="","",J12)</f>
        <v>18. 11. 2015</v>
      </c>
      <c r="K49" s="42"/>
    </row>
    <row r="50" spans="2:47" s="1" customFormat="1" ht="6.9" customHeight="1">
      <c r="B50" s="38"/>
      <c r="C50" s="39"/>
      <c r="D50" s="39"/>
      <c r="E50" s="39"/>
      <c r="F50" s="39"/>
      <c r="G50" s="39"/>
      <c r="H50" s="39"/>
      <c r="I50" s="103"/>
      <c r="J50" s="39"/>
      <c r="K50" s="42"/>
    </row>
    <row r="51" spans="2:47" s="1" customFormat="1" ht="13.2">
      <c r="B51" s="38"/>
      <c r="C51" s="34" t="s">
        <v>31</v>
      </c>
      <c r="D51" s="39"/>
      <c r="E51" s="39"/>
      <c r="F51" s="32" t="str">
        <f>E15</f>
        <v>ČR-SPÚ, Pobočka Nymburk</v>
      </c>
      <c r="G51" s="39"/>
      <c r="H51" s="39"/>
      <c r="I51" s="104" t="s">
        <v>37</v>
      </c>
      <c r="J51" s="309" t="str">
        <f>E21</f>
        <v>Agroprojekce Litomyšl, s.r.o.</v>
      </c>
      <c r="K51" s="42"/>
    </row>
    <row r="52" spans="2:47" s="1" customFormat="1" ht="14.4" customHeight="1">
      <c r="B52" s="38"/>
      <c r="C52" s="34" t="s">
        <v>35</v>
      </c>
      <c r="D52" s="39"/>
      <c r="E52" s="39"/>
      <c r="F52" s="32" t="str">
        <f>IF(E18="","",E18)</f>
        <v/>
      </c>
      <c r="G52" s="39"/>
      <c r="H52" s="39"/>
      <c r="I52" s="103"/>
      <c r="J52" s="326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03"/>
      <c r="J53" s="39"/>
      <c r="K53" s="42"/>
    </row>
    <row r="54" spans="2:47" s="1" customFormat="1" ht="29.25" customHeight="1">
      <c r="B54" s="38"/>
      <c r="C54" s="127" t="s">
        <v>110</v>
      </c>
      <c r="D54" s="117"/>
      <c r="E54" s="117"/>
      <c r="F54" s="117"/>
      <c r="G54" s="117"/>
      <c r="H54" s="117"/>
      <c r="I54" s="128"/>
      <c r="J54" s="129" t="s">
        <v>111</v>
      </c>
      <c r="K54" s="130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03"/>
      <c r="J55" s="39"/>
      <c r="K55" s="42"/>
    </row>
    <row r="56" spans="2:47" s="1" customFormat="1" ht="29.25" customHeight="1">
      <c r="B56" s="38"/>
      <c r="C56" s="131" t="s">
        <v>112</v>
      </c>
      <c r="D56" s="39"/>
      <c r="E56" s="39"/>
      <c r="F56" s="39"/>
      <c r="G56" s="39"/>
      <c r="H56" s="39"/>
      <c r="I56" s="103"/>
      <c r="J56" s="113">
        <f>J84</f>
        <v>0</v>
      </c>
      <c r="K56" s="42"/>
      <c r="AU56" s="21" t="s">
        <v>113</v>
      </c>
    </row>
    <row r="57" spans="2:47" s="7" customFormat="1" ht="24.9" customHeight="1">
      <c r="B57" s="132"/>
      <c r="C57" s="133"/>
      <c r="D57" s="134" t="s">
        <v>114</v>
      </c>
      <c r="E57" s="135"/>
      <c r="F57" s="135"/>
      <c r="G57" s="135"/>
      <c r="H57" s="135"/>
      <c r="I57" s="136"/>
      <c r="J57" s="137">
        <f>J85</f>
        <v>0</v>
      </c>
      <c r="K57" s="138"/>
    </row>
    <row r="58" spans="2:47" s="8" customFormat="1" ht="19.95" customHeight="1">
      <c r="B58" s="139"/>
      <c r="C58" s="140"/>
      <c r="D58" s="141" t="s">
        <v>115</v>
      </c>
      <c r="E58" s="142"/>
      <c r="F58" s="142"/>
      <c r="G58" s="142"/>
      <c r="H58" s="142"/>
      <c r="I58" s="143"/>
      <c r="J58" s="144">
        <f>J86</f>
        <v>0</v>
      </c>
      <c r="K58" s="145"/>
    </row>
    <row r="59" spans="2:47" s="8" customFormat="1" ht="19.95" customHeight="1">
      <c r="B59" s="139"/>
      <c r="C59" s="140"/>
      <c r="D59" s="141" t="s">
        <v>116</v>
      </c>
      <c r="E59" s="142"/>
      <c r="F59" s="142"/>
      <c r="G59" s="142"/>
      <c r="H59" s="142"/>
      <c r="I59" s="143"/>
      <c r="J59" s="144">
        <f>J148</f>
        <v>0</v>
      </c>
      <c r="K59" s="145"/>
    </row>
    <row r="60" spans="2:47" s="8" customFormat="1" ht="19.95" customHeight="1">
      <c r="B60" s="139"/>
      <c r="C60" s="140"/>
      <c r="D60" s="141" t="s">
        <v>117</v>
      </c>
      <c r="E60" s="142"/>
      <c r="F60" s="142"/>
      <c r="G60" s="142"/>
      <c r="H60" s="142"/>
      <c r="I60" s="143"/>
      <c r="J60" s="144">
        <f>J158</f>
        <v>0</v>
      </c>
      <c r="K60" s="145"/>
    </row>
    <row r="61" spans="2:47" s="8" customFormat="1" ht="19.95" customHeight="1">
      <c r="B61" s="139"/>
      <c r="C61" s="140"/>
      <c r="D61" s="141" t="s">
        <v>118</v>
      </c>
      <c r="E61" s="142"/>
      <c r="F61" s="142"/>
      <c r="G61" s="142"/>
      <c r="H61" s="142"/>
      <c r="I61" s="143"/>
      <c r="J61" s="144">
        <f>J170</f>
        <v>0</v>
      </c>
      <c r="K61" s="145"/>
    </row>
    <row r="62" spans="2:47" s="8" customFormat="1" ht="19.95" customHeight="1">
      <c r="B62" s="139"/>
      <c r="C62" s="140"/>
      <c r="D62" s="141" t="s">
        <v>119</v>
      </c>
      <c r="E62" s="142"/>
      <c r="F62" s="142"/>
      <c r="G62" s="142"/>
      <c r="H62" s="142"/>
      <c r="I62" s="143"/>
      <c r="J62" s="144">
        <f>J189</f>
        <v>0</v>
      </c>
      <c r="K62" s="145"/>
    </row>
    <row r="63" spans="2:47" s="8" customFormat="1" ht="19.95" customHeight="1">
      <c r="B63" s="139"/>
      <c r="C63" s="140"/>
      <c r="D63" s="141" t="s">
        <v>120</v>
      </c>
      <c r="E63" s="142"/>
      <c r="F63" s="142"/>
      <c r="G63" s="142"/>
      <c r="H63" s="142"/>
      <c r="I63" s="143"/>
      <c r="J63" s="144">
        <f>J201</f>
        <v>0</v>
      </c>
      <c r="K63" s="145"/>
    </row>
    <row r="64" spans="2:47" s="8" customFormat="1" ht="19.95" customHeight="1">
      <c r="B64" s="139"/>
      <c r="C64" s="140"/>
      <c r="D64" s="141" t="s">
        <v>121</v>
      </c>
      <c r="E64" s="142"/>
      <c r="F64" s="142"/>
      <c r="G64" s="142"/>
      <c r="H64" s="142"/>
      <c r="I64" s="143"/>
      <c r="J64" s="144">
        <f>J212</f>
        <v>0</v>
      </c>
      <c r="K64" s="145"/>
    </row>
    <row r="65" spans="2:12" s="1" customFormat="1" ht="21.75" customHeight="1">
      <c r="B65" s="38"/>
      <c r="C65" s="39"/>
      <c r="D65" s="39"/>
      <c r="E65" s="39"/>
      <c r="F65" s="39"/>
      <c r="G65" s="39"/>
      <c r="H65" s="39"/>
      <c r="I65" s="103"/>
      <c r="J65" s="39"/>
      <c r="K65" s="42"/>
    </row>
    <row r="66" spans="2:12" s="1" customFormat="1" ht="6.9" customHeight="1">
      <c r="B66" s="53"/>
      <c r="C66" s="54"/>
      <c r="D66" s="54"/>
      <c r="E66" s="54"/>
      <c r="F66" s="54"/>
      <c r="G66" s="54"/>
      <c r="H66" s="54"/>
      <c r="I66" s="124"/>
      <c r="J66" s="54"/>
      <c r="K66" s="55"/>
    </row>
    <row r="70" spans="2:12" s="1" customFormat="1" ht="6.9" customHeight="1">
      <c r="B70" s="56"/>
      <c r="C70" s="57"/>
      <c r="D70" s="57"/>
      <c r="E70" s="57"/>
      <c r="F70" s="57"/>
      <c r="G70" s="57"/>
      <c r="H70" s="57"/>
      <c r="I70" s="125"/>
      <c r="J70" s="57"/>
      <c r="K70" s="57"/>
      <c r="L70" s="38"/>
    </row>
    <row r="71" spans="2:12" s="1" customFormat="1" ht="36.9" customHeight="1">
      <c r="B71" s="38"/>
      <c r="C71" s="58" t="s">
        <v>124</v>
      </c>
      <c r="I71" s="146"/>
      <c r="L71" s="38"/>
    </row>
    <row r="72" spans="2:12" s="1" customFormat="1" ht="6.9" customHeight="1">
      <c r="B72" s="38"/>
      <c r="I72" s="146"/>
      <c r="L72" s="38"/>
    </row>
    <row r="73" spans="2:12" s="1" customFormat="1" ht="14.4" customHeight="1">
      <c r="B73" s="38"/>
      <c r="C73" s="60" t="s">
        <v>19</v>
      </c>
      <c r="I73" s="146"/>
      <c r="L73" s="38"/>
    </row>
    <row r="74" spans="2:12" s="1" customFormat="1" ht="14.4" customHeight="1">
      <c r="B74" s="38"/>
      <c r="E74" s="327" t="str">
        <f>E7</f>
        <v>Polní cesta HPC49 Choťovice se záchytným příkopem a doprovodnou zelení</v>
      </c>
      <c r="F74" s="328"/>
      <c r="G74" s="328"/>
      <c r="H74" s="328"/>
      <c r="I74" s="146"/>
      <c r="L74" s="38"/>
    </row>
    <row r="75" spans="2:12" s="1" customFormat="1" ht="14.4" customHeight="1">
      <c r="B75" s="38"/>
      <c r="C75" s="60" t="s">
        <v>107</v>
      </c>
      <c r="I75" s="146"/>
      <c r="L75" s="38"/>
    </row>
    <row r="76" spans="2:12" s="1" customFormat="1" ht="16.2" customHeight="1">
      <c r="B76" s="38"/>
      <c r="E76" s="300" t="str">
        <f>E9</f>
        <v>SO-302 - Podélný záchytný příkop</v>
      </c>
      <c r="F76" s="329"/>
      <c r="G76" s="329"/>
      <c r="H76" s="329"/>
      <c r="I76" s="146"/>
      <c r="L76" s="38"/>
    </row>
    <row r="77" spans="2:12" s="1" customFormat="1" ht="6.9" customHeight="1">
      <c r="B77" s="38"/>
      <c r="I77" s="146"/>
      <c r="L77" s="38"/>
    </row>
    <row r="78" spans="2:12" s="1" customFormat="1" ht="18" customHeight="1">
      <c r="B78" s="38"/>
      <c r="C78" s="60" t="s">
        <v>25</v>
      </c>
      <c r="F78" s="147" t="str">
        <f>F12</f>
        <v xml:space="preserve"> </v>
      </c>
      <c r="I78" s="148" t="s">
        <v>27</v>
      </c>
      <c r="J78" s="64" t="str">
        <f>IF(J12="","",J12)</f>
        <v>18. 11. 2015</v>
      </c>
      <c r="L78" s="38"/>
    </row>
    <row r="79" spans="2:12" s="1" customFormat="1" ht="6.9" customHeight="1">
      <c r="B79" s="38"/>
      <c r="I79" s="146"/>
      <c r="L79" s="38"/>
    </row>
    <row r="80" spans="2:12" s="1" customFormat="1" ht="13.2">
      <c r="B80" s="38"/>
      <c r="C80" s="60" t="s">
        <v>31</v>
      </c>
      <c r="F80" s="147" t="str">
        <f>E15</f>
        <v>ČR-SPÚ, Pobočka Nymburk</v>
      </c>
      <c r="I80" s="148" t="s">
        <v>37</v>
      </c>
      <c r="J80" s="147" t="str">
        <f>E21</f>
        <v>Agroprojekce Litomyšl, s.r.o.</v>
      </c>
      <c r="L80" s="38"/>
    </row>
    <row r="81" spans="2:65" s="1" customFormat="1" ht="14.4" customHeight="1">
      <c r="B81" s="38"/>
      <c r="C81" s="60" t="s">
        <v>35</v>
      </c>
      <c r="F81" s="147" t="str">
        <f>IF(E18="","",E18)</f>
        <v/>
      </c>
      <c r="I81" s="146"/>
      <c r="L81" s="38"/>
    </row>
    <row r="82" spans="2:65" s="1" customFormat="1" ht="10.35" customHeight="1">
      <c r="B82" s="38"/>
      <c r="I82" s="146"/>
      <c r="L82" s="38"/>
    </row>
    <row r="83" spans="2:65" s="9" customFormat="1" ht="29.25" customHeight="1">
      <c r="B83" s="149"/>
      <c r="C83" s="150" t="s">
        <v>125</v>
      </c>
      <c r="D83" s="151" t="s">
        <v>61</v>
      </c>
      <c r="E83" s="151" t="s">
        <v>57</v>
      </c>
      <c r="F83" s="151" t="s">
        <v>126</v>
      </c>
      <c r="G83" s="151" t="s">
        <v>127</v>
      </c>
      <c r="H83" s="151" t="s">
        <v>128</v>
      </c>
      <c r="I83" s="152" t="s">
        <v>129</v>
      </c>
      <c r="J83" s="151" t="s">
        <v>111</v>
      </c>
      <c r="K83" s="153" t="s">
        <v>130</v>
      </c>
      <c r="L83" s="149"/>
      <c r="M83" s="70" t="s">
        <v>131</v>
      </c>
      <c r="N83" s="71" t="s">
        <v>46</v>
      </c>
      <c r="O83" s="71" t="s">
        <v>132</v>
      </c>
      <c r="P83" s="71" t="s">
        <v>133</v>
      </c>
      <c r="Q83" s="71" t="s">
        <v>134</v>
      </c>
      <c r="R83" s="71" t="s">
        <v>135</v>
      </c>
      <c r="S83" s="71" t="s">
        <v>136</v>
      </c>
      <c r="T83" s="72" t="s">
        <v>137</v>
      </c>
    </row>
    <row r="84" spans="2:65" s="1" customFormat="1" ht="29.25" customHeight="1">
      <c r="B84" s="38"/>
      <c r="C84" s="74" t="s">
        <v>112</v>
      </c>
      <c r="I84" s="146"/>
      <c r="J84" s="154">
        <f>BK84</f>
        <v>0</v>
      </c>
      <c r="L84" s="38"/>
      <c r="M84" s="73"/>
      <c r="N84" s="65"/>
      <c r="O84" s="65"/>
      <c r="P84" s="155">
        <f>P85</f>
        <v>0</v>
      </c>
      <c r="Q84" s="65"/>
      <c r="R84" s="155">
        <f>R85</f>
        <v>721.82000169999992</v>
      </c>
      <c r="S84" s="65"/>
      <c r="T84" s="156">
        <f>T85</f>
        <v>0</v>
      </c>
      <c r="AT84" s="21" t="s">
        <v>75</v>
      </c>
      <c r="AU84" s="21" t="s">
        <v>113</v>
      </c>
      <c r="BK84" s="157">
        <f>BK85</f>
        <v>0</v>
      </c>
    </row>
    <row r="85" spans="2:65" s="10" customFormat="1" ht="37.35" customHeight="1">
      <c r="B85" s="158"/>
      <c r="D85" s="159" t="s">
        <v>75</v>
      </c>
      <c r="E85" s="160" t="s">
        <v>138</v>
      </c>
      <c r="F85" s="160" t="s">
        <v>139</v>
      </c>
      <c r="I85" s="161"/>
      <c r="J85" s="162">
        <f>BK85</f>
        <v>0</v>
      </c>
      <c r="L85" s="158"/>
      <c r="M85" s="163"/>
      <c r="N85" s="164"/>
      <c r="O85" s="164"/>
      <c r="P85" s="165">
        <f>P86+P148+P158+P170+P189+P201+P212</f>
        <v>0</v>
      </c>
      <c r="Q85" s="164"/>
      <c r="R85" s="165">
        <f>R86+R148+R158+R170+R189+R201+R212</f>
        <v>721.82000169999992</v>
      </c>
      <c r="S85" s="164"/>
      <c r="T85" s="166">
        <f>T86+T148+T158+T170+T189+T201+T212</f>
        <v>0</v>
      </c>
      <c r="AR85" s="159" t="s">
        <v>24</v>
      </c>
      <c r="AT85" s="167" t="s">
        <v>75</v>
      </c>
      <c r="AU85" s="167" t="s">
        <v>76</v>
      </c>
      <c r="AY85" s="159" t="s">
        <v>140</v>
      </c>
      <c r="BK85" s="168">
        <f>BK86+BK148+BK158+BK170+BK189+BK201+BK212</f>
        <v>0</v>
      </c>
    </row>
    <row r="86" spans="2:65" s="10" customFormat="1" ht="19.95" customHeight="1">
      <c r="B86" s="158"/>
      <c r="D86" s="159" t="s">
        <v>75</v>
      </c>
      <c r="E86" s="169" t="s">
        <v>24</v>
      </c>
      <c r="F86" s="169" t="s">
        <v>141</v>
      </c>
      <c r="I86" s="161"/>
      <c r="J86" s="170">
        <f>BK86</f>
        <v>0</v>
      </c>
      <c r="L86" s="158"/>
      <c r="M86" s="163"/>
      <c r="N86" s="164"/>
      <c r="O86" s="164"/>
      <c r="P86" s="165">
        <f>SUM(P87:P147)</f>
        <v>0</v>
      </c>
      <c r="Q86" s="164"/>
      <c r="R86" s="165">
        <f>SUM(R87:R147)</f>
        <v>34.184706999999996</v>
      </c>
      <c r="S86" s="164"/>
      <c r="T86" s="166">
        <f>SUM(T87:T147)</f>
        <v>0</v>
      </c>
      <c r="AR86" s="159" t="s">
        <v>24</v>
      </c>
      <c r="AT86" s="167" t="s">
        <v>75</v>
      </c>
      <c r="AU86" s="167" t="s">
        <v>24</v>
      </c>
      <c r="AY86" s="159" t="s">
        <v>140</v>
      </c>
      <c r="BK86" s="168">
        <f>SUM(BK87:BK147)</f>
        <v>0</v>
      </c>
    </row>
    <row r="87" spans="2:65" s="1" customFormat="1" ht="14.4" customHeight="1">
      <c r="B87" s="171"/>
      <c r="C87" s="172" t="s">
        <v>24</v>
      </c>
      <c r="D87" s="172" t="s">
        <v>142</v>
      </c>
      <c r="E87" s="173" t="s">
        <v>610</v>
      </c>
      <c r="F87" s="174" t="s">
        <v>611</v>
      </c>
      <c r="G87" s="175" t="s">
        <v>153</v>
      </c>
      <c r="H87" s="176">
        <v>0.15</v>
      </c>
      <c r="I87" s="177"/>
      <c r="J87" s="178">
        <f>ROUND(I87*H87,2)</f>
        <v>0</v>
      </c>
      <c r="K87" s="174" t="s">
        <v>146</v>
      </c>
      <c r="L87" s="38"/>
      <c r="M87" s="179" t="s">
        <v>5</v>
      </c>
      <c r="N87" s="180" t="s">
        <v>47</v>
      </c>
      <c r="O87" s="39"/>
      <c r="P87" s="181">
        <f>O87*H87</f>
        <v>0</v>
      </c>
      <c r="Q87" s="181">
        <v>0</v>
      </c>
      <c r="R87" s="181">
        <f>Q87*H87</f>
        <v>0</v>
      </c>
      <c r="S87" s="181">
        <v>0</v>
      </c>
      <c r="T87" s="182">
        <f>S87*H87</f>
        <v>0</v>
      </c>
      <c r="AR87" s="21" t="s">
        <v>147</v>
      </c>
      <c r="AT87" s="21" t="s">
        <v>142</v>
      </c>
      <c r="AU87" s="21" t="s">
        <v>86</v>
      </c>
      <c r="AY87" s="21" t="s">
        <v>140</v>
      </c>
      <c r="BE87" s="183">
        <f>IF(N87="základní",J87,0)</f>
        <v>0</v>
      </c>
      <c r="BF87" s="183">
        <f>IF(N87="snížená",J87,0)</f>
        <v>0</v>
      </c>
      <c r="BG87" s="183">
        <f>IF(N87="zákl. přenesená",J87,0)</f>
        <v>0</v>
      </c>
      <c r="BH87" s="183">
        <f>IF(N87="sníž. přenesená",J87,0)</f>
        <v>0</v>
      </c>
      <c r="BI87" s="183">
        <f>IF(N87="nulová",J87,0)</f>
        <v>0</v>
      </c>
      <c r="BJ87" s="21" t="s">
        <v>24</v>
      </c>
      <c r="BK87" s="183">
        <f>ROUND(I87*H87,2)</f>
        <v>0</v>
      </c>
      <c r="BL87" s="21" t="s">
        <v>147</v>
      </c>
      <c r="BM87" s="21" t="s">
        <v>612</v>
      </c>
    </row>
    <row r="88" spans="2:65" s="1" customFormat="1" ht="14.4" customHeight="1">
      <c r="B88" s="171"/>
      <c r="C88" s="172" t="s">
        <v>86</v>
      </c>
      <c r="D88" s="172" t="s">
        <v>142</v>
      </c>
      <c r="E88" s="173" t="s">
        <v>613</v>
      </c>
      <c r="F88" s="174" t="s">
        <v>614</v>
      </c>
      <c r="G88" s="175" t="s">
        <v>407</v>
      </c>
      <c r="H88" s="176">
        <v>1</v>
      </c>
      <c r="I88" s="177"/>
      <c r="J88" s="178">
        <f>ROUND(I88*H88,2)</f>
        <v>0</v>
      </c>
      <c r="K88" s="174" t="s">
        <v>146</v>
      </c>
      <c r="L88" s="38"/>
      <c r="M88" s="179" t="s">
        <v>5</v>
      </c>
      <c r="N88" s="180" t="s">
        <v>47</v>
      </c>
      <c r="O88" s="39"/>
      <c r="P88" s="181">
        <f>O88*H88</f>
        <v>0</v>
      </c>
      <c r="Q88" s="181">
        <v>0</v>
      </c>
      <c r="R88" s="181">
        <f>Q88*H88</f>
        <v>0</v>
      </c>
      <c r="S88" s="181">
        <v>0</v>
      </c>
      <c r="T88" s="182">
        <f>S88*H88</f>
        <v>0</v>
      </c>
      <c r="AR88" s="21" t="s">
        <v>147</v>
      </c>
      <c r="AT88" s="21" t="s">
        <v>142</v>
      </c>
      <c r="AU88" s="21" t="s">
        <v>86</v>
      </c>
      <c r="AY88" s="21" t="s">
        <v>140</v>
      </c>
      <c r="BE88" s="183">
        <f>IF(N88="základní",J88,0)</f>
        <v>0</v>
      </c>
      <c r="BF88" s="183">
        <f>IF(N88="snížená",J88,0)</f>
        <v>0</v>
      </c>
      <c r="BG88" s="183">
        <f>IF(N88="zákl. přenesená",J88,0)</f>
        <v>0</v>
      </c>
      <c r="BH88" s="183">
        <f>IF(N88="sníž. přenesená",J88,0)</f>
        <v>0</v>
      </c>
      <c r="BI88" s="183">
        <f>IF(N88="nulová",J88,0)</f>
        <v>0</v>
      </c>
      <c r="BJ88" s="21" t="s">
        <v>24</v>
      </c>
      <c r="BK88" s="183">
        <f>ROUND(I88*H88,2)</f>
        <v>0</v>
      </c>
      <c r="BL88" s="21" t="s">
        <v>147</v>
      </c>
      <c r="BM88" s="21" t="s">
        <v>615</v>
      </c>
    </row>
    <row r="89" spans="2:65" s="11" customFormat="1">
      <c r="B89" s="184"/>
      <c r="D89" s="185" t="s">
        <v>149</v>
      </c>
      <c r="E89" s="186" t="s">
        <v>5</v>
      </c>
      <c r="F89" s="187" t="s">
        <v>616</v>
      </c>
      <c r="H89" s="188">
        <v>1</v>
      </c>
      <c r="I89" s="189"/>
      <c r="L89" s="184"/>
      <c r="M89" s="190"/>
      <c r="N89" s="191"/>
      <c r="O89" s="191"/>
      <c r="P89" s="191"/>
      <c r="Q89" s="191"/>
      <c r="R89" s="191"/>
      <c r="S89" s="191"/>
      <c r="T89" s="192"/>
      <c r="AT89" s="186" t="s">
        <v>149</v>
      </c>
      <c r="AU89" s="186" t="s">
        <v>86</v>
      </c>
      <c r="AV89" s="11" t="s">
        <v>86</v>
      </c>
      <c r="AW89" s="11" t="s">
        <v>39</v>
      </c>
      <c r="AX89" s="11" t="s">
        <v>24</v>
      </c>
      <c r="AY89" s="186" t="s">
        <v>140</v>
      </c>
    </row>
    <row r="90" spans="2:65" s="1" customFormat="1" ht="14.4" customHeight="1">
      <c r="B90" s="171"/>
      <c r="C90" s="172" t="s">
        <v>158</v>
      </c>
      <c r="D90" s="172" t="s">
        <v>142</v>
      </c>
      <c r="E90" s="173" t="s">
        <v>617</v>
      </c>
      <c r="F90" s="174" t="s">
        <v>618</v>
      </c>
      <c r="G90" s="175" t="s">
        <v>407</v>
      </c>
      <c r="H90" s="176">
        <v>1</v>
      </c>
      <c r="I90" s="177"/>
      <c r="J90" s="178">
        <f>ROUND(I90*H90,2)</f>
        <v>0</v>
      </c>
      <c r="K90" s="174" t="s">
        <v>146</v>
      </c>
      <c r="L90" s="38"/>
      <c r="M90" s="179" t="s">
        <v>5</v>
      </c>
      <c r="N90" s="180" t="s">
        <v>47</v>
      </c>
      <c r="O90" s="39"/>
      <c r="P90" s="181">
        <f>O90*H90</f>
        <v>0</v>
      </c>
      <c r="Q90" s="181">
        <v>8.0000000000000007E-5</v>
      </c>
      <c r="R90" s="181">
        <f>Q90*H90</f>
        <v>8.0000000000000007E-5</v>
      </c>
      <c r="S90" s="181">
        <v>0</v>
      </c>
      <c r="T90" s="182">
        <f>S90*H90</f>
        <v>0</v>
      </c>
      <c r="AR90" s="21" t="s">
        <v>147</v>
      </c>
      <c r="AT90" s="21" t="s">
        <v>142</v>
      </c>
      <c r="AU90" s="21" t="s">
        <v>86</v>
      </c>
      <c r="AY90" s="21" t="s">
        <v>140</v>
      </c>
      <c r="BE90" s="183">
        <f>IF(N90="základní",J90,0)</f>
        <v>0</v>
      </c>
      <c r="BF90" s="183">
        <f>IF(N90="snížená",J90,0)</f>
        <v>0</v>
      </c>
      <c r="BG90" s="183">
        <f>IF(N90="zákl. přenesená",J90,0)</f>
        <v>0</v>
      </c>
      <c r="BH90" s="183">
        <f>IF(N90="sníž. přenesená",J90,0)</f>
        <v>0</v>
      </c>
      <c r="BI90" s="183">
        <f>IF(N90="nulová",J90,0)</f>
        <v>0</v>
      </c>
      <c r="BJ90" s="21" t="s">
        <v>24</v>
      </c>
      <c r="BK90" s="183">
        <f>ROUND(I90*H90,2)</f>
        <v>0</v>
      </c>
      <c r="BL90" s="21" t="s">
        <v>147</v>
      </c>
      <c r="BM90" s="21" t="s">
        <v>619</v>
      </c>
    </row>
    <row r="91" spans="2:65" s="1" customFormat="1" ht="14.4" customHeight="1">
      <c r="B91" s="171"/>
      <c r="C91" s="172" t="s">
        <v>147</v>
      </c>
      <c r="D91" s="172" t="s">
        <v>142</v>
      </c>
      <c r="E91" s="173" t="s">
        <v>151</v>
      </c>
      <c r="F91" s="174" t="s">
        <v>152</v>
      </c>
      <c r="G91" s="175" t="s">
        <v>153</v>
      </c>
      <c r="H91" s="176">
        <v>909.03</v>
      </c>
      <c r="I91" s="177"/>
      <c r="J91" s="178">
        <f>ROUND(I91*H91,2)</f>
        <v>0</v>
      </c>
      <c r="K91" s="174" t="s">
        <v>146</v>
      </c>
      <c r="L91" s="38"/>
      <c r="M91" s="179" t="s">
        <v>5</v>
      </c>
      <c r="N91" s="180" t="s">
        <v>47</v>
      </c>
      <c r="O91" s="39"/>
      <c r="P91" s="181">
        <f>O91*H91</f>
        <v>0</v>
      </c>
      <c r="Q91" s="181">
        <v>0</v>
      </c>
      <c r="R91" s="181">
        <f>Q91*H91</f>
        <v>0</v>
      </c>
      <c r="S91" s="181">
        <v>0</v>
      </c>
      <c r="T91" s="182">
        <f>S91*H91</f>
        <v>0</v>
      </c>
      <c r="AR91" s="21" t="s">
        <v>147</v>
      </c>
      <c r="AT91" s="21" t="s">
        <v>142</v>
      </c>
      <c r="AU91" s="21" t="s">
        <v>86</v>
      </c>
      <c r="AY91" s="21" t="s">
        <v>140</v>
      </c>
      <c r="BE91" s="183">
        <f>IF(N91="základní",J91,0)</f>
        <v>0</v>
      </c>
      <c r="BF91" s="183">
        <f>IF(N91="snížená",J91,0)</f>
        <v>0</v>
      </c>
      <c r="BG91" s="183">
        <f>IF(N91="zákl. přenesená",J91,0)</f>
        <v>0</v>
      </c>
      <c r="BH91" s="183">
        <f>IF(N91="sníž. přenesená",J91,0)</f>
        <v>0</v>
      </c>
      <c r="BI91" s="183">
        <f>IF(N91="nulová",J91,0)</f>
        <v>0</v>
      </c>
      <c r="BJ91" s="21" t="s">
        <v>24</v>
      </c>
      <c r="BK91" s="183">
        <f>ROUND(I91*H91,2)</f>
        <v>0</v>
      </c>
      <c r="BL91" s="21" t="s">
        <v>147</v>
      </c>
      <c r="BM91" s="21" t="s">
        <v>522</v>
      </c>
    </row>
    <row r="92" spans="2:65" s="11" customFormat="1">
      <c r="B92" s="184"/>
      <c r="D92" s="185" t="s">
        <v>149</v>
      </c>
      <c r="E92" s="186" t="s">
        <v>5</v>
      </c>
      <c r="F92" s="187" t="s">
        <v>620</v>
      </c>
      <c r="H92" s="188">
        <v>866.43</v>
      </c>
      <c r="I92" s="189"/>
      <c r="L92" s="184"/>
      <c r="M92" s="190"/>
      <c r="N92" s="191"/>
      <c r="O92" s="191"/>
      <c r="P92" s="191"/>
      <c r="Q92" s="191"/>
      <c r="R92" s="191"/>
      <c r="S92" s="191"/>
      <c r="T92" s="192"/>
      <c r="AT92" s="186" t="s">
        <v>149</v>
      </c>
      <c r="AU92" s="186" t="s">
        <v>86</v>
      </c>
      <c r="AV92" s="11" t="s">
        <v>86</v>
      </c>
      <c r="AW92" s="11" t="s">
        <v>39</v>
      </c>
      <c r="AX92" s="11" t="s">
        <v>76</v>
      </c>
      <c r="AY92" s="186" t="s">
        <v>140</v>
      </c>
    </row>
    <row r="93" spans="2:65" s="11" customFormat="1">
      <c r="B93" s="184"/>
      <c r="D93" s="185" t="s">
        <v>149</v>
      </c>
      <c r="E93" s="186" t="s">
        <v>5</v>
      </c>
      <c r="F93" s="187" t="s">
        <v>621</v>
      </c>
      <c r="H93" s="188">
        <v>36</v>
      </c>
      <c r="I93" s="189"/>
      <c r="L93" s="184"/>
      <c r="M93" s="190"/>
      <c r="N93" s="191"/>
      <c r="O93" s="191"/>
      <c r="P93" s="191"/>
      <c r="Q93" s="191"/>
      <c r="R93" s="191"/>
      <c r="S93" s="191"/>
      <c r="T93" s="192"/>
      <c r="AT93" s="186" t="s">
        <v>149</v>
      </c>
      <c r="AU93" s="186" t="s">
        <v>86</v>
      </c>
      <c r="AV93" s="11" t="s">
        <v>86</v>
      </c>
      <c r="AW93" s="11" t="s">
        <v>39</v>
      </c>
      <c r="AX93" s="11" t="s">
        <v>76</v>
      </c>
      <c r="AY93" s="186" t="s">
        <v>140</v>
      </c>
    </row>
    <row r="94" spans="2:65" s="11" customFormat="1">
      <c r="B94" s="184"/>
      <c r="D94" s="185" t="s">
        <v>149</v>
      </c>
      <c r="E94" s="186" t="s">
        <v>5</v>
      </c>
      <c r="F94" s="187" t="s">
        <v>622</v>
      </c>
      <c r="H94" s="188">
        <v>6.6</v>
      </c>
      <c r="I94" s="189"/>
      <c r="L94" s="184"/>
      <c r="M94" s="190"/>
      <c r="N94" s="191"/>
      <c r="O94" s="191"/>
      <c r="P94" s="191"/>
      <c r="Q94" s="191"/>
      <c r="R94" s="191"/>
      <c r="S94" s="191"/>
      <c r="T94" s="192"/>
      <c r="AT94" s="186" t="s">
        <v>149</v>
      </c>
      <c r="AU94" s="186" t="s">
        <v>86</v>
      </c>
      <c r="AV94" s="11" t="s">
        <v>86</v>
      </c>
      <c r="AW94" s="11" t="s">
        <v>39</v>
      </c>
      <c r="AX94" s="11" t="s">
        <v>76</v>
      </c>
      <c r="AY94" s="186" t="s">
        <v>140</v>
      </c>
    </row>
    <row r="95" spans="2:65" s="1" customFormat="1" ht="22.8" customHeight="1">
      <c r="B95" s="171"/>
      <c r="C95" s="172" t="s">
        <v>168</v>
      </c>
      <c r="D95" s="172" t="s">
        <v>142</v>
      </c>
      <c r="E95" s="173" t="s">
        <v>623</v>
      </c>
      <c r="F95" s="174" t="s">
        <v>624</v>
      </c>
      <c r="G95" s="175" t="s">
        <v>153</v>
      </c>
      <c r="H95" s="176">
        <v>1154.0999999999999</v>
      </c>
      <c r="I95" s="177"/>
      <c r="J95" s="178">
        <f>ROUND(I95*H95,2)</f>
        <v>0</v>
      </c>
      <c r="K95" s="174" t="s">
        <v>146</v>
      </c>
      <c r="L95" s="38"/>
      <c r="M95" s="179" t="s">
        <v>5</v>
      </c>
      <c r="N95" s="180" t="s">
        <v>47</v>
      </c>
      <c r="O95" s="39"/>
      <c r="P95" s="181">
        <f>O95*H95</f>
        <v>0</v>
      </c>
      <c r="Q95" s="181">
        <v>0</v>
      </c>
      <c r="R95" s="181">
        <f>Q95*H95</f>
        <v>0</v>
      </c>
      <c r="S95" s="181">
        <v>0</v>
      </c>
      <c r="T95" s="182">
        <f>S95*H95</f>
        <v>0</v>
      </c>
      <c r="AR95" s="21" t="s">
        <v>147</v>
      </c>
      <c r="AT95" s="21" t="s">
        <v>142</v>
      </c>
      <c r="AU95" s="21" t="s">
        <v>86</v>
      </c>
      <c r="AY95" s="21" t="s">
        <v>140</v>
      </c>
      <c r="BE95" s="183">
        <f>IF(N95="základní",J95,0)</f>
        <v>0</v>
      </c>
      <c r="BF95" s="183">
        <f>IF(N95="snížená",J95,0)</f>
        <v>0</v>
      </c>
      <c r="BG95" s="183">
        <f>IF(N95="zákl. přenesená",J95,0)</f>
        <v>0</v>
      </c>
      <c r="BH95" s="183">
        <f>IF(N95="sníž. přenesená",J95,0)</f>
        <v>0</v>
      </c>
      <c r="BI95" s="183">
        <f>IF(N95="nulová",J95,0)</f>
        <v>0</v>
      </c>
      <c r="BJ95" s="21" t="s">
        <v>24</v>
      </c>
      <c r="BK95" s="183">
        <f>ROUND(I95*H95,2)</f>
        <v>0</v>
      </c>
      <c r="BL95" s="21" t="s">
        <v>147</v>
      </c>
      <c r="BM95" s="21" t="s">
        <v>625</v>
      </c>
    </row>
    <row r="96" spans="2:65" s="11" customFormat="1">
      <c r="B96" s="184"/>
      <c r="D96" s="185" t="s">
        <v>149</v>
      </c>
      <c r="E96" s="186" t="s">
        <v>5</v>
      </c>
      <c r="F96" s="187" t="s">
        <v>626</v>
      </c>
      <c r="H96" s="188">
        <v>1080.8</v>
      </c>
      <c r="I96" s="189"/>
      <c r="L96" s="184"/>
      <c r="M96" s="190"/>
      <c r="N96" s="191"/>
      <c r="O96" s="191"/>
      <c r="P96" s="191"/>
      <c r="Q96" s="191"/>
      <c r="R96" s="191"/>
      <c r="S96" s="191"/>
      <c r="T96" s="192"/>
      <c r="AT96" s="186" t="s">
        <v>149</v>
      </c>
      <c r="AU96" s="186" t="s">
        <v>86</v>
      </c>
      <c r="AV96" s="11" t="s">
        <v>86</v>
      </c>
      <c r="AW96" s="11" t="s">
        <v>39</v>
      </c>
      <c r="AX96" s="11" t="s">
        <v>76</v>
      </c>
      <c r="AY96" s="186" t="s">
        <v>140</v>
      </c>
    </row>
    <row r="97" spans="2:65" s="11" customFormat="1">
      <c r="B97" s="184"/>
      <c r="D97" s="185" t="s">
        <v>149</v>
      </c>
      <c r="E97" s="186" t="s">
        <v>5</v>
      </c>
      <c r="F97" s="187" t="s">
        <v>627</v>
      </c>
      <c r="H97" s="188">
        <v>63</v>
      </c>
      <c r="I97" s="189"/>
      <c r="L97" s="184"/>
      <c r="M97" s="190"/>
      <c r="N97" s="191"/>
      <c r="O97" s="191"/>
      <c r="P97" s="191"/>
      <c r="Q97" s="191"/>
      <c r="R97" s="191"/>
      <c r="S97" s="191"/>
      <c r="T97" s="192"/>
      <c r="AT97" s="186" t="s">
        <v>149</v>
      </c>
      <c r="AU97" s="186" t="s">
        <v>86</v>
      </c>
      <c r="AV97" s="11" t="s">
        <v>86</v>
      </c>
      <c r="AW97" s="11" t="s">
        <v>39</v>
      </c>
      <c r="AX97" s="11" t="s">
        <v>76</v>
      </c>
      <c r="AY97" s="186" t="s">
        <v>140</v>
      </c>
    </row>
    <row r="98" spans="2:65" s="11" customFormat="1">
      <c r="B98" s="184"/>
      <c r="D98" s="185" t="s">
        <v>149</v>
      </c>
      <c r="E98" s="186" t="s">
        <v>5</v>
      </c>
      <c r="F98" s="187" t="s">
        <v>628</v>
      </c>
      <c r="H98" s="188">
        <v>10.3</v>
      </c>
      <c r="I98" s="189"/>
      <c r="L98" s="184"/>
      <c r="M98" s="190"/>
      <c r="N98" s="191"/>
      <c r="O98" s="191"/>
      <c r="P98" s="191"/>
      <c r="Q98" s="191"/>
      <c r="R98" s="191"/>
      <c r="S98" s="191"/>
      <c r="T98" s="192"/>
      <c r="AT98" s="186" t="s">
        <v>149</v>
      </c>
      <c r="AU98" s="186" t="s">
        <v>86</v>
      </c>
      <c r="AV98" s="11" t="s">
        <v>86</v>
      </c>
      <c r="AW98" s="11" t="s">
        <v>39</v>
      </c>
      <c r="AX98" s="11" t="s">
        <v>76</v>
      </c>
      <c r="AY98" s="186" t="s">
        <v>140</v>
      </c>
    </row>
    <row r="99" spans="2:65" s="1" customFormat="1" ht="14.4" customHeight="1">
      <c r="B99" s="171"/>
      <c r="C99" s="172" t="s">
        <v>175</v>
      </c>
      <c r="D99" s="172" t="s">
        <v>142</v>
      </c>
      <c r="E99" s="173" t="s">
        <v>169</v>
      </c>
      <c r="F99" s="174" t="s">
        <v>170</v>
      </c>
      <c r="G99" s="175" t="s">
        <v>153</v>
      </c>
      <c r="H99" s="176">
        <v>136.47999999999999</v>
      </c>
      <c r="I99" s="177"/>
      <c r="J99" s="178">
        <f>ROUND(I99*H99,2)</f>
        <v>0</v>
      </c>
      <c r="K99" s="174" t="s">
        <v>146</v>
      </c>
      <c r="L99" s="38"/>
      <c r="M99" s="179" t="s">
        <v>5</v>
      </c>
      <c r="N99" s="180" t="s">
        <v>47</v>
      </c>
      <c r="O99" s="39"/>
      <c r="P99" s="181">
        <f>O99*H99</f>
        <v>0</v>
      </c>
      <c r="Q99" s="181">
        <v>0</v>
      </c>
      <c r="R99" s="181">
        <f>Q99*H99</f>
        <v>0</v>
      </c>
      <c r="S99" s="181">
        <v>0</v>
      </c>
      <c r="T99" s="182">
        <f>S99*H99</f>
        <v>0</v>
      </c>
      <c r="AR99" s="21" t="s">
        <v>147</v>
      </c>
      <c r="AT99" s="21" t="s">
        <v>142</v>
      </c>
      <c r="AU99" s="21" t="s">
        <v>86</v>
      </c>
      <c r="AY99" s="21" t="s">
        <v>140</v>
      </c>
      <c r="BE99" s="183">
        <f>IF(N99="základní",J99,0)</f>
        <v>0</v>
      </c>
      <c r="BF99" s="183">
        <f>IF(N99="snížená",J99,0)</f>
        <v>0</v>
      </c>
      <c r="BG99" s="183">
        <f>IF(N99="zákl. přenesená",J99,0)</f>
        <v>0</v>
      </c>
      <c r="BH99" s="183">
        <f>IF(N99="sníž. přenesená",J99,0)</f>
        <v>0</v>
      </c>
      <c r="BI99" s="183">
        <f>IF(N99="nulová",J99,0)</f>
        <v>0</v>
      </c>
      <c r="BJ99" s="21" t="s">
        <v>24</v>
      </c>
      <c r="BK99" s="183">
        <f>ROUND(I99*H99,2)</f>
        <v>0</v>
      </c>
      <c r="BL99" s="21" t="s">
        <v>147</v>
      </c>
      <c r="BM99" s="21" t="s">
        <v>530</v>
      </c>
    </row>
    <row r="100" spans="2:65" s="11" customFormat="1">
      <c r="B100" s="184"/>
      <c r="D100" s="185" t="s">
        <v>149</v>
      </c>
      <c r="E100" s="186" t="s">
        <v>5</v>
      </c>
      <c r="F100" s="187" t="s">
        <v>629</v>
      </c>
      <c r="H100" s="188">
        <v>2.56</v>
      </c>
      <c r="I100" s="189"/>
      <c r="L100" s="184"/>
      <c r="M100" s="190"/>
      <c r="N100" s="191"/>
      <c r="O100" s="191"/>
      <c r="P100" s="191"/>
      <c r="Q100" s="191"/>
      <c r="R100" s="191"/>
      <c r="S100" s="191"/>
      <c r="T100" s="192"/>
      <c r="AT100" s="186" t="s">
        <v>149</v>
      </c>
      <c r="AU100" s="186" t="s">
        <v>86</v>
      </c>
      <c r="AV100" s="11" t="s">
        <v>86</v>
      </c>
      <c r="AW100" s="11" t="s">
        <v>39</v>
      </c>
      <c r="AX100" s="11" t="s">
        <v>76</v>
      </c>
      <c r="AY100" s="186" t="s">
        <v>140</v>
      </c>
    </row>
    <row r="101" spans="2:65" s="11" customFormat="1">
      <c r="B101" s="184"/>
      <c r="D101" s="185" t="s">
        <v>149</v>
      </c>
      <c r="E101" s="186" t="s">
        <v>5</v>
      </c>
      <c r="F101" s="187" t="s">
        <v>630</v>
      </c>
      <c r="H101" s="188">
        <v>133.91999999999999</v>
      </c>
      <c r="I101" s="189"/>
      <c r="L101" s="184"/>
      <c r="M101" s="190"/>
      <c r="N101" s="191"/>
      <c r="O101" s="191"/>
      <c r="P101" s="191"/>
      <c r="Q101" s="191"/>
      <c r="R101" s="191"/>
      <c r="S101" s="191"/>
      <c r="T101" s="192"/>
      <c r="AT101" s="186" t="s">
        <v>149</v>
      </c>
      <c r="AU101" s="186" t="s">
        <v>86</v>
      </c>
      <c r="AV101" s="11" t="s">
        <v>86</v>
      </c>
      <c r="AW101" s="11" t="s">
        <v>39</v>
      </c>
      <c r="AX101" s="11" t="s">
        <v>76</v>
      </c>
      <c r="AY101" s="186" t="s">
        <v>140</v>
      </c>
    </row>
    <row r="102" spans="2:65" s="1" customFormat="1" ht="22.8" customHeight="1">
      <c r="B102" s="171"/>
      <c r="C102" s="172" t="s">
        <v>181</v>
      </c>
      <c r="D102" s="172" t="s">
        <v>142</v>
      </c>
      <c r="E102" s="173" t="s">
        <v>182</v>
      </c>
      <c r="F102" s="174" t="s">
        <v>183</v>
      </c>
      <c r="G102" s="175" t="s">
        <v>153</v>
      </c>
      <c r="H102" s="176">
        <v>229.208</v>
      </c>
      <c r="I102" s="177"/>
      <c r="J102" s="178">
        <f>ROUND(I102*H102,2)</f>
        <v>0</v>
      </c>
      <c r="K102" s="174" t="s">
        <v>146</v>
      </c>
      <c r="L102" s="38"/>
      <c r="M102" s="179" t="s">
        <v>5</v>
      </c>
      <c r="N102" s="180" t="s">
        <v>47</v>
      </c>
      <c r="O102" s="39"/>
      <c r="P102" s="181">
        <f>O102*H102</f>
        <v>0</v>
      </c>
      <c r="Q102" s="181">
        <v>0</v>
      </c>
      <c r="R102" s="181">
        <f>Q102*H102</f>
        <v>0</v>
      </c>
      <c r="S102" s="181">
        <v>0</v>
      </c>
      <c r="T102" s="182">
        <f>S102*H102</f>
        <v>0</v>
      </c>
      <c r="AR102" s="21" t="s">
        <v>147</v>
      </c>
      <c r="AT102" s="21" t="s">
        <v>142</v>
      </c>
      <c r="AU102" s="21" t="s">
        <v>86</v>
      </c>
      <c r="AY102" s="21" t="s">
        <v>140</v>
      </c>
      <c r="BE102" s="183">
        <f>IF(N102="základní",J102,0)</f>
        <v>0</v>
      </c>
      <c r="BF102" s="183">
        <f>IF(N102="snížená",J102,0)</f>
        <v>0</v>
      </c>
      <c r="BG102" s="183">
        <f>IF(N102="zákl. přenesená",J102,0)</f>
        <v>0</v>
      </c>
      <c r="BH102" s="183">
        <f>IF(N102="sníž. přenesená",J102,0)</f>
        <v>0</v>
      </c>
      <c r="BI102" s="183">
        <f>IF(N102="nulová",J102,0)</f>
        <v>0</v>
      </c>
      <c r="BJ102" s="21" t="s">
        <v>24</v>
      </c>
      <c r="BK102" s="183">
        <f>ROUND(I102*H102,2)</f>
        <v>0</v>
      </c>
      <c r="BL102" s="21" t="s">
        <v>147</v>
      </c>
      <c r="BM102" s="21" t="s">
        <v>535</v>
      </c>
    </row>
    <row r="103" spans="2:65" s="11" customFormat="1">
      <c r="B103" s="184"/>
      <c r="D103" s="185" t="s">
        <v>149</v>
      </c>
      <c r="E103" s="186" t="s">
        <v>5</v>
      </c>
      <c r="F103" s="187" t="s">
        <v>631</v>
      </c>
      <c r="H103" s="188">
        <v>35.700000000000003</v>
      </c>
      <c r="I103" s="189"/>
      <c r="L103" s="184"/>
      <c r="M103" s="190"/>
      <c r="N103" s="191"/>
      <c r="O103" s="191"/>
      <c r="P103" s="191"/>
      <c r="Q103" s="191"/>
      <c r="R103" s="191"/>
      <c r="S103" s="191"/>
      <c r="T103" s="192"/>
      <c r="AT103" s="186" t="s">
        <v>149</v>
      </c>
      <c r="AU103" s="186" t="s">
        <v>86</v>
      </c>
      <c r="AV103" s="11" t="s">
        <v>86</v>
      </c>
      <c r="AW103" s="11" t="s">
        <v>39</v>
      </c>
      <c r="AX103" s="11" t="s">
        <v>76</v>
      </c>
      <c r="AY103" s="186" t="s">
        <v>140</v>
      </c>
    </row>
    <row r="104" spans="2:65" s="11" customFormat="1">
      <c r="B104" s="184"/>
      <c r="D104" s="185" t="s">
        <v>149</v>
      </c>
      <c r="E104" s="186" t="s">
        <v>5</v>
      </c>
      <c r="F104" s="187" t="s">
        <v>632</v>
      </c>
      <c r="H104" s="188">
        <v>24.948</v>
      </c>
      <c r="I104" s="189"/>
      <c r="L104" s="184"/>
      <c r="M104" s="190"/>
      <c r="N104" s="191"/>
      <c r="O104" s="191"/>
      <c r="P104" s="191"/>
      <c r="Q104" s="191"/>
      <c r="R104" s="191"/>
      <c r="S104" s="191"/>
      <c r="T104" s="192"/>
      <c r="AT104" s="186" t="s">
        <v>149</v>
      </c>
      <c r="AU104" s="186" t="s">
        <v>86</v>
      </c>
      <c r="AV104" s="11" t="s">
        <v>86</v>
      </c>
      <c r="AW104" s="11" t="s">
        <v>39</v>
      </c>
      <c r="AX104" s="11" t="s">
        <v>76</v>
      </c>
      <c r="AY104" s="186" t="s">
        <v>140</v>
      </c>
    </row>
    <row r="105" spans="2:65" s="11" customFormat="1">
      <c r="B105" s="184"/>
      <c r="D105" s="185" t="s">
        <v>149</v>
      </c>
      <c r="E105" s="186" t="s">
        <v>5</v>
      </c>
      <c r="F105" s="187" t="s">
        <v>633</v>
      </c>
      <c r="H105" s="188">
        <v>56.16</v>
      </c>
      <c r="I105" s="189"/>
      <c r="L105" s="184"/>
      <c r="M105" s="190"/>
      <c r="N105" s="191"/>
      <c r="O105" s="191"/>
      <c r="P105" s="191"/>
      <c r="Q105" s="191"/>
      <c r="R105" s="191"/>
      <c r="S105" s="191"/>
      <c r="T105" s="192"/>
      <c r="AT105" s="186" t="s">
        <v>149</v>
      </c>
      <c r="AU105" s="186" t="s">
        <v>86</v>
      </c>
      <c r="AV105" s="11" t="s">
        <v>86</v>
      </c>
      <c r="AW105" s="11" t="s">
        <v>39</v>
      </c>
      <c r="AX105" s="11" t="s">
        <v>76</v>
      </c>
      <c r="AY105" s="186" t="s">
        <v>140</v>
      </c>
    </row>
    <row r="106" spans="2:65" s="11" customFormat="1">
      <c r="B106" s="184"/>
      <c r="D106" s="185" t="s">
        <v>149</v>
      </c>
      <c r="E106" s="186" t="s">
        <v>5</v>
      </c>
      <c r="F106" s="187" t="s">
        <v>634</v>
      </c>
      <c r="H106" s="188">
        <v>112.4</v>
      </c>
      <c r="I106" s="189"/>
      <c r="L106" s="184"/>
      <c r="M106" s="190"/>
      <c r="N106" s="191"/>
      <c r="O106" s="191"/>
      <c r="P106" s="191"/>
      <c r="Q106" s="191"/>
      <c r="R106" s="191"/>
      <c r="S106" s="191"/>
      <c r="T106" s="192"/>
      <c r="AT106" s="186" t="s">
        <v>149</v>
      </c>
      <c r="AU106" s="186" t="s">
        <v>86</v>
      </c>
      <c r="AV106" s="11" t="s">
        <v>86</v>
      </c>
      <c r="AW106" s="11" t="s">
        <v>39</v>
      </c>
      <c r="AX106" s="11" t="s">
        <v>76</v>
      </c>
      <c r="AY106" s="186" t="s">
        <v>140</v>
      </c>
    </row>
    <row r="107" spans="2:65" s="1" customFormat="1" ht="22.8" customHeight="1">
      <c r="B107" s="171"/>
      <c r="C107" s="172" t="s">
        <v>190</v>
      </c>
      <c r="D107" s="172" t="s">
        <v>142</v>
      </c>
      <c r="E107" s="173" t="s">
        <v>635</v>
      </c>
      <c r="F107" s="174" t="s">
        <v>636</v>
      </c>
      <c r="G107" s="175" t="s">
        <v>407</v>
      </c>
      <c r="H107" s="176">
        <v>1</v>
      </c>
      <c r="I107" s="177"/>
      <c r="J107" s="178">
        <f>ROUND(I107*H107,2)</f>
        <v>0</v>
      </c>
      <c r="K107" s="174" t="s">
        <v>146</v>
      </c>
      <c r="L107" s="38"/>
      <c r="M107" s="179" t="s">
        <v>5</v>
      </c>
      <c r="N107" s="180" t="s">
        <v>47</v>
      </c>
      <c r="O107" s="39"/>
      <c r="P107" s="181">
        <f>O107*H107</f>
        <v>0</v>
      </c>
      <c r="Q107" s="181">
        <v>0</v>
      </c>
      <c r="R107" s="181">
        <f>Q107*H107</f>
        <v>0</v>
      </c>
      <c r="S107" s="181">
        <v>0</v>
      </c>
      <c r="T107" s="182">
        <f>S107*H107</f>
        <v>0</v>
      </c>
      <c r="AR107" s="21" t="s">
        <v>147</v>
      </c>
      <c r="AT107" s="21" t="s">
        <v>142</v>
      </c>
      <c r="AU107" s="21" t="s">
        <v>86</v>
      </c>
      <c r="AY107" s="21" t="s">
        <v>140</v>
      </c>
      <c r="BE107" s="183">
        <f>IF(N107="základní",J107,0)</f>
        <v>0</v>
      </c>
      <c r="BF107" s="183">
        <f>IF(N107="snížená",J107,0)</f>
        <v>0</v>
      </c>
      <c r="BG107" s="183">
        <f>IF(N107="zákl. přenesená",J107,0)</f>
        <v>0</v>
      </c>
      <c r="BH107" s="183">
        <f>IF(N107="sníž. přenesená",J107,0)</f>
        <v>0</v>
      </c>
      <c r="BI107" s="183">
        <f>IF(N107="nulová",J107,0)</f>
        <v>0</v>
      </c>
      <c r="BJ107" s="21" t="s">
        <v>24</v>
      </c>
      <c r="BK107" s="183">
        <f>ROUND(I107*H107,2)</f>
        <v>0</v>
      </c>
      <c r="BL107" s="21" t="s">
        <v>147</v>
      </c>
      <c r="BM107" s="21" t="s">
        <v>637</v>
      </c>
    </row>
    <row r="108" spans="2:65" s="1" customFormat="1" ht="14.4" customHeight="1">
      <c r="B108" s="171"/>
      <c r="C108" s="172" t="s">
        <v>195</v>
      </c>
      <c r="D108" s="172" t="s">
        <v>142</v>
      </c>
      <c r="E108" s="173" t="s">
        <v>638</v>
      </c>
      <c r="F108" s="174" t="s">
        <v>639</v>
      </c>
      <c r="G108" s="175" t="s">
        <v>407</v>
      </c>
      <c r="H108" s="176">
        <v>1</v>
      </c>
      <c r="I108" s="177"/>
      <c r="J108" s="178">
        <f>ROUND(I108*H108,2)</f>
        <v>0</v>
      </c>
      <c r="K108" s="174" t="s">
        <v>146</v>
      </c>
      <c r="L108" s="38"/>
      <c r="M108" s="179" t="s">
        <v>5</v>
      </c>
      <c r="N108" s="180" t="s">
        <v>47</v>
      </c>
      <c r="O108" s="39"/>
      <c r="P108" s="181">
        <f>O108*H108</f>
        <v>0</v>
      </c>
      <c r="Q108" s="181">
        <v>0</v>
      </c>
      <c r="R108" s="181">
        <f>Q108*H108</f>
        <v>0</v>
      </c>
      <c r="S108" s="181">
        <v>0</v>
      </c>
      <c r="T108" s="182">
        <f>S108*H108</f>
        <v>0</v>
      </c>
      <c r="AR108" s="21" t="s">
        <v>147</v>
      </c>
      <c r="AT108" s="21" t="s">
        <v>142</v>
      </c>
      <c r="AU108" s="21" t="s">
        <v>86</v>
      </c>
      <c r="AY108" s="21" t="s">
        <v>140</v>
      </c>
      <c r="BE108" s="183">
        <f>IF(N108="základní",J108,0)</f>
        <v>0</v>
      </c>
      <c r="BF108" s="183">
        <f>IF(N108="snížená",J108,0)</f>
        <v>0</v>
      </c>
      <c r="BG108" s="183">
        <f>IF(N108="zákl. přenesená",J108,0)</f>
        <v>0</v>
      </c>
      <c r="BH108" s="183">
        <f>IF(N108="sníž. přenesená",J108,0)</f>
        <v>0</v>
      </c>
      <c r="BI108" s="183">
        <f>IF(N108="nulová",J108,0)</f>
        <v>0</v>
      </c>
      <c r="BJ108" s="21" t="s">
        <v>24</v>
      </c>
      <c r="BK108" s="183">
        <f>ROUND(I108*H108,2)</f>
        <v>0</v>
      </c>
      <c r="BL108" s="21" t="s">
        <v>147</v>
      </c>
      <c r="BM108" s="21" t="s">
        <v>640</v>
      </c>
    </row>
    <row r="109" spans="2:65" s="1" customFormat="1" ht="22.8" customHeight="1">
      <c r="B109" s="171"/>
      <c r="C109" s="172" t="s">
        <v>29</v>
      </c>
      <c r="D109" s="172" t="s">
        <v>142</v>
      </c>
      <c r="E109" s="173" t="s">
        <v>641</v>
      </c>
      <c r="F109" s="174" t="s">
        <v>642</v>
      </c>
      <c r="G109" s="175" t="s">
        <v>407</v>
      </c>
      <c r="H109" s="176">
        <v>1</v>
      </c>
      <c r="I109" s="177"/>
      <c r="J109" s="178">
        <f>ROUND(I109*H109,2)</f>
        <v>0</v>
      </c>
      <c r="K109" s="174" t="s">
        <v>146</v>
      </c>
      <c r="L109" s="38"/>
      <c r="M109" s="179" t="s">
        <v>5</v>
      </c>
      <c r="N109" s="180" t="s">
        <v>47</v>
      </c>
      <c r="O109" s="39"/>
      <c r="P109" s="181">
        <f>O109*H109</f>
        <v>0</v>
      </c>
      <c r="Q109" s="181">
        <v>0</v>
      </c>
      <c r="R109" s="181">
        <f>Q109*H109</f>
        <v>0</v>
      </c>
      <c r="S109" s="181">
        <v>0</v>
      </c>
      <c r="T109" s="182">
        <f>S109*H109</f>
        <v>0</v>
      </c>
      <c r="AR109" s="21" t="s">
        <v>147</v>
      </c>
      <c r="AT109" s="21" t="s">
        <v>142</v>
      </c>
      <c r="AU109" s="21" t="s">
        <v>86</v>
      </c>
      <c r="AY109" s="21" t="s">
        <v>140</v>
      </c>
      <c r="BE109" s="183">
        <f>IF(N109="základní",J109,0)</f>
        <v>0</v>
      </c>
      <c r="BF109" s="183">
        <f>IF(N109="snížená",J109,0)</f>
        <v>0</v>
      </c>
      <c r="BG109" s="183">
        <f>IF(N109="zákl. přenesená",J109,0)</f>
        <v>0</v>
      </c>
      <c r="BH109" s="183">
        <f>IF(N109="sníž. přenesená",J109,0)</f>
        <v>0</v>
      </c>
      <c r="BI109" s="183">
        <f>IF(N109="nulová",J109,0)</f>
        <v>0</v>
      </c>
      <c r="BJ109" s="21" t="s">
        <v>24</v>
      </c>
      <c r="BK109" s="183">
        <f>ROUND(I109*H109,2)</f>
        <v>0</v>
      </c>
      <c r="BL109" s="21" t="s">
        <v>147</v>
      </c>
      <c r="BM109" s="21" t="s">
        <v>643</v>
      </c>
    </row>
    <row r="110" spans="2:65" s="1" customFormat="1" ht="22.8" customHeight="1">
      <c r="B110" s="171"/>
      <c r="C110" s="172" t="s">
        <v>204</v>
      </c>
      <c r="D110" s="172" t="s">
        <v>142</v>
      </c>
      <c r="E110" s="173" t="s">
        <v>644</v>
      </c>
      <c r="F110" s="174" t="s">
        <v>645</v>
      </c>
      <c r="G110" s="175" t="s">
        <v>407</v>
      </c>
      <c r="H110" s="176">
        <v>1</v>
      </c>
      <c r="I110" s="177"/>
      <c r="J110" s="178">
        <f>ROUND(I110*H110,2)</f>
        <v>0</v>
      </c>
      <c r="K110" s="174" t="s">
        <v>146</v>
      </c>
      <c r="L110" s="38"/>
      <c r="M110" s="179" t="s">
        <v>5</v>
      </c>
      <c r="N110" s="180" t="s">
        <v>47</v>
      </c>
      <c r="O110" s="39"/>
      <c r="P110" s="181">
        <f>O110*H110</f>
        <v>0</v>
      </c>
      <c r="Q110" s="181">
        <v>0</v>
      </c>
      <c r="R110" s="181">
        <f>Q110*H110</f>
        <v>0</v>
      </c>
      <c r="S110" s="181">
        <v>0</v>
      </c>
      <c r="T110" s="182">
        <f>S110*H110</f>
        <v>0</v>
      </c>
      <c r="AR110" s="21" t="s">
        <v>147</v>
      </c>
      <c r="AT110" s="21" t="s">
        <v>142</v>
      </c>
      <c r="AU110" s="21" t="s">
        <v>86</v>
      </c>
      <c r="AY110" s="21" t="s">
        <v>140</v>
      </c>
      <c r="BE110" s="183">
        <f>IF(N110="základní",J110,0)</f>
        <v>0</v>
      </c>
      <c r="BF110" s="183">
        <f>IF(N110="snížená",J110,0)</f>
        <v>0</v>
      </c>
      <c r="BG110" s="183">
        <f>IF(N110="zákl. přenesená",J110,0)</f>
        <v>0</v>
      </c>
      <c r="BH110" s="183">
        <f>IF(N110="sníž. přenesená",J110,0)</f>
        <v>0</v>
      </c>
      <c r="BI110" s="183">
        <f>IF(N110="nulová",J110,0)</f>
        <v>0</v>
      </c>
      <c r="BJ110" s="21" t="s">
        <v>24</v>
      </c>
      <c r="BK110" s="183">
        <f>ROUND(I110*H110,2)</f>
        <v>0</v>
      </c>
      <c r="BL110" s="21" t="s">
        <v>147</v>
      </c>
      <c r="BM110" s="21" t="s">
        <v>646</v>
      </c>
    </row>
    <row r="111" spans="2:65" s="1" customFormat="1" ht="22.8" customHeight="1">
      <c r="B111" s="171"/>
      <c r="C111" s="172" t="s">
        <v>210</v>
      </c>
      <c r="D111" s="172" t="s">
        <v>142</v>
      </c>
      <c r="E111" s="173" t="s">
        <v>196</v>
      </c>
      <c r="F111" s="174" t="s">
        <v>197</v>
      </c>
      <c r="G111" s="175" t="s">
        <v>153</v>
      </c>
      <c r="H111" s="176">
        <v>1686.1</v>
      </c>
      <c r="I111" s="177"/>
      <c r="J111" s="178">
        <f>ROUND(I111*H111,2)</f>
        <v>0</v>
      </c>
      <c r="K111" s="174" t="s">
        <v>146</v>
      </c>
      <c r="L111" s="38"/>
      <c r="M111" s="179" t="s">
        <v>5</v>
      </c>
      <c r="N111" s="180" t="s">
        <v>47</v>
      </c>
      <c r="O111" s="39"/>
      <c r="P111" s="181">
        <f>O111*H111</f>
        <v>0</v>
      </c>
      <c r="Q111" s="181">
        <v>0</v>
      </c>
      <c r="R111" s="181">
        <f>Q111*H111</f>
        <v>0</v>
      </c>
      <c r="S111" s="181">
        <v>0</v>
      </c>
      <c r="T111" s="182">
        <f>S111*H111</f>
        <v>0</v>
      </c>
      <c r="AR111" s="21" t="s">
        <v>147</v>
      </c>
      <c r="AT111" s="21" t="s">
        <v>142</v>
      </c>
      <c r="AU111" s="21" t="s">
        <v>86</v>
      </c>
      <c r="AY111" s="21" t="s">
        <v>140</v>
      </c>
      <c r="BE111" s="183">
        <f>IF(N111="základní",J111,0)</f>
        <v>0</v>
      </c>
      <c r="BF111" s="183">
        <f>IF(N111="snížená",J111,0)</f>
        <v>0</v>
      </c>
      <c r="BG111" s="183">
        <f>IF(N111="zákl. přenesená",J111,0)</f>
        <v>0</v>
      </c>
      <c r="BH111" s="183">
        <f>IF(N111="sníž. přenesená",J111,0)</f>
        <v>0</v>
      </c>
      <c r="BI111" s="183">
        <f>IF(N111="nulová",J111,0)</f>
        <v>0</v>
      </c>
      <c r="BJ111" s="21" t="s">
        <v>24</v>
      </c>
      <c r="BK111" s="183">
        <f>ROUND(I111*H111,2)</f>
        <v>0</v>
      </c>
      <c r="BL111" s="21" t="s">
        <v>147</v>
      </c>
      <c r="BM111" s="21" t="s">
        <v>545</v>
      </c>
    </row>
    <row r="112" spans="2:65" s="11" customFormat="1">
      <c r="B112" s="184"/>
      <c r="D112" s="185" t="s">
        <v>149</v>
      </c>
      <c r="E112" s="186" t="s">
        <v>5</v>
      </c>
      <c r="F112" s="187" t="s">
        <v>647</v>
      </c>
      <c r="H112" s="188">
        <v>1333.3</v>
      </c>
      <c r="I112" s="189"/>
      <c r="L112" s="184"/>
      <c r="M112" s="190"/>
      <c r="N112" s="191"/>
      <c r="O112" s="191"/>
      <c r="P112" s="191"/>
      <c r="Q112" s="191"/>
      <c r="R112" s="191"/>
      <c r="S112" s="191"/>
      <c r="T112" s="192"/>
      <c r="AT112" s="186" t="s">
        <v>149</v>
      </c>
      <c r="AU112" s="186" t="s">
        <v>86</v>
      </c>
      <c r="AV112" s="11" t="s">
        <v>86</v>
      </c>
      <c r="AW112" s="11" t="s">
        <v>39</v>
      </c>
      <c r="AX112" s="11" t="s">
        <v>76</v>
      </c>
      <c r="AY112" s="186" t="s">
        <v>140</v>
      </c>
    </row>
    <row r="113" spans="2:65" s="11" customFormat="1">
      <c r="B113" s="184"/>
      <c r="D113" s="185" t="s">
        <v>149</v>
      </c>
      <c r="E113" s="186" t="s">
        <v>5</v>
      </c>
      <c r="F113" s="187" t="s">
        <v>648</v>
      </c>
      <c r="H113" s="188">
        <v>-138.30000000000001</v>
      </c>
      <c r="I113" s="189"/>
      <c r="L113" s="184"/>
      <c r="M113" s="190"/>
      <c r="N113" s="191"/>
      <c r="O113" s="191"/>
      <c r="P113" s="191"/>
      <c r="Q113" s="191"/>
      <c r="R113" s="191"/>
      <c r="S113" s="191"/>
      <c r="T113" s="192"/>
      <c r="AT113" s="186" t="s">
        <v>149</v>
      </c>
      <c r="AU113" s="186" t="s">
        <v>86</v>
      </c>
      <c r="AV113" s="11" t="s">
        <v>86</v>
      </c>
      <c r="AW113" s="11" t="s">
        <v>39</v>
      </c>
      <c r="AX113" s="11" t="s">
        <v>76</v>
      </c>
      <c r="AY113" s="186" t="s">
        <v>140</v>
      </c>
    </row>
    <row r="114" spans="2:65" s="11" customFormat="1">
      <c r="B114" s="184"/>
      <c r="D114" s="185" t="s">
        <v>149</v>
      </c>
      <c r="E114" s="186" t="s">
        <v>5</v>
      </c>
      <c r="F114" s="187" t="s">
        <v>649</v>
      </c>
      <c r="H114" s="188">
        <v>491.1</v>
      </c>
      <c r="I114" s="189"/>
      <c r="L114" s="184"/>
      <c r="M114" s="190"/>
      <c r="N114" s="191"/>
      <c r="O114" s="191"/>
      <c r="P114" s="191"/>
      <c r="Q114" s="191"/>
      <c r="R114" s="191"/>
      <c r="S114" s="191"/>
      <c r="T114" s="192"/>
      <c r="AT114" s="186" t="s">
        <v>149</v>
      </c>
      <c r="AU114" s="186" t="s">
        <v>86</v>
      </c>
      <c r="AV114" s="11" t="s">
        <v>86</v>
      </c>
      <c r="AW114" s="11" t="s">
        <v>39</v>
      </c>
      <c r="AX114" s="11" t="s">
        <v>76</v>
      </c>
      <c r="AY114" s="186" t="s">
        <v>140</v>
      </c>
    </row>
    <row r="115" spans="2:65" s="1" customFormat="1" ht="14.4" customHeight="1">
      <c r="B115" s="171"/>
      <c r="C115" s="172" t="s">
        <v>216</v>
      </c>
      <c r="D115" s="172" t="s">
        <v>142</v>
      </c>
      <c r="E115" s="173" t="s">
        <v>200</v>
      </c>
      <c r="F115" s="174" t="s">
        <v>201</v>
      </c>
      <c r="G115" s="175" t="s">
        <v>153</v>
      </c>
      <c r="H115" s="176">
        <v>235.7</v>
      </c>
      <c r="I115" s="177"/>
      <c r="J115" s="178">
        <f>ROUND(I115*H115,2)</f>
        <v>0</v>
      </c>
      <c r="K115" s="174" t="s">
        <v>146</v>
      </c>
      <c r="L115" s="38"/>
      <c r="M115" s="179" t="s">
        <v>5</v>
      </c>
      <c r="N115" s="180" t="s">
        <v>47</v>
      </c>
      <c r="O115" s="39"/>
      <c r="P115" s="181">
        <f>O115*H115</f>
        <v>0</v>
      </c>
      <c r="Q115" s="181">
        <v>0</v>
      </c>
      <c r="R115" s="181">
        <f>Q115*H115</f>
        <v>0</v>
      </c>
      <c r="S115" s="181">
        <v>0</v>
      </c>
      <c r="T115" s="182">
        <f>S115*H115</f>
        <v>0</v>
      </c>
      <c r="AR115" s="21" t="s">
        <v>147</v>
      </c>
      <c r="AT115" s="21" t="s">
        <v>142</v>
      </c>
      <c r="AU115" s="21" t="s">
        <v>86</v>
      </c>
      <c r="AY115" s="21" t="s">
        <v>140</v>
      </c>
      <c r="BE115" s="183">
        <f>IF(N115="základní",J115,0)</f>
        <v>0</v>
      </c>
      <c r="BF115" s="183">
        <f>IF(N115="snížená",J115,0)</f>
        <v>0</v>
      </c>
      <c r="BG115" s="183">
        <f>IF(N115="zákl. přenesená",J115,0)</f>
        <v>0</v>
      </c>
      <c r="BH115" s="183">
        <f>IF(N115="sníž. přenesená",J115,0)</f>
        <v>0</v>
      </c>
      <c r="BI115" s="183">
        <f>IF(N115="nulová",J115,0)</f>
        <v>0</v>
      </c>
      <c r="BJ115" s="21" t="s">
        <v>24</v>
      </c>
      <c r="BK115" s="183">
        <f>ROUND(I115*H115,2)</f>
        <v>0</v>
      </c>
      <c r="BL115" s="21" t="s">
        <v>147</v>
      </c>
      <c r="BM115" s="21" t="s">
        <v>548</v>
      </c>
    </row>
    <row r="116" spans="2:65" s="11" customFormat="1">
      <c r="B116" s="184"/>
      <c r="D116" s="185" t="s">
        <v>149</v>
      </c>
      <c r="E116" s="186" t="s">
        <v>5</v>
      </c>
      <c r="F116" s="187" t="s">
        <v>650</v>
      </c>
      <c r="H116" s="188">
        <v>235.7</v>
      </c>
      <c r="I116" s="189"/>
      <c r="L116" s="184"/>
      <c r="M116" s="190"/>
      <c r="N116" s="191"/>
      <c r="O116" s="191"/>
      <c r="P116" s="191"/>
      <c r="Q116" s="191"/>
      <c r="R116" s="191"/>
      <c r="S116" s="191"/>
      <c r="T116" s="192"/>
      <c r="AT116" s="186" t="s">
        <v>149</v>
      </c>
      <c r="AU116" s="186" t="s">
        <v>86</v>
      </c>
      <c r="AV116" s="11" t="s">
        <v>86</v>
      </c>
      <c r="AW116" s="11" t="s">
        <v>39</v>
      </c>
      <c r="AX116" s="11" t="s">
        <v>76</v>
      </c>
      <c r="AY116" s="186" t="s">
        <v>140</v>
      </c>
    </row>
    <row r="117" spans="2:65" s="1" customFormat="1" ht="14.4" customHeight="1">
      <c r="B117" s="171"/>
      <c r="C117" s="172" t="s">
        <v>221</v>
      </c>
      <c r="D117" s="172" t="s">
        <v>142</v>
      </c>
      <c r="E117" s="173" t="s">
        <v>205</v>
      </c>
      <c r="F117" s="174" t="s">
        <v>206</v>
      </c>
      <c r="G117" s="175" t="s">
        <v>153</v>
      </c>
      <c r="H117" s="176">
        <v>491.08</v>
      </c>
      <c r="I117" s="177"/>
      <c r="J117" s="178">
        <f>ROUND(I117*H117,2)</f>
        <v>0</v>
      </c>
      <c r="K117" s="174" t="s">
        <v>146</v>
      </c>
      <c r="L117" s="38"/>
      <c r="M117" s="179" t="s">
        <v>5</v>
      </c>
      <c r="N117" s="180" t="s">
        <v>47</v>
      </c>
      <c r="O117" s="39"/>
      <c r="P117" s="181">
        <f>O117*H117</f>
        <v>0</v>
      </c>
      <c r="Q117" s="181">
        <v>0</v>
      </c>
      <c r="R117" s="181">
        <f>Q117*H117</f>
        <v>0</v>
      </c>
      <c r="S117" s="181">
        <v>0</v>
      </c>
      <c r="T117" s="182">
        <f>S117*H117</f>
        <v>0</v>
      </c>
      <c r="AR117" s="21" t="s">
        <v>147</v>
      </c>
      <c r="AT117" s="21" t="s">
        <v>142</v>
      </c>
      <c r="AU117" s="21" t="s">
        <v>86</v>
      </c>
      <c r="AY117" s="21" t="s">
        <v>140</v>
      </c>
      <c r="BE117" s="183">
        <f>IF(N117="základní",J117,0)</f>
        <v>0</v>
      </c>
      <c r="BF117" s="183">
        <f>IF(N117="snížená",J117,0)</f>
        <v>0</v>
      </c>
      <c r="BG117" s="183">
        <f>IF(N117="zákl. přenesená",J117,0)</f>
        <v>0</v>
      </c>
      <c r="BH117" s="183">
        <f>IF(N117="sníž. přenesená",J117,0)</f>
        <v>0</v>
      </c>
      <c r="BI117" s="183">
        <f>IF(N117="nulová",J117,0)</f>
        <v>0</v>
      </c>
      <c r="BJ117" s="21" t="s">
        <v>24</v>
      </c>
      <c r="BK117" s="183">
        <f>ROUND(I117*H117,2)</f>
        <v>0</v>
      </c>
      <c r="BL117" s="21" t="s">
        <v>147</v>
      </c>
      <c r="BM117" s="21" t="s">
        <v>550</v>
      </c>
    </row>
    <row r="118" spans="2:65" s="11" customFormat="1">
      <c r="B118" s="184"/>
      <c r="D118" s="185" t="s">
        <v>149</v>
      </c>
      <c r="E118" s="186" t="s">
        <v>5</v>
      </c>
      <c r="F118" s="187" t="s">
        <v>651</v>
      </c>
      <c r="H118" s="188">
        <v>491.08</v>
      </c>
      <c r="I118" s="189"/>
      <c r="L118" s="184"/>
      <c r="M118" s="190"/>
      <c r="N118" s="191"/>
      <c r="O118" s="191"/>
      <c r="P118" s="191"/>
      <c r="Q118" s="191"/>
      <c r="R118" s="191"/>
      <c r="S118" s="191"/>
      <c r="T118" s="192"/>
      <c r="AT118" s="186" t="s">
        <v>149</v>
      </c>
      <c r="AU118" s="186" t="s">
        <v>86</v>
      </c>
      <c r="AV118" s="11" t="s">
        <v>86</v>
      </c>
      <c r="AW118" s="11" t="s">
        <v>39</v>
      </c>
      <c r="AX118" s="11" t="s">
        <v>24</v>
      </c>
      <c r="AY118" s="186" t="s">
        <v>140</v>
      </c>
    </row>
    <row r="119" spans="2:65" s="1" customFormat="1" ht="22.8" customHeight="1">
      <c r="B119" s="171"/>
      <c r="C119" s="172" t="s">
        <v>11</v>
      </c>
      <c r="D119" s="172" t="s">
        <v>142</v>
      </c>
      <c r="E119" s="173" t="s">
        <v>211</v>
      </c>
      <c r="F119" s="174" t="s">
        <v>212</v>
      </c>
      <c r="G119" s="175" t="s">
        <v>153</v>
      </c>
      <c r="H119" s="176">
        <v>56.5</v>
      </c>
      <c r="I119" s="177"/>
      <c r="J119" s="178">
        <f>ROUND(I119*H119,2)</f>
        <v>0</v>
      </c>
      <c r="K119" s="174" t="s">
        <v>146</v>
      </c>
      <c r="L119" s="38"/>
      <c r="M119" s="179" t="s">
        <v>5</v>
      </c>
      <c r="N119" s="180" t="s">
        <v>47</v>
      </c>
      <c r="O119" s="39"/>
      <c r="P119" s="181">
        <f>O119*H119</f>
        <v>0</v>
      </c>
      <c r="Q119" s="181">
        <v>0</v>
      </c>
      <c r="R119" s="181">
        <f>Q119*H119</f>
        <v>0</v>
      </c>
      <c r="S119" s="181">
        <v>0</v>
      </c>
      <c r="T119" s="182">
        <f>S119*H119</f>
        <v>0</v>
      </c>
      <c r="AR119" s="21" t="s">
        <v>147</v>
      </c>
      <c r="AT119" s="21" t="s">
        <v>142</v>
      </c>
      <c r="AU119" s="21" t="s">
        <v>86</v>
      </c>
      <c r="AY119" s="21" t="s">
        <v>140</v>
      </c>
      <c r="BE119" s="183">
        <f>IF(N119="základní",J119,0)</f>
        <v>0</v>
      </c>
      <c r="BF119" s="183">
        <f>IF(N119="snížená",J119,0)</f>
        <v>0</v>
      </c>
      <c r="BG119" s="183">
        <f>IF(N119="zákl. přenesená",J119,0)</f>
        <v>0</v>
      </c>
      <c r="BH119" s="183">
        <f>IF(N119="sníž. přenesená",J119,0)</f>
        <v>0</v>
      </c>
      <c r="BI119" s="183">
        <f>IF(N119="nulová",J119,0)</f>
        <v>0</v>
      </c>
      <c r="BJ119" s="21" t="s">
        <v>24</v>
      </c>
      <c r="BK119" s="183">
        <f>ROUND(I119*H119,2)</f>
        <v>0</v>
      </c>
      <c r="BL119" s="21" t="s">
        <v>147</v>
      </c>
      <c r="BM119" s="21" t="s">
        <v>552</v>
      </c>
    </row>
    <row r="120" spans="2:65" s="11" customFormat="1">
      <c r="B120" s="184"/>
      <c r="D120" s="185" t="s">
        <v>149</v>
      </c>
      <c r="E120" s="186" t="s">
        <v>5</v>
      </c>
      <c r="F120" s="187" t="s">
        <v>652</v>
      </c>
      <c r="H120" s="188">
        <v>51.5</v>
      </c>
      <c r="I120" s="189"/>
      <c r="L120" s="184"/>
      <c r="M120" s="190"/>
      <c r="N120" s="191"/>
      <c r="O120" s="191"/>
      <c r="P120" s="191"/>
      <c r="Q120" s="191"/>
      <c r="R120" s="191"/>
      <c r="S120" s="191"/>
      <c r="T120" s="192"/>
      <c r="AT120" s="186" t="s">
        <v>149</v>
      </c>
      <c r="AU120" s="186" t="s">
        <v>86</v>
      </c>
      <c r="AV120" s="11" t="s">
        <v>86</v>
      </c>
      <c r="AW120" s="11" t="s">
        <v>39</v>
      </c>
      <c r="AX120" s="11" t="s">
        <v>76</v>
      </c>
      <c r="AY120" s="186" t="s">
        <v>140</v>
      </c>
    </row>
    <row r="121" spans="2:65" s="11" customFormat="1">
      <c r="B121" s="184"/>
      <c r="D121" s="185" t="s">
        <v>149</v>
      </c>
      <c r="E121" s="186" t="s">
        <v>5</v>
      </c>
      <c r="F121" s="187" t="s">
        <v>653</v>
      </c>
      <c r="H121" s="188">
        <v>5</v>
      </c>
      <c r="I121" s="189"/>
      <c r="L121" s="184"/>
      <c r="M121" s="190"/>
      <c r="N121" s="191"/>
      <c r="O121" s="191"/>
      <c r="P121" s="191"/>
      <c r="Q121" s="191"/>
      <c r="R121" s="191"/>
      <c r="S121" s="191"/>
      <c r="T121" s="192"/>
      <c r="AT121" s="186" t="s">
        <v>149</v>
      </c>
      <c r="AU121" s="186" t="s">
        <v>86</v>
      </c>
      <c r="AV121" s="11" t="s">
        <v>86</v>
      </c>
      <c r="AW121" s="11" t="s">
        <v>39</v>
      </c>
      <c r="AX121" s="11" t="s">
        <v>76</v>
      </c>
      <c r="AY121" s="186" t="s">
        <v>140</v>
      </c>
    </row>
    <row r="122" spans="2:65" s="1" customFormat="1" ht="14.4" customHeight="1">
      <c r="B122" s="171"/>
      <c r="C122" s="172" t="s">
        <v>235</v>
      </c>
      <c r="D122" s="172" t="s">
        <v>142</v>
      </c>
      <c r="E122" s="173" t="s">
        <v>217</v>
      </c>
      <c r="F122" s="174" t="s">
        <v>218</v>
      </c>
      <c r="G122" s="175" t="s">
        <v>153</v>
      </c>
      <c r="H122" s="176">
        <v>1686.1</v>
      </c>
      <c r="I122" s="177"/>
      <c r="J122" s="178">
        <f>ROUND(I122*H122,2)</f>
        <v>0</v>
      </c>
      <c r="K122" s="174" t="s">
        <v>146</v>
      </c>
      <c r="L122" s="38"/>
      <c r="M122" s="179" t="s">
        <v>5</v>
      </c>
      <c r="N122" s="180" t="s">
        <v>47</v>
      </c>
      <c r="O122" s="39"/>
      <c r="P122" s="181">
        <f>O122*H122</f>
        <v>0</v>
      </c>
      <c r="Q122" s="181">
        <v>0</v>
      </c>
      <c r="R122" s="181">
        <f>Q122*H122</f>
        <v>0</v>
      </c>
      <c r="S122" s="181">
        <v>0</v>
      </c>
      <c r="T122" s="182">
        <f>S122*H122</f>
        <v>0</v>
      </c>
      <c r="AR122" s="21" t="s">
        <v>147</v>
      </c>
      <c r="AT122" s="21" t="s">
        <v>142</v>
      </c>
      <c r="AU122" s="21" t="s">
        <v>86</v>
      </c>
      <c r="AY122" s="21" t="s">
        <v>140</v>
      </c>
      <c r="BE122" s="183">
        <f>IF(N122="základní",J122,0)</f>
        <v>0</v>
      </c>
      <c r="BF122" s="183">
        <f>IF(N122="snížená",J122,0)</f>
        <v>0</v>
      </c>
      <c r="BG122" s="183">
        <f>IF(N122="zákl. přenesená",J122,0)</f>
        <v>0</v>
      </c>
      <c r="BH122" s="183">
        <f>IF(N122="sníž. přenesená",J122,0)</f>
        <v>0</v>
      </c>
      <c r="BI122" s="183">
        <f>IF(N122="nulová",J122,0)</f>
        <v>0</v>
      </c>
      <c r="BJ122" s="21" t="s">
        <v>24</v>
      </c>
      <c r="BK122" s="183">
        <f>ROUND(I122*H122,2)</f>
        <v>0</v>
      </c>
      <c r="BL122" s="21" t="s">
        <v>147</v>
      </c>
      <c r="BM122" s="21" t="s">
        <v>554</v>
      </c>
    </row>
    <row r="123" spans="2:65" s="11" customFormat="1">
      <c r="B123" s="184"/>
      <c r="D123" s="185" t="s">
        <v>149</v>
      </c>
      <c r="E123" s="186" t="s">
        <v>5</v>
      </c>
      <c r="F123" s="187" t="s">
        <v>654</v>
      </c>
      <c r="H123" s="188">
        <v>1195</v>
      </c>
      <c r="I123" s="189"/>
      <c r="L123" s="184"/>
      <c r="M123" s="190"/>
      <c r="N123" s="191"/>
      <c r="O123" s="191"/>
      <c r="P123" s="191"/>
      <c r="Q123" s="191"/>
      <c r="R123" s="191"/>
      <c r="S123" s="191"/>
      <c r="T123" s="192"/>
      <c r="AT123" s="186" t="s">
        <v>149</v>
      </c>
      <c r="AU123" s="186" t="s">
        <v>86</v>
      </c>
      <c r="AV123" s="11" t="s">
        <v>86</v>
      </c>
      <c r="AW123" s="11" t="s">
        <v>39</v>
      </c>
      <c r="AX123" s="11" t="s">
        <v>76</v>
      </c>
      <c r="AY123" s="186" t="s">
        <v>140</v>
      </c>
    </row>
    <row r="124" spans="2:65" s="11" customFormat="1">
      <c r="B124" s="184"/>
      <c r="D124" s="185" t="s">
        <v>149</v>
      </c>
      <c r="E124" s="186" t="s">
        <v>5</v>
      </c>
      <c r="F124" s="187" t="s">
        <v>655</v>
      </c>
      <c r="H124" s="188">
        <v>491.1</v>
      </c>
      <c r="I124" s="189"/>
      <c r="L124" s="184"/>
      <c r="M124" s="190"/>
      <c r="N124" s="191"/>
      <c r="O124" s="191"/>
      <c r="P124" s="191"/>
      <c r="Q124" s="191"/>
      <c r="R124" s="191"/>
      <c r="S124" s="191"/>
      <c r="T124" s="192"/>
      <c r="AT124" s="186" t="s">
        <v>149</v>
      </c>
      <c r="AU124" s="186" t="s">
        <v>86</v>
      </c>
      <c r="AV124" s="11" t="s">
        <v>86</v>
      </c>
      <c r="AW124" s="11" t="s">
        <v>39</v>
      </c>
      <c r="AX124" s="11" t="s">
        <v>76</v>
      </c>
      <c r="AY124" s="186" t="s">
        <v>140</v>
      </c>
    </row>
    <row r="125" spans="2:65" s="1" customFormat="1" ht="22.8" customHeight="1">
      <c r="B125" s="171"/>
      <c r="C125" s="172" t="s">
        <v>239</v>
      </c>
      <c r="D125" s="172" t="s">
        <v>142</v>
      </c>
      <c r="E125" s="173" t="s">
        <v>222</v>
      </c>
      <c r="F125" s="174" t="s">
        <v>223</v>
      </c>
      <c r="G125" s="175" t="s">
        <v>153</v>
      </c>
      <c r="H125" s="176">
        <v>130.00299999999999</v>
      </c>
      <c r="I125" s="177"/>
      <c r="J125" s="178">
        <f>ROUND(I125*H125,2)</f>
        <v>0</v>
      </c>
      <c r="K125" s="174" t="s">
        <v>146</v>
      </c>
      <c r="L125" s="38"/>
      <c r="M125" s="179" t="s">
        <v>5</v>
      </c>
      <c r="N125" s="180" t="s">
        <v>47</v>
      </c>
      <c r="O125" s="39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AR125" s="21" t="s">
        <v>147</v>
      </c>
      <c r="AT125" s="21" t="s">
        <v>142</v>
      </c>
      <c r="AU125" s="21" t="s">
        <v>86</v>
      </c>
      <c r="AY125" s="21" t="s">
        <v>140</v>
      </c>
      <c r="BE125" s="183">
        <f>IF(N125="základní",J125,0)</f>
        <v>0</v>
      </c>
      <c r="BF125" s="183">
        <f>IF(N125="snížená",J125,0)</f>
        <v>0</v>
      </c>
      <c r="BG125" s="183">
        <f>IF(N125="zákl. přenesená",J125,0)</f>
        <v>0</v>
      </c>
      <c r="BH125" s="183">
        <f>IF(N125="sníž. přenesená",J125,0)</f>
        <v>0</v>
      </c>
      <c r="BI125" s="183">
        <f>IF(N125="nulová",J125,0)</f>
        <v>0</v>
      </c>
      <c r="BJ125" s="21" t="s">
        <v>24</v>
      </c>
      <c r="BK125" s="183">
        <f>ROUND(I125*H125,2)</f>
        <v>0</v>
      </c>
      <c r="BL125" s="21" t="s">
        <v>147</v>
      </c>
      <c r="BM125" s="21" t="s">
        <v>557</v>
      </c>
    </row>
    <row r="126" spans="2:65" s="11" customFormat="1">
      <c r="B126" s="184"/>
      <c r="D126" s="185" t="s">
        <v>149</v>
      </c>
      <c r="E126" s="186" t="s">
        <v>5</v>
      </c>
      <c r="F126" s="187" t="s">
        <v>656</v>
      </c>
      <c r="H126" s="188">
        <v>1.7749999999999999</v>
      </c>
      <c r="I126" s="189"/>
      <c r="L126" s="184"/>
      <c r="M126" s="190"/>
      <c r="N126" s="191"/>
      <c r="O126" s="191"/>
      <c r="P126" s="191"/>
      <c r="Q126" s="191"/>
      <c r="R126" s="191"/>
      <c r="S126" s="191"/>
      <c r="T126" s="192"/>
      <c r="AT126" s="186" t="s">
        <v>149</v>
      </c>
      <c r="AU126" s="186" t="s">
        <v>86</v>
      </c>
      <c r="AV126" s="11" t="s">
        <v>86</v>
      </c>
      <c r="AW126" s="11" t="s">
        <v>39</v>
      </c>
      <c r="AX126" s="11" t="s">
        <v>76</v>
      </c>
      <c r="AY126" s="186" t="s">
        <v>140</v>
      </c>
    </row>
    <row r="127" spans="2:65" s="11" customFormat="1">
      <c r="B127" s="184"/>
      <c r="D127" s="185" t="s">
        <v>149</v>
      </c>
      <c r="E127" s="186" t="s">
        <v>5</v>
      </c>
      <c r="F127" s="187" t="s">
        <v>657</v>
      </c>
      <c r="H127" s="188">
        <v>25.92</v>
      </c>
      <c r="I127" s="189"/>
      <c r="L127" s="184"/>
      <c r="M127" s="190"/>
      <c r="N127" s="191"/>
      <c r="O127" s="191"/>
      <c r="P127" s="191"/>
      <c r="Q127" s="191"/>
      <c r="R127" s="191"/>
      <c r="S127" s="191"/>
      <c r="T127" s="192"/>
      <c r="AT127" s="186" t="s">
        <v>149</v>
      </c>
      <c r="AU127" s="186" t="s">
        <v>86</v>
      </c>
      <c r="AV127" s="11" t="s">
        <v>86</v>
      </c>
      <c r="AW127" s="11" t="s">
        <v>39</v>
      </c>
      <c r="AX127" s="11" t="s">
        <v>76</v>
      </c>
      <c r="AY127" s="186" t="s">
        <v>140</v>
      </c>
    </row>
    <row r="128" spans="2:65" s="11" customFormat="1" ht="24">
      <c r="B128" s="184"/>
      <c r="D128" s="185" t="s">
        <v>149</v>
      </c>
      <c r="E128" s="186" t="s">
        <v>5</v>
      </c>
      <c r="F128" s="187" t="s">
        <v>658</v>
      </c>
      <c r="H128" s="188">
        <v>102.30800000000001</v>
      </c>
      <c r="I128" s="189"/>
      <c r="L128" s="184"/>
      <c r="M128" s="190"/>
      <c r="N128" s="191"/>
      <c r="O128" s="191"/>
      <c r="P128" s="191"/>
      <c r="Q128" s="191"/>
      <c r="R128" s="191"/>
      <c r="S128" s="191"/>
      <c r="T128" s="192"/>
      <c r="AT128" s="186" t="s">
        <v>149</v>
      </c>
      <c r="AU128" s="186" t="s">
        <v>86</v>
      </c>
      <c r="AV128" s="11" t="s">
        <v>86</v>
      </c>
      <c r="AW128" s="11" t="s">
        <v>39</v>
      </c>
      <c r="AX128" s="11" t="s">
        <v>76</v>
      </c>
      <c r="AY128" s="186" t="s">
        <v>140</v>
      </c>
    </row>
    <row r="129" spans="2:65" s="1" customFormat="1" ht="22.8" customHeight="1">
      <c r="B129" s="171"/>
      <c r="C129" s="172" t="s">
        <v>244</v>
      </c>
      <c r="D129" s="172" t="s">
        <v>142</v>
      </c>
      <c r="E129" s="173" t="s">
        <v>659</v>
      </c>
      <c r="F129" s="174" t="s">
        <v>660</v>
      </c>
      <c r="G129" s="175" t="s">
        <v>153</v>
      </c>
      <c r="H129" s="176">
        <v>20.218</v>
      </c>
      <c r="I129" s="177"/>
      <c r="J129" s="178">
        <f>ROUND(I129*H129,2)</f>
        <v>0</v>
      </c>
      <c r="K129" s="174" t="s">
        <v>146</v>
      </c>
      <c r="L129" s="38"/>
      <c r="M129" s="179" t="s">
        <v>5</v>
      </c>
      <c r="N129" s="180" t="s">
        <v>47</v>
      </c>
      <c r="O129" s="39"/>
      <c r="P129" s="181">
        <f>O129*H129</f>
        <v>0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AR129" s="21" t="s">
        <v>147</v>
      </c>
      <c r="AT129" s="21" t="s">
        <v>142</v>
      </c>
      <c r="AU129" s="21" t="s">
        <v>86</v>
      </c>
      <c r="AY129" s="21" t="s">
        <v>140</v>
      </c>
      <c r="BE129" s="183">
        <f>IF(N129="základní",J129,0)</f>
        <v>0</v>
      </c>
      <c r="BF129" s="183">
        <f>IF(N129="snížená",J129,0)</f>
        <v>0</v>
      </c>
      <c r="BG129" s="183">
        <f>IF(N129="zákl. přenesená",J129,0)</f>
        <v>0</v>
      </c>
      <c r="BH129" s="183">
        <f>IF(N129="sníž. přenesená",J129,0)</f>
        <v>0</v>
      </c>
      <c r="BI129" s="183">
        <f>IF(N129="nulová",J129,0)</f>
        <v>0</v>
      </c>
      <c r="BJ129" s="21" t="s">
        <v>24</v>
      </c>
      <c r="BK129" s="183">
        <f>ROUND(I129*H129,2)</f>
        <v>0</v>
      </c>
      <c r="BL129" s="21" t="s">
        <v>147</v>
      </c>
      <c r="BM129" s="21" t="s">
        <v>661</v>
      </c>
    </row>
    <row r="130" spans="2:65" s="11" customFormat="1">
      <c r="B130" s="184"/>
      <c r="D130" s="185" t="s">
        <v>149</v>
      </c>
      <c r="E130" s="186" t="s">
        <v>5</v>
      </c>
      <c r="F130" s="187" t="s">
        <v>662</v>
      </c>
      <c r="H130" s="188">
        <v>20.218</v>
      </c>
      <c r="I130" s="189"/>
      <c r="L130" s="184"/>
      <c r="M130" s="190"/>
      <c r="N130" s="191"/>
      <c r="O130" s="191"/>
      <c r="P130" s="191"/>
      <c r="Q130" s="191"/>
      <c r="R130" s="191"/>
      <c r="S130" s="191"/>
      <c r="T130" s="192"/>
      <c r="AT130" s="186" t="s">
        <v>149</v>
      </c>
      <c r="AU130" s="186" t="s">
        <v>86</v>
      </c>
      <c r="AV130" s="11" t="s">
        <v>86</v>
      </c>
      <c r="AW130" s="11" t="s">
        <v>39</v>
      </c>
      <c r="AX130" s="11" t="s">
        <v>24</v>
      </c>
      <c r="AY130" s="186" t="s">
        <v>140</v>
      </c>
    </row>
    <row r="131" spans="2:65" s="1" customFormat="1" ht="14.4" customHeight="1">
      <c r="B131" s="171"/>
      <c r="C131" s="193" t="s">
        <v>251</v>
      </c>
      <c r="D131" s="193" t="s">
        <v>245</v>
      </c>
      <c r="E131" s="194" t="s">
        <v>663</v>
      </c>
      <c r="F131" s="195" t="s">
        <v>664</v>
      </c>
      <c r="G131" s="196" t="s">
        <v>317</v>
      </c>
      <c r="H131" s="197">
        <v>34.104999999999997</v>
      </c>
      <c r="I131" s="198"/>
      <c r="J131" s="199">
        <f>ROUND(I131*H131,2)</f>
        <v>0</v>
      </c>
      <c r="K131" s="195" t="s">
        <v>146</v>
      </c>
      <c r="L131" s="200"/>
      <c r="M131" s="201" t="s">
        <v>5</v>
      </c>
      <c r="N131" s="202" t="s">
        <v>47</v>
      </c>
      <c r="O131" s="39"/>
      <c r="P131" s="181">
        <f>O131*H131</f>
        <v>0</v>
      </c>
      <c r="Q131" s="181">
        <v>1</v>
      </c>
      <c r="R131" s="181">
        <f>Q131*H131</f>
        <v>34.104999999999997</v>
      </c>
      <c r="S131" s="181">
        <v>0</v>
      </c>
      <c r="T131" s="182">
        <f>S131*H131</f>
        <v>0</v>
      </c>
      <c r="AR131" s="21" t="s">
        <v>190</v>
      </c>
      <c r="AT131" s="21" t="s">
        <v>245</v>
      </c>
      <c r="AU131" s="21" t="s">
        <v>86</v>
      </c>
      <c r="AY131" s="21" t="s">
        <v>140</v>
      </c>
      <c r="BE131" s="183">
        <f>IF(N131="základní",J131,0)</f>
        <v>0</v>
      </c>
      <c r="BF131" s="183">
        <f>IF(N131="snížená",J131,0)</f>
        <v>0</v>
      </c>
      <c r="BG131" s="183">
        <f>IF(N131="zákl. přenesená",J131,0)</f>
        <v>0</v>
      </c>
      <c r="BH131" s="183">
        <f>IF(N131="sníž. přenesená",J131,0)</f>
        <v>0</v>
      </c>
      <c r="BI131" s="183">
        <f>IF(N131="nulová",J131,0)</f>
        <v>0</v>
      </c>
      <c r="BJ131" s="21" t="s">
        <v>24</v>
      </c>
      <c r="BK131" s="183">
        <f>ROUND(I131*H131,2)</f>
        <v>0</v>
      </c>
      <c r="BL131" s="21" t="s">
        <v>147</v>
      </c>
      <c r="BM131" s="21" t="s">
        <v>665</v>
      </c>
    </row>
    <row r="132" spans="2:65" s="11" customFormat="1">
      <c r="B132" s="184"/>
      <c r="D132" s="185" t="s">
        <v>149</v>
      </c>
      <c r="E132" s="186" t="s">
        <v>5</v>
      </c>
      <c r="F132" s="187" t="s">
        <v>666</v>
      </c>
      <c r="H132" s="188">
        <v>34.104999999999997</v>
      </c>
      <c r="I132" s="189"/>
      <c r="L132" s="184"/>
      <c r="M132" s="190"/>
      <c r="N132" s="191"/>
      <c r="O132" s="191"/>
      <c r="P132" s="191"/>
      <c r="Q132" s="191"/>
      <c r="R132" s="191"/>
      <c r="S132" s="191"/>
      <c r="T132" s="192"/>
      <c r="AT132" s="186" t="s">
        <v>149</v>
      </c>
      <c r="AU132" s="186" t="s">
        <v>86</v>
      </c>
      <c r="AV132" s="11" t="s">
        <v>86</v>
      </c>
      <c r="AW132" s="11" t="s">
        <v>39</v>
      </c>
      <c r="AX132" s="11" t="s">
        <v>24</v>
      </c>
      <c r="AY132" s="186" t="s">
        <v>140</v>
      </c>
    </row>
    <row r="133" spans="2:65" s="1" customFormat="1" ht="22.8" customHeight="1">
      <c r="B133" s="171"/>
      <c r="C133" s="172" t="s">
        <v>255</v>
      </c>
      <c r="D133" s="172" t="s">
        <v>142</v>
      </c>
      <c r="E133" s="173" t="s">
        <v>667</v>
      </c>
      <c r="F133" s="174" t="s">
        <v>668</v>
      </c>
      <c r="G133" s="175" t="s">
        <v>232</v>
      </c>
      <c r="H133" s="176">
        <v>33</v>
      </c>
      <c r="I133" s="177"/>
      <c r="J133" s="178">
        <f>ROUND(I133*H133,2)</f>
        <v>0</v>
      </c>
      <c r="K133" s="174" t="s">
        <v>146</v>
      </c>
      <c r="L133" s="38"/>
      <c r="M133" s="179" t="s">
        <v>5</v>
      </c>
      <c r="N133" s="180" t="s">
        <v>47</v>
      </c>
      <c r="O133" s="39"/>
      <c r="P133" s="181">
        <f>O133*H133</f>
        <v>0</v>
      </c>
      <c r="Q133" s="181">
        <v>0</v>
      </c>
      <c r="R133" s="181">
        <f>Q133*H133</f>
        <v>0</v>
      </c>
      <c r="S133" s="181">
        <v>0</v>
      </c>
      <c r="T133" s="182">
        <f>S133*H133</f>
        <v>0</v>
      </c>
      <c r="AR133" s="21" t="s">
        <v>147</v>
      </c>
      <c r="AT133" s="21" t="s">
        <v>142</v>
      </c>
      <c r="AU133" s="21" t="s">
        <v>86</v>
      </c>
      <c r="AY133" s="21" t="s">
        <v>140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21" t="s">
        <v>24</v>
      </c>
      <c r="BK133" s="183">
        <f>ROUND(I133*H133,2)</f>
        <v>0</v>
      </c>
      <c r="BL133" s="21" t="s">
        <v>147</v>
      </c>
      <c r="BM133" s="21" t="s">
        <v>669</v>
      </c>
    </row>
    <row r="134" spans="2:65" s="11" customFormat="1">
      <c r="B134" s="184"/>
      <c r="D134" s="185" t="s">
        <v>149</v>
      </c>
      <c r="E134" s="186" t="s">
        <v>5</v>
      </c>
      <c r="F134" s="187" t="s">
        <v>670</v>
      </c>
      <c r="H134" s="188">
        <v>33</v>
      </c>
      <c r="I134" s="189"/>
      <c r="L134" s="184"/>
      <c r="M134" s="190"/>
      <c r="N134" s="191"/>
      <c r="O134" s="191"/>
      <c r="P134" s="191"/>
      <c r="Q134" s="191"/>
      <c r="R134" s="191"/>
      <c r="S134" s="191"/>
      <c r="T134" s="192"/>
      <c r="AT134" s="186" t="s">
        <v>149</v>
      </c>
      <c r="AU134" s="186" t="s">
        <v>86</v>
      </c>
      <c r="AV134" s="11" t="s">
        <v>86</v>
      </c>
      <c r="AW134" s="11" t="s">
        <v>39</v>
      </c>
      <c r="AX134" s="11" t="s">
        <v>24</v>
      </c>
      <c r="AY134" s="186" t="s">
        <v>140</v>
      </c>
    </row>
    <row r="135" spans="2:65" s="1" customFormat="1" ht="22.8" customHeight="1">
      <c r="B135" s="171"/>
      <c r="C135" s="172" t="s">
        <v>10</v>
      </c>
      <c r="D135" s="172" t="s">
        <v>142</v>
      </c>
      <c r="E135" s="173" t="s">
        <v>236</v>
      </c>
      <c r="F135" s="174" t="s">
        <v>237</v>
      </c>
      <c r="G135" s="175" t="s">
        <v>232</v>
      </c>
      <c r="H135" s="176">
        <v>33</v>
      </c>
      <c r="I135" s="177"/>
      <c r="J135" s="178">
        <f>ROUND(I135*H135,2)</f>
        <v>0</v>
      </c>
      <c r="K135" s="174" t="s">
        <v>146</v>
      </c>
      <c r="L135" s="38"/>
      <c r="M135" s="179" t="s">
        <v>5</v>
      </c>
      <c r="N135" s="180" t="s">
        <v>47</v>
      </c>
      <c r="O135" s="39"/>
      <c r="P135" s="181">
        <f>O135*H135</f>
        <v>0</v>
      </c>
      <c r="Q135" s="181">
        <v>0</v>
      </c>
      <c r="R135" s="181">
        <f>Q135*H135</f>
        <v>0</v>
      </c>
      <c r="S135" s="181">
        <v>0</v>
      </c>
      <c r="T135" s="182">
        <f>S135*H135</f>
        <v>0</v>
      </c>
      <c r="AR135" s="21" t="s">
        <v>147</v>
      </c>
      <c r="AT135" s="21" t="s">
        <v>142</v>
      </c>
      <c r="AU135" s="21" t="s">
        <v>86</v>
      </c>
      <c r="AY135" s="21" t="s">
        <v>140</v>
      </c>
      <c r="BE135" s="183">
        <f>IF(N135="základní",J135,0)</f>
        <v>0</v>
      </c>
      <c r="BF135" s="183">
        <f>IF(N135="snížená",J135,0)</f>
        <v>0</v>
      </c>
      <c r="BG135" s="183">
        <f>IF(N135="zákl. přenesená",J135,0)</f>
        <v>0</v>
      </c>
      <c r="BH135" s="183">
        <f>IF(N135="sníž. přenesená",J135,0)</f>
        <v>0</v>
      </c>
      <c r="BI135" s="183">
        <f>IF(N135="nulová",J135,0)</f>
        <v>0</v>
      </c>
      <c r="BJ135" s="21" t="s">
        <v>24</v>
      </c>
      <c r="BK135" s="183">
        <f>ROUND(I135*H135,2)</f>
        <v>0</v>
      </c>
      <c r="BL135" s="21" t="s">
        <v>147</v>
      </c>
      <c r="BM135" s="21" t="s">
        <v>671</v>
      </c>
    </row>
    <row r="136" spans="2:65" s="1" customFormat="1" ht="22.8" customHeight="1">
      <c r="B136" s="171"/>
      <c r="C136" s="172" t="s">
        <v>265</v>
      </c>
      <c r="D136" s="172" t="s">
        <v>142</v>
      </c>
      <c r="E136" s="173" t="s">
        <v>240</v>
      </c>
      <c r="F136" s="174" t="s">
        <v>241</v>
      </c>
      <c r="G136" s="175" t="s">
        <v>232</v>
      </c>
      <c r="H136" s="176">
        <v>3832.4</v>
      </c>
      <c r="I136" s="177"/>
      <c r="J136" s="178">
        <f>ROUND(I136*H136,2)</f>
        <v>0</v>
      </c>
      <c r="K136" s="174" t="s">
        <v>146</v>
      </c>
      <c r="L136" s="38"/>
      <c r="M136" s="179" t="s">
        <v>5</v>
      </c>
      <c r="N136" s="180" t="s">
        <v>47</v>
      </c>
      <c r="O136" s="39"/>
      <c r="P136" s="181">
        <f>O136*H136</f>
        <v>0</v>
      </c>
      <c r="Q136" s="181">
        <v>0</v>
      </c>
      <c r="R136" s="181">
        <f>Q136*H136</f>
        <v>0</v>
      </c>
      <c r="S136" s="181">
        <v>0</v>
      </c>
      <c r="T136" s="182">
        <f>S136*H136</f>
        <v>0</v>
      </c>
      <c r="AR136" s="21" t="s">
        <v>147</v>
      </c>
      <c r="AT136" s="21" t="s">
        <v>142</v>
      </c>
      <c r="AU136" s="21" t="s">
        <v>86</v>
      </c>
      <c r="AY136" s="21" t="s">
        <v>140</v>
      </c>
      <c r="BE136" s="183">
        <f>IF(N136="základní",J136,0)</f>
        <v>0</v>
      </c>
      <c r="BF136" s="183">
        <f>IF(N136="snížená",J136,0)</f>
        <v>0</v>
      </c>
      <c r="BG136" s="183">
        <f>IF(N136="zákl. přenesená",J136,0)</f>
        <v>0</v>
      </c>
      <c r="BH136" s="183">
        <f>IF(N136="sníž. přenesená",J136,0)</f>
        <v>0</v>
      </c>
      <c r="BI136" s="183">
        <f>IF(N136="nulová",J136,0)</f>
        <v>0</v>
      </c>
      <c r="BJ136" s="21" t="s">
        <v>24</v>
      </c>
      <c r="BK136" s="183">
        <f>ROUND(I136*H136,2)</f>
        <v>0</v>
      </c>
      <c r="BL136" s="21" t="s">
        <v>147</v>
      </c>
      <c r="BM136" s="21" t="s">
        <v>560</v>
      </c>
    </row>
    <row r="137" spans="2:65" s="11" customFormat="1">
      <c r="B137" s="184"/>
      <c r="D137" s="185" t="s">
        <v>149</v>
      </c>
      <c r="E137" s="186" t="s">
        <v>5</v>
      </c>
      <c r="F137" s="187" t="s">
        <v>672</v>
      </c>
      <c r="H137" s="188">
        <v>3832.4</v>
      </c>
      <c r="I137" s="189"/>
      <c r="L137" s="184"/>
      <c r="M137" s="190"/>
      <c r="N137" s="191"/>
      <c r="O137" s="191"/>
      <c r="P137" s="191"/>
      <c r="Q137" s="191"/>
      <c r="R137" s="191"/>
      <c r="S137" s="191"/>
      <c r="T137" s="192"/>
      <c r="AT137" s="186" t="s">
        <v>149</v>
      </c>
      <c r="AU137" s="186" t="s">
        <v>86</v>
      </c>
      <c r="AV137" s="11" t="s">
        <v>86</v>
      </c>
      <c r="AW137" s="11" t="s">
        <v>39</v>
      </c>
      <c r="AX137" s="11" t="s">
        <v>24</v>
      </c>
      <c r="AY137" s="186" t="s">
        <v>140</v>
      </c>
    </row>
    <row r="138" spans="2:65" s="1" customFormat="1" ht="14.4" customHeight="1">
      <c r="B138" s="171"/>
      <c r="C138" s="193" t="s">
        <v>270</v>
      </c>
      <c r="D138" s="193" t="s">
        <v>245</v>
      </c>
      <c r="E138" s="194" t="s">
        <v>246</v>
      </c>
      <c r="F138" s="195" t="s">
        <v>247</v>
      </c>
      <c r="G138" s="196" t="s">
        <v>248</v>
      </c>
      <c r="H138" s="197">
        <v>79.626999999999995</v>
      </c>
      <c r="I138" s="198"/>
      <c r="J138" s="199">
        <f>ROUND(I138*H138,2)</f>
        <v>0</v>
      </c>
      <c r="K138" s="195" t="s">
        <v>5</v>
      </c>
      <c r="L138" s="200"/>
      <c r="M138" s="201" t="s">
        <v>5</v>
      </c>
      <c r="N138" s="202" t="s">
        <v>47</v>
      </c>
      <c r="O138" s="39"/>
      <c r="P138" s="181">
        <f>O138*H138</f>
        <v>0</v>
      </c>
      <c r="Q138" s="181">
        <v>1E-3</v>
      </c>
      <c r="R138" s="181">
        <f>Q138*H138</f>
        <v>7.9627000000000003E-2</v>
      </c>
      <c r="S138" s="181">
        <v>0</v>
      </c>
      <c r="T138" s="182">
        <f>S138*H138</f>
        <v>0</v>
      </c>
      <c r="AR138" s="21" t="s">
        <v>190</v>
      </c>
      <c r="AT138" s="21" t="s">
        <v>245</v>
      </c>
      <c r="AU138" s="21" t="s">
        <v>86</v>
      </c>
      <c r="AY138" s="21" t="s">
        <v>140</v>
      </c>
      <c r="BE138" s="183">
        <f>IF(N138="základní",J138,0)</f>
        <v>0</v>
      </c>
      <c r="BF138" s="183">
        <f>IF(N138="snížená",J138,0)</f>
        <v>0</v>
      </c>
      <c r="BG138" s="183">
        <f>IF(N138="zákl. přenesená",J138,0)</f>
        <v>0</v>
      </c>
      <c r="BH138" s="183">
        <f>IF(N138="sníž. přenesená",J138,0)</f>
        <v>0</v>
      </c>
      <c r="BI138" s="183">
        <f>IF(N138="nulová",J138,0)</f>
        <v>0</v>
      </c>
      <c r="BJ138" s="21" t="s">
        <v>24</v>
      </c>
      <c r="BK138" s="183">
        <f>ROUND(I138*H138,2)</f>
        <v>0</v>
      </c>
      <c r="BL138" s="21" t="s">
        <v>147</v>
      </c>
      <c r="BM138" s="21" t="s">
        <v>562</v>
      </c>
    </row>
    <row r="139" spans="2:65" s="11" customFormat="1">
      <c r="B139" s="184"/>
      <c r="D139" s="185" t="s">
        <v>149</v>
      </c>
      <c r="E139" s="186" t="s">
        <v>5</v>
      </c>
      <c r="F139" s="187" t="s">
        <v>673</v>
      </c>
      <c r="H139" s="188">
        <v>79.626999999999995</v>
      </c>
      <c r="I139" s="189"/>
      <c r="L139" s="184"/>
      <c r="M139" s="190"/>
      <c r="N139" s="191"/>
      <c r="O139" s="191"/>
      <c r="P139" s="191"/>
      <c r="Q139" s="191"/>
      <c r="R139" s="191"/>
      <c r="S139" s="191"/>
      <c r="T139" s="192"/>
      <c r="AT139" s="186" t="s">
        <v>149</v>
      </c>
      <c r="AU139" s="186" t="s">
        <v>86</v>
      </c>
      <c r="AV139" s="11" t="s">
        <v>86</v>
      </c>
      <c r="AW139" s="11" t="s">
        <v>39</v>
      </c>
      <c r="AX139" s="11" t="s">
        <v>24</v>
      </c>
      <c r="AY139" s="186" t="s">
        <v>140</v>
      </c>
    </row>
    <row r="140" spans="2:65" s="1" customFormat="1" ht="14.4" customHeight="1">
      <c r="B140" s="171"/>
      <c r="C140" s="172" t="s">
        <v>274</v>
      </c>
      <c r="D140" s="172" t="s">
        <v>142</v>
      </c>
      <c r="E140" s="173" t="s">
        <v>261</v>
      </c>
      <c r="F140" s="174" t="s">
        <v>262</v>
      </c>
      <c r="G140" s="175" t="s">
        <v>232</v>
      </c>
      <c r="H140" s="176">
        <v>2431.1999999999998</v>
      </c>
      <c r="I140" s="177"/>
      <c r="J140" s="178">
        <f>ROUND(I140*H140,2)</f>
        <v>0</v>
      </c>
      <c r="K140" s="174" t="s">
        <v>146</v>
      </c>
      <c r="L140" s="38"/>
      <c r="M140" s="179" t="s">
        <v>5</v>
      </c>
      <c r="N140" s="180" t="s">
        <v>47</v>
      </c>
      <c r="O140" s="39"/>
      <c r="P140" s="181">
        <f>O140*H140</f>
        <v>0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AR140" s="21" t="s">
        <v>147</v>
      </c>
      <c r="AT140" s="21" t="s">
        <v>142</v>
      </c>
      <c r="AU140" s="21" t="s">
        <v>86</v>
      </c>
      <c r="AY140" s="21" t="s">
        <v>140</v>
      </c>
      <c r="BE140" s="183">
        <f>IF(N140="základní",J140,0)</f>
        <v>0</v>
      </c>
      <c r="BF140" s="183">
        <f>IF(N140="snížená",J140,0)</f>
        <v>0</v>
      </c>
      <c r="BG140" s="183">
        <f>IF(N140="zákl. přenesená",J140,0)</f>
        <v>0</v>
      </c>
      <c r="BH140" s="183">
        <f>IF(N140="sníž. přenesená",J140,0)</f>
        <v>0</v>
      </c>
      <c r="BI140" s="183">
        <f>IF(N140="nulová",J140,0)</f>
        <v>0</v>
      </c>
      <c r="BJ140" s="21" t="s">
        <v>24</v>
      </c>
      <c r="BK140" s="183">
        <f>ROUND(I140*H140,2)</f>
        <v>0</v>
      </c>
      <c r="BL140" s="21" t="s">
        <v>147</v>
      </c>
      <c r="BM140" s="21" t="s">
        <v>566</v>
      </c>
    </row>
    <row r="141" spans="2:65" s="11" customFormat="1">
      <c r="B141" s="184"/>
      <c r="D141" s="185" t="s">
        <v>149</v>
      </c>
      <c r="E141" s="186" t="s">
        <v>5</v>
      </c>
      <c r="F141" s="187" t="s">
        <v>674</v>
      </c>
      <c r="H141" s="188">
        <v>2431.1999999999998</v>
      </c>
      <c r="I141" s="189"/>
      <c r="L141" s="184"/>
      <c r="M141" s="190"/>
      <c r="N141" s="191"/>
      <c r="O141" s="191"/>
      <c r="P141" s="191"/>
      <c r="Q141" s="191"/>
      <c r="R141" s="191"/>
      <c r="S141" s="191"/>
      <c r="T141" s="192"/>
      <c r="AT141" s="186" t="s">
        <v>149</v>
      </c>
      <c r="AU141" s="186" t="s">
        <v>86</v>
      </c>
      <c r="AV141" s="11" t="s">
        <v>86</v>
      </c>
      <c r="AW141" s="11" t="s">
        <v>39</v>
      </c>
      <c r="AX141" s="11" t="s">
        <v>24</v>
      </c>
      <c r="AY141" s="186" t="s">
        <v>140</v>
      </c>
    </row>
    <row r="142" spans="2:65" s="1" customFormat="1" ht="14.4" customHeight="1">
      <c r="B142" s="171"/>
      <c r="C142" s="172" t="s">
        <v>281</v>
      </c>
      <c r="D142" s="172" t="s">
        <v>142</v>
      </c>
      <c r="E142" s="173" t="s">
        <v>266</v>
      </c>
      <c r="F142" s="174" t="s">
        <v>267</v>
      </c>
      <c r="G142" s="175" t="s">
        <v>232</v>
      </c>
      <c r="H142" s="176">
        <v>1176.5999999999999</v>
      </c>
      <c r="I142" s="177"/>
      <c r="J142" s="178">
        <f>ROUND(I142*H142,2)</f>
        <v>0</v>
      </c>
      <c r="K142" s="174" t="s">
        <v>146</v>
      </c>
      <c r="L142" s="38"/>
      <c r="M142" s="179" t="s">
        <v>5</v>
      </c>
      <c r="N142" s="180" t="s">
        <v>47</v>
      </c>
      <c r="O142" s="39"/>
      <c r="P142" s="181">
        <f>O142*H142</f>
        <v>0</v>
      </c>
      <c r="Q142" s="181">
        <v>0</v>
      </c>
      <c r="R142" s="181">
        <f>Q142*H142</f>
        <v>0</v>
      </c>
      <c r="S142" s="181">
        <v>0</v>
      </c>
      <c r="T142" s="182">
        <f>S142*H142</f>
        <v>0</v>
      </c>
      <c r="AR142" s="21" t="s">
        <v>147</v>
      </c>
      <c r="AT142" s="21" t="s">
        <v>142</v>
      </c>
      <c r="AU142" s="21" t="s">
        <v>86</v>
      </c>
      <c r="AY142" s="21" t="s">
        <v>140</v>
      </c>
      <c r="BE142" s="183">
        <f>IF(N142="základní",J142,0)</f>
        <v>0</v>
      </c>
      <c r="BF142" s="183">
        <f>IF(N142="snížená",J142,0)</f>
        <v>0</v>
      </c>
      <c r="BG142" s="183">
        <f>IF(N142="zákl. přenesená",J142,0)</f>
        <v>0</v>
      </c>
      <c r="BH142" s="183">
        <f>IF(N142="sníž. přenesená",J142,0)</f>
        <v>0</v>
      </c>
      <c r="BI142" s="183">
        <f>IF(N142="nulová",J142,0)</f>
        <v>0</v>
      </c>
      <c r="BJ142" s="21" t="s">
        <v>24</v>
      </c>
      <c r="BK142" s="183">
        <f>ROUND(I142*H142,2)</f>
        <v>0</v>
      </c>
      <c r="BL142" s="21" t="s">
        <v>147</v>
      </c>
      <c r="BM142" s="21" t="s">
        <v>569</v>
      </c>
    </row>
    <row r="143" spans="2:65" s="11" customFormat="1">
      <c r="B143" s="184"/>
      <c r="D143" s="185" t="s">
        <v>149</v>
      </c>
      <c r="E143" s="186" t="s">
        <v>5</v>
      </c>
      <c r="F143" s="187" t="s">
        <v>675</v>
      </c>
      <c r="H143" s="188">
        <v>1176.5999999999999</v>
      </c>
      <c r="I143" s="189"/>
      <c r="L143" s="184"/>
      <c r="M143" s="190"/>
      <c r="N143" s="191"/>
      <c r="O143" s="191"/>
      <c r="P143" s="191"/>
      <c r="Q143" s="191"/>
      <c r="R143" s="191"/>
      <c r="S143" s="191"/>
      <c r="T143" s="192"/>
      <c r="AT143" s="186" t="s">
        <v>149</v>
      </c>
      <c r="AU143" s="186" t="s">
        <v>86</v>
      </c>
      <c r="AV143" s="11" t="s">
        <v>86</v>
      </c>
      <c r="AW143" s="11" t="s">
        <v>39</v>
      </c>
      <c r="AX143" s="11" t="s">
        <v>24</v>
      </c>
      <c r="AY143" s="186" t="s">
        <v>140</v>
      </c>
    </row>
    <row r="144" spans="2:65" s="1" customFormat="1" ht="22.8" customHeight="1">
      <c r="B144" s="171"/>
      <c r="C144" s="172" t="s">
        <v>285</v>
      </c>
      <c r="D144" s="172" t="s">
        <v>142</v>
      </c>
      <c r="E144" s="173" t="s">
        <v>275</v>
      </c>
      <c r="F144" s="174" t="s">
        <v>276</v>
      </c>
      <c r="G144" s="175" t="s">
        <v>232</v>
      </c>
      <c r="H144" s="176">
        <v>280.8</v>
      </c>
      <c r="I144" s="177"/>
      <c r="J144" s="178">
        <f>ROUND(I144*H144,2)</f>
        <v>0</v>
      </c>
      <c r="K144" s="174" t="s">
        <v>146</v>
      </c>
      <c r="L144" s="38"/>
      <c r="M144" s="179" t="s">
        <v>5</v>
      </c>
      <c r="N144" s="180" t="s">
        <v>47</v>
      </c>
      <c r="O144" s="39"/>
      <c r="P144" s="181">
        <f>O144*H144</f>
        <v>0</v>
      </c>
      <c r="Q144" s="181">
        <v>0</v>
      </c>
      <c r="R144" s="181">
        <f>Q144*H144</f>
        <v>0</v>
      </c>
      <c r="S144" s="181">
        <v>0</v>
      </c>
      <c r="T144" s="182">
        <f>S144*H144</f>
        <v>0</v>
      </c>
      <c r="AR144" s="21" t="s">
        <v>147</v>
      </c>
      <c r="AT144" s="21" t="s">
        <v>142</v>
      </c>
      <c r="AU144" s="21" t="s">
        <v>86</v>
      </c>
      <c r="AY144" s="21" t="s">
        <v>140</v>
      </c>
      <c r="BE144" s="183">
        <f>IF(N144="základní",J144,0)</f>
        <v>0</v>
      </c>
      <c r="BF144" s="183">
        <f>IF(N144="snížená",J144,0)</f>
        <v>0</v>
      </c>
      <c r="BG144" s="183">
        <f>IF(N144="zákl. přenesená",J144,0)</f>
        <v>0</v>
      </c>
      <c r="BH144" s="183">
        <f>IF(N144="sníž. přenesená",J144,0)</f>
        <v>0</v>
      </c>
      <c r="BI144" s="183">
        <f>IF(N144="nulová",J144,0)</f>
        <v>0</v>
      </c>
      <c r="BJ144" s="21" t="s">
        <v>24</v>
      </c>
      <c r="BK144" s="183">
        <f>ROUND(I144*H144,2)</f>
        <v>0</v>
      </c>
      <c r="BL144" s="21" t="s">
        <v>147</v>
      </c>
      <c r="BM144" s="21" t="s">
        <v>571</v>
      </c>
    </row>
    <row r="145" spans="2:65" s="11" customFormat="1">
      <c r="B145" s="184"/>
      <c r="D145" s="185" t="s">
        <v>149</v>
      </c>
      <c r="E145" s="186" t="s">
        <v>5</v>
      </c>
      <c r="F145" s="187" t="s">
        <v>676</v>
      </c>
      <c r="H145" s="188">
        <v>280.8</v>
      </c>
      <c r="I145" s="189"/>
      <c r="L145" s="184"/>
      <c r="M145" s="190"/>
      <c r="N145" s="191"/>
      <c r="O145" s="191"/>
      <c r="P145" s="191"/>
      <c r="Q145" s="191"/>
      <c r="R145" s="191"/>
      <c r="S145" s="191"/>
      <c r="T145" s="192"/>
      <c r="AT145" s="186" t="s">
        <v>149</v>
      </c>
      <c r="AU145" s="186" t="s">
        <v>86</v>
      </c>
      <c r="AV145" s="11" t="s">
        <v>86</v>
      </c>
      <c r="AW145" s="11" t="s">
        <v>39</v>
      </c>
      <c r="AX145" s="11" t="s">
        <v>24</v>
      </c>
      <c r="AY145" s="186" t="s">
        <v>140</v>
      </c>
    </row>
    <row r="146" spans="2:65" s="1" customFormat="1" ht="22.8" customHeight="1">
      <c r="B146" s="171"/>
      <c r="C146" s="172" t="s">
        <v>290</v>
      </c>
      <c r="D146" s="172" t="s">
        <v>142</v>
      </c>
      <c r="E146" s="173" t="s">
        <v>677</v>
      </c>
      <c r="F146" s="174" t="s">
        <v>678</v>
      </c>
      <c r="G146" s="175" t="s">
        <v>232</v>
      </c>
      <c r="H146" s="176">
        <v>3551.6</v>
      </c>
      <c r="I146" s="177"/>
      <c r="J146" s="178">
        <f>ROUND(I146*H146,2)</f>
        <v>0</v>
      </c>
      <c r="K146" s="174" t="s">
        <v>146</v>
      </c>
      <c r="L146" s="38"/>
      <c r="M146" s="179" t="s">
        <v>5</v>
      </c>
      <c r="N146" s="180" t="s">
        <v>47</v>
      </c>
      <c r="O146" s="39"/>
      <c r="P146" s="181">
        <f>O146*H146</f>
        <v>0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AR146" s="21" t="s">
        <v>147</v>
      </c>
      <c r="AT146" s="21" t="s">
        <v>142</v>
      </c>
      <c r="AU146" s="21" t="s">
        <v>86</v>
      </c>
      <c r="AY146" s="21" t="s">
        <v>140</v>
      </c>
      <c r="BE146" s="183">
        <f>IF(N146="základní",J146,0)</f>
        <v>0</v>
      </c>
      <c r="BF146" s="183">
        <f>IF(N146="snížená",J146,0)</f>
        <v>0</v>
      </c>
      <c r="BG146" s="183">
        <f>IF(N146="zákl. přenesená",J146,0)</f>
        <v>0</v>
      </c>
      <c r="BH146" s="183">
        <f>IF(N146="sníž. přenesená",J146,0)</f>
        <v>0</v>
      </c>
      <c r="BI146" s="183">
        <f>IF(N146="nulová",J146,0)</f>
        <v>0</v>
      </c>
      <c r="BJ146" s="21" t="s">
        <v>24</v>
      </c>
      <c r="BK146" s="183">
        <f>ROUND(I146*H146,2)</f>
        <v>0</v>
      </c>
      <c r="BL146" s="21" t="s">
        <v>147</v>
      </c>
      <c r="BM146" s="21" t="s">
        <v>679</v>
      </c>
    </row>
    <row r="147" spans="2:65" s="11" customFormat="1">
      <c r="B147" s="184"/>
      <c r="D147" s="185" t="s">
        <v>149</v>
      </c>
      <c r="E147" s="186" t="s">
        <v>5</v>
      </c>
      <c r="F147" s="187" t="s">
        <v>680</v>
      </c>
      <c r="H147" s="188">
        <v>3551.6</v>
      </c>
      <c r="I147" s="189"/>
      <c r="L147" s="184"/>
      <c r="M147" s="190"/>
      <c r="N147" s="191"/>
      <c r="O147" s="191"/>
      <c r="P147" s="191"/>
      <c r="Q147" s="191"/>
      <c r="R147" s="191"/>
      <c r="S147" s="191"/>
      <c r="T147" s="192"/>
      <c r="AT147" s="186" t="s">
        <v>149</v>
      </c>
      <c r="AU147" s="186" t="s">
        <v>86</v>
      </c>
      <c r="AV147" s="11" t="s">
        <v>86</v>
      </c>
      <c r="AW147" s="11" t="s">
        <v>39</v>
      </c>
      <c r="AX147" s="11" t="s">
        <v>24</v>
      </c>
      <c r="AY147" s="186" t="s">
        <v>140</v>
      </c>
    </row>
    <row r="148" spans="2:65" s="10" customFormat="1" ht="29.85" customHeight="1">
      <c r="B148" s="158"/>
      <c r="D148" s="159" t="s">
        <v>75</v>
      </c>
      <c r="E148" s="169" t="s">
        <v>86</v>
      </c>
      <c r="F148" s="169" t="s">
        <v>280</v>
      </c>
      <c r="I148" s="161"/>
      <c r="J148" s="170">
        <f>BK148</f>
        <v>0</v>
      </c>
      <c r="L148" s="158"/>
      <c r="M148" s="163"/>
      <c r="N148" s="164"/>
      <c r="O148" s="164"/>
      <c r="P148" s="165">
        <f>SUM(P149:P157)</f>
        <v>0</v>
      </c>
      <c r="Q148" s="164"/>
      <c r="R148" s="165">
        <f>SUM(R149:R157)</f>
        <v>0.15770880000000001</v>
      </c>
      <c r="S148" s="164"/>
      <c r="T148" s="166">
        <f>SUM(T149:T157)</f>
        <v>0</v>
      </c>
      <c r="AR148" s="159" t="s">
        <v>24</v>
      </c>
      <c r="AT148" s="167" t="s">
        <v>75</v>
      </c>
      <c r="AU148" s="167" t="s">
        <v>24</v>
      </c>
      <c r="AY148" s="159" t="s">
        <v>140</v>
      </c>
      <c r="BK148" s="168">
        <f>SUM(BK149:BK157)</f>
        <v>0</v>
      </c>
    </row>
    <row r="149" spans="2:65" s="1" customFormat="1" ht="22.8" customHeight="1">
      <c r="B149" s="171"/>
      <c r="C149" s="172" t="s">
        <v>296</v>
      </c>
      <c r="D149" s="172" t="s">
        <v>142</v>
      </c>
      <c r="E149" s="173" t="s">
        <v>681</v>
      </c>
      <c r="F149" s="174" t="s">
        <v>682</v>
      </c>
      <c r="G149" s="175" t="s">
        <v>153</v>
      </c>
      <c r="H149" s="176">
        <v>27.3</v>
      </c>
      <c r="I149" s="177"/>
      <c r="J149" s="178">
        <f>ROUND(I149*H149,2)</f>
        <v>0</v>
      </c>
      <c r="K149" s="174" t="s">
        <v>146</v>
      </c>
      <c r="L149" s="38"/>
      <c r="M149" s="179" t="s">
        <v>5</v>
      </c>
      <c r="N149" s="180" t="s">
        <v>47</v>
      </c>
      <c r="O149" s="39"/>
      <c r="P149" s="181">
        <f>O149*H149</f>
        <v>0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AR149" s="21" t="s">
        <v>147</v>
      </c>
      <c r="AT149" s="21" t="s">
        <v>142</v>
      </c>
      <c r="AU149" s="21" t="s">
        <v>86</v>
      </c>
      <c r="AY149" s="21" t="s">
        <v>140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21" t="s">
        <v>24</v>
      </c>
      <c r="BK149" s="183">
        <f>ROUND(I149*H149,2)</f>
        <v>0</v>
      </c>
      <c r="BL149" s="21" t="s">
        <v>147</v>
      </c>
      <c r="BM149" s="21" t="s">
        <v>683</v>
      </c>
    </row>
    <row r="150" spans="2:65" s="11" customFormat="1">
      <c r="B150" s="184"/>
      <c r="D150" s="185" t="s">
        <v>149</v>
      </c>
      <c r="E150" s="186" t="s">
        <v>5</v>
      </c>
      <c r="F150" s="187" t="s">
        <v>684</v>
      </c>
      <c r="H150" s="188">
        <v>27.3</v>
      </c>
      <c r="I150" s="189"/>
      <c r="L150" s="184"/>
      <c r="M150" s="190"/>
      <c r="N150" s="191"/>
      <c r="O150" s="191"/>
      <c r="P150" s="191"/>
      <c r="Q150" s="191"/>
      <c r="R150" s="191"/>
      <c r="S150" s="191"/>
      <c r="T150" s="192"/>
      <c r="AT150" s="186" t="s">
        <v>149</v>
      </c>
      <c r="AU150" s="186" t="s">
        <v>86</v>
      </c>
      <c r="AV150" s="11" t="s">
        <v>86</v>
      </c>
      <c r="AW150" s="11" t="s">
        <v>39</v>
      </c>
      <c r="AX150" s="11" t="s">
        <v>24</v>
      </c>
      <c r="AY150" s="186" t="s">
        <v>140</v>
      </c>
    </row>
    <row r="151" spans="2:65" s="1" customFormat="1" ht="14.4" customHeight="1">
      <c r="B151" s="171"/>
      <c r="C151" s="172" t="s">
        <v>302</v>
      </c>
      <c r="D151" s="172" t="s">
        <v>142</v>
      </c>
      <c r="E151" s="173" t="s">
        <v>685</v>
      </c>
      <c r="F151" s="174" t="s">
        <v>686</v>
      </c>
      <c r="G151" s="175" t="s">
        <v>153</v>
      </c>
      <c r="H151" s="176">
        <v>8.4</v>
      </c>
      <c r="I151" s="177"/>
      <c r="J151" s="178">
        <f>ROUND(I151*H151,2)</f>
        <v>0</v>
      </c>
      <c r="K151" s="174" t="s">
        <v>146</v>
      </c>
      <c r="L151" s="38"/>
      <c r="M151" s="179" t="s">
        <v>5</v>
      </c>
      <c r="N151" s="180" t="s">
        <v>47</v>
      </c>
      <c r="O151" s="39"/>
      <c r="P151" s="181">
        <f>O151*H151</f>
        <v>0</v>
      </c>
      <c r="Q151" s="181">
        <v>0</v>
      </c>
      <c r="R151" s="181">
        <f>Q151*H151</f>
        <v>0</v>
      </c>
      <c r="S151" s="181">
        <v>0</v>
      </c>
      <c r="T151" s="182">
        <f>S151*H151</f>
        <v>0</v>
      </c>
      <c r="AR151" s="21" t="s">
        <v>147</v>
      </c>
      <c r="AT151" s="21" t="s">
        <v>142</v>
      </c>
      <c r="AU151" s="21" t="s">
        <v>86</v>
      </c>
      <c r="AY151" s="21" t="s">
        <v>140</v>
      </c>
      <c r="BE151" s="183">
        <f>IF(N151="základní",J151,0)</f>
        <v>0</v>
      </c>
      <c r="BF151" s="183">
        <f>IF(N151="snížená",J151,0)</f>
        <v>0</v>
      </c>
      <c r="BG151" s="183">
        <f>IF(N151="zákl. přenesená",J151,0)</f>
        <v>0</v>
      </c>
      <c r="BH151" s="183">
        <f>IF(N151="sníž. přenesená",J151,0)</f>
        <v>0</v>
      </c>
      <c r="BI151" s="183">
        <f>IF(N151="nulová",J151,0)</f>
        <v>0</v>
      </c>
      <c r="BJ151" s="21" t="s">
        <v>24</v>
      </c>
      <c r="BK151" s="183">
        <f>ROUND(I151*H151,2)</f>
        <v>0</v>
      </c>
      <c r="BL151" s="21" t="s">
        <v>147</v>
      </c>
      <c r="BM151" s="21" t="s">
        <v>687</v>
      </c>
    </row>
    <row r="152" spans="2:65" s="11" customFormat="1">
      <c r="B152" s="184"/>
      <c r="D152" s="185" t="s">
        <v>149</v>
      </c>
      <c r="E152" s="186" t="s">
        <v>5</v>
      </c>
      <c r="F152" s="187" t="s">
        <v>688</v>
      </c>
      <c r="H152" s="188">
        <v>8.4</v>
      </c>
      <c r="I152" s="189"/>
      <c r="L152" s="184"/>
      <c r="M152" s="190"/>
      <c r="N152" s="191"/>
      <c r="O152" s="191"/>
      <c r="P152" s="191"/>
      <c r="Q152" s="191"/>
      <c r="R152" s="191"/>
      <c r="S152" s="191"/>
      <c r="T152" s="192"/>
      <c r="AT152" s="186" t="s">
        <v>149</v>
      </c>
      <c r="AU152" s="186" t="s">
        <v>86</v>
      </c>
      <c r="AV152" s="11" t="s">
        <v>86</v>
      </c>
      <c r="AW152" s="11" t="s">
        <v>39</v>
      </c>
      <c r="AX152" s="11" t="s">
        <v>24</v>
      </c>
      <c r="AY152" s="186" t="s">
        <v>140</v>
      </c>
    </row>
    <row r="153" spans="2:65" s="1" customFormat="1" ht="22.8" customHeight="1">
      <c r="B153" s="171"/>
      <c r="C153" s="172" t="s">
        <v>307</v>
      </c>
      <c r="D153" s="172" t="s">
        <v>142</v>
      </c>
      <c r="E153" s="173" t="s">
        <v>291</v>
      </c>
      <c r="F153" s="174" t="s">
        <v>292</v>
      </c>
      <c r="G153" s="175" t="s">
        <v>153</v>
      </c>
      <c r="H153" s="176">
        <v>30.24</v>
      </c>
      <c r="I153" s="177"/>
      <c r="J153" s="178">
        <f>ROUND(I153*H153,2)</f>
        <v>0</v>
      </c>
      <c r="K153" s="174" t="s">
        <v>146</v>
      </c>
      <c r="L153" s="38"/>
      <c r="M153" s="179" t="s">
        <v>5</v>
      </c>
      <c r="N153" s="180" t="s">
        <v>47</v>
      </c>
      <c r="O153" s="39"/>
      <c r="P153" s="181">
        <f>O153*H153</f>
        <v>0</v>
      </c>
      <c r="Q153" s="181">
        <v>0</v>
      </c>
      <c r="R153" s="181">
        <f>Q153*H153</f>
        <v>0</v>
      </c>
      <c r="S153" s="181">
        <v>0</v>
      </c>
      <c r="T153" s="182">
        <f>S153*H153</f>
        <v>0</v>
      </c>
      <c r="AR153" s="21" t="s">
        <v>147</v>
      </c>
      <c r="AT153" s="21" t="s">
        <v>142</v>
      </c>
      <c r="AU153" s="21" t="s">
        <v>86</v>
      </c>
      <c r="AY153" s="21" t="s">
        <v>140</v>
      </c>
      <c r="BE153" s="183">
        <f>IF(N153="základní",J153,0)</f>
        <v>0</v>
      </c>
      <c r="BF153" s="183">
        <f>IF(N153="snížená",J153,0)</f>
        <v>0</v>
      </c>
      <c r="BG153" s="183">
        <f>IF(N153="zákl. přenesená",J153,0)</f>
        <v>0</v>
      </c>
      <c r="BH153" s="183">
        <f>IF(N153="sníž. přenesená",J153,0)</f>
        <v>0</v>
      </c>
      <c r="BI153" s="183">
        <f>IF(N153="nulová",J153,0)</f>
        <v>0</v>
      </c>
      <c r="BJ153" s="21" t="s">
        <v>24</v>
      </c>
      <c r="BK153" s="183">
        <f>ROUND(I153*H153,2)</f>
        <v>0</v>
      </c>
      <c r="BL153" s="21" t="s">
        <v>147</v>
      </c>
      <c r="BM153" s="21" t="s">
        <v>578</v>
      </c>
    </row>
    <row r="154" spans="2:65" s="11" customFormat="1">
      <c r="B154" s="184"/>
      <c r="D154" s="185" t="s">
        <v>149</v>
      </c>
      <c r="E154" s="186" t="s">
        <v>5</v>
      </c>
      <c r="F154" s="187" t="s">
        <v>689</v>
      </c>
      <c r="H154" s="188">
        <v>30.24</v>
      </c>
      <c r="I154" s="189"/>
      <c r="L154" s="184"/>
      <c r="M154" s="190"/>
      <c r="N154" s="191"/>
      <c r="O154" s="191"/>
      <c r="P154" s="191"/>
      <c r="Q154" s="191"/>
      <c r="R154" s="191"/>
      <c r="S154" s="191"/>
      <c r="T154" s="192"/>
      <c r="AT154" s="186" t="s">
        <v>149</v>
      </c>
      <c r="AU154" s="186" t="s">
        <v>86</v>
      </c>
      <c r="AV154" s="11" t="s">
        <v>86</v>
      </c>
      <c r="AW154" s="11" t="s">
        <v>39</v>
      </c>
      <c r="AX154" s="11" t="s">
        <v>24</v>
      </c>
      <c r="AY154" s="186" t="s">
        <v>140</v>
      </c>
    </row>
    <row r="155" spans="2:65" s="1" customFormat="1" ht="14.4" customHeight="1">
      <c r="B155" s="171"/>
      <c r="C155" s="172" t="s">
        <v>314</v>
      </c>
      <c r="D155" s="172" t="s">
        <v>142</v>
      </c>
      <c r="E155" s="173" t="s">
        <v>297</v>
      </c>
      <c r="F155" s="174" t="s">
        <v>298</v>
      </c>
      <c r="G155" s="175" t="s">
        <v>232</v>
      </c>
      <c r="H155" s="176">
        <v>106.56</v>
      </c>
      <c r="I155" s="177"/>
      <c r="J155" s="178">
        <f>ROUND(I155*H155,2)</f>
        <v>0</v>
      </c>
      <c r="K155" s="174" t="s">
        <v>146</v>
      </c>
      <c r="L155" s="38"/>
      <c r="M155" s="179" t="s">
        <v>5</v>
      </c>
      <c r="N155" s="180" t="s">
        <v>47</v>
      </c>
      <c r="O155" s="39"/>
      <c r="P155" s="181">
        <f>O155*H155</f>
        <v>0</v>
      </c>
      <c r="Q155" s="181">
        <v>1.4400000000000001E-3</v>
      </c>
      <c r="R155" s="181">
        <f>Q155*H155</f>
        <v>0.15344640000000001</v>
      </c>
      <c r="S155" s="181">
        <v>0</v>
      </c>
      <c r="T155" s="182">
        <f>S155*H155</f>
        <v>0</v>
      </c>
      <c r="AR155" s="21" t="s">
        <v>147</v>
      </c>
      <c r="AT155" s="21" t="s">
        <v>142</v>
      </c>
      <c r="AU155" s="21" t="s">
        <v>86</v>
      </c>
      <c r="AY155" s="21" t="s">
        <v>140</v>
      </c>
      <c r="BE155" s="183">
        <f>IF(N155="základní",J155,0)</f>
        <v>0</v>
      </c>
      <c r="BF155" s="183">
        <f>IF(N155="snížená",J155,0)</f>
        <v>0</v>
      </c>
      <c r="BG155" s="183">
        <f>IF(N155="zákl. přenesená",J155,0)</f>
        <v>0</v>
      </c>
      <c r="BH155" s="183">
        <f>IF(N155="sníž. přenesená",J155,0)</f>
        <v>0</v>
      </c>
      <c r="BI155" s="183">
        <f>IF(N155="nulová",J155,0)</f>
        <v>0</v>
      </c>
      <c r="BJ155" s="21" t="s">
        <v>24</v>
      </c>
      <c r="BK155" s="183">
        <f>ROUND(I155*H155,2)</f>
        <v>0</v>
      </c>
      <c r="BL155" s="21" t="s">
        <v>147</v>
      </c>
      <c r="BM155" s="21" t="s">
        <v>580</v>
      </c>
    </row>
    <row r="156" spans="2:65" s="11" customFormat="1">
      <c r="B156" s="184"/>
      <c r="D156" s="185" t="s">
        <v>149</v>
      </c>
      <c r="E156" s="186" t="s">
        <v>5</v>
      </c>
      <c r="F156" s="187" t="s">
        <v>690</v>
      </c>
      <c r="H156" s="188">
        <v>106.56</v>
      </c>
      <c r="I156" s="189"/>
      <c r="L156" s="184"/>
      <c r="M156" s="190"/>
      <c r="N156" s="191"/>
      <c r="O156" s="191"/>
      <c r="P156" s="191"/>
      <c r="Q156" s="191"/>
      <c r="R156" s="191"/>
      <c r="S156" s="191"/>
      <c r="T156" s="192"/>
      <c r="AT156" s="186" t="s">
        <v>149</v>
      </c>
      <c r="AU156" s="186" t="s">
        <v>86</v>
      </c>
      <c r="AV156" s="11" t="s">
        <v>86</v>
      </c>
      <c r="AW156" s="11" t="s">
        <v>39</v>
      </c>
      <c r="AX156" s="11" t="s">
        <v>24</v>
      </c>
      <c r="AY156" s="186" t="s">
        <v>140</v>
      </c>
    </row>
    <row r="157" spans="2:65" s="1" customFormat="1" ht="14.4" customHeight="1">
      <c r="B157" s="171"/>
      <c r="C157" s="172" t="s">
        <v>321</v>
      </c>
      <c r="D157" s="172" t="s">
        <v>142</v>
      </c>
      <c r="E157" s="173" t="s">
        <v>303</v>
      </c>
      <c r="F157" s="174" t="s">
        <v>304</v>
      </c>
      <c r="G157" s="175" t="s">
        <v>232</v>
      </c>
      <c r="H157" s="176">
        <v>106.56</v>
      </c>
      <c r="I157" s="177"/>
      <c r="J157" s="178">
        <f>ROUND(I157*H157,2)</f>
        <v>0</v>
      </c>
      <c r="K157" s="174" t="s">
        <v>146</v>
      </c>
      <c r="L157" s="38"/>
      <c r="M157" s="179" t="s">
        <v>5</v>
      </c>
      <c r="N157" s="180" t="s">
        <v>47</v>
      </c>
      <c r="O157" s="39"/>
      <c r="P157" s="181">
        <f>O157*H157</f>
        <v>0</v>
      </c>
      <c r="Q157" s="181">
        <v>4.0000000000000003E-5</v>
      </c>
      <c r="R157" s="181">
        <f>Q157*H157</f>
        <v>4.2624000000000004E-3</v>
      </c>
      <c r="S157" s="181">
        <v>0</v>
      </c>
      <c r="T157" s="182">
        <f>S157*H157</f>
        <v>0</v>
      </c>
      <c r="AR157" s="21" t="s">
        <v>147</v>
      </c>
      <c r="AT157" s="21" t="s">
        <v>142</v>
      </c>
      <c r="AU157" s="21" t="s">
        <v>86</v>
      </c>
      <c r="AY157" s="21" t="s">
        <v>140</v>
      </c>
      <c r="BE157" s="183">
        <f>IF(N157="základní",J157,0)</f>
        <v>0</v>
      </c>
      <c r="BF157" s="183">
        <f>IF(N157="snížená",J157,0)</f>
        <v>0</v>
      </c>
      <c r="BG157" s="183">
        <f>IF(N157="zákl. přenesená",J157,0)</f>
        <v>0</v>
      </c>
      <c r="BH157" s="183">
        <f>IF(N157="sníž. přenesená",J157,0)</f>
        <v>0</v>
      </c>
      <c r="BI157" s="183">
        <f>IF(N157="nulová",J157,0)</f>
        <v>0</v>
      </c>
      <c r="BJ157" s="21" t="s">
        <v>24</v>
      </c>
      <c r="BK157" s="183">
        <f>ROUND(I157*H157,2)</f>
        <v>0</v>
      </c>
      <c r="BL157" s="21" t="s">
        <v>147</v>
      </c>
      <c r="BM157" s="21" t="s">
        <v>582</v>
      </c>
    </row>
    <row r="158" spans="2:65" s="10" customFormat="1" ht="29.85" customHeight="1">
      <c r="B158" s="158"/>
      <c r="D158" s="159" t="s">
        <v>75</v>
      </c>
      <c r="E158" s="169" t="s">
        <v>147</v>
      </c>
      <c r="F158" s="169" t="s">
        <v>306</v>
      </c>
      <c r="I158" s="161"/>
      <c r="J158" s="170">
        <f>BK158</f>
        <v>0</v>
      </c>
      <c r="L158" s="158"/>
      <c r="M158" s="163"/>
      <c r="N158" s="164"/>
      <c r="O158" s="164"/>
      <c r="P158" s="165">
        <f>SUM(P159:P169)</f>
        <v>0</v>
      </c>
      <c r="Q158" s="164"/>
      <c r="R158" s="165">
        <f>SUM(R159:R169)</f>
        <v>298.97530559999996</v>
      </c>
      <c r="S158" s="164"/>
      <c r="T158" s="166">
        <f>SUM(T159:T169)</f>
        <v>0</v>
      </c>
      <c r="AR158" s="159" t="s">
        <v>24</v>
      </c>
      <c r="AT158" s="167" t="s">
        <v>75</v>
      </c>
      <c r="AU158" s="167" t="s">
        <v>24</v>
      </c>
      <c r="AY158" s="159" t="s">
        <v>140</v>
      </c>
      <c r="BK158" s="168">
        <f>SUM(BK159:BK169)</f>
        <v>0</v>
      </c>
    </row>
    <row r="159" spans="2:65" s="1" customFormat="1" ht="22.8" customHeight="1">
      <c r="B159" s="171"/>
      <c r="C159" s="172" t="s">
        <v>326</v>
      </c>
      <c r="D159" s="172" t="s">
        <v>142</v>
      </c>
      <c r="E159" s="173" t="s">
        <v>308</v>
      </c>
      <c r="F159" s="174" t="s">
        <v>309</v>
      </c>
      <c r="G159" s="175" t="s">
        <v>232</v>
      </c>
      <c r="H159" s="176">
        <v>72</v>
      </c>
      <c r="I159" s="177"/>
      <c r="J159" s="178">
        <f>ROUND(I159*H159,2)</f>
        <v>0</v>
      </c>
      <c r="K159" s="174" t="s">
        <v>146</v>
      </c>
      <c r="L159" s="38"/>
      <c r="M159" s="179" t="s">
        <v>5</v>
      </c>
      <c r="N159" s="180" t="s">
        <v>47</v>
      </c>
      <c r="O159" s="39"/>
      <c r="P159" s="181">
        <f>O159*H159</f>
        <v>0</v>
      </c>
      <c r="Q159" s="181">
        <v>0</v>
      </c>
      <c r="R159" s="181">
        <f>Q159*H159</f>
        <v>0</v>
      </c>
      <c r="S159" s="181">
        <v>0</v>
      </c>
      <c r="T159" s="182">
        <f>S159*H159</f>
        <v>0</v>
      </c>
      <c r="AR159" s="21" t="s">
        <v>147</v>
      </c>
      <c r="AT159" s="21" t="s">
        <v>142</v>
      </c>
      <c r="AU159" s="21" t="s">
        <v>86</v>
      </c>
      <c r="AY159" s="21" t="s">
        <v>140</v>
      </c>
      <c r="BE159" s="183">
        <f>IF(N159="základní",J159,0)</f>
        <v>0</v>
      </c>
      <c r="BF159" s="183">
        <f>IF(N159="snížená",J159,0)</f>
        <v>0</v>
      </c>
      <c r="BG159" s="183">
        <f>IF(N159="zákl. přenesená",J159,0)</f>
        <v>0</v>
      </c>
      <c r="BH159" s="183">
        <f>IF(N159="sníž. přenesená",J159,0)</f>
        <v>0</v>
      </c>
      <c r="BI159" s="183">
        <f>IF(N159="nulová",J159,0)</f>
        <v>0</v>
      </c>
      <c r="BJ159" s="21" t="s">
        <v>24</v>
      </c>
      <c r="BK159" s="183">
        <f>ROUND(I159*H159,2)</f>
        <v>0</v>
      </c>
      <c r="BL159" s="21" t="s">
        <v>147</v>
      </c>
      <c r="BM159" s="21" t="s">
        <v>583</v>
      </c>
    </row>
    <row r="160" spans="2:65" s="1" customFormat="1" ht="24">
      <c r="B160" s="38"/>
      <c r="D160" s="185" t="s">
        <v>311</v>
      </c>
      <c r="F160" s="203" t="s">
        <v>312</v>
      </c>
      <c r="I160" s="146"/>
      <c r="L160" s="38"/>
      <c r="M160" s="204"/>
      <c r="N160" s="39"/>
      <c r="O160" s="39"/>
      <c r="P160" s="39"/>
      <c r="Q160" s="39"/>
      <c r="R160" s="39"/>
      <c r="S160" s="39"/>
      <c r="T160" s="67"/>
      <c r="AT160" s="21" t="s">
        <v>311</v>
      </c>
      <c r="AU160" s="21" t="s">
        <v>86</v>
      </c>
    </row>
    <row r="161" spans="2:65" s="11" customFormat="1">
      <c r="B161" s="184"/>
      <c r="D161" s="185" t="s">
        <v>149</v>
      </c>
      <c r="E161" s="186" t="s">
        <v>5</v>
      </c>
      <c r="F161" s="187" t="s">
        <v>691</v>
      </c>
      <c r="H161" s="188">
        <v>72</v>
      </c>
      <c r="I161" s="189"/>
      <c r="L161" s="184"/>
      <c r="M161" s="190"/>
      <c r="N161" s="191"/>
      <c r="O161" s="191"/>
      <c r="P161" s="191"/>
      <c r="Q161" s="191"/>
      <c r="R161" s="191"/>
      <c r="S161" s="191"/>
      <c r="T161" s="192"/>
      <c r="AT161" s="186" t="s">
        <v>149</v>
      </c>
      <c r="AU161" s="186" t="s">
        <v>86</v>
      </c>
      <c r="AV161" s="11" t="s">
        <v>86</v>
      </c>
      <c r="AW161" s="11" t="s">
        <v>39</v>
      </c>
      <c r="AX161" s="11" t="s">
        <v>24</v>
      </c>
      <c r="AY161" s="186" t="s">
        <v>140</v>
      </c>
    </row>
    <row r="162" spans="2:65" s="1" customFormat="1" ht="14.4" customHeight="1">
      <c r="B162" s="171"/>
      <c r="C162" s="172" t="s">
        <v>332</v>
      </c>
      <c r="D162" s="172" t="s">
        <v>142</v>
      </c>
      <c r="E162" s="173" t="s">
        <v>692</v>
      </c>
      <c r="F162" s="174" t="s">
        <v>693</v>
      </c>
      <c r="G162" s="175" t="s">
        <v>153</v>
      </c>
      <c r="H162" s="176">
        <v>4.7300000000000004</v>
      </c>
      <c r="I162" s="177"/>
      <c r="J162" s="178">
        <f>ROUND(I162*H162,2)</f>
        <v>0</v>
      </c>
      <c r="K162" s="174" t="s">
        <v>146</v>
      </c>
      <c r="L162" s="38"/>
      <c r="M162" s="179" t="s">
        <v>5</v>
      </c>
      <c r="N162" s="180" t="s">
        <v>47</v>
      </c>
      <c r="O162" s="39"/>
      <c r="P162" s="181">
        <f>O162*H162</f>
        <v>0</v>
      </c>
      <c r="Q162" s="181">
        <v>0</v>
      </c>
      <c r="R162" s="181">
        <f>Q162*H162</f>
        <v>0</v>
      </c>
      <c r="S162" s="181">
        <v>0</v>
      </c>
      <c r="T162" s="182">
        <f>S162*H162</f>
        <v>0</v>
      </c>
      <c r="AR162" s="21" t="s">
        <v>147</v>
      </c>
      <c r="AT162" s="21" t="s">
        <v>142</v>
      </c>
      <c r="AU162" s="21" t="s">
        <v>86</v>
      </c>
      <c r="AY162" s="21" t="s">
        <v>140</v>
      </c>
      <c r="BE162" s="183">
        <f>IF(N162="základní",J162,0)</f>
        <v>0</v>
      </c>
      <c r="BF162" s="183">
        <f>IF(N162="snížená",J162,0)</f>
        <v>0</v>
      </c>
      <c r="BG162" s="183">
        <f>IF(N162="zákl. přenesená",J162,0)</f>
        <v>0</v>
      </c>
      <c r="BH162" s="183">
        <f>IF(N162="sníž. přenesená",J162,0)</f>
        <v>0</v>
      </c>
      <c r="BI162" s="183">
        <f>IF(N162="nulová",J162,0)</f>
        <v>0</v>
      </c>
      <c r="BJ162" s="21" t="s">
        <v>24</v>
      </c>
      <c r="BK162" s="183">
        <f>ROUND(I162*H162,2)</f>
        <v>0</v>
      </c>
      <c r="BL162" s="21" t="s">
        <v>147</v>
      </c>
      <c r="BM162" s="21" t="s">
        <v>694</v>
      </c>
    </row>
    <row r="163" spans="2:65" s="11" customFormat="1">
      <c r="B163" s="184"/>
      <c r="D163" s="185" t="s">
        <v>149</v>
      </c>
      <c r="E163" s="186" t="s">
        <v>5</v>
      </c>
      <c r="F163" s="187" t="s">
        <v>695</v>
      </c>
      <c r="H163" s="188">
        <v>4.7300000000000004</v>
      </c>
      <c r="I163" s="189"/>
      <c r="L163" s="184"/>
      <c r="M163" s="190"/>
      <c r="N163" s="191"/>
      <c r="O163" s="191"/>
      <c r="P163" s="191"/>
      <c r="Q163" s="191"/>
      <c r="R163" s="191"/>
      <c r="S163" s="191"/>
      <c r="T163" s="192"/>
      <c r="AT163" s="186" t="s">
        <v>149</v>
      </c>
      <c r="AU163" s="186" t="s">
        <v>86</v>
      </c>
      <c r="AV163" s="11" t="s">
        <v>86</v>
      </c>
      <c r="AW163" s="11" t="s">
        <v>39</v>
      </c>
      <c r="AX163" s="11" t="s">
        <v>24</v>
      </c>
      <c r="AY163" s="186" t="s">
        <v>140</v>
      </c>
    </row>
    <row r="164" spans="2:65" s="1" customFormat="1" ht="22.8" customHeight="1">
      <c r="B164" s="171"/>
      <c r="C164" s="172" t="s">
        <v>340</v>
      </c>
      <c r="D164" s="172" t="s">
        <v>142</v>
      </c>
      <c r="E164" s="173" t="s">
        <v>327</v>
      </c>
      <c r="F164" s="174" t="s">
        <v>328</v>
      </c>
      <c r="G164" s="175" t="s">
        <v>153</v>
      </c>
      <c r="H164" s="176">
        <v>112.32</v>
      </c>
      <c r="I164" s="177"/>
      <c r="J164" s="178">
        <f>ROUND(I164*H164,2)</f>
        <v>0</v>
      </c>
      <c r="K164" s="174" t="s">
        <v>146</v>
      </c>
      <c r="L164" s="38"/>
      <c r="M164" s="179" t="s">
        <v>5</v>
      </c>
      <c r="N164" s="180" t="s">
        <v>47</v>
      </c>
      <c r="O164" s="39"/>
      <c r="P164" s="181">
        <f>O164*H164</f>
        <v>0</v>
      </c>
      <c r="Q164" s="181">
        <v>2.13408</v>
      </c>
      <c r="R164" s="181">
        <f>Q164*H164</f>
        <v>239.69986559999998</v>
      </c>
      <c r="S164" s="181">
        <v>0</v>
      </c>
      <c r="T164" s="182">
        <f>S164*H164</f>
        <v>0</v>
      </c>
      <c r="AR164" s="21" t="s">
        <v>147</v>
      </c>
      <c r="AT164" s="21" t="s">
        <v>142</v>
      </c>
      <c r="AU164" s="21" t="s">
        <v>86</v>
      </c>
      <c r="AY164" s="21" t="s">
        <v>140</v>
      </c>
      <c r="BE164" s="183">
        <f>IF(N164="základní",J164,0)</f>
        <v>0</v>
      </c>
      <c r="BF164" s="183">
        <f>IF(N164="snížená",J164,0)</f>
        <v>0</v>
      </c>
      <c r="BG164" s="183">
        <f>IF(N164="zákl. přenesená",J164,0)</f>
        <v>0</v>
      </c>
      <c r="BH164" s="183">
        <f>IF(N164="sníž. přenesená",J164,0)</f>
        <v>0</v>
      </c>
      <c r="BI164" s="183">
        <f>IF(N164="nulová",J164,0)</f>
        <v>0</v>
      </c>
      <c r="BJ164" s="21" t="s">
        <v>24</v>
      </c>
      <c r="BK164" s="183">
        <f>ROUND(I164*H164,2)</f>
        <v>0</v>
      </c>
      <c r="BL164" s="21" t="s">
        <v>147</v>
      </c>
      <c r="BM164" s="21" t="s">
        <v>590</v>
      </c>
    </row>
    <row r="165" spans="2:65" s="11" customFormat="1">
      <c r="B165" s="184"/>
      <c r="D165" s="185" t="s">
        <v>149</v>
      </c>
      <c r="E165" s="186" t="s">
        <v>5</v>
      </c>
      <c r="F165" s="187" t="s">
        <v>696</v>
      </c>
      <c r="H165" s="188">
        <v>112.32</v>
      </c>
      <c r="I165" s="189"/>
      <c r="L165" s="184"/>
      <c r="M165" s="190"/>
      <c r="N165" s="191"/>
      <c r="O165" s="191"/>
      <c r="P165" s="191"/>
      <c r="Q165" s="191"/>
      <c r="R165" s="191"/>
      <c r="S165" s="191"/>
      <c r="T165" s="192"/>
      <c r="AT165" s="186" t="s">
        <v>149</v>
      </c>
      <c r="AU165" s="186" t="s">
        <v>86</v>
      </c>
      <c r="AV165" s="11" t="s">
        <v>86</v>
      </c>
      <c r="AW165" s="11" t="s">
        <v>39</v>
      </c>
      <c r="AX165" s="11" t="s">
        <v>24</v>
      </c>
      <c r="AY165" s="186" t="s">
        <v>140</v>
      </c>
    </row>
    <row r="166" spans="2:65" s="1" customFormat="1" ht="22.8" customHeight="1">
      <c r="B166" s="171"/>
      <c r="C166" s="172" t="s">
        <v>346</v>
      </c>
      <c r="D166" s="172" t="s">
        <v>142</v>
      </c>
      <c r="E166" s="173" t="s">
        <v>333</v>
      </c>
      <c r="F166" s="174" t="s">
        <v>334</v>
      </c>
      <c r="G166" s="175" t="s">
        <v>232</v>
      </c>
      <c r="H166" s="176">
        <v>280.8</v>
      </c>
      <c r="I166" s="177"/>
      <c r="J166" s="178">
        <f>ROUND(I166*H166,2)</f>
        <v>0</v>
      </c>
      <c r="K166" s="174" t="s">
        <v>146</v>
      </c>
      <c r="L166" s="38"/>
      <c r="M166" s="179" t="s">
        <v>5</v>
      </c>
      <c r="N166" s="180" t="s">
        <v>47</v>
      </c>
      <c r="O166" s="39"/>
      <c r="P166" s="181">
        <f>O166*H166</f>
        <v>0</v>
      </c>
      <c r="Q166" s="181">
        <v>0</v>
      </c>
      <c r="R166" s="181">
        <f>Q166*H166</f>
        <v>0</v>
      </c>
      <c r="S166" s="181">
        <v>0</v>
      </c>
      <c r="T166" s="182">
        <f>S166*H166</f>
        <v>0</v>
      </c>
      <c r="AR166" s="21" t="s">
        <v>147</v>
      </c>
      <c r="AT166" s="21" t="s">
        <v>142</v>
      </c>
      <c r="AU166" s="21" t="s">
        <v>86</v>
      </c>
      <c r="AY166" s="21" t="s">
        <v>140</v>
      </c>
      <c r="BE166" s="183">
        <f>IF(N166="základní",J166,0)</f>
        <v>0</v>
      </c>
      <c r="BF166" s="183">
        <f>IF(N166="snížená",J166,0)</f>
        <v>0</v>
      </c>
      <c r="BG166" s="183">
        <f>IF(N166="zákl. přenesená",J166,0)</f>
        <v>0</v>
      </c>
      <c r="BH166" s="183">
        <f>IF(N166="sníž. přenesená",J166,0)</f>
        <v>0</v>
      </c>
      <c r="BI166" s="183">
        <f>IF(N166="nulová",J166,0)</f>
        <v>0</v>
      </c>
      <c r="BJ166" s="21" t="s">
        <v>24</v>
      </c>
      <c r="BK166" s="183">
        <f>ROUND(I166*H166,2)</f>
        <v>0</v>
      </c>
      <c r="BL166" s="21" t="s">
        <v>147</v>
      </c>
      <c r="BM166" s="21" t="s">
        <v>591</v>
      </c>
    </row>
    <row r="167" spans="2:65" s="11" customFormat="1">
      <c r="B167" s="184"/>
      <c r="D167" s="185" t="s">
        <v>149</v>
      </c>
      <c r="E167" s="186" t="s">
        <v>5</v>
      </c>
      <c r="F167" s="187" t="s">
        <v>697</v>
      </c>
      <c r="H167" s="188">
        <v>280.8</v>
      </c>
      <c r="I167" s="189"/>
      <c r="L167" s="184"/>
      <c r="M167" s="190"/>
      <c r="N167" s="191"/>
      <c r="O167" s="191"/>
      <c r="P167" s="191"/>
      <c r="Q167" s="191"/>
      <c r="R167" s="191"/>
      <c r="S167" s="191"/>
      <c r="T167" s="192"/>
      <c r="AT167" s="186" t="s">
        <v>149</v>
      </c>
      <c r="AU167" s="186" t="s">
        <v>86</v>
      </c>
      <c r="AV167" s="11" t="s">
        <v>86</v>
      </c>
      <c r="AW167" s="11" t="s">
        <v>39</v>
      </c>
      <c r="AX167" s="11" t="s">
        <v>24</v>
      </c>
      <c r="AY167" s="186" t="s">
        <v>140</v>
      </c>
    </row>
    <row r="168" spans="2:65" s="1" customFormat="1" ht="22.8" customHeight="1">
      <c r="B168" s="171"/>
      <c r="C168" s="172" t="s">
        <v>351</v>
      </c>
      <c r="D168" s="172" t="s">
        <v>142</v>
      </c>
      <c r="E168" s="173" t="s">
        <v>341</v>
      </c>
      <c r="F168" s="174" t="s">
        <v>342</v>
      </c>
      <c r="G168" s="175" t="s">
        <v>232</v>
      </c>
      <c r="H168" s="176">
        <v>72</v>
      </c>
      <c r="I168" s="177"/>
      <c r="J168" s="178">
        <f>ROUND(I168*H168,2)</f>
        <v>0</v>
      </c>
      <c r="K168" s="174" t="s">
        <v>146</v>
      </c>
      <c r="L168" s="38"/>
      <c r="M168" s="179" t="s">
        <v>5</v>
      </c>
      <c r="N168" s="180" t="s">
        <v>47</v>
      </c>
      <c r="O168" s="39"/>
      <c r="P168" s="181">
        <f>O168*H168</f>
        <v>0</v>
      </c>
      <c r="Q168" s="181">
        <v>0.82326999999999995</v>
      </c>
      <c r="R168" s="181">
        <f>Q168*H168</f>
        <v>59.275439999999996</v>
      </c>
      <c r="S168" s="181">
        <v>0</v>
      </c>
      <c r="T168" s="182">
        <f>S168*H168</f>
        <v>0</v>
      </c>
      <c r="AR168" s="21" t="s">
        <v>147</v>
      </c>
      <c r="AT168" s="21" t="s">
        <v>142</v>
      </c>
      <c r="AU168" s="21" t="s">
        <v>86</v>
      </c>
      <c r="AY168" s="21" t="s">
        <v>140</v>
      </c>
      <c r="BE168" s="183">
        <f>IF(N168="základní",J168,0)</f>
        <v>0</v>
      </c>
      <c r="BF168" s="183">
        <f>IF(N168="snížená",J168,0)</f>
        <v>0</v>
      </c>
      <c r="BG168" s="183">
        <f>IF(N168="zákl. přenesená",J168,0)</f>
        <v>0</v>
      </c>
      <c r="BH168" s="183">
        <f>IF(N168="sníž. přenesená",J168,0)</f>
        <v>0</v>
      </c>
      <c r="BI168" s="183">
        <f>IF(N168="nulová",J168,0)</f>
        <v>0</v>
      </c>
      <c r="BJ168" s="21" t="s">
        <v>24</v>
      </c>
      <c r="BK168" s="183">
        <f>ROUND(I168*H168,2)</f>
        <v>0</v>
      </c>
      <c r="BL168" s="21" t="s">
        <v>147</v>
      </c>
      <c r="BM168" s="21" t="s">
        <v>593</v>
      </c>
    </row>
    <row r="169" spans="2:65" s="11" customFormat="1">
      <c r="B169" s="184"/>
      <c r="D169" s="185" t="s">
        <v>149</v>
      </c>
      <c r="E169" s="186" t="s">
        <v>5</v>
      </c>
      <c r="F169" s="187" t="s">
        <v>691</v>
      </c>
      <c r="H169" s="188">
        <v>72</v>
      </c>
      <c r="I169" s="189"/>
      <c r="L169" s="184"/>
      <c r="M169" s="190"/>
      <c r="N169" s="191"/>
      <c r="O169" s="191"/>
      <c r="P169" s="191"/>
      <c r="Q169" s="191"/>
      <c r="R169" s="191"/>
      <c r="S169" s="191"/>
      <c r="T169" s="192"/>
      <c r="AT169" s="186" t="s">
        <v>149</v>
      </c>
      <c r="AU169" s="186" t="s">
        <v>86</v>
      </c>
      <c r="AV169" s="11" t="s">
        <v>86</v>
      </c>
      <c r="AW169" s="11" t="s">
        <v>39</v>
      </c>
      <c r="AX169" s="11" t="s">
        <v>24</v>
      </c>
      <c r="AY169" s="186" t="s">
        <v>140</v>
      </c>
    </row>
    <row r="170" spans="2:65" s="10" customFormat="1" ht="29.85" customHeight="1">
      <c r="B170" s="158"/>
      <c r="D170" s="159" t="s">
        <v>75</v>
      </c>
      <c r="E170" s="169" t="s">
        <v>168</v>
      </c>
      <c r="F170" s="169" t="s">
        <v>345</v>
      </c>
      <c r="I170" s="161"/>
      <c r="J170" s="170">
        <f>BK170</f>
        <v>0</v>
      </c>
      <c r="L170" s="158"/>
      <c r="M170" s="163"/>
      <c r="N170" s="164"/>
      <c r="O170" s="164"/>
      <c r="P170" s="165">
        <f>SUM(P171:P188)</f>
        <v>0</v>
      </c>
      <c r="Q170" s="164"/>
      <c r="R170" s="165">
        <f>SUM(R171:R188)</f>
        <v>17.672895</v>
      </c>
      <c r="S170" s="164"/>
      <c r="T170" s="166">
        <f>SUM(T171:T188)</f>
        <v>0</v>
      </c>
      <c r="AR170" s="159" t="s">
        <v>24</v>
      </c>
      <c r="AT170" s="167" t="s">
        <v>75</v>
      </c>
      <c r="AU170" s="167" t="s">
        <v>24</v>
      </c>
      <c r="AY170" s="159" t="s">
        <v>140</v>
      </c>
      <c r="BK170" s="168">
        <f>SUM(BK171:BK188)</f>
        <v>0</v>
      </c>
    </row>
    <row r="171" spans="2:65" s="1" customFormat="1" ht="22.8" customHeight="1">
      <c r="B171" s="171"/>
      <c r="C171" s="172" t="s">
        <v>356</v>
      </c>
      <c r="D171" s="172" t="s">
        <v>142</v>
      </c>
      <c r="E171" s="173" t="s">
        <v>698</v>
      </c>
      <c r="F171" s="174" t="s">
        <v>699</v>
      </c>
      <c r="G171" s="175" t="s">
        <v>232</v>
      </c>
      <c r="H171" s="176">
        <v>452.7</v>
      </c>
      <c r="I171" s="177"/>
      <c r="J171" s="178">
        <f>ROUND(I171*H171,2)</f>
        <v>0</v>
      </c>
      <c r="K171" s="174" t="s">
        <v>146</v>
      </c>
      <c r="L171" s="38"/>
      <c r="M171" s="179" t="s">
        <v>5</v>
      </c>
      <c r="N171" s="180" t="s">
        <v>47</v>
      </c>
      <c r="O171" s="39"/>
      <c r="P171" s="181">
        <f>O171*H171</f>
        <v>0</v>
      </c>
      <c r="Q171" s="181">
        <v>0</v>
      </c>
      <c r="R171" s="181">
        <f>Q171*H171</f>
        <v>0</v>
      </c>
      <c r="S171" s="181">
        <v>0</v>
      </c>
      <c r="T171" s="182">
        <f>S171*H171</f>
        <v>0</v>
      </c>
      <c r="AR171" s="21" t="s">
        <v>147</v>
      </c>
      <c r="AT171" s="21" t="s">
        <v>142</v>
      </c>
      <c r="AU171" s="21" t="s">
        <v>86</v>
      </c>
      <c r="AY171" s="21" t="s">
        <v>140</v>
      </c>
      <c r="BE171" s="183">
        <f>IF(N171="základní",J171,0)</f>
        <v>0</v>
      </c>
      <c r="BF171" s="183">
        <f>IF(N171="snížená",J171,0)</f>
        <v>0</v>
      </c>
      <c r="BG171" s="183">
        <f>IF(N171="zákl. přenesená",J171,0)</f>
        <v>0</v>
      </c>
      <c r="BH171" s="183">
        <f>IF(N171="sníž. přenesená",J171,0)</f>
        <v>0</v>
      </c>
      <c r="BI171" s="183">
        <f>IF(N171="nulová",J171,0)</f>
        <v>0</v>
      </c>
      <c r="BJ171" s="21" t="s">
        <v>24</v>
      </c>
      <c r="BK171" s="183">
        <f>ROUND(I171*H171,2)</f>
        <v>0</v>
      </c>
      <c r="BL171" s="21" t="s">
        <v>147</v>
      </c>
      <c r="BM171" s="21" t="s">
        <v>700</v>
      </c>
    </row>
    <row r="172" spans="2:65" s="11" customFormat="1">
      <c r="B172" s="184"/>
      <c r="D172" s="185" t="s">
        <v>149</v>
      </c>
      <c r="E172" s="186" t="s">
        <v>5</v>
      </c>
      <c r="F172" s="187" t="s">
        <v>701</v>
      </c>
      <c r="H172" s="188">
        <v>452.7</v>
      </c>
      <c r="I172" s="189"/>
      <c r="L172" s="184"/>
      <c r="M172" s="190"/>
      <c r="N172" s="191"/>
      <c r="O172" s="191"/>
      <c r="P172" s="191"/>
      <c r="Q172" s="191"/>
      <c r="R172" s="191"/>
      <c r="S172" s="191"/>
      <c r="T172" s="192"/>
      <c r="AT172" s="186" t="s">
        <v>149</v>
      </c>
      <c r="AU172" s="186" t="s">
        <v>86</v>
      </c>
      <c r="AV172" s="11" t="s">
        <v>86</v>
      </c>
      <c r="AW172" s="11" t="s">
        <v>39</v>
      </c>
      <c r="AX172" s="11" t="s">
        <v>24</v>
      </c>
      <c r="AY172" s="186" t="s">
        <v>140</v>
      </c>
    </row>
    <row r="173" spans="2:65" s="1" customFormat="1" ht="14.4" customHeight="1">
      <c r="B173" s="171"/>
      <c r="C173" s="193" t="s">
        <v>362</v>
      </c>
      <c r="D173" s="193" t="s">
        <v>245</v>
      </c>
      <c r="E173" s="194" t="s">
        <v>352</v>
      </c>
      <c r="F173" s="195" t="s">
        <v>353</v>
      </c>
      <c r="G173" s="196" t="s">
        <v>317</v>
      </c>
      <c r="H173" s="197">
        <v>11.997</v>
      </c>
      <c r="I173" s="198"/>
      <c r="J173" s="199">
        <f>ROUND(I173*H173,2)</f>
        <v>0</v>
      </c>
      <c r="K173" s="195" t="s">
        <v>146</v>
      </c>
      <c r="L173" s="200"/>
      <c r="M173" s="201" t="s">
        <v>5</v>
      </c>
      <c r="N173" s="202" t="s">
        <v>47</v>
      </c>
      <c r="O173" s="39"/>
      <c r="P173" s="181">
        <f>O173*H173</f>
        <v>0</v>
      </c>
      <c r="Q173" s="181">
        <v>1</v>
      </c>
      <c r="R173" s="181">
        <f>Q173*H173</f>
        <v>11.997</v>
      </c>
      <c r="S173" s="181">
        <v>0</v>
      </c>
      <c r="T173" s="182">
        <f>S173*H173</f>
        <v>0</v>
      </c>
      <c r="AR173" s="21" t="s">
        <v>190</v>
      </c>
      <c r="AT173" s="21" t="s">
        <v>245</v>
      </c>
      <c r="AU173" s="21" t="s">
        <v>86</v>
      </c>
      <c r="AY173" s="21" t="s">
        <v>140</v>
      </c>
      <c r="BE173" s="183">
        <f>IF(N173="základní",J173,0)</f>
        <v>0</v>
      </c>
      <c r="BF173" s="183">
        <f>IF(N173="snížená",J173,0)</f>
        <v>0</v>
      </c>
      <c r="BG173" s="183">
        <f>IF(N173="zákl. přenesená",J173,0)</f>
        <v>0</v>
      </c>
      <c r="BH173" s="183">
        <f>IF(N173="sníž. přenesená",J173,0)</f>
        <v>0</v>
      </c>
      <c r="BI173" s="183">
        <f>IF(N173="nulová",J173,0)</f>
        <v>0</v>
      </c>
      <c r="BJ173" s="21" t="s">
        <v>24</v>
      </c>
      <c r="BK173" s="183">
        <f>ROUND(I173*H173,2)</f>
        <v>0</v>
      </c>
      <c r="BL173" s="21" t="s">
        <v>147</v>
      </c>
      <c r="BM173" s="21" t="s">
        <v>702</v>
      </c>
    </row>
    <row r="174" spans="2:65" s="11" customFormat="1">
      <c r="B174" s="184"/>
      <c r="D174" s="185" t="s">
        <v>149</v>
      </c>
      <c r="E174" s="186" t="s">
        <v>5</v>
      </c>
      <c r="F174" s="187" t="s">
        <v>703</v>
      </c>
      <c r="H174" s="188">
        <v>11.997</v>
      </c>
      <c r="I174" s="189"/>
      <c r="L174" s="184"/>
      <c r="M174" s="190"/>
      <c r="N174" s="191"/>
      <c r="O174" s="191"/>
      <c r="P174" s="191"/>
      <c r="Q174" s="191"/>
      <c r="R174" s="191"/>
      <c r="S174" s="191"/>
      <c r="T174" s="192"/>
      <c r="AT174" s="186" t="s">
        <v>149</v>
      </c>
      <c r="AU174" s="186" t="s">
        <v>86</v>
      </c>
      <c r="AV174" s="11" t="s">
        <v>86</v>
      </c>
      <c r="AW174" s="11" t="s">
        <v>39</v>
      </c>
      <c r="AX174" s="11" t="s">
        <v>24</v>
      </c>
      <c r="AY174" s="186" t="s">
        <v>140</v>
      </c>
    </row>
    <row r="175" spans="2:65" s="1" customFormat="1" ht="14.4" customHeight="1">
      <c r="B175" s="171"/>
      <c r="C175" s="172" t="s">
        <v>368</v>
      </c>
      <c r="D175" s="172" t="s">
        <v>142</v>
      </c>
      <c r="E175" s="173" t="s">
        <v>357</v>
      </c>
      <c r="F175" s="174" t="s">
        <v>358</v>
      </c>
      <c r="G175" s="175" t="s">
        <v>232</v>
      </c>
      <c r="H175" s="176">
        <v>452.7</v>
      </c>
      <c r="I175" s="177"/>
      <c r="J175" s="178">
        <f>ROUND(I175*H175,2)</f>
        <v>0</v>
      </c>
      <c r="K175" s="174" t="s">
        <v>146</v>
      </c>
      <c r="L175" s="38"/>
      <c r="M175" s="179" t="s">
        <v>5</v>
      </c>
      <c r="N175" s="180" t="s">
        <v>47</v>
      </c>
      <c r="O175" s="39"/>
      <c r="P175" s="181">
        <f>O175*H175</f>
        <v>0</v>
      </c>
      <c r="Q175" s="181">
        <v>0</v>
      </c>
      <c r="R175" s="181">
        <f>Q175*H175</f>
        <v>0</v>
      </c>
      <c r="S175" s="181">
        <v>0</v>
      </c>
      <c r="T175" s="182">
        <f>S175*H175</f>
        <v>0</v>
      </c>
      <c r="AR175" s="21" t="s">
        <v>147</v>
      </c>
      <c r="AT175" s="21" t="s">
        <v>142</v>
      </c>
      <c r="AU175" s="21" t="s">
        <v>86</v>
      </c>
      <c r="AY175" s="21" t="s">
        <v>140</v>
      </c>
      <c r="BE175" s="183">
        <f>IF(N175="základní",J175,0)</f>
        <v>0</v>
      </c>
      <c r="BF175" s="183">
        <f>IF(N175="snížená",J175,0)</f>
        <v>0</v>
      </c>
      <c r="BG175" s="183">
        <f>IF(N175="zákl. přenesená",J175,0)</f>
        <v>0</v>
      </c>
      <c r="BH175" s="183">
        <f>IF(N175="sníž. přenesená",J175,0)</f>
        <v>0</v>
      </c>
      <c r="BI175" s="183">
        <f>IF(N175="nulová",J175,0)</f>
        <v>0</v>
      </c>
      <c r="BJ175" s="21" t="s">
        <v>24</v>
      </c>
      <c r="BK175" s="183">
        <f>ROUND(I175*H175,2)</f>
        <v>0</v>
      </c>
      <c r="BL175" s="21" t="s">
        <v>147</v>
      </c>
      <c r="BM175" s="21" t="s">
        <v>704</v>
      </c>
    </row>
    <row r="176" spans="2:65" s="11" customFormat="1">
      <c r="B176" s="184"/>
      <c r="D176" s="185" t="s">
        <v>149</v>
      </c>
      <c r="E176" s="186" t="s">
        <v>5</v>
      </c>
      <c r="F176" s="187" t="s">
        <v>705</v>
      </c>
      <c r="H176" s="188">
        <v>452.7</v>
      </c>
      <c r="I176" s="189"/>
      <c r="L176" s="184"/>
      <c r="M176" s="190"/>
      <c r="N176" s="191"/>
      <c r="O176" s="191"/>
      <c r="P176" s="191"/>
      <c r="Q176" s="191"/>
      <c r="R176" s="191"/>
      <c r="S176" s="191"/>
      <c r="T176" s="192"/>
      <c r="AT176" s="186" t="s">
        <v>149</v>
      </c>
      <c r="AU176" s="186" t="s">
        <v>86</v>
      </c>
      <c r="AV176" s="11" t="s">
        <v>86</v>
      </c>
      <c r="AW176" s="11" t="s">
        <v>39</v>
      </c>
      <c r="AX176" s="11" t="s">
        <v>24</v>
      </c>
      <c r="AY176" s="186" t="s">
        <v>140</v>
      </c>
    </row>
    <row r="177" spans="2:65" s="1" customFormat="1" ht="14.4" customHeight="1">
      <c r="B177" s="171"/>
      <c r="C177" s="172" t="s">
        <v>373</v>
      </c>
      <c r="D177" s="172" t="s">
        <v>142</v>
      </c>
      <c r="E177" s="173" t="s">
        <v>363</v>
      </c>
      <c r="F177" s="174" t="s">
        <v>364</v>
      </c>
      <c r="G177" s="175" t="s">
        <v>232</v>
      </c>
      <c r="H177" s="176">
        <v>452.7</v>
      </c>
      <c r="I177" s="177"/>
      <c r="J177" s="178">
        <f>ROUND(I177*H177,2)</f>
        <v>0</v>
      </c>
      <c r="K177" s="174" t="s">
        <v>146</v>
      </c>
      <c r="L177" s="38"/>
      <c r="M177" s="179" t="s">
        <v>5</v>
      </c>
      <c r="N177" s="180" t="s">
        <v>47</v>
      </c>
      <c r="O177" s="39"/>
      <c r="P177" s="181">
        <f>O177*H177</f>
        <v>0</v>
      </c>
      <c r="Q177" s="181">
        <v>0</v>
      </c>
      <c r="R177" s="181">
        <f>Q177*H177</f>
        <v>0</v>
      </c>
      <c r="S177" s="181">
        <v>0</v>
      </c>
      <c r="T177" s="182">
        <f>S177*H177</f>
        <v>0</v>
      </c>
      <c r="AR177" s="21" t="s">
        <v>147</v>
      </c>
      <c r="AT177" s="21" t="s">
        <v>142</v>
      </c>
      <c r="AU177" s="21" t="s">
        <v>86</v>
      </c>
      <c r="AY177" s="21" t="s">
        <v>140</v>
      </c>
      <c r="BE177" s="183">
        <f>IF(N177="základní",J177,0)</f>
        <v>0</v>
      </c>
      <c r="BF177" s="183">
        <f>IF(N177="snížená",J177,0)</f>
        <v>0</v>
      </c>
      <c r="BG177" s="183">
        <f>IF(N177="zákl. přenesená",J177,0)</f>
        <v>0</v>
      </c>
      <c r="BH177" s="183">
        <f>IF(N177="sníž. přenesená",J177,0)</f>
        <v>0</v>
      </c>
      <c r="BI177" s="183">
        <f>IF(N177="nulová",J177,0)</f>
        <v>0</v>
      </c>
      <c r="BJ177" s="21" t="s">
        <v>24</v>
      </c>
      <c r="BK177" s="183">
        <f>ROUND(I177*H177,2)</f>
        <v>0</v>
      </c>
      <c r="BL177" s="21" t="s">
        <v>147</v>
      </c>
      <c r="BM177" s="21" t="s">
        <v>594</v>
      </c>
    </row>
    <row r="178" spans="2:65" s="11" customFormat="1">
      <c r="B178" s="184"/>
      <c r="D178" s="185" t="s">
        <v>149</v>
      </c>
      <c r="E178" s="186" t="s">
        <v>5</v>
      </c>
      <c r="F178" s="187" t="s">
        <v>705</v>
      </c>
      <c r="H178" s="188">
        <v>452.7</v>
      </c>
      <c r="I178" s="189"/>
      <c r="L178" s="184"/>
      <c r="M178" s="190"/>
      <c r="N178" s="191"/>
      <c r="O178" s="191"/>
      <c r="P178" s="191"/>
      <c r="Q178" s="191"/>
      <c r="R178" s="191"/>
      <c r="S178" s="191"/>
      <c r="T178" s="192"/>
      <c r="AT178" s="186" t="s">
        <v>149</v>
      </c>
      <c r="AU178" s="186" t="s">
        <v>86</v>
      </c>
      <c r="AV178" s="11" t="s">
        <v>86</v>
      </c>
      <c r="AW178" s="11" t="s">
        <v>39</v>
      </c>
      <c r="AX178" s="11" t="s">
        <v>24</v>
      </c>
      <c r="AY178" s="186" t="s">
        <v>140</v>
      </c>
    </row>
    <row r="179" spans="2:65" s="1" customFormat="1" ht="22.8" customHeight="1">
      <c r="B179" s="171"/>
      <c r="C179" s="172" t="s">
        <v>378</v>
      </c>
      <c r="D179" s="172" t="s">
        <v>142</v>
      </c>
      <c r="E179" s="173" t="s">
        <v>369</v>
      </c>
      <c r="F179" s="174" t="s">
        <v>370</v>
      </c>
      <c r="G179" s="175" t="s">
        <v>232</v>
      </c>
      <c r="H179" s="176">
        <v>452.7</v>
      </c>
      <c r="I179" s="177"/>
      <c r="J179" s="178">
        <f>ROUND(I179*H179,2)</f>
        <v>0</v>
      </c>
      <c r="K179" s="174" t="s">
        <v>146</v>
      </c>
      <c r="L179" s="38"/>
      <c r="M179" s="179" t="s">
        <v>5</v>
      </c>
      <c r="N179" s="180" t="s">
        <v>47</v>
      </c>
      <c r="O179" s="39"/>
      <c r="P179" s="181">
        <f>O179*H179</f>
        <v>0</v>
      </c>
      <c r="Q179" s="181">
        <v>0</v>
      </c>
      <c r="R179" s="181">
        <f>Q179*H179</f>
        <v>0</v>
      </c>
      <c r="S179" s="181">
        <v>0</v>
      </c>
      <c r="T179" s="182">
        <f>S179*H179</f>
        <v>0</v>
      </c>
      <c r="AR179" s="21" t="s">
        <v>147</v>
      </c>
      <c r="AT179" s="21" t="s">
        <v>142</v>
      </c>
      <c r="AU179" s="21" t="s">
        <v>86</v>
      </c>
      <c r="AY179" s="21" t="s">
        <v>140</v>
      </c>
      <c r="BE179" s="183">
        <f>IF(N179="základní",J179,0)</f>
        <v>0</v>
      </c>
      <c r="BF179" s="183">
        <f>IF(N179="snížená",J179,0)</f>
        <v>0</v>
      </c>
      <c r="BG179" s="183">
        <f>IF(N179="zákl. přenesená",J179,0)</f>
        <v>0</v>
      </c>
      <c r="BH179" s="183">
        <f>IF(N179="sníž. přenesená",J179,0)</f>
        <v>0</v>
      </c>
      <c r="BI179" s="183">
        <f>IF(N179="nulová",J179,0)</f>
        <v>0</v>
      </c>
      <c r="BJ179" s="21" t="s">
        <v>24</v>
      </c>
      <c r="BK179" s="183">
        <f>ROUND(I179*H179,2)</f>
        <v>0</v>
      </c>
      <c r="BL179" s="21" t="s">
        <v>147</v>
      </c>
      <c r="BM179" s="21" t="s">
        <v>706</v>
      </c>
    </row>
    <row r="180" spans="2:65" s="11" customFormat="1">
      <c r="B180" s="184"/>
      <c r="D180" s="185" t="s">
        <v>149</v>
      </c>
      <c r="E180" s="186" t="s">
        <v>5</v>
      </c>
      <c r="F180" s="187" t="s">
        <v>705</v>
      </c>
      <c r="H180" s="188">
        <v>452.7</v>
      </c>
      <c r="I180" s="189"/>
      <c r="L180" s="184"/>
      <c r="M180" s="190"/>
      <c r="N180" s="191"/>
      <c r="O180" s="191"/>
      <c r="P180" s="191"/>
      <c r="Q180" s="191"/>
      <c r="R180" s="191"/>
      <c r="S180" s="191"/>
      <c r="T180" s="192"/>
      <c r="AT180" s="186" t="s">
        <v>149</v>
      </c>
      <c r="AU180" s="186" t="s">
        <v>86</v>
      </c>
      <c r="AV180" s="11" t="s">
        <v>86</v>
      </c>
      <c r="AW180" s="11" t="s">
        <v>39</v>
      </c>
      <c r="AX180" s="11" t="s">
        <v>24</v>
      </c>
      <c r="AY180" s="186" t="s">
        <v>140</v>
      </c>
    </row>
    <row r="181" spans="2:65" s="1" customFormat="1" ht="14.4" customHeight="1">
      <c r="B181" s="171"/>
      <c r="C181" s="172" t="s">
        <v>383</v>
      </c>
      <c r="D181" s="172" t="s">
        <v>142</v>
      </c>
      <c r="E181" s="173" t="s">
        <v>374</v>
      </c>
      <c r="F181" s="174" t="s">
        <v>375</v>
      </c>
      <c r="G181" s="175" t="s">
        <v>232</v>
      </c>
      <c r="H181" s="176">
        <v>45.3</v>
      </c>
      <c r="I181" s="177"/>
      <c r="J181" s="178">
        <f>ROUND(I181*H181,2)</f>
        <v>0</v>
      </c>
      <c r="K181" s="174" t="s">
        <v>146</v>
      </c>
      <c r="L181" s="38"/>
      <c r="M181" s="179" t="s">
        <v>5</v>
      </c>
      <c r="N181" s="180" t="s">
        <v>47</v>
      </c>
      <c r="O181" s="39"/>
      <c r="P181" s="181">
        <f>O181*H181</f>
        <v>0</v>
      </c>
      <c r="Q181" s="181">
        <v>0.1188</v>
      </c>
      <c r="R181" s="181">
        <f>Q181*H181</f>
        <v>5.38164</v>
      </c>
      <c r="S181" s="181">
        <v>0</v>
      </c>
      <c r="T181" s="182">
        <f>S181*H181</f>
        <v>0</v>
      </c>
      <c r="AR181" s="21" t="s">
        <v>147</v>
      </c>
      <c r="AT181" s="21" t="s">
        <v>142</v>
      </c>
      <c r="AU181" s="21" t="s">
        <v>86</v>
      </c>
      <c r="AY181" s="21" t="s">
        <v>140</v>
      </c>
      <c r="BE181" s="183">
        <f>IF(N181="základní",J181,0)</f>
        <v>0</v>
      </c>
      <c r="BF181" s="183">
        <f>IF(N181="snížená",J181,0)</f>
        <v>0</v>
      </c>
      <c r="BG181" s="183">
        <f>IF(N181="zákl. přenesená",J181,0)</f>
        <v>0</v>
      </c>
      <c r="BH181" s="183">
        <f>IF(N181="sníž. přenesená",J181,0)</f>
        <v>0</v>
      </c>
      <c r="BI181" s="183">
        <f>IF(N181="nulová",J181,0)</f>
        <v>0</v>
      </c>
      <c r="BJ181" s="21" t="s">
        <v>24</v>
      </c>
      <c r="BK181" s="183">
        <f>ROUND(I181*H181,2)</f>
        <v>0</v>
      </c>
      <c r="BL181" s="21" t="s">
        <v>147</v>
      </c>
      <c r="BM181" s="21" t="s">
        <v>707</v>
      </c>
    </row>
    <row r="182" spans="2:65" s="11" customFormat="1" ht="24">
      <c r="B182" s="184"/>
      <c r="D182" s="185" t="s">
        <v>149</v>
      </c>
      <c r="E182" s="186" t="s">
        <v>5</v>
      </c>
      <c r="F182" s="187" t="s">
        <v>708</v>
      </c>
      <c r="H182" s="188">
        <v>45.3</v>
      </c>
      <c r="I182" s="189"/>
      <c r="L182" s="184"/>
      <c r="M182" s="190"/>
      <c r="N182" s="191"/>
      <c r="O182" s="191"/>
      <c r="P182" s="191"/>
      <c r="Q182" s="191"/>
      <c r="R182" s="191"/>
      <c r="S182" s="191"/>
      <c r="T182" s="192"/>
      <c r="AT182" s="186" t="s">
        <v>149</v>
      </c>
      <c r="AU182" s="186" t="s">
        <v>86</v>
      </c>
      <c r="AV182" s="11" t="s">
        <v>86</v>
      </c>
      <c r="AW182" s="11" t="s">
        <v>39</v>
      </c>
      <c r="AX182" s="11" t="s">
        <v>24</v>
      </c>
      <c r="AY182" s="186" t="s">
        <v>140</v>
      </c>
    </row>
    <row r="183" spans="2:65" s="1" customFormat="1" ht="14.4" customHeight="1">
      <c r="B183" s="171"/>
      <c r="C183" s="172" t="s">
        <v>388</v>
      </c>
      <c r="D183" s="172" t="s">
        <v>142</v>
      </c>
      <c r="E183" s="173" t="s">
        <v>379</v>
      </c>
      <c r="F183" s="174" t="s">
        <v>380</v>
      </c>
      <c r="G183" s="175" t="s">
        <v>232</v>
      </c>
      <c r="H183" s="176">
        <v>452.7</v>
      </c>
      <c r="I183" s="177"/>
      <c r="J183" s="178">
        <f>ROUND(I183*H183,2)</f>
        <v>0</v>
      </c>
      <c r="K183" s="174" t="s">
        <v>5</v>
      </c>
      <c r="L183" s="38"/>
      <c r="M183" s="179" t="s">
        <v>5</v>
      </c>
      <c r="N183" s="180" t="s">
        <v>47</v>
      </c>
      <c r="O183" s="39"/>
      <c r="P183" s="181">
        <f>O183*H183</f>
        <v>0</v>
      </c>
      <c r="Q183" s="181">
        <v>2.0000000000000001E-4</v>
      </c>
      <c r="R183" s="181">
        <f>Q183*H183</f>
        <v>9.0539999999999995E-2</v>
      </c>
      <c r="S183" s="181">
        <v>0</v>
      </c>
      <c r="T183" s="182">
        <f>S183*H183</f>
        <v>0</v>
      </c>
      <c r="AR183" s="21" t="s">
        <v>147</v>
      </c>
      <c r="AT183" s="21" t="s">
        <v>142</v>
      </c>
      <c r="AU183" s="21" t="s">
        <v>86</v>
      </c>
      <c r="AY183" s="21" t="s">
        <v>140</v>
      </c>
      <c r="BE183" s="183">
        <f>IF(N183="základní",J183,0)</f>
        <v>0</v>
      </c>
      <c r="BF183" s="183">
        <f>IF(N183="snížená",J183,0)</f>
        <v>0</v>
      </c>
      <c r="BG183" s="183">
        <f>IF(N183="zákl. přenesená",J183,0)</f>
        <v>0</v>
      </c>
      <c r="BH183" s="183">
        <f>IF(N183="sníž. přenesená",J183,0)</f>
        <v>0</v>
      </c>
      <c r="BI183" s="183">
        <f>IF(N183="nulová",J183,0)</f>
        <v>0</v>
      </c>
      <c r="BJ183" s="21" t="s">
        <v>24</v>
      </c>
      <c r="BK183" s="183">
        <f>ROUND(I183*H183,2)</f>
        <v>0</v>
      </c>
      <c r="BL183" s="21" t="s">
        <v>147</v>
      </c>
      <c r="BM183" s="21" t="s">
        <v>709</v>
      </c>
    </row>
    <row r="184" spans="2:65" s="11" customFormat="1">
      <c r="B184" s="184"/>
      <c r="D184" s="185" t="s">
        <v>149</v>
      </c>
      <c r="E184" s="186" t="s">
        <v>5</v>
      </c>
      <c r="F184" s="187" t="s">
        <v>705</v>
      </c>
      <c r="H184" s="188">
        <v>452.7</v>
      </c>
      <c r="I184" s="189"/>
      <c r="L184" s="184"/>
      <c r="M184" s="190"/>
      <c r="N184" s="191"/>
      <c r="O184" s="191"/>
      <c r="P184" s="191"/>
      <c r="Q184" s="191"/>
      <c r="R184" s="191"/>
      <c r="S184" s="191"/>
      <c r="T184" s="192"/>
      <c r="AT184" s="186" t="s">
        <v>149</v>
      </c>
      <c r="AU184" s="186" t="s">
        <v>86</v>
      </c>
      <c r="AV184" s="11" t="s">
        <v>86</v>
      </c>
      <c r="AW184" s="11" t="s">
        <v>39</v>
      </c>
      <c r="AX184" s="11" t="s">
        <v>24</v>
      </c>
      <c r="AY184" s="186" t="s">
        <v>140</v>
      </c>
    </row>
    <row r="185" spans="2:65" s="1" customFormat="1" ht="14.4" customHeight="1">
      <c r="B185" s="171"/>
      <c r="C185" s="172" t="s">
        <v>393</v>
      </c>
      <c r="D185" s="172" t="s">
        <v>142</v>
      </c>
      <c r="E185" s="173" t="s">
        <v>384</v>
      </c>
      <c r="F185" s="174" t="s">
        <v>385</v>
      </c>
      <c r="G185" s="175" t="s">
        <v>232</v>
      </c>
      <c r="H185" s="176">
        <v>452.7</v>
      </c>
      <c r="I185" s="177"/>
      <c r="J185" s="178">
        <f>ROUND(I185*H185,2)</f>
        <v>0</v>
      </c>
      <c r="K185" s="174" t="s">
        <v>5</v>
      </c>
      <c r="L185" s="38"/>
      <c r="M185" s="179" t="s">
        <v>5</v>
      </c>
      <c r="N185" s="180" t="s">
        <v>47</v>
      </c>
      <c r="O185" s="39"/>
      <c r="P185" s="181">
        <f>O185*H185</f>
        <v>0</v>
      </c>
      <c r="Q185" s="181">
        <v>4.4999999999999999E-4</v>
      </c>
      <c r="R185" s="181">
        <f>Q185*H185</f>
        <v>0.20371499999999998</v>
      </c>
      <c r="S185" s="181">
        <v>0</v>
      </c>
      <c r="T185" s="182">
        <f>S185*H185</f>
        <v>0</v>
      </c>
      <c r="AR185" s="21" t="s">
        <v>147</v>
      </c>
      <c r="AT185" s="21" t="s">
        <v>142</v>
      </c>
      <c r="AU185" s="21" t="s">
        <v>86</v>
      </c>
      <c r="AY185" s="21" t="s">
        <v>140</v>
      </c>
      <c r="BE185" s="183">
        <f>IF(N185="základní",J185,0)</f>
        <v>0</v>
      </c>
      <c r="BF185" s="183">
        <f>IF(N185="snížená",J185,0)</f>
        <v>0</v>
      </c>
      <c r="BG185" s="183">
        <f>IF(N185="zákl. přenesená",J185,0)</f>
        <v>0</v>
      </c>
      <c r="BH185" s="183">
        <f>IF(N185="sníž. přenesená",J185,0)</f>
        <v>0</v>
      </c>
      <c r="BI185" s="183">
        <f>IF(N185="nulová",J185,0)</f>
        <v>0</v>
      </c>
      <c r="BJ185" s="21" t="s">
        <v>24</v>
      </c>
      <c r="BK185" s="183">
        <f>ROUND(I185*H185,2)</f>
        <v>0</v>
      </c>
      <c r="BL185" s="21" t="s">
        <v>147</v>
      </c>
      <c r="BM185" s="21" t="s">
        <v>710</v>
      </c>
    </row>
    <row r="186" spans="2:65" s="11" customFormat="1">
      <c r="B186" s="184"/>
      <c r="D186" s="185" t="s">
        <v>149</v>
      </c>
      <c r="E186" s="186" t="s">
        <v>5</v>
      </c>
      <c r="F186" s="187" t="s">
        <v>705</v>
      </c>
      <c r="H186" s="188">
        <v>452.7</v>
      </c>
      <c r="I186" s="189"/>
      <c r="L186" s="184"/>
      <c r="M186" s="190"/>
      <c r="N186" s="191"/>
      <c r="O186" s="191"/>
      <c r="P186" s="191"/>
      <c r="Q186" s="191"/>
      <c r="R186" s="191"/>
      <c r="S186" s="191"/>
      <c r="T186" s="192"/>
      <c r="AT186" s="186" t="s">
        <v>149</v>
      </c>
      <c r="AU186" s="186" t="s">
        <v>86</v>
      </c>
      <c r="AV186" s="11" t="s">
        <v>86</v>
      </c>
      <c r="AW186" s="11" t="s">
        <v>39</v>
      </c>
      <c r="AX186" s="11" t="s">
        <v>24</v>
      </c>
      <c r="AY186" s="186" t="s">
        <v>140</v>
      </c>
    </row>
    <row r="187" spans="2:65" s="1" customFormat="1" ht="22.8" customHeight="1">
      <c r="B187" s="171"/>
      <c r="C187" s="172" t="s">
        <v>399</v>
      </c>
      <c r="D187" s="172" t="s">
        <v>142</v>
      </c>
      <c r="E187" s="173" t="s">
        <v>389</v>
      </c>
      <c r="F187" s="174" t="s">
        <v>390</v>
      </c>
      <c r="G187" s="175" t="s">
        <v>232</v>
      </c>
      <c r="H187" s="176">
        <v>452.7</v>
      </c>
      <c r="I187" s="177"/>
      <c r="J187" s="178">
        <f>ROUND(I187*H187,2)</f>
        <v>0</v>
      </c>
      <c r="K187" s="174" t="s">
        <v>146</v>
      </c>
      <c r="L187" s="38"/>
      <c r="M187" s="179" t="s">
        <v>5</v>
      </c>
      <c r="N187" s="180" t="s">
        <v>47</v>
      </c>
      <c r="O187" s="39"/>
      <c r="P187" s="181">
        <f>O187*H187</f>
        <v>0</v>
      </c>
      <c r="Q187" s="181">
        <v>0</v>
      </c>
      <c r="R187" s="181">
        <f>Q187*H187</f>
        <v>0</v>
      </c>
      <c r="S187" s="181">
        <v>0</v>
      </c>
      <c r="T187" s="182">
        <f>S187*H187</f>
        <v>0</v>
      </c>
      <c r="AR187" s="21" t="s">
        <v>147</v>
      </c>
      <c r="AT187" s="21" t="s">
        <v>142</v>
      </c>
      <c r="AU187" s="21" t="s">
        <v>86</v>
      </c>
      <c r="AY187" s="21" t="s">
        <v>140</v>
      </c>
      <c r="BE187" s="183">
        <f>IF(N187="základní",J187,0)</f>
        <v>0</v>
      </c>
      <c r="BF187" s="183">
        <f>IF(N187="snížená",J187,0)</f>
        <v>0</v>
      </c>
      <c r="BG187" s="183">
        <f>IF(N187="zákl. přenesená",J187,0)</f>
        <v>0</v>
      </c>
      <c r="BH187" s="183">
        <f>IF(N187="sníž. přenesená",J187,0)</f>
        <v>0</v>
      </c>
      <c r="BI187" s="183">
        <f>IF(N187="nulová",J187,0)</f>
        <v>0</v>
      </c>
      <c r="BJ187" s="21" t="s">
        <v>24</v>
      </c>
      <c r="BK187" s="183">
        <f>ROUND(I187*H187,2)</f>
        <v>0</v>
      </c>
      <c r="BL187" s="21" t="s">
        <v>147</v>
      </c>
      <c r="BM187" s="21" t="s">
        <v>711</v>
      </c>
    </row>
    <row r="188" spans="2:65" s="11" customFormat="1">
      <c r="B188" s="184"/>
      <c r="D188" s="185" t="s">
        <v>149</v>
      </c>
      <c r="E188" s="186" t="s">
        <v>5</v>
      </c>
      <c r="F188" s="187" t="s">
        <v>705</v>
      </c>
      <c r="H188" s="188">
        <v>452.7</v>
      </c>
      <c r="I188" s="189"/>
      <c r="L188" s="184"/>
      <c r="M188" s="190"/>
      <c r="N188" s="191"/>
      <c r="O188" s="191"/>
      <c r="P188" s="191"/>
      <c r="Q188" s="191"/>
      <c r="R188" s="191"/>
      <c r="S188" s="191"/>
      <c r="T188" s="192"/>
      <c r="AT188" s="186" t="s">
        <v>149</v>
      </c>
      <c r="AU188" s="186" t="s">
        <v>86</v>
      </c>
      <c r="AV188" s="11" t="s">
        <v>86</v>
      </c>
      <c r="AW188" s="11" t="s">
        <v>39</v>
      </c>
      <c r="AX188" s="11" t="s">
        <v>24</v>
      </c>
      <c r="AY188" s="186" t="s">
        <v>140</v>
      </c>
    </row>
    <row r="189" spans="2:65" s="10" customFormat="1" ht="29.85" customHeight="1">
      <c r="B189" s="158"/>
      <c r="D189" s="159" t="s">
        <v>75</v>
      </c>
      <c r="E189" s="169" t="s">
        <v>190</v>
      </c>
      <c r="F189" s="169" t="s">
        <v>398</v>
      </c>
      <c r="I189" s="161"/>
      <c r="J189" s="170">
        <f>BK189</f>
        <v>0</v>
      </c>
      <c r="L189" s="158"/>
      <c r="M189" s="163"/>
      <c r="N189" s="164"/>
      <c r="O189" s="164"/>
      <c r="P189" s="165">
        <f>SUM(P190:P200)</f>
        <v>0</v>
      </c>
      <c r="Q189" s="164"/>
      <c r="R189" s="165">
        <f>SUM(R190:R200)</f>
        <v>0.80180309999999999</v>
      </c>
      <c r="S189" s="164"/>
      <c r="T189" s="166">
        <f>SUM(T190:T200)</f>
        <v>0</v>
      </c>
      <c r="AR189" s="159" t="s">
        <v>24</v>
      </c>
      <c r="AT189" s="167" t="s">
        <v>75</v>
      </c>
      <c r="AU189" s="167" t="s">
        <v>24</v>
      </c>
      <c r="AY189" s="159" t="s">
        <v>140</v>
      </c>
      <c r="BK189" s="168">
        <f>SUM(BK190:BK200)</f>
        <v>0</v>
      </c>
    </row>
    <row r="190" spans="2:65" s="1" customFormat="1" ht="22.8" customHeight="1">
      <c r="B190" s="171"/>
      <c r="C190" s="172" t="s">
        <v>404</v>
      </c>
      <c r="D190" s="172" t="s">
        <v>142</v>
      </c>
      <c r="E190" s="173" t="s">
        <v>712</v>
      </c>
      <c r="F190" s="174" t="s">
        <v>713</v>
      </c>
      <c r="G190" s="175" t="s">
        <v>145</v>
      </c>
      <c r="H190" s="176">
        <v>43</v>
      </c>
      <c r="I190" s="177"/>
      <c r="J190" s="178">
        <f>ROUND(I190*H190,2)</f>
        <v>0</v>
      </c>
      <c r="K190" s="174" t="s">
        <v>146</v>
      </c>
      <c r="L190" s="38"/>
      <c r="M190" s="179" t="s">
        <v>5</v>
      </c>
      <c r="N190" s="180" t="s">
        <v>47</v>
      </c>
      <c r="O190" s="39"/>
      <c r="P190" s="181">
        <f>O190*H190</f>
        <v>0</v>
      </c>
      <c r="Q190" s="181">
        <v>0</v>
      </c>
      <c r="R190" s="181">
        <f>Q190*H190</f>
        <v>0</v>
      </c>
      <c r="S190" s="181">
        <v>0</v>
      </c>
      <c r="T190" s="182">
        <f>S190*H190</f>
        <v>0</v>
      </c>
      <c r="AR190" s="21" t="s">
        <v>147</v>
      </c>
      <c r="AT190" s="21" t="s">
        <v>142</v>
      </c>
      <c r="AU190" s="21" t="s">
        <v>86</v>
      </c>
      <c r="AY190" s="21" t="s">
        <v>140</v>
      </c>
      <c r="BE190" s="183">
        <f>IF(N190="základní",J190,0)</f>
        <v>0</v>
      </c>
      <c r="BF190" s="183">
        <f>IF(N190="snížená",J190,0)</f>
        <v>0</v>
      </c>
      <c r="BG190" s="183">
        <f>IF(N190="zákl. přenesená",J190,0)</f>
        <v>0</v>
      </c>
      <c r="BH190" s="183">
        <f>IF(N190="sníž. přenesená",J190,0)</f>
        <v>0</v>
      </c>
      <c r="BI190" s="183">
        <f>IF(N190="nulová",J190,0)</f>
        <v>0</v>
      </c>
      <c r="BJ190" s="21" t="s">
        <v>24</v>
      </c>
      <c r="BK190" s="183">
        <f>ROUND(I190*H190,2)</f>
        <v>0</v>
      </c>
      <c r="BL190" s="21" t="s">
        <v>147</v>
      </c>
      <c r="BM190" s="21" t="s">
        <v>714</v>
      </c>
    </row>
    <row r="191" spans="2:65" s="11" customFormat="1">
      <c r="B191" s="184"/>
      <c r="D191" s="185" t="s">
        <v>149</v>
      </c>
      <c r="E191" s="186" t="s">
        <v>5</v>
      </c>
      <c r="F191" s="187" t="s">
        <v>715</v>
      </c>
      <c r="H191" s="188">
        <v>43</v>
      </c>
      <c r="I191" s="189"/>
      <c r="L191" s="184"/>
      <c r="M191" s="190"/>
      <c r="N191" s="191"/>
      <c r="O191" s="191"/>
      <c r="P191" s="191"/>
      <c r="Q191" s="191"/>
      <c r="R191" s="191"/>
      <c r="S191" s="191"/>
      <c r="T191" s="192"/>
      <c r="AT191" s="186" t="s">
        <v>149</v>
      </c>
      <c r="AU191" s="186" t="s">
        <v>86</v>
      </c>
      <c r="AV191" s="11" t="s">
        <v>86</v>
      </c>
      <c r="AW191" s="11" t="s">
        <v>39</v>
      </c>
      <c r="AX191" s="11" t="s">
        <v>24</v>
      </c>
      <c r="AY191" s="186" t="s">
        <v>140</v>
      </c>
    </row>
    <row r="192" spans="2:65" s="1" customFormat="1" ht="14.4" customHeight="1">
      <c r="B192" s="171"/>
      <c r="C192" s="193" t="s">
        <v>410</v>
      </c>
      <c r="D192" s="193" t="s">
        <v>245</v>
      </c>
      <c r="E192" s="194" t="s">
        <v>716</v>
      </c>
      <c r="F192" s="195" t="s">
        <v>717</v>
      </c>
      <c r="G192" s="196" t="s">
        <v>407</v>
      </c>
      <c r="H192" s="197">
        <v>1.0149999999999999</v>
      </c>
      <c r="I192" s="198"/>
      <c r="J192" s="199">
        <f>ROUND(I192*H192,2)</f>
        <v>0</v>
      </c>
      <c r="K192" s="195" t="s">
        <v>146</v>
      </c>
      <c r="L192" s="200"/>
      <c r="M192" s="201" t="s">
        <v>5</v>
      </c>
      <c r="N192" s="202" t="s">
        <v>47</v>
      </c>
      <c r="O192" s="39"/>
      <c r="P192" s="181">
        <f>O192*H192</f>
        <v>0</v>
      </c>
      <c r="Q192" s="181">
        <v>9.1999999999999998E-3</v>
      </c>
      <c r="R192" s="181">
        <f>Q192*H192</f>
        <v>9.3379999999999991E-3</v>
      </c>
      <c r="S192" s="181">
        <v>0</v>
      </c>
      <c r="T192" s="182">
        <f>S192*H192</f>
        <v>0</v>
      </c>
      <c r="AR192" s="21" t="s">
        <v>190</v>
      </c>
      <c r="AT192" s="21" t="s">
        <v>245</v>
      </c>
      <c r="AU192" s="21" t="s">
        <v>86</v>
      </c>
      <c r="AY192" s="21" t="s">
        <v>140</v>
      </c>
      <c r="BE192" s="183">
        <f>IF(N192="základní",J192,0)</f>
        <v>0</v>
      </c>
      <c r="BF192" s="183">
        <f>IF(N192="snížená",J192,0)</f>
        <v>0</v>
      </c>
      <c r="BG192" s="183">
        <f>IF(N192="zákl. přenesená",J192,0)</f>
        <v>0</v>
      </c>
      <c r="BH192" s="183">
        <f>IF(N192="sníž. přenesená",J192,0)</f>
        <v>0</v>
      </c>
      <c r="BI192" s="183">
        <f>IF(N192="nulová",J192,0)</f>
        <v>0</v>
      </c>
      <c r="BJ192" s="21" t="s">
        <v>24</v>
      </c>
      <c r="BK192" s="183">
        <f>ROUND(I192*H192,2)</f>
        <v>0</v>
      </c>
      <c r="BL192" s="21" t="s">
        <v>147</v>
      </c>
      <c r="BM192" s="21" t="s">
        <v>718</v>
      </c>
    </row>
    <row r="193" spans="2:65" s="1" customFormat="1" ht="14.4" customHeight="1">
      <c r="B193" s="171"/>
      <c r="C193" s="193" t="s">
        <v>414</v>
      </c>
      <c r="D193" s="193" t="s">
        <v>245</v>
      </c>
      <c r="E193" s="194" t="s">
        <v>719</v>
      </c>
      <c r="F193" s="195" t="s">
        <v>720</v>
      </c>
      <c r="G193" s="196" t="s">
        <v>407</v>
      </c>
      <c r="H193" s="197">
        <v>8.1199999999999992</v>
      </c>
      <c r="I193" s="198"/>
      <c r="J193" s="199">
        <f>ROUND(I193*H193,2)</f>
        <v>0</v>
      </c>
      <c r="K193" s="195" t="s">
        <v>146</v>
      </c>
      <c r="L193" s="200"/>
      <c r="M193" s="201" t="s">
        <v>5</v>
      </c>
      <c r="N193" s="202" t="s">
        <v>47</v>
      </c>
      <c r="O193" s="39"/>
      <c r="P193" s="181">
        <f>O193*H193</f>
        <v>0</v>
      </c>
      <c r="Q193" s="181">
        <v>1.6899999999999998E-2</v>
      </c>
      <c r="R193" s="181">
        <f>Q193*H193</f>
        <v>0.13722799999999996</v>
      </c>
      <c r="S193" s="181">
        <v>0</v>
      </c>
      <c r="T193" s="182">
        <f>S193*H193</f>
        <v>0</v>
      </c>
      <c r="AR193" s="21" t="s">
        <v>190</v>
      </c>
      <c r="AT193" s="21" t="s">
        <v>245</v>
      </c>
      <c r="AU193" s="21" t="s">
        <v>86</v>
      </c>
      <c r="AY193" s="21" t="s">
        <v>140</v>
      </c>
      <c r="BE193" s="183">
        <f>IF(N193="základní",J193,0)</f>
        <v>0</v>
      </c>
      <c r="BF193" s="183">
        <f>IF(N193="snížená",J193,0)</f>
        <v>0</v>
      </c>
      <c r="BG193" s="183">
        <f>IF(N193="zákl. přenesená",J193,0)</f>
        <v>0</v>
      </c>
      <c r="BH193" s="183">
        <f>IF(N193="sníž. přenesená",J193,0)</f>
        <v>0</v>
      </c>
      <c r="BI193" s="183">
        <f>IF(N193="nulová",J193,0)</f>
        <v>0</v>
      </c>
      <c r="BJ193" s="21" t="s">
        <v>24</v>
      </c>
      <c r="BK193" s="183">
        <f>ROUND(I193*H193,2)</f>
        <v>0</v>
      </c>
      <c r="BL193" s="21" t="s">
        <v>147</v>
      </c>
      <c r="BM193" s="21" t="s">
        <v>721</v>
      </c>
    </row>
    <row r="194" spans="2:65" s="11" customFormat="1">
      <c r="B194" s="184"/>
      <c r="D194" s="185" t="s">
        <v>149</v>
      </c>
      <c r="E194" s="186" t="s">
        <v>5</v>
      </c>
      <c r="F194" s="187" t="s">
        <v>722</v>
      </c>
      <c r="H194" s="188">
        <v>8.1199999999999992</v>
      </c>
      <c r="I194" s="189"/>
      <c r="L194" s="184"/>
      <c r="M194" s="190"/>
      <c r="N194" s="191"/>
      <c r="O194" s="191"/>
      <c r="P194" s="191"/>
      <c r="Q194" s="191"/>
      <c r="R194" s="191"/>
      <c r="S194" s="191"/>
      <c r="T194" s="192"/>
      <c r="AT194" s="186" t="s">
        <v>149</v>
      </c>
      <c r="AU194" s="186" t="s">
        <v>86</v>
      </c>
      <c r="AV194" s="11" t="s">
        <v>86</v>
      </c>
      <c r="AW194" s="11" t="s">
        <v>39</v>
      </c>
      <c r="AX194" s="11" t="s">
        <v>24</v>
      </c>
      <c r="AY194" s="186" t="s">
        <v>140</v>
      </c>
    </row>
    <row r="195" spans="2:65" s="1" customFormat="1" ht="14.4" customHeight="1">
      <c r="B195" s="171"/>
      <c r="C195" s="193" t="s">
        <v>419</v>
      </c>
      <c r="D195" s="193" t="s">
        <v>245</v>
      </c>
      <c r="E195" s="194" t="s">
        <v>723</v>
      </c>
      <c r="F195" s="195" t="s">
        <v>724</v>
      </c>
      <c r="G195" s="196" t="s">
        <v>407</v>
      </c>
      <c r="H195" s="197">
        <v>1.0149999999999999</v>
      </c>
      <c r="I195" s="198"/>
      <c r="J195" s="199">
        <f>ROUND(I195*H195,2)</f>
        <v>0</v>
      </c>
      <c r="K195" s="195" t="s">
        <v>146</v>
      </c>
      <c r="L195" s="200"/>
      <c r="M195" s="201" t="s">
        <v>5</v>
      </c>
      <c r="N195" s="202" t="s">
        <v>47</v>
      </c>
      <c r="O195" s="39"/>
      <c r="P195" s="181">
        <f>O195*H195</f>
        <v>0</v>
      </c>
      <c r="Q195" s="181">
        <v>1.14E-3</v>
      </c>
      <c r="R195" s="181">
        <f>Q195*H195</f>
        <v>1.1570999999999999E-3</v>
      </c>
      <c r="S195" s="181">
        <v>0</v>
      </c>
      <c r="T195" s="182">
        <f>S195*H195</f>
        <v>0</v>
      </c>
      <c r="AR195" s="21" t="s">
        <v>190</v>
      </c>
      <c r="AT195" s="21" t="s">
        <v>245</v>
      </c>
      <c r="AU195" s="21" t="s">
        <v>86</v>
      </c>
      <c r="AY195" s="21" t="s">
        <v>140</v>
      </c>
      <c r="BE195" s="183">
        <f>IF(N195="základní",J195,0)</f>
        <v>0</v>
      </c>
      <c r="BF195" s="183">
        <f>IF(N195="snížená",J195,0)</f>
        <v>0</v>
      </c>
      <c r="BG195" s="183">
        <f>IF(N195="zákl. přenesená",J195,0)</f>
        <v>0</v>
      </c>
      <c r="BH195" s="183">
        <f>IF(N195="sníž. přenesená",J195,0)</f>
        <v>0</v>
      </c>
      <c r="BI195" s="183">
        <f>IF(N195="nulová",J195,0)</f>
        <v>0</v>
      </c>
      <c r="BJ195" s="21" t="s">
        <v>24</v>
      </c>
      <c r="BK195" s="183">
        <f>ROUND(I195*H195,2)</f>
        <v>0</v>
      </c>
      <c r="BL195" s="21" t="s">
        <v>147</v>
      </c>
      <c r="BM195" s="21" t="s">
        <v>725</v>
      </c>
    </row>
    <row r="196" spans="2:65" s="1" customFormat="1" ht="24">
      <c r="B196" s="38"/>
      <c r="D196" s="185" t="s">
        <v>311</v>
      </c>
      <c r="F196" s="203" t="s">
        <v>726</v>
      </c>
      <c r="I196" s="146"/>
      <c r="L196" s="38"/>
      <c r="M196" s="204"/>
      <c r="N196" s="39"/>
      <c r="O196" s="39"/>
      <c r="P196" s="39"/>
      <c r="Q196" s="39"/>
      <c r="R196" s="39"/>
      <c r="S196" s="39"/>
      <c r="T196" s="67"/>
      <c r="AT196" s="21" t="s">
        <v>311</v>
      </c>
      <c r="AU196" s="21" t="s">
        <v>86</v>
      </c>
    </row>
    <row r="197" spans="2:65" s="1" customFormat="1" ht="22.8" customHeight="1">
      <c r="B197" s="171"/>
      <c r="C197" s="172" t="s">
        <v>423</v>
      </c>
      <c r="D197" s="172" t="s">
        <v>142</v>
      </c>
      <c r="E197" s="173" t="s">
        <v>727</v>
      </c>
      <c r="F197" s="174" t="s">
        <v>728</v>
      </c>
      <c r="G197" s="175" t="s">
        <v>407</v>
      </c>
      <c r="H197" s="176">
        <v>1</v>
      </c>
      <c r="I197" s="177"/>
      <c r="J197" s="178">
        <f>ROUND(I197*H197,2)</f>
        <v>0</v>
      </c>
      <c r="K197" s="174" t="s">
        <v>146</v>
      </c>
      <c r="L197" s="38"/>
      <c r="M197" s="179" t="s">
        <v>5</v>
      </c>
      <c r="N197" s="180" t="s">
        <v>47</v>
      </c>
      <c r="O197" s="39"/>
      <c r="P197" s="181">
        <f>O197*H197</f>
        <v>0</v>
      </c>
      <c r="Q197" s="181">
        <v>0.16477</v>
      </c>
      <c r="R197" s="181">
        <f>Q197*H197</f>
        <v>0.16477</v>
      </c>
      <c r="S197" s="181">
        <v>0</v>
      </c>
      <c r="T197" s="182">
        <f>S197*H197</f>
        <v>0</v>
      </c>
      <c r="AR197" s="21" t="s">
        <v>147</v>
      </c>
      <c r="AT197" s="21" t="s">
        <v>142</v>
      </c>
      <c r="AU197" s="21" t="s">
        <v>86</v>
      </c>
      <c r="AY197" s="21" t="s">
        <v>140</v>
      </c>
      <c r="BE197" s="183">
        <f>IF(N197="základní",J197,0)</f>
        <v>0</v>
      </c>
      <c r="BF197" s="183">
        <f>IF(N197="snížená",J197,0)</f>
        <v>0</v>
      </c>
      <c r="BG197" s="183">
        <f>IF(N197="zákl. přenesená",J197,0)</f>
        <v>0</v>
      </c>
      <c r="BH197" s="183">
        <f>IF(N197="sníž. přenesená",J197,0)</f>
        <v>0</v>
      </c>
      <c r="BI197" s="183">
        <f>IF(N197="nulová",J197,0)</f>
        <v>0</v>
      </c>
      <c r="BJ197" s="21" t="s">
        <v>24</v>
      </c>
      <c r="BK197" s="183">
        <f>ROUND(I197*H197,2)</f>
        <v>0</v>
      </c>
      <c r="BL197" s="21" t="s">
        <v>147</v>
      </c>
      <c r="BM197" s="21" t="s">
        <v>729</v>
      </c>
    </row>
    <row r="198" spans="2:65" s="1" customFormat="1" ht="22.8" customHeight="1">
      <c r="B198" s="171"/>
      <c r="C198" s="172" t="s">
        <v>427</v>
      </c>
      <c r="D198" s="172" t="s">
        <v>142</v>
      </c>
      <c r="E198" s="173" t="s">
        <v>730</v>
      </c>
      <c r="F198" s="174" t="s">
        <v>731</v>
      </c>
      <c r="G198" s="175" t="s">
        <v>407</v>
      </c>
      <c r="H198" s="176">
        <v>1</v>
      </c>
      <c r="I198" s="177"/>
      <c r="J198" s="178">
        <f>ROUND(I198*H198,2)</f>
        <v>0</v>
      </c>
      <c r="K198" s="174" t="s">
        <v>146</v>
      </c>
      <c r="L198" s="38"/>
      <c r="M198" s="179" t="s">
        <v>5</v>
      </c>
      <c r="N198" s="180" t="s">
        <v>47</v>
      </c>
      <c r="O198" s="39"/>
      <c r="P198" s="181">
        <f>O198*H198</f>
        <v>0</v>
      </c>
      <c r="Q198" s="181">
        <v>3.9579999999999997E-2</v>
      </c>
      <c r="R198" s="181">
        <f>Q198*H198</f>
        <v>3.9579999999999997E-2</v>
      </c>
      <c r="S198" s="181">
        <v>0</v>
      </c>
      <c r="T198" s="182">
        <f>S198*H198</f>
        <v>0</v>
      </c>
      <c r="AR198" s="21" t="s">
        <v>147</v>
      </c>
      <c r="AT198" s="21" t="s">
        <v>142</v>
      </c>
      <c r="AU198" s="21" t="s">
        <v>86</v>
      </c>
      <c r="AY198" s="21" t="s">
        <v>140</v>
      </c>
      <c r="BE198" s="183">
        <f>IF(N198="základní",J198,0)</f>
        <v>0</v>
      </c>
      <c r="BF198" s="183">
        <f>IF(N198="snížená",J198,0)</f>
        <v>0</v>
      </c>
      <c r="BG198" s="183">
        <f>IF(N198="zákl. přenesená",J198,0)</f>
        <v>0</v>
      </c>
      <c r="BH198" s="183">
        <f>IF(N198="sníž. přenesená",J198,0)</f>
        <v>0</v>
      </c>
      <c r="BI198" s="183">
        <f>IF(N198="nulová",J198,0)</f>
        <v>0</v>
      </c>
      <c r="BJ198" s="21" t="s">
        <v>24</v>
      </c>
      <c r="BK198" s="183">
        <f>ROUND(I198*H198,2)</f>
        <v>0</v>
      </c>
      <c r="BL198" s="21" t="s">
        <v>147</v>
      </c>
      <c r="BM198" s="21" t="s">
        <v>732</v>
      </c>
    </row>
    <row r="199" spans="2:65" s="1" customFormat="1" ht="22.8" customHeight="1">
      <c r="B199" s="171"/>
      <c r="C199" s="172" t="s">
        <v>431</v>
      </c>
      <c r="D199" s="172" t="s">
        <v>142</v>
      </c>
      <c r="E199" s="173" t="s">
        <v>733</v>
      </c>
      <c r="F199" s="174" t="s">
        <v>734</v>
      </c>
      <c r="G199" s="175" t="s">
        <v>407</v>
      </c>
      <c r="H199" s="176">
        <v>1</v>
      </c>
      <c r="I199" s="177"/>
      <c r="J199" s="178">
        <f>ROUND(I199*H199,2)</f>
        <v>0</v>
      </c>
      <c r="K199" s="174" t="s">
        <v>146</v>
      </c>
      <c r="L199" s="38"/>
      <c r="M199" s="179" t="s">
        <v>5</v>
      </c>
      <c r="N199" s="180" t="s">
        <v>47</v>
      </c>
      <c r="O199" s="39"/>
      <c r="P199" s="181">
        <f>O199*H199</f>
        <v>0</v>
      </c>
      <c r="Q199" s="181">
        <v>0.44973000000000002</v>
      </c>
      <c r="R199" s="181">
        <f>Q199*H199</f>
        <v>0.44973000000000002</v>
      </c>
      <c r="S199" s="181">
        <v>0</v>
      </c>
      <c r="T199" s="182">
        <f>S199*H199</f>
        <v>0</v>
      </c>
      <c r="AR199" s="21" t="s">
        <v>147</v>
      </c>
      <c r="AT199" s="21" t="s">
        <v>142</v>
      </c>
      <c r="AU199" s="21" t="s">
        <v>86</v>
      </c>
      <c r="AY199" s="21" t="s">
        <v>140</v>
      </c>
      <c r="BE199" s="183">
        <f>IF(N199="základní",J199,0)</f>
        <v>0</v>
      </c>
      <c r="BF199" s="183">
        <f>IF(N199="snížená",J199,0)</f>
        <v>0</v>
      </c>
      <c r="BG199" s="183">
        <f>IF(N199="zákl. přenesená",J199,0)</f>
        <v>0</v>
      </c>
      <c r="BH199" s="183">
        <f>IF(N199="sníž. přenesená",J199,0)</f>
        <v>0</v>
      </c>
      <c r="BI199" s="183">
        <f>IF(N199="nulová",J199,0)</f>
        <v>0</v>
      </c>
      <c r="BJ199" s="21" t="s">
        <v>24</v>
      </c>
      <c r="BK199" s="183">
        <f>ROUND(I199*H199,2)</f>
        <v>0</v>
      </c>
      <c r="BL199" s="21" t="s">
        <v>147</v>
      </c>
      <c r="BM199" s="21" t="s">
        <v>735</v>
      </c>
    </row>
    <row r="200" spans="2:65" s="1" customFormat="1" ht="14.4" customHeight="1">
      <c r="B200" s="171"/>
      <c r="C200" s="172" t="s">
        <v>435</v>
      </c>
      <c r="D200" s="172" t="s">
        <v>142</v>
      </c>
      <c r="E200" s="173" t="s">
        <v>736</v>
      </c>
      <c r="F200" s="174" t="s">
        <v>737</v>
      </c>
      <c r="G200" s="175" t="s">
        <v>738</v>
      </c>
      <c r="H200" s="176">
        <v>1</v>
      </c>
      <c r="I200" s="177"/>
      <c r="J200" s="178">
        <f>ROUND(I200*H200,2)</f>
        <v>0</v>
      </c>
      <c r="K200" s="174" t="s">
        <v>5</v>
      </c>
      <c r="L200" s="38"/>
      <c r="M200" s="179" t="s">
        <v>5</v>
      </c>
      <c r="N200" s="180" t="s">
        <v>47</v>
      </c>
      <c r="O200" s="39"/>
      <c r="P200" s="181">
        <f>O200*H200</f>
        <v>0</v>
      </c>
      <c r="Q200" s="181">
        <v>0</v>
      </c>
      <c r="R200" s="181">
        <f>Q200*H200</f>
        <v>0</v>
      </c>
      <c r="S200" s="181">
        <v>0</v>
      </c>
      <c r="T200" s="182">
        <f>S200*H200</f>
        <v>0</v>
      </c>
      <c r="AR200" s="21" t="s">
        <v>147</v>
      </c>
      <c r="AT200" s="21" t="s">
        <v>142</v>
      </c>
      <c r="AU200" s="21" t="s">
        <v>86</v>
      </c>
      <c r="AY200" s="21" t="s">
        <v>140</v>
      </c>
      <c r="BE200" s="183">
        <f>IF(N200="základní",J200,0)</f>
        <v>0</v>
      </c>
      <c r="BF200" s="183">
        <f>IF(N200="snížená",J200,0)</f>
        <v>0</v>
      </c>
      <c r="BG200" s="183">
        <f>IF(N200="zákl. přenesená",J200,0)</f>
        <v>0</v>
      </c>
      <c r="BH200" s="183">
        <f>IF(N200="sníž. přenesená",J200,0)</f>
        <v>0</v>
      </c>
      <c r="BI200" s="183">
        <f>IF(N200="nulová",J200,0)</f>
        <v>0</v>
      </c>
      <c r="BJ200" s="21" t="s">
        <v>24</v>
      </c>
      <c r="BK200" s="183">
        <f>ROUND(I200*H200,2)</f>
        <v>0</v>
      </c>
      <c r="BL200" s="21" t="s">
        <v>147</v>
      </c>
      <c r="BM200" s="21" t="s">
        <v>739</v>
      </c>
    </row>
    <row r="201" spans="2:65" s="10" customFormat="1" ht="29.85" customHeight="1">
      <c r="B201" s="158"/>
      <c r="D201" s="159" t="s">
        <v>75</v>
      </c>
      <c r="E201" s="169" t="s">
        <v>195</v>
      </c>
      <c r="F201" s="169" t="s">
        <v>403</v>
      </c>
      <c r="I201" s="161"/>
      <c r="J201" s="170">
        <f>BK201</f>
        <v>0</v>
      </c>
      <c r="L201" s="158"/>
      <c r="M201" s="163"/>
      <c r="N201" s="164"/>
      <c r="O201" s="164"/>
      <c r="P201" s="165">
        <f>SUM(P202:P211)</f>
        <v>0</v>
      </c>
      <c r="Q201" s="164"/>
      <c r="R201" s="165">
        <f>SUM(R202:R211)</f>
        <v>370.02758219999998</v>
      </c>
      <c r="S201" s="164"/>
      <c r="T201" s="166">
        <f>SUM(T202:T211)</f>
        <v>0</v>
      </c>
      <c r="AR201" s="159" t="s">
        <v>24</v>
      </c>
      <c r="AT201" s="167" t="s">
        <v>75</v>
      </c>
      <c r="AU201" s="167" t="s">
        <v>24</v>
      </c>
      <c r="AY201" s="159" t="s">
        <v>140</v>
      </c>
      <c r="BK201" s="168">
        <f>SUM(BK202:BK211)</f>
        <v>0</v>
      </c>
    </row>
    <row r="202" spans="2:65" s="1" customFormat="1" ht="22.8" customHeight="1">
      <c r="B202" s="171"/>
      <c r="C202" s="172" t="s">
        <v>439</v>
      </c>
      <c r="D202" s="172" t="s">
        <v>142</v>
      </c>
      <c r="E202" s="173" t="s">
        <v>740</v>
      </c>
      <c r="F202" s="174" t="s">
        <v>741</v>
      </c>
      <c r="G202" s="175" t="s">
        <v>145</v>
      </c>
      <c r="H202" s="176">
        <v>168</v>
      </c>
      <c r="I202" s="177"/>
      <c r="J202" s="178">
        <f>ROUND(I202*H202,2)</f>
        <v>0</v>
      </c>
      <c r="K202" s="174" t="s">
        <v>146</v>
      </c>
      <c r="L202" s="38"/>
      <c r="M202" s="179" t="s">
        <v>5</v>
      </c>
      <c r="N202" s="180" t="s">
        <v>47</v>
      </c>
      <c r="O202" s="39"/>
      <c r="P202" s="181">
        <f>O202*H202</f>
        <v>0</v>
      </c>
      <c r="Q202" s="181">
        <v>0.15540000000000001</v>
      </c>
      <c r="R202" s="181">
        <f>Q202*H202</f>
        <v>26.107200000000002</v>
      </c>
      <c r="S202" s="181">
        <v>0</v>
      </c>
      <c r="T202" s="182">
        <f>S202*H202</f>
        <v>0</v>
      </c>
      <c r="AR202" s="21" t="s">
        <v>147</v>
      </c>
      <c r="AT202" s="21" t="s">
        <v>142</v>
      </c>
      <c r="AU202" s="21" t="s">
        <v>86</v>
      </c>
      <c r="AY202" s="21" t="s">
        <v>140</v>
      </c>
      <c r="BE202" s="183">
        <f>IF(N202="základní",J202,0)</f>
        <v>0</v>
      </c>
      <c r="BF202" s="183">
        <f>IF(N202="snížená",J202,0)</f>
        <v>0</v>
      </c>
      <c r="BG202" s="183">
        <f>IF(N202="zákl. přenesená",J202,0)</f>
        <v>0</v>
      </c>
      <c r="BH202" s="183">
        <f>IF(N202="sníž. přenesená",J202,0)</f>
        <v>0</v>
      </c>
      <c r="BI202" s="183">
        <f>IF(N202="nulová",J202,0)</f>
        <v>0</v>
      </c>
      <c r="BJ202" s="21" t="s">
        <v>24</v>
      </c>
      <c r="BK202" s="183">
        <f>ROUND(I202*H202,2)</f>
        <v>0</v>
      </c>
      <c r="BL202" s="21" t="s">
        <v>147</v>
      </c>
      <c r="BM202" s="21" t="s">
        <v>742</v>
      </c>
    </row>
    <row r="203" spans="2:65" s="11" customFormat="1">
      <c r="B203" s="184"/>
      <c r="D203" s="185" t="s">
        <v>149</v>
      </c>
      <c r="E203" s="186" t="s">
        <v>5</v>
      </c>
      <c r="F203" s="187" t="s">
        <v>743</v>
      </c>
      <c r="H203" s="188">
        <v>168</v>
      </c>
      <c r="I203" s="189"/>
      <c r="L203" s="184"/>
      <c r="M203" s="190"/>
      <c r="N203" s="191"/>
      <c r="O203" s="191"/>
      <c r="P203" s="191"/>
      <c r="Q203" s="191"/>
      <c r="R203" s="191"/>
      <c r="S203" s="191"/>
      <c r="T203" s="192"/>
      <c r="AT203" s="186" t="s">
        <v>149</v>
      </c>
      <c r="AU203" s="186" t="s">
        <v>86</v>
      </c>
      <c r="AV203" s="11" t="s">
        <v>86</v>
      </c>
      <c r="AW203" s="11" t="s">
        <v>39</v>
      </c>
      <c r="AX203" s="11" t="s">
        <v>24</v>
      </c>
      <c r="AY203" s="186" t="s">
        <v>140</v>
      </c>
    </row>
    <row r="204" spans="2:65" s="1" customFormat="1" ht="14.4" customHeight="1">
      <c r="B204" s="171"/>
      <c r="C204" s="193" t="s">
        <v>444</v>
      </c>
      <c r="D204" s="193" t="s">
        <v>245</v>
      </c>
      <c r="E204" s="194" t="s">
        <v>744</v>
      </c>
      <c r="F204" s="195" t="s">
        <v>745</v>
      </c>
      <c r="G204" s="196" t="s">
        <v>407</v>
      </c>
      <c r="H204" s="197">
        <v>168</v>
      </c>
      <c r="I204" s="198"/>
      <c r="J204" s="199">
        <f>ROUND(I204*H204,2)</f>
        <v>0</v>
      </c>
      <c r="K204" s="195" t="s">
        <v>146</v>
      </c>
      <c r="L204" s="200"/>
      <c r="M204" s="201" t="s">
        <v>5</v>
      </c>
      <c r="N204" s="202" t="s">
        <v>47</v>
      </c>
      <c r="O204" s="39"/>
      <c r="P204" s="181">
        <f>O204*H204</f>
        <v>0</v>
      </c>
      <c r="Q204" s="181">
        <v>8.5999999999999993E-2</v>
      </c>
      <c r="R204" s="181">
        <f>Q204*H204</f>
        <v>14.447999999999999</v>
      </c>
      <c r="S204" s="181">
        <v>0</v>
      </c>
      <c r="T204" s="182">
        <f>S204*H204</f>
        <v>0</v>
      </c>
      <c r="AR204" s="21" t="s">
        <v>190</v>
      </c>
      <c r="AT204" s="21" t="s">
        <v>245</v>
      </c>
      <c r="AU204" s="21" t="s">
        <v>86</v>
      </c>
      <c r="AY204" s="21" t="s">
        <v>140</v>
      </c>
      <c r="BE204" s="183">
        <f>IF(N204="základní",J204,0)</f>
        <v>0</v>
      </c>
      <c r="BF204" s="183">
        <f>IF(N204="snížená",J204,0)</f>
        <v>0</v>
      </c>
      <c r="BG204" s="183">
        <f>IF(N204="zákl. přenesená",J204,0)</f>
        <v>0</v>
      </c>
      <c r="BH204" s="183">
        <f>IF(N204="sníž. přenesená",J204,0)</f>
        <v>0</v>
      </c>
      <c r="BI204" s="183">
        <f>IF(N204="nulová",J204,0)</f>
        <v>0</v>
      </c>
      <c r="BJ204" s="21" t="s">
        <v>24</v>
      </c>
      <c r="BK204" s="183">
        <f>ROUND(I204*H204,2)</f>
        <v>0</v>
      </c>
      <c r="BL204" s="21" t="s">
        <v>147</v>
      </c>
      <c r="BM204" s="21" t="s">
        <v>746</v>
      </c>
    </row>
    <row r="205" spans="2:65" s="1" customFormat="1" ht="22.8" customHeight="1">
      <c r="B205" s="171"/>
      <c r="C205" s="172" t="s">
        <v>448</v>
      </c>
      <c r="D205" s="172" t="s">
        <v>142</v>
      </c>
      <c r="E205" s="173" t="s">
        <v>747</v>
      </c>
      <c r="F205" s="174" t="s">
        <v>748</v>
      </c>
      <c r="G205" s="175" t="s">
        <v>153</v>
      </c>
      <c r="H205" s="176">
        <v>3.78</v>
      </c>
      <c r="I205" s="177"/>
      <c r="J205" s="178">
        <f>ROUND(I205*H205,2)</f>
        <v>0</v>
      </c>
      <c r="K205" s="174" t="s">
        <v>146</v>
      </c>
      <c r="L205" s="38"/>
      <c r="M205" s="179" t="s">
        <v>5</v>
      </c>
      <c r="N205" s="180" t="s">
        <v>47</v>
      </c>
      <c r="O205" s="39"/>
      <c r="P205" s="181">
        <f>O205*H205</f>
        <v>0</v>
      </c>
      <c r="Q205" s="181">
        <v>2.2563399999999998</v>
      </c>
      <c r="R205" s="181">
        <f>Q205*H205</f>
        <v>8.5289651999999982</v>
      </c>
      <c r="S205" s="181">
        <v>0</v>
      </c>
      <c r="T205" s="182">
        <f>S205*H205</f>
        <v>0</v>
      </c>
      <c r="AR205" s="21" t="s">
        <v>147</v>
      </c>
      <c r="AT205" s="21" t="s">
        <v>142</v>
      </c>
      <c r="AU205" s="21" t="s">
        <v>86</v>
      </c>
      <c r="AY205" s="21" t="s">
        <v>140</v>
      </c>
      <c r="BE205" s="183">
        <f>IF(N205="základní",J205,0)</f>
        <v>0</v>
      </c>
      <c r="BF205" s="183">
        <f>IF(N205="snížená",J205,0)</f>
        <v>0</v>
      </c>
      <c r="BG205" s="183">
        <f>IF(N205="zákl. přenesená",J205,0)</f>
        <v>0</v>
      </c>
      <c r="BH205" s="183">
        <f>IF(N205="sníž. přenesená",J205,0)</f>
        <v>0</v>
      </c>
      <c r="BI205" s="183">
        <f>IF(N205="nulová",J205,0)</f>
        <v>0</v>
      </c>
      <c r="BJ205" s="21" t="s">
        <v>24</v>
      </c>
      <c r="BK205" s="183">
        <f>ROUND(I205*H205,2)</f>
        <v>0</v>
      </c>
      <c r="BL205" s="21" t="s">
        <v>147</v>
      </c>
      <c r="BM205" s="21" t="s">
        <v>749</v>
      </c>
    </row>
    <row r="206" spans="2:65" s="1" customFormat="1" ht="24">
      <c r="B206" s="38"/>
      <c r="D206" s="185" t="s">
        <v>311</v>
      </c>
      <c r="F206" s="203" t="s">
        <v>750</v>
      </c>
      <c r="I206" s="146"/>
      <c r="L206" s="38"/>
      <c r="M206" s="204"/>
      <c r="N206" s="39"/>
      <c r="O206" s="39"/>
      <c r="P206" s="39"/>
      <c r="Q206" s="39"/>
      <c r="R206" s="39"/>
      <c r="S206" s="39"/>
      <c r="T206" s="67"/>
      <c r="AT206" s="21" t="s">
        <v>311</v>
      </c>
      <c r="AU206" s="21" t="s">
        <v>86</v>
      </c>
    </row>
    <row r="207" spans="2:65" s="11" customFormat="1">
      <c r="B207" s="184"/>
      <c r="D207" s="185" t="s">
        <v>149</v>
      </c>
      <c r="E207" s="186" t="s">
        <v>5</v>
      </c>
      <c r="F207" s="187" t="s">
        <v>751</v>
      </c>
      <c r="H207" s="188">
        <v>3.78</v>
      </c>
      <c r="I207" s="189"/>
      <c r="L207" s="184"/>
      <c r="M207" s="190"/>
      <c r="N207" s="191"/>
      <c r="O207" s="191"/>
      <c r="P207" s="191"/>
      <c r="Q207" s="191"/>
      <c r="R207" s="191"/>
      <c r="S207" s="191"/>
      <c r="T207" s="192"/>
      <c r="AT207" s="186" t="s">
        <v>149</v>
      </c>
      <c r="AU207" s="186" t="s">
        <v>86</v>
      </c>
      <c r="AV207" s="11" t="s">
        <v>86</v>
      </c>
      <c r="AW207" s="11" t="s">
        <v>39</v>
      </c>
      <c r="AX207" s="11" t="s">
        <v>24</v>
      </c>
      <c r="AY207" s="186" t="s">
        <v>140</v>
      </c>
    </row>
    <row r="208" spans="2:65" s="1" customFormat="1" ht="14.4" customHeight="1">
      <c r="B208" s="171"/>
      <c r="C208" s="172" t="s">
        <v>453</v>
      </c>
      <c r="D208" s="172" t="s">
        <v>142</v>
      </c>
      <c r="E208" s="173" t="s">
        <v>449</v>
      </c>
      <c r="F208" s="174" t="s">
        <v>450</v>
      </c>
      <c r="G208" s="175" t="s">
        <v>145</v>
      </c>
      <c r="H208" s="176">
        <v>157.30000000000001</v>
      </c>
      <c r="I208" s="177"/>
      <c r="J208" s="178">
        <f>ROUND(I208*H208,2)</f>
        <v>0</v>
      </c>
      <c r="K208" s="174" t="s">
        <v>146</v>
      </c>
      <c r="L208" s="38"/>
      <c r="M208" s="179" t="s">
        <v>5</v>
      </c>
      <c r="N208" s="180" t="s">
        <v>47</v>
      </c>
      <c r="O208" s="39"/>
      <c r="P208" s="181">
        <f>O208*H208</f>
        <v>0</v>
      </c>
      <c r="Q208" s="181">
        <v>1.2246900000000001</v>
      </c>
      <c r="R208" s="181">
        <f>Q208*H208</f>
        <v>192.64373700000002</v>
      </c>
      <c r="S208" s="181">
        <v>0</v>
      </c>
      <c r="T208" s="182">
        <f>S208*H208</f>
        <v>0</v>
      </c>
      <c r="AR208" s="21" t="s">
        <v>147</v>
      </c>
      <c r="AT208" s="21" t="s">
        <v>142</v>
      </c>
      <c r="AU208" s="21" t="s">
        <v>86</v>
      </c>
      <c r="AY208" s="21" t="s">
        <v>140</v>
      </c>
      <c r="BE208" s="183">
        <f>IF(N208="základní",J208,0)</f>
        <v>0</v>
      </c>
      <c r="BF208" s="183">
        <f>IF(N208="snížená",J208,0)</f>
        <v>0</v>
      </c>
      <c r="BG208" s="183">
        <f>IF(N208="zákl. přenesená",J208,0)</f>
        <v>0</v>
      </c>
      <c r="BH208" s="183">
        <f>IF(N208="sníž. přenesená",J208,0)</f>
        <v>0</v>
      </c>
      <c r="BI208" s="183">
        <f>IF(N208="nulová",J208,0)</f>
        <v>0</v>
      </c>
      <c r="BJ208" s="21" t="s">
        <v>24</v>
      </c>
      <c r="BK208" s="183">
        <f>ROUND(I208*H208,2)</f>
        <v>0</v>
      </c>
      <c r="BL208" s="21" t="s">
        <v>147</v>
      </c>
      <c r="BM208" s="21" t="s">
        <v>752</v>
      </c>
    </row>
    <row r="209" spans="2:65" s="11" customFormat="1">
      <c r="B209" s="184"/>
      <c r="D209" s="185" t="s">
        <v>149</v>
      </c>
      <c r="E209" s="186" t="s">
        <v>5</v>
      </c>
      <c r="F209" s="187" t="s">
        <v>753</v>
      </c>
      <c r="H209" s="188">
        <v>157.30000000000001</v>
      </c>
      <c r="I209" s="189"/>
      <c r="L209" s="184"/>
      <c r="M209" s="190"/>
      <c r="N209" s="191"/>
      <c r="O209" s="191"/>
      <c r="P209" s="191"/>
      <c r="Q209" s="191"/>
      <c r="R209" s="191"/>
      <c r="S209" s="191"/>
      <c r="T209" s="192"/>
      <c r="AT209" s="186" t="s">
        <v>149</v>
      </c>
      <c r="AU209" s="186" t="s">
        <v>86</v>
      </c>
      <c r="AV209" s="11" t="s">
        <v>86</v>
      </c>
      <c r="AW209" s="11" t="s">
        <v>39</v>
      </c>
      <c r="AX209" s="11" t="s">
        <v>24</v>
      </c>
      <c r="AY209" s="186" t="s">
        <v>140</v>
      </c>
    </row>
    <row r="210" spans="2:65" s="1" customFormat="1" ht="22.8" customHeight="1">
      <c r="B210" s="171"/>
      <c r="C210" s="193" t="s">
        <v>458</v>
      </c>
      <c r="D210" s="193" t="s">
        <v>245</v>
      </c>
      <c r="E210" s="194" t="s">
        <v>454</v>
      </c>
      <c r="F210" s="195" t="s">
        <v>455</v>
      </c>
      <c r="G210" s="196" t="s">
        <v>407</v>
      </c>
      <c r="H210" s="197">
        <v>73.44</v>
      </c>
      <c r="I210" s="198"/>
      <c r="J210" s="199">
        <f>ROUND(I210*H210,2)</f>
        <v>0</v>
      </c>
      <c r="K210" s="195" t="s">
        <v>146</v>
      </c>
      <c r="L210" s="200"/>
      <c r="M210" s="201" t="s">
        <v>5</v>
      </c>
      <c r="N210" s="202" t="s">
        <v>47</v>
      </c>
      <c r="O210" s="39"/>
      <c r="P210" s="181">
        <f>O210*H210</f>
        <v>0</v>
      </c>
      <c r="Q210" s="181">
        <v>1.7470000000000001</v>
      </c>
      <c r="R210" s="181">
        <f>Q210*H210</f>
        <v>128.29968</v>
      </c>
      <c r="S210" s="181">
        <v>0</v>
      </c>
      <c r="T210" s="182">
        <f>S210*H210</f>
        <v>0</v>
      </c>
      <c r="AR210" s="21" t="s">
        <v>190</v>
      </c>
      <c r="AT210" s="21" t="s">
        <v>245</v>
      </c>
      <c r="AU210" s="21" t="s">
        <v>86</v>
      </c>
      <c r="AY210" s="21" t="s">
        <v>140</v>
      </c>
      <c r="BE210" s="183">
        <f>IF(N210="základní",J210,0)</f>
        <v>0</v>
      </c>
      <c r="BF210" s="183">
        <f>IF(N210="snížená",J210,0)</f>
        <v>0</v>
      </c>
      <c r="BG210" s="183">
        <f>IF(N210="zákl. přenesená",J210,0)</f>
        <v>0</v>
      </c>
      <c r="BH210" s="183">
        <f>IF(N210="sníž. přenesená",J210,0)</f>
        <v>0</v>
      </c>
      <c r="BI210" s="183">
        <f>IF(N210="nulová",J210,0)</f>
        <v>0</v>
      </c>
      <c r="BJ210" s="21" t="s">
        <v>24</v>
      </c>
      <c r="BK210" s="183">
        <f>ROUND(I210*H210,2)</f>
        <v>0</v>
      </c>
      <c r="BL210" s="21" t="s">
        <v>147</v>
      </c>
      <c r="BM210" s="21" t="s">
        <v>754</v>
      </c>
    </row>
    <row r="211" spans="2:65" s="11" customFormat="1">
      <c r="B211" s="184"/>
      <c r="D211" s="185" t="s">
        <v>149</v>
      </c>
      <c r="E211" s="186" t="s">
        <v>5</v>
      </c>
      <c r="F211" s="187" t="s">
        <v>755</v>
      </c>
      <c r="H211" s="188">
        <v>73.44</v>
      </c>
      <c r="I211" s="189"/>
      <c r="L211" s="184"/>
      <c r="M211" s="190"/>
      <c r="N211" s="191"/>
      <c r="O211" s="191"/>
      <c r="P211" s="191"/>
      <c r="Q211" s="191"/>
      <c r="R211" s="191"/>
      <c r="S211" s="191"/>
      <c r="T211" s="192"/>
      <c r="AT211" s="186" t="s">
        <v>149</v>
      </c>
      <c r="AU211" s="186" t="s">
        <v>86</v>
      </c>
      <c r="AV211" s="11" t="s">
        <v>86</v>
      </c>
      <c r="AW211" s="11" t="s">
        <v>39</v>
      </c>
      <c r="AX211" s="11" t="s">
        <v>24</v>
      </c>
      <c r="AY211" s="186" t="s">
        <v>140</v>
      </c>
    </row>
    <row r="212" spans="2:65" s="10" customFormat="1" ht="29.85" customHeight="1">
      <c r="B212" s="158"/>
      <c r="D212" s="159" t="s">
        <v>75</v>
      </c>
      <c r="E212" s="169" t="s">
        <v>493</v>
      </c>
      <c r="F212" s="169" t="s">
        <v>494</v>
      </c>
      <c r="I212" s="161"/>
      <c r="J212" s="170">
        <f>BK212</f>
        <v>0</v>
      </c>
      <c r="L212" s="158"/>
      <c r="M212" s="163"/>
      <c r="N212" s="164"/>
      <c r="O212" s="164"/>
      <c r="P212" s="165">
        <f>SUM(P213:P214)</f>
        <v>0</v>
      </c>
      <c r="Q212" s="164"/>
      <c r="R212" s="165">
        <f>SUM(R213:R214)</f>
        <v>0</v>
      </c>
      <c r="S212" s="164"/>
      <c r="T212" s="166">
        <f>SUM(T213:T214)</f>
        <v>0</v>
      </c>
      <c r="AR212" s="159" t="s">
        <v>24</v>
      </c>
      <c r="AT212" s="167" t="s">
        <v>75</v>
      </c>
      <c r="AU212" s="167" t="s">
        <v>24</v>
      </c>
      <c r="AY212" s="159" t="s">
        <v>140</v>
      </c>
      <c r="BK212" s="168">
        <f>SUM(BK213:BK214)</f>
        <v>0</v>
      </c>
    </row>
    <row r="213" spans="2:65" s="1" customFormat="1" ht="22.8" customHeight="1">
      <c r="B213" s="171"/>
      <c r="C213" s="172" t="s">
        <v>463</v>
      </c>
      <c r="D213" s="172" t="s">
        <v>142</v>
      </c>
      <c r="E213" s="173" t="s">
        <v>496</v>
      </c>
      <c r="F213" s="174" t="s">
        <v>497</v>
      </c>
      <c r="G213" s="175" t="s">
        <v>317</v>
      </c>
      <c r="H213" s="176">
        <v>1354.8340000000001</v>
      </c>
      <c r="I213" s="177"/>
      <c r="J213" s="178">
        <f>ROUND(I213*H213,2)</f>
        <v>0</v>
      </c>
      <c r="K213" s="174" t="s">
        <v>146</v>
      </c>
      <c r="L213" s="38"/>
      <c r="M213" s="179" t="s">
        <v>5</v>
      </c>
      <c r="N213" s="180" t="s">
        <v>47</v>
      </c>
      <c r="O213" s="39"/>
      <c r="P213" s="181">
        <f>O213*H213</f>
        <v>0</v>
      </c>
      <c r="Q213" s="181">
        <v>0</v>
      </c>
      <c r="R213" s="181">
        <f>Q213*H213</f>
        <v>0</v>
      </c>
      <c r="S213" s="181">
        <v>0</v>
      </c>
      <c r="T213" s="182">
        <f>S213*H213</f>
        <v>0</v>
      </c>
      <c r="AR213" s="21" t="s">
        <v>147</v>
      </c>
      <c r="AT213" s="21" t="s">
        <v>142</v>
      </c>
      <c r="AU213" s="21" t="s">
        <v>86</v>
      </c>
      <c r="AY213" s="21" t="s">
        <v>140</v>
      </c>
      <c r="BE213" s="183">
        <f>IF(N213="základní",J213,0)</f>
        <v>0</v>
      </c>
      <c r="BF213" s="183">
        <f>IF(N213="snížená",J213,0)</f>
        <v>0</v>
      </c>
      <c r="BG213" s="183">
        <f>IF(N213="zákl. přenesená",J213,0)</f>
        <v>0</v>
      </c>
      <c r="BH213" s="183">
        <f>IF(N213="sníž. přenesená",J213,0)</f>
        <v>0</v>
      </c>
      <c r="BI213" s="183">
        <f>IF(N213="nulová",J213,0)</f>
        <v>0</v>
      </c>
      <c r="BJ213" s="21" t="s">
        <v>24</v>
      </c>
      <c r="BK213" s="183">
        <f>ROUND(I213*H213,2)</f>
        <v>0</v>
      </c>
      <c r="BL213" s="21" t="s">
        <v>147</v>
      </c>
      <c r="BM213" s="21" t="s">
        <v>756</v>
      </c>
    </row>
    <row r="214" spans="2:65" s="1" customFormat="1" ht="22.8" customHeight="1">
      <c r="B214" s="171"/>
      <c r="C214" s="172" t="s">
        <v>467</v>
      </c>
      <c r="D214" s="172" t="s">
        <v>142</v>
      </c>
      <c r="E214" s="173" t="s">
        <v>500</v>
      </c>
      <c r="F214" s="174" t="s">
        <v>501</v>
      </c>
      <c r="G214" s="175" t="s">
        <v>317</v>
      </c>
      <c r="H214" s="176">
        <v>1354.8340000000001</v>
      </c>
      <c r="I214" s="177"/>
      <c r="J214" s="178">
        <f>ROUND(I214*H214,2)</f>
        <v>0</v>
      </c>
      <c r="K214" s="174" t="s">
        <v>146</v>
      </c>
      <c r="L214" s="38"/>
      <c r="M214" s="179" t="s">
        <v>5</v>
      </c>
      <c r="N214" s="205" t="s">
        <v>47</v>
      </c>
      <c r="O214" s="206"/>
      <c r="P214" s="207">
        <f>O214*H214</f>
        <v>0</v>
      </c>
      <c r="Q214" s="207">
        <v>0</v>
      </c>
      <c r="R214" s="207">
        <f>Q214*H214</f>
        <v>0</v>
      </c>
      <c r="S214" s="207">
        <v>0</v>
      </c>
      <c r="T214" s="208">
        <f>S214*H214</f>
        <v>0</v>
      </c>
      <c r="AR214" s="21" t="s">
        <v>147</v>
      </c>
      <c r="AT214" s="21" t="s">
        <v>142</v>
      </c>
      <c r="AU214" s="21" t="s">
        <v>86</v>
      </c>
      <c r="AY214" s="21" t="s">
        <v>140</v>
      </c>
      <c r="BE214" s="183">
        <f>IF(N214="základní",J214,0)</f>
        <v>0</v>
      </c>
      <c r="BF214" s="183">
        <f>IF(N214="snížená",J214,0)</f>
        <v>0</v>
      </c>
      <c r="BG214" s="183">
        <f>IF(N214="zákl. přenesená",J214,0)</f>
        <v>0</v>
      </c>
      <c r="BH214" s="183">
        <f>IF(N214="sníž. přenesená",J214,0)</f>
        <v>0</v>
      </c>
      <c r="BI214" s="183">
        <f>IF(N214="nulová",J214,0)</f>
        <v>0</v>
      </c>
      <c r="BJ214" s="21" t="s">
        <v>24</v>
      </c>
      <c r="BK214" s="183">
        <f>ROUND(I214*H214,2)</f>
        <v>0</v>
      </c>
      <c r="BL214" s="21" t="s">
        <v>147</v>
      </c>
      <c r="BM214" s="21" t="s">
        <v>757</v>
      </c>
    </row>
    <row r="215" spans="2:65" s="1" customFormat="1" ht="6.9" customHeight="1">
      <c r="B215" s="53"/>
      <c r="C215" s="54"/>
      <c r="D215" s="54"/>
      <c r="E215" s="54"/>
      <c r="F215" s="54"/>
      <c r="G215" s="54"/>
      <c r="H215" s="54"/>
      <c r="I215" s="124"/>
      <c r="J215" s="54"/>
      <c r="K215" s="54"/>
      <c r="L215" s="38"/>
    </row>
  </sheetData>
  <autoFilter ref="C83:K214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2"/>
  <sheetViews>
    <sheetView showGridLines="0" workbookViewId="0">
      <pane ySplit="1" topLeftCell="A113" activePane="bottomLeft" state="frozen"/>
      <selection pane="bottomLeft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96" customWidth="1"/>
    <col min="10" max="10" width="20.140625" customWidth="1"/>
    <col min="11" max="11" width="1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18"/>
      <c r="B1" s="97"/>
      <c r="C1" s="97"/>
      <c r="D1" s="98" t="s">
        <v>1</v>
      </c>
      <c r="E1" s="97"/>
      <c r="F1" s="99" t="s">
        <v>101</v>
      </c>
      <c r="G1" s="330" t="s">
        <v>102</v>
      </c>
      <c r="H1" s="330"/>
      <c r="I1" s="100"/>
      <c r="J1" s="99" t="s">
        <v>103</v>
      </c>
      <c r="K1" s="98" t="s">
        <v>104</v>
      </c>
      <c r="L1" s="99" t="s">
        <v>105</v>
      </c>
      <c r="M1" s="99"/>
      <c r="N1" s="99"/>
      <c r="O1" s="99"/>
      <c r="P1" s="99"/>
      <c r="Q1" s="99"/>
      <c r="R1" s="99"/>
      <c r="S1" s="99"/>
      <c r="T1" s="99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1" t="s">
        <v>96</v>
      </c>
    </row>
    <row r="3" spans="1:70" ht="6.9" customHeight="1">
      <c r="B3" s="22"/>
      <c r="C3" s="23"/>
      <c r="D3" s="23"/>
      <c r="E3" s="23"/>
      <c r="F3" s="23"/>
      <c r="G3" s="23"/>
      <c r="H3" s="23"/>
      <c r="I3" s="101"/>
      <c r="J3" s="23"/>
      <c r="K3" s="24"/>
      <c r="AT3" s="21" t="s">
        <v>86</v>
      </c>
    </row>
    <row r="4" spans="1:70" ht="36.9" customHeight="1">
      <c r="B4" s="25"/>
      <c r="C4" s="26"/>
      <c r="D4" s="27" t="s">
        <v>106</v>
      </c>
      <c r="E4" s="26"/>
      <c r="F4" s="26"/>
      <c r="G4" s="26"/>
      <c r="H4" s="26"/>
      <c r="I4" s="102"/>
      <c r="J4" s="26"/>
      <c r="K4" s="28"/>
      <c r="M4" s="29" t="s">
        <v>13</v>
      </c>
      <c r="AT4" s="21" t="s">
        <v>6</v>
      </c>
    </row>
    <row r="5" spans="1:70" ht="6.9" customHeight="1">
      <c r="B5" s="25"/>
      <c r="C5" s="26"/>
      <c r="D5" s="26"/>
      <c r="E5" s="26"/>
      <c r="F5" s="26"/>
      <c r="G5" s="26"/>
      <c r="H5" s="26"/>
      <c r="I5" s="102"/>
      <c r="J5" s="26"/>
      <c r="K5" s="28"/>
    </row>
    <row r="6" spans="1:70" ht="13.2">
      <c r="B6" s="25"/>
      <c r="C6" s="26"/>
      <c r="D6" s="34" t="s">
        <v>19</v>
      </c>
      <c r="E6" s="26"/>
      <c r="F6" s="26"/>
      <c r="G6" s="26"/>
      <c r="H6" s="26"/>
      <c r="I6" s="102"/>
      <c r="J6" s="26"/>
      <c r="K6" s="28"/>
    </row>
    <row r="7" spans="1:70" ht="14.4" customHeight="1">
      <c r="B7" s="25"/>
      <c r="C7" s="26"/>
      <c r="D7" s="26"/>
      <c r="E7" s="331" t="str">
        <f>'Rekapitulace stavby'!K6</f>
        <v>Polní cesta HPC49 Choťovice se záchytným příkopem a doprovodnou zelení</v>
      </c>
      <c r="F7" s="332"/>
      <c r="G7" s="332"/>
      <c r="H7" s="332"/>
      <c r="I7" s="102"/>
      <c r="J7" s="26"/>
      <c r="K7" s="28"/>
    </row>
    <row r="8" spans="1:70" s="1" customFormat="1" ht="13.2">
      <c r="B8" s="38"/>
      <c r="C8" s="39"/>
      <c r="D8" s="34" t="s">
        <v>107</v>
      </c>
      <c r="E8" s="39"/>
      <c r="F8" s="39"/>
      <c r="G8" s="39"/>
      <c r="H8" s="39"/>
      <c r="I8" s="103"/>
      <c r="J8" s="39"/>
      <c r="K8" s="42"/>
    </row>
    <row r="9" spans="1:70" s="1" customFormat="1" ht="36.9" customHeight="1">
      <c r="B9" s="38"/>
      <c r="C9" s="39"/>
      <c r="D9" s="39"/>
      <c r="E9" s="333" t="s">
        <v>758</v>
      </c>
      <c r="F9" s="334"/>
      <c r="G9" s="334"/>
      <c r="H9" s="334"/>
      <c r="I9" s="103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03"/>
      <c r="J10" s="39"/>
      <c r="K10" s="42"/>
    </row>
    <row r="11" spans="1:70" s="1" customFormat="1" ht="14.4" customHeight="1">
      <c r="B11" s="38"/>
      <c r="C11" s="39"/>
      <c r="D11" s="34" t="s">
        <v>22</v>
      </c>
      <c r="E11" s="39"/>
      <c r="F11" s="32" t="s">
        <v>97</v>
      </c>
      <c r="G11" s="39"/>
      <c r="H11" s="39"/>
      <c r="I11" s="104" t="s">
        <v>23</v>
      </c>
      <c r="J11" s="32" t="s">
        <v>5</v>
      </c>
      <c r="K11" s="42"/>
    </row>
    <row r="12" spans="1:70" s="1" customFormat="1" ht="14.4" customHeight="1">
      <c r="B12" s="38"/>
      <c r="C12" s="39"/>
      <c r="D12" s="34" t="s">
        <v>25</v>
      </c>
      <c r="E12" s="39"/>
      <c r="F12" s="32" t="s">
        <v>26</v>
      </c>
      <c r="G12" s="39"/>
      <c r="H12" s="39"/>
      <c r="I12" s="104" t="s">
        <v>27</v>
      </c>
      <c r="J12" s="105" t="str">
        <f>'Rekapitulace stavby'!AN8</f>
        <v>18. 11. 2015</v>
      </c>
      <c r="K12" s="42"/>
    </row>
    <row r="13" spans="1:70" s="1" customFormat="1" ht="10.8" customHeight="1">
      <c r="B13" s="38"/>
      <c r="C13" s="39"/>
      <c r="D13" s="39"/>
      <c r="E13" s="39"/>
      <c r="F13" s="39"/>
      <c r="G13" s="39"/>
      <c r="H13" s="39"/>
      <c r="I13" s="103"/>
      <c r="J13" s="39"/>
      <c r="K13" s="42"/>
    </row>
    <row r="14" spans="1:70" s="1" customFormat="1" ht="14.4" customHeight="1">
      <c r="B14" s="38"/>
      <c r="C14" s="39"/>
      <c r="D14" s="34" t="s">
        <v>31</v>
      </c>
      <c r="E14" s="39"/>
      <c r="F14" s="39"/>
      <c r="G14" s="39"/>
      <c r="H14" s="39"/>
      <c r="I14" s="104" t="s">
        <v>32</v>
      </c>
      <c r="J14" s="32" t="s">
        <v>5</v>
      </c>
      <c r="K14" s="42"/>
    </row>
    <row r="15" spans="1:70" s="1" customFormat="1" ht="18" customHeight="1">
      <c r="B15" s="38"/>
      <c r="C15" s="39"/>
      <c r="D15" s="39"/>
      <c r="E15" s="32" t="s">
        <v>33</v>
      </c>
      <c r="F15" s="39"/>
      <c r="G15" s="39"/>
      <c r="H15" s="39"/>
      <c r="I15" s="104" t="s">
        <v>34</v>
      </c>
      <c r="J15" s="32" t="s">
        <v>5</v>
      </c>
      <c r="K15" s="42"/>
    </row>
    <row r="16" spans="1:70" s="1" customFormat="1" ht="6.9" customHeight="1">
      <c r="B16" s="38"/>
      <c r="C16" s="39"/>
      <c r="D16" s="39"/>
      <c r="E16" s="39"/>
      <c r="F16" s="39"/>
      <c r="G16" s="39"/>
      <c r="H16" s="39"/>
      <c r="I16" s="103"/>
      <c r="J16" s="39"/>
      <c r="K16" s="42"/>
    </row>
    <row r="17" spans="2:11" s="1" customFormat="1" ht="14.4" customHeight="1">
      <c r="B17" s="38"/>
      <c r="C17" s="39"/>
      <c r="D17" s="34" t="s">
        <v>35</v>
      </c>
      <c r="E17" s="39"/>
      <c r="F17" s="39"/>
      <c r="G17" s="39"/>
      <c r="H17" s="39"/>
      <c r="I17" s="104" t="s">
        <v>32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04" t="s">
        <v>34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" customHeight="1">
      <c r="B19" s="38"/>
      <c r="C19" s="39"/>
      <c r="D19" s="39"/>
      <c r="E19" s="39"/>
      <c r="F19" s="39"/>
      <c r="G19" s="39"/>
      <c r="H19" s="39"/>
      <c r="I19" s="103"/>
      <c r="J19" s="39"/>
      <c r="K19" s="42"/>
    </row>
    <row r="20" spans="2:11" s="1" customFormat="1" ht="14.4" customHeight="1">
      <c r="B20" s="38"/>
      <c r="C20" s="39"/>
      <c r="D20" s="34" t="s">
        <v>37</v>
      </c>
      <c r="E20" s="39"/>
      <c r="F20" s="39"/>
      <c r="G20" s="39"/>
      <c r="H20" s="39"/>
      <c r="I20" s="104" t="s">
        <v>32</v>
      </c>
      <c r="J20" s="32" t="s">
        <v>5</v>
      </c>
      <c r="K20" s="42"/>
    </row>
    <row r="21" spans="2:11" s="1" customFormat="1" ht="18" customHeight="1">
      <c r="B21" s="38"/>
      <c r="C21" s="39"/>
      <c r="D21" s="39"/>
      <c r="E21" s="32" t="s">
        <v>38</v>
      </c>
      <c r="F21" s="39"/>
      <c r="G21" s="39"/>
      <c r="H21" s="39"/>
      <c r="I21" s="104" t="s">
        <v>34</v>
      </c>
      <c r="J21" s="32" t="s">
        <v>5</v>
      </c>
      <c r="K21" s="42"/>
    </row>
    <row r="22" spans="2:11" s="1" customFormat="1" ht="6.9" customHeight="1">
      <c r="B22" s="38"/>
      <c r="C22" s="39"/>
      <c r="D22" s="39"/>
      <c r="E22" s="39"/>
      <c r="F22" s="39"/>
      <c r="G22" s="39"/>
      <c r="H22" s="39"/>
      <c r="I22" s="103"/>
      <c r="J22" s="39"/>
      <c r="K22" s="42"/>
    </row>
    <row r="23" spans="2:11" s="1" customFormat="1" ht="14.4" customHeight="1">
      <c r="B23" s="38"/>
      <c r="C23" s="39"/>
      <c r="D23" s="34" t="s">
        <v>40</v>
      </c>
      <c r="E23" s="39"/>
      <c r="F23" s="39"/>
      <c r="G23" s="39"/>
      <c r="H23" s="39"/>
      <c r="I23" s="103"/>
      <c r="J23" s="39"/>
      <c r="K23" s="42"/>
    </row>
    <row r="24" spans="2:11" s="6" customFormat="1" ht="14.4" customHeight="1">
      <c r="B24" s="106"/>
      <c r="C24" s="107"/>
      <c r="D24" s="107"/>
      <c r="E24" s="309" t="s">
        <v>5</v>
      </c>
      <c r="F24" s="309"/>
      <c r="G24" s="309"/>
      <c r="H24" s="309"/>
      <c r="I24" s="108"/>
      <c r="J24" s="107"/>
      <c r="K24" s="109"/>
    </row>
    <row r="25" spans="2:11" s="1" customFormat="1" ht="6.9" customHeight="1">
      <c r="B25" s="38"/>
      <c r="C25" s="39"/>
      <c r="D25" s="39"/>
      <c r="E25" s="39"/>
      <c r="F25" s="39"/>
      <c r="G25" s="39"/>
      <c r="H25" s="39"/>
      <c r="I25" s="103"/>
      <c r="J25" s="39"/>
      <c r="K25" s="42"/>
    </row>
    <row r="26" spans="2:11" s="1" customFormat="1" ht="6.9" customHeight="1">
      <c r="B26" s="38"/>
      <c r="C26" s="39"/>
      <c r="D26" s="65"/>
      <c r="E26" s="65"/>
      <c r="F26" s="65"/>
      <c r="G26" s="65"/>
      <c r="H26" s="65"/>
      <c r="I26" s="110"/>
      <c r="J26" s="65"/>
      <c r="K26" s="111"/>
    </row>
    <row r="27" spans="2:11" s="1" customFormat="1" ht="25.35" customHeight="1">
      <c r="B27" s="38"/>
      <c r="C27" s="39"/>
      <c r="D27" s="112" t="s">
        <v>42</v>
      </c>
      <c r="E27" s="39"/>
      <c r="F27" s="39"/>
      <c r="G27" s="39"/>
      <c r="H27" s="39"/>
      <c r="I27" s="103"/>
      <c r="J27" s="113">
        <f>ROUND(J79,2)</f>
        <v>0</v>
      </c>
      <c r="K27" s="42"/>
    </row>
    <row r="28" spans="2:11" s="1" customFormat="1" ht="6.9" customHeight="1">
      <c r="B28" s="38"/>
      <c r="C28" s="39"/>
      <c r="D28" s="65"/>
      <c r="E28" s="65"/>
      <c r="F28" s="65"/>
      <c r="G28" s="65"/>
      <c r="H28" s="65"/>
      <c r="I28" s="110"/>
      <c r="J28" s="65"/>
      <c r="K28" s="111"/>
    </row>
    <row r="29" spans="2:11" s="1" customFormat="1" ht="14.4" customHeight="1">
      <c r="B29" s="38"/>
      <c r="C29" s="39"/>
      <c r="D29" s="39"/>
      <c r="E29" s="39"/>
      <c r="F29" s="43" t="s">
        <v>44</v>
      </c>
      <c r="G29" s="39"/>
      <c r="H29" s="39"/>
      <c r="I29" s="114" t="s">
        <v>43</v>
      </c>
      <c r="J29" s="43" t="s">
        <v>45</v>
      </c>
      <c r="K29" s="42"/>
    </row>
    <row r="30" spans="2:11" s="1" customFormat="1" ht="14.4" customHeight="1">
      <c r="B30" s="38"/>
      <c r="C30" s="39"/>
      <c r="D30" s="46" t="s">
        <v>46</v>
      </c>
      <c r="E30" s="46" t="s">
        <v>47</v>
      </c>
      <c r="F30" s="115">
        <f>ROUND(SUM(BE79:BE131), 2)</f>
        <v>0</v>
      </c>
      <c r="G30" s="39"/>
      <c r="H30" s="39"/>
      <c r="I30" s="116">
        <v>0.21</v>
      </c>
      <c r="J30" s="115">
        <f>ROUND(ROUND((SUM(BE79:BE131)), 2)*I30, 2)</f>
        <v>0</v>
      </c>
      <c r="K30" s="42"/>
    </row>
    <row r="31" spans="2:11" s="1" customFormat="1" ht="14.4" customHeight="1">
      <c r="B31" s="38"/>
      <c r="C31" s="39"/>
      <c r="D31" s="39"/>
      <c r="E31" s="46" t="s">
        <v>48</v>
      </c>
      <c r="F31" s="115">
        <f>ROUND(SUM(BF79:BF131), 2)</f>
        <v>0</v>
      </c>
      <c r="G31" s="39"/>
      <c r="H31" s="39"/>
      <c r="I31" s="116">
        <v>0.15</v>
      </c>
      <c r="J31" s="115">
        <f>ROUND(ROUND((SUM(BF79:BF131)), 2)*I31, 2)</f>
        <v>0</v>
      </c>
      <c r="K31" s="42"/>
    </row>
    <row r="32" spans="2:11" s="1" customFormat="1" ht="14.4" hidden="1" customHeight="1">
      <c r="B32" s="38"/>
      <c r="C32" s="39"/>
      <c r="D32" s="39"/>
      <c r="E32" s="46" t="s">
        <v>49</v>
      </c>
      <c r="F32" s="115">
        <f>ROUND(SUM(BG79:BG131), 2)</f>
        <v>0</v>
      </c>
      <c r="G32" s="39"/>
      <c r="H32" s="39"/>
      <c r="I32" s="116">
        <v>0.21</v>
      </c>
      <c r="J32" s="115">
        <v>0</v>
      </c>
      <c r="K32" s="42"/>
    </row>
    <row r="33" spans="2:11" s="1" customFormat="1" ht="14.4" hidden="1" customHeight="1">
      <c r="B33" s="38"/>
      <c r="C33" s="39"/>
      <c r="D33" s="39"/>
      <c r="E33" s="46" t="s">
        <v>50</v>
      </c>
      <c r="F33" s="115">
        <f>ROUND(SUM(BH79:BH131), 2)</f>
        <v>0</v>
      </c>
      <c r="G33" s="39"/>
      <c r="H33" s="39"/>
      <c r="I33" s="116">
        <v>0.15</v>
      </c>
      <c r="J33" s="115">
        <v>0</v>
      </c>
      <c r="K33" s="42"/>
    </row>
    <row r="34" spans="2:11" s="1" customFormat="1" ht="14.4" hidden="1" customHeight="1">
      <c r="B34" s="38"/>
      <c r="C34" s="39"/>
      <c r="D34" s="39"/>
      <c r="E34" s="46" t="s">
        <v>51</v>
      </c>
      <c r="F34" s="115">
        <f>ROUND(SUM(BI79:BI131), 2)</f>
        <v>0</v>
      </c>
      <c r="G34" s="39"/>
      <c r="H34" s="39"/>
      <c r="I34" s="116">
        <v>0</v>
      </c>
      <c r="J34" s="115">
        <v>0</v>
      </c>
      <c r="K34" s="42"/>
    </row>
    <row r="35" spans="2:11" s="1" customFormat="1" ht="6.9" customHeight="1">
      <c r="B35" s="38"/>
      <c r="C35" s="39"/>
      <c r="D35" s="39"/>
      <c r="E35" s="39"/>
      <c r="F35" s="39"/>
      <c r="G35" s="39"/>
      <c r="H35" s="39"/>
      <c r="I35" s="103"/>
      <c r="J35" s="39"/>
      <c r="K35" s="42"/>
    </row>
    <row r="36" spans="2:11" s="1" customFormat="1" ht="25.35" customHeight="1">
      <c r="B36" s="38"/>
      <c r="C36" s="117"/>
      <c r="D36" s="118" t="s">
        <v>52</v>
      </c>
      <c r="E36" s="68"/>
      <c r="F36" s="68"/>
      <c r="G36" s="119" t="s">
        <v>53</v>
      </c>
      <c r="H36" s="120" t="s">
        <v>54</v>
      </c>
      <c r="I36" s="121"/>
      <c r="J36" s="122">
        <f>SUM(J27:J34)</f>
        <v>0</v>
      </c>
      <c r="K36" s="123"/>
    </row>
    <row r="37" spans="2:11" s="1" customFormat="1" ht="14.4" customHeight="1">
      <c r="B37" s="53"/>
      <c r="C37" s="54"/>
      <c r="D37" s="54"/>
      <c r="E37" s="54"/>
      <c r="F37" s="54"/>
      <c r="G37" s="54"/>
      <c r="H37" s="54"/>
      <c r="I37" s="124"/>
      <c r="J37" s="54"/>
      <c r="K37" s="55"/>
    </row>
    <row r="41" spans="2:11" s="1" customFormat="1" ht="6.9" customHeight="1">
      <c r="B41" s="56"/>
      <c r="C41" s="57"/>
      <c r="D41" s="57"/>
      <c r="E41" s="57"/>
      <c r="F41" s="57"/>
      <c r="G41" s="57"/>
      <c r="H41" s="57"/>
      <c r="I41" s="125"/>
      <c r="J41" s="57"/>
      <c r="K41" s="126"/>
    </row>
    <row r="42" spans="2:11" s="1" customFormat="1" ht="36.9" customHeight="1">
      <c r="B42" s="38"/>
      <c r="C42" s="27" t="s">
        <v>109</v>
      </c>
      <c r="D42" s="39"/>
      <c r="E42" s="39"/>
      <c r="F42" s="39"/>
      <c r="G42" s="39"/>
      <c r="H42" s="39"/>
      <c r="I42" s="103"/>
      <c r="J42" s="39"/>
      <c r="K42" s="42"/>
    </row>
    <row r="43" spans="2:11" s="1" customFormat="1" ht="6.9" customHeight="1">
      <c r="B43" s="38"/>
      <c r="C43" s="39"/>
      <c r="D43" s="39"/>
      <c r="E43" s="39"/>
      <c r="F43" s="39"/>
      <c r="G43" s="39"/>
      <c r="H43" s="39"/>
      <c r="I43" s="103"/>
      <c r="J43" s="39"/>
      <c r="K43" s="42"/>
    </row>
    <row r="44" spans="2:11" s="1" customFormat="1" ht="14.4" customHeight="1">
      <c r="B44" s="38"/>
      <c r="C44" s="34" t="s">
        <v>19</v>
      </c>
      <c r="D44" s="39"/>
      <c r="E44" s="39"/>
      <c r="F44" s="39"/>
      <c r="G44" s="39"/>
      <c r="H44" s="39"/>
      <c r="I44" s="103"/>
      <c r="J44" s="39"/>
      <c r="K44" s="42"/>
    </row>
    <row r="45" spans="2:11" s="1" customFormat="1" ht="14.4" customHeight="1">
      <c r="B45" s="38"/>
      <c r="C45" s="39"/>
      <c r="D45" s="39"/>
      <c r="E45" s="331" t="str">
        <f>E7</f>
        <v>Polní cesta HPC49 Choťovice se záchytným příkopem a doprovodnou zelení</v>
      </c>
      <c r="F45" s="332"/>
      <c r="G45" s="332"/>
      <c r="H45" s="332"/>
      <c r="I45" s="103"/>
      <c r="J45" s="39"/>
      <c r="K45" s="42"/>
    </row>
    <row r="46" spans="2:11" s="1" customFormat="1" ht="14.4" customHeight="1">
      <c r="B46" s="38"/>
      <c r="C46" s="34" t="s">
        <v>107</v>
      </c>
      <c r="D46" s="39"/>
      <c r="E46" s="39"/>
      <c r="F46" s="39"/>
      <c r="G46" s="39"/>
      <c r="H46" s="39"/>
      <c r="I46" s="103"/>
      <c r="J46" s="39"/>
      <c r="K46" s="42"/>
    </row>
    <row r="47" spans="2:11" s="1" customFormat="1" ht="16.2" customHeight="1">
      <c r="B47" s="38"/>
      <c r="C47" s="39"/>
      <c r="D47" s="39"/>
      <c r="E47" s="333" t="str">
        <f>E9</f>
        <v>SO-901 - Ozelenění</v>
      </c>
      <c r="F47" s="334"/>
      <c r="G47" s="334"/>
      <c r="H47" s="334"/>
      <c r="I47" s="103"/>
      <c r="J47" s="39"/>
      <c r="K47" s="42"/>
    </row>
    <row r="48" spans="2:11" s="1" customFormat="1" ht="6.9" customHeight="1">
      <c r="B48" s="38"/>
      <c r="C48" s="39"/>
      <c r="D48" s="39"/>
      <c r="E48" s="39"/>
      <c r="F48" s="39"/>
      <c r="G48" s="39"/>
      <c r="H48" s="39"/>
      <c r="I48" s="103"/>
      <c r="J48" s="39"/>
      <c r="K48" s="42"/>
    </row>
    <row r="49" spans="2:47" s="1" customFormat="1" ht="18" customHeight="1">
      <c r="B49" s="38"/>
      <c r="C49" s="34" t="s">
        <v>25</v>
      </c>
      <c r="D49" s="39"/>
      <c r="E49" s="39"/>
      <c r="F49" s="32" t="str">
        <f>F12</f>
        <v xml:space="preserve"> </v>
      </c>
      <c r="G49" s="39"/>
      <c r="H49" s="39"/>
      <c r="I49" s="104" t="s">
        <v>27</v>
      </c>
      <c r="J49" s="105" t="str">
        <f>IF(J12="","",J12)</f>
        <v>18. 11. 2015</v>
      </c>
      <c r="K49" s="42"/>
    </row>
    <row r="50" spans="2:47" s="1" customFormat="1" ht="6.9" customHeight="1">
      <c r="B50" s="38"/>
      <c r="C50" s="39"/>
      <c r="D50" s="39"/>
      <c r="E50" s="39"/>
      <c r="F50" s="39"/>
      <c r="G50" s="39"/>
      <c r="H50" s="39"/>
      <c r="I50" s="103"/>
      <c r="J50" s="39"/>
      <c r="K50" s="42"/>
    </row>
    <row r="51" spans="2:47" s="1" customFormat="1" ht="13.2">
      <c r="B51" s="38"/>
      <c r="C51" s="34" t="s">
        <v>31</v>
      </c>
      <c r="D51" s="39"/>
      <c r="E51" s="39"/>
      <c r="F51" s="32" t="str">
        <f>E15</f>
        <v>ČR-SPÚ, Pobočka Nymburk</v>
      </c>
      <c r="G51" s="39"/>
      <c r="H51" s="39"/>
      <c r="I51" s="104" t="s">
        <v>37</v>
      </c>
      <c r="J51" s="309" t="str">
        <f>E21</f>
        <v>Agroprojekce Litomyšl, s.r.o.</v>
      </c>
      <c r="K51" s="42"/>
    </row>
    <row r="52" spans="2:47" s="1" customFormat="1" ht="14.4" customHeight="1">
      <c r="B52" s="38"/>
      <c r="C52" s="34" t="s">
        <v>35</v>
      </c>
      <c r="D52" s="39"/>
      <c r="E52" s="39"/>
      <c r="F52" s="32" t="str">
        <f>IF(E18="","",E18)</f>
        <v/>
      </c>
      <c r="G52" s="39"/>
      <c r="H52" s="39"/>
      <c r="I52" s="103"/>
      <c r="J52" s="326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03"/>
      <c r="J53" s="39"/>
      <c r="K53" s="42"/>
    </row>
    <row r="54" spans="2:47" s="1" customFormat="1" ht="29.25" customHeight="1">
      <c r="B54" s="38"/>
      <c r="C54" s="127" t="s">
        <v>110</v>
      </c>
      <c r="D54" s="117"/>
      <c r="E54" s="117"/>
      <c r="F54" s="117"/>
      <c r="G54" s="117"/>
      <c r="H54" s="117"/>
      <c r="I54" s="128"/>
      <c r="J54" s="129" t="s">
        <v>111</v>
      </c>
      <c r="K54" s="130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03"/>
      <c r="J55" s="39"/>
      <c r="K55" s="42"/>
    </row>
    <row r="56" spans="2:47" s="1" customFormat="1" ht="29.25" customHeight="1">
      <c r="B56" s="38"/>
      <c r="C56" s="131" t="s">
        <v>112</v>
      </c>
      <c r="D56" s="39"/>
      <c r="E56" s="39"/>
      <c r="F56" s="39"/>
      <c r="G56" s="39"/>
      <c r="H56" s="39"/>
      <c r="I56" s="103"/>
      <c r="J56" s="113">
        <f>J79</f>
        <v>0</v>
      </c>
      <c r="K56" s="42"/>
      <c r="AU56" s="21" t="s">
        <v>113</v>
      </c>
    </row>
    <row r="57" spans="2:47" s="7" customFormat="1" ht="24.9" customHeight="1">
      <c r="B57" s="132"/>
      <c r="C57" s="133"/>
      <c r="D57" s="134" t="s">
        <v>114</v>
      </c>
      <c r="E57" s="135"/>
      <c r="F57" s="135"/>
      <c r="G57" s="135"/>
      <c r="H57" s="135"/>
      <c r="I57" s="136"/>
      <c r="J57" s="137">
        <f>J80</f>
        <v>0</v>
      </c>
      <c r="K57" s="138"/>
    </row>
    <row r="58" spans="2:47" s="8" customFormat="1" ht="19.95" customHeight="1">
      <c r="B58" s="139"/>
      <c r="C58" s="140"/>
      <c r="D58" s="141" t="s">
        <v>115</v>
      </c>
      <c r="E58" s="142"/>
      <c r="F58" s="142"/>
      <c r="G58" s="142"/>
      <c r="H58" s="142"/>
      <c r="I58" s="143"/>
      <c r="J58" s="144">
        <f>J81</f>
        <v>0</v>
      </c>
      <c r="K58" s="145"/>
    </row>
    <row r="59" spans="2:47" s="8" customFormat="1" ht="19.95" customHeight="1">
      <c r="B59" s="139"/>
      <c r="C59" s="140"/>
      <c r="D59" s="141" t="s">
        <v>121</v>
      </c>
      <c r="E59" s="142"/>
      <c r="F59" s="142"/>
      <c r="G59" s="142"/>
      <c r="H59" s="142"/>
      <c r="I59" s="143"/>
      <c r="J59" s="144">
        <f>J130</f>
        <v>0</v>
      </c>
      <c r="K59" s="145"/>
    </row>
    <row r="60" spans="2:47" s="1" customFormat="1" ht="21.75" customHeight="1">
      <c r="B60" s="38"/>
      <c r="C60" s="39"/>
      <c r="D60" s="39"/>
      <c r="E60" s="39"/>
      <c r="F60" s="39"/>
      <c r="G60" s="39"/>
      <c r="H60" s="39"/>
      <c r="I60" s="103"/>
      <c r="J60" s="39"/>
      <c r="K60" s="42"/>
    </row>
    <row r="61" spans="2:47" s="1" customFormat="1" ht="6.9" customHeight="1">
      <c r="B61" s="53"/>
      <c r="C61" s="54"/>
      <c r="D61" s="54"/>
      <c r="E61" s="54"/>
      <c r="F61" s="54"/>
      <c r="G61" s="54"/>
      <c r="H61" s="54"/>
      <c r="I61" s="124"/>
      <c r="J61" s="54"/>
      <c r="K61" s="55"/>
    </row>
    <row r="65" spans="2:63" s="1" customFormat="1" ht="6.9" customHeight="1">
      <c r="B65" s="56"/>
      <c r="C65" s="57"/>
      <c r="D65" s="57"/>
      <c r="E65" s="57"/>
      <c r="F65" s="57"/>
      <c r="G65" s="57"/>
      <c r="H65" s="57"/>
      <c r="I65" s="125"/>
      <c r="J65" s="57"/>
      <c r="K65" s="57"/>
      <c r="L65" s="38"/>
    </row>
    <row r="66" spans="2:63" s="1" customFormat="1" ht="36.9" customHeight="1">
      <c r="B66" s="38"/>
      <c r="C66" s="58" t="s">
        <v>124</v>
      </c>
      <c r="I66" s="146"/>
      <c r="L66" s="38"/>
    </row>
    <row r="67" spans="2:63" s="1" customFormat="1" ht="6.9" customHeight="1">
      <c r="B67" s="38"/>
      <c r="I67" s="146"/>
      <c r="L67" s="38"/>
    </row>
    <row r="68" spans="2:63" s="1" customFormat="1" ht="14.4" customHeight="1">
      <c r="B68" s="38"/>
      <c r="C68" s="60" t="s">
        <v>19</v>
      </c>
      <c r="I68" s="146"/>
      <c r="L68" s="38"/>
    </row>
    <row r="69" spans="2:63" s="1" customFormat="1" ht="14.4" customHeight="1">
      <c r="B69" s="38"/>
      <c r="E69" s="327" t="str">
        <f>E7</f>
        <v>Polní cesta HPC49 Choťovice se záchytným příkopem a doprovodnou zelení</v>
      </c>
      <c r="F69" s="328"/>
      <c r="G69" s="328"/>
      <c r="H69" s="328"/>
      <c r="I69" s="146"/>
      <c r="L69" s="38"/>
    </row>
    <row r="70" spans="2:63" s="1" customFormat="1" ht="14.4" customHeight="1">
      <c r="B70" s="38"/>
      <c r="C70" s="60" t="s">
        <v>107</v>
      </c>
      <c r="I70" s="146"/>
      <c r="L70" s="38"/>
    </row>
    <row r="71" spans="2:63" s="1" customFormat="1" ht="16.2" customHeight="1">
      <c r="B71" s="38"/>
      <c r="E71" s="300" t="str">
        <f>E9</f>
        <v>SO-901 - Ozelenění</v>
      </c>
      <c r="F71" s="329"/>
      <c r="G71" s="329"/>
      <c r="H71" s="329"/>
      <c r="I71" s="146"/>
      <c r="L71" s="38"/>
    </row>
    <row r="72" spans="2:63" s="1" customFormat="1" ht="6.9" customHeight="1">
      <c r="B72" s="38"/>
      <c r="I72" s="146"/>
      <c r="L72" s="38"/>
    </row>
    <row r="73" spans="2:63" s="1" customFormat="1" ht="18" customHeight="1">
      <c r="B73" s="38"/>
      <c r="C73" s="60" t="s">
        <v>25</v>
      </c>
      <c r="F73" s="147" t="str">
        <f>F12</f>
        <v xml:space="preserve"> </v>
      </c>
      <c r="I73" s="148" t="s">
        <v>27</v>
      </c>
      <c r="J73" s="64" t="str">
        <f>IF(J12="","",J12)</f>
        <v>18. 11. 2015</v>
      </c>
      <c r="L73" s="38"/>
    </row>
    <row r="74" spans="2:63" s="1" customFormat="1" ht="6.9" customHeight="1">
      <c r="B74" s="38"/>
      <c r="I74" s="146"/>
      <c r="L74" s="38"/>
    </row>
    <row r="75" spans="2:63" s="1" customFormat="1" ht="13.2">
      <c r="B75" s="38"/>
      <c r="C75" s="60" t="s">
        <v>31</v>
      </c>
      <c r="F75" s="147" t="str">
        <f>E15</f>
        <v>ČR-SPÚ, Pobočka Nymburk</v>
      </c>
      <c r="I75" s="148" t="s">
        <v>37</v>
      </c>
      <c r="J75" s="147" t="str">
        <f>E21</f>
        <v>Agroprojekce Litomyšl, s.r.o.</v>
      </c>
      <c r="L75" s="38"/>
    </row>
    <row r="76" spans="2:63" s="1" customFormat="1" ht="14.4" customHeight="1">
      <c r="B76" s="38"/>
      <c r="C76" s="60" t="s">
        <v>35</v>
      </c>
      <c r="F76" s="147" t="str">
        <f>IF(E18="","",E18)</f>
        <v/>
      </c>
      <c r="I76" s="146"/>
      <c r="L76" s="38"/>
    </row>
    <row r="77" spans="2:63" s="1" customFormat="1" ht="10.35" customHeight="1">
      <c r="B77" s="38"/>
      <c r="I77" s="146"/>
      <c r="L77" s="38"/>
    </row>
    <row r="78" spans="2:63" s="9" customFormat="1" ht="29.25" customHeight="1">
      <c r="B78" s="149"/>
      <c r="C78" s="150" t="s">
        <v>125</v>
      </c>
      <c r="D78" s="151" t="s">
        <v>61</v>
      </c>
      <c r="E78" s="151" t="s">
        <v>57</v>
      </c>
      <c r="F78" s="151" t="s">
        <v>126</v>
      </c>
      <c r="G78" s="151" t="s">
        <v>127</v>
      </c>
      <c r="H78" s="151" t="s">
        <v>128</v>
      </c>
      <c r="I78" s="152" t="s">
        <v>129</v>
      </c>
      <c r="J78" s="151" t="s">
        <v>111</v>
      </c>
      <c r="K78" s="153" t="s">
        <v>130</v>
      </c>
      <c r="L78" s="149"/>
      <c r="M78" s="70" t="s">
        <v>131</v>
      </c>
      <c r="N78" s="71" t="s">
        <v>46</v>
      </c>
      <c r="O78" s="71" t="s">
        <v>132</v>
      </c>
      <c r="P78" s="71" t="s">
        <v>133</v>
      </c>
      <c r="Q78" s="71" t="s">
        <v>134</v>
      </c>
      <c r="R78" s="71" t="s">
        <v>135</v>
      </c>
      <c r="S78" s="71" t="s">
        <v>136</v>
      </c>
      <c r="T78" s="72" t="s">
        <v>137</v>
      </c>
    </row>
    <row r="79" spans="2:63" s="1" customFormat="1" ht="29.25" customHeight="1">
      <c r="B79" s="38"/>
      <c r="C79" s="74" t="s">
        <v>112</v>
      </c>
      <c r="I79" s="146"/>
      <c r="J79" s="154">
        <f>BK79</f>
        <v>0</v>
      </c>
      <c r="L79" s="38"/>
      <c r="M79" s="73"/>
      <c r="N79" s="65"/>
      <c r="O79" s="65"/>
      <c r="P79" s="155">
        <f>P80</f>
        <v>0</v>
      </c>
      <c r="Q79" s="65"/>
      <c r="R79" s="155">
        <f>R80</f>
        <v>1.8278344000000002</v>
      </c>
      <c r="S79" s="65"/>
      <c r="T79" s="156">
        <f>T80</f>
        <v>0</v>
      </c>
      <c r="AT79" s="21" t="s">
        <v>75</v>
      </c>
      <c r="AU79" s="21" t="s">
        <v>113</v>
      </c>
      <c r="BK79" s="157">
        <f>BK80</f>
        <v>0</v>
      </c>
    </row>
    <row r="80" spans="2:63" s="10" customFormat="1" ht="37.35" customHeight="1">
      <c r="B80" s="158"/>
      <c r="D80" s="159" t="s">
        <v>75</v>
      </c>
      <c r="E80" s="160" t="s">
        <v>138</v>
      </c>
      <c r="F80" s="160" t="s">
        <v>139</v>
      </c>
      <c r="I80" s="161"/>
      <c r="J80" s="162">
        <f>BK80</f>
        <v>0</v>
      </c>
      <c r="L80" s="158"/>
      <c r="M80" s="163"/>
      <c r="N80" s="164"/>
      <c r="O80" s="164"/>
      <c r="P80" s="165">
        <f>P81+P130</f>
        <v>0</v>
      </c>
      <c r="Q80" s="164"/>
      <c r="R80" s="165">
        <f>R81+R130</f>
        <v>1.8278344000000002</v>
      </c>
      <c r="S80" s="164"/>
      <c r="T80" s="166">
        <f>T81+T130</f>
        <v>0</v>
      </c>
      <c r="AR80" s="159" t="s">
        <v>24</v>
      </c>
      <c r="AT80" s="167" t="s">
        <v>75</v>
      </c>
      <c r="AU80" s="167" t="s">
        <v>76</v>
      </c>
      <c r="AY80" s="159" t="s">
        <v>140</v>
      </c>
      <c r="BK80" s="168">
        <f>BK81+BK130</f>
        <v>0</v>
      </c>
    </row>
    <row r="81" spans="2:65" s="10" customFormat="1" ht="19.95" customHeight="1">
      <c r="B81" s="158"/>
      <c r="D81" s="159" t="s">
        <v>75</v>
      </c>
      <c r="E81" s="169" t="s">
        <v>24</v>
      </c>
      <c r="F81" s="169" t="s">
        <v>141</v>
      </c>
      <c r="I81" s="161"/>
      <c r="J81" s="170">
        <f>BK81</f>
        <v>0</v>
      </c>
      <c r="L81" s="158"/>
      <c r="M81" s="163"/>
      <c r="N81" s="164"/>
      <c r="O81" s="164"/>
      <c r="P81" s="165">
        <f>SUM(P82:P129)</f>
        <v>0</v>
      </c>
      <c r="Q81" s="164"/>
      <c r="R81" s="165">
        <f>SUM(R82:R129)</f>
        <v>1.8278344000000002</v>
      </c>
      <c r="S81" s="164"/>
      <c r="T81" s="166">
        <f>SUM(T82:T129)</f>
        <v>0</v>
      </c>
      <c r="AR81" s="159" t="s">
        <v>24</v>
      </c>
      <c r="AT81" s="167" t="s">
        <v>75</v>
      </c>
      <c r="AU81" s="167" t="s">
        <v>24</v>
      </c>
      <c r="AY81" s="159" t="s">
        <v>140</v>
      </c>
      <c r="BK81" s="168">
        <f>SUM(BK82:BK129)</f>
        <v>0</v>
      </c>
    </row>
    <row r="82" spans="2:65" s="1" customFormat="1" ht="22.8" customHeight="1">
      <c r="B82" s="171"/>
      <c r="C82" s="172" t="s">
        <v>24</v>
      </c>
      <c r="D82" s="172" t="s">
        <v>142</v>
      </c>
      <c r="E82" s="173" t="s">
        <v>759</v>
      </c>
      <c r="F82" s="174" t="s">
        <v>760</v>
      </c>
      <c r="G82" s="175" t="s">
        <v>232</v>
      </c>
      <c r="H82" s="176">
        <v>4330</v>
      </c>
      <c r="I82" s="177"/>
      <c r="J82" s="178">
        <f>ROUND(I82*H82,2)</f>
        <v>0</v>
      </c>
      <c r="K82" s="174" t="s">
        <v>146</v>
      </c>
      <c r="L82" s="38"/>
      <c r="M82" s="179" t="s">
        <v>5</v>
      </c>
      <c r="N82" s="180" t="s">
        <v>47</v>
      </c>
      <c r="O82" s="39"/>
      <c r="P82" s="181">
        <f>O82*H82</f>
        <v>0</v>
      </c>
      <c r="Q82" s="181">
        <v>0</v>
      </c>
      <c r="R82" s="181">
        <f>Q82*H82</f>
        <v>0</v>
      </c>
      <c r="S82" s="181">
        <v>0</v>
      </c>
      <c r="T82" s="182">
        <f>S82*H82</f>
        <v>0</v>
      </c>
      <c r="AR82" s="21" t="s">
        <v>147</v>
      </c>
      <c r="AT82" s="21" t="s">
        <v>142</v>
      </c>
      <c r="AU82" s="21" t="s">
        <v>86</v>
      </c>
      <c r="AY82" s="21" t="s">
        <v>140</v>
      </c>
      <c r="BE82" s="183">
        <f>IF(N82="základní",J82,0)</f>
        <v>0</v>
      </c>
      <c r="BF82" s="183">
        <f>IF(N82="snížená",J82,0)</f>
        <v>0</v>
      </c>
      <c r="BG82" s="183">
        <f>IF(N82="zákl. přenesená",J82,0)</f>
        <v>0</v>
      </c>
      <c r="BH82" s="183">
        <f>IF(N82="sníž. přenesená",J82,0)</f>
        <v>0</v>
      </c>
      <c r="BI82" s="183">
        <f>IF(N82="nulová",J82,0)</f>
        <v>0</v>
      </c>
      <c r="BJ82" s="21" t="s">
        <v>24</v>
      </c>
      <c r="BK82" s="183">
        <f>ROUND(I82*H82,2)</f>
        <v>0</v>
      </c>
      <c r="BL82" s="21" t="s">
        <v>147</v>
      </c>
      <c r="BM82" s="21" t="s">
        <v>761</v>
      </c>
    </row>
    <row r="83" spans="2:65" s="11" customFormat="1">
      <c r="B83" s="184"/>
      <c r="D83" s="185" t="s">
        <v>149</v>
      </c>
      <c r="E83" s="186" t="s">
        <v>5</v>
      </c>
      <c r="F83" s="187" t="s">
        <v>762</v>
      </c>
      <c r="H83" s="188">
        <v>4330</v>
      </c>
      <c r="I83" s="189"/>
      <c r="L83" s="184"/>
      <c r="M83" s="190"/>
      <c r="N83" s="191"/>
      <c r="O83" s="191"/>
      <c r="P83" s="191"/>
      <c r="Q83" s="191"/>
      <c r="R83" s="191"/>
      <c r="S83" s="191"/>
      <c r="T83" s="192"/>
      <c r="AT83" s="186" t="s">
        <v>149</v>
      </c>
      <c r="AU83" s="186" t="s">
        <v>86</v>
      </c>
      <c r="AV83" s="11" t="s">
        <v>86</v>
      </c>
      <c r="AW83" s="11" t="s">
        <v>39</v>
      </c>
      <c r="AX83" s="11" t="s">
        <v>24</v>
      </c>
      <c r="AY83" s="186" t="s">
        <v>140</v>
      </c>
    </row>
    <row r="84" spans="2:65" s="1" customFormat="1" ht="14.4" customHeight="1">
      <c r="B84" s="171"/>
      <c r="C84" s="193" t="s">
        <v>86</v>
      </c>
      <c r="D84" s="193" t="s">
        <v>245</v>
      </c>
      <c r="E84" s="194" t="s">
        <v>763</v>
      </c>
      <c r="F84" s="195" t="s">
        <v>764</v>
      </c>
      <c r="G84" s="196" t="s">
        <v>248</v>
      </c>
      <c r="H84" s="197">
        <v>8.92</v>
      </c>
      <c r="I84" s="198"/>
      <c r="J84" s="199">
        <f>ROUND(I84*H84,2)</f>
        <v>0</v>
      </c>
      <c r="K84" s="195" t="s">
        <v>5</v>
      </c>
      <c r="L84" s="200"/>
      <c r="M84" s="201" t="s">
        <v>5</v>
      </c>
      <c r="N84" s="202" t="s">
        <v>47</v>
      </c>
      <c r="O84" s="39"/>
      <c r="P84" s="181">
        <f>O84*H84</f>
        <v>0</v>
      </c>
      <c r="Q84" s="181">
        <v>1E-3</v>
      </c>
      <c r="R84" s="181">
        <f>Q84*H84</f>
        <v>8.9200000000000008E-3</v>
      </c>
      <c r="S84" s="181">
        <v>0</v>
      </c>
      <c r="T84" s="182">
        <f>S84*H84</f>
        <v>0</v>
      </c>
      <c r="AR84" s="21" t="s">
        <v>190</v>
      </c>
      <c r="AT84" s="21" t="s">
        <v>245</v>
      </c>
      <c r="AU84" s="21" t="s">
        <v>86</v>
      </c>
      <c r="AY84" s="21" t="s">
        <v>140</v>
      </c>
      <c r="BE84" s="183">
        <f>IF(N84="základní",J84,0)</f>
        <v>0</v>
      </c>
      <c r="BF84" s="183">
        <f>IF(N84="snížená",J84,0)</f>
        <v>0</v>
      </c>
      <c r="BG84" s="183">
        <f>IF(N84="zákl. přenesená",J84,0)</f>
        <v>0</v>
      </c>
      <c r="BH84" s="183">
        <f>IF(N84="sníž. přenesená",J84,0)</f>
        <v>0</v>
      </c>
      <c r="BI84" s="183">
        <f>IF(N84="nulová",J84,0)</f>
        <v>0</v>
      </c>
      <c r="BJ84" s="21" t="s">
        <v>24</v>
      </c>
      <c r="BK84" s="183">
        <f>ROUND(I84*H84,2)</f>
        <v>0</v>
      </c>
      <c r="BL84" s="21" t="s">
        <v>147</v>
      </c>
      <c r="BM84" s="21" t="s">
        <v>765</v>
      </c>
    </row>
    <row r="85" spans="2:65" s="1" customFormat="1" ht="24">
      <c r="B85" s="38"/>
      <c r="D85" s="185" t="s">
        <v>311</v>
      </c>
      <c r="F85" s="203" t="s">
        <v>766</v>
      </c>
      <c r="I85" s="146"/>
      <c r="L85" s="38"/>
      <c r="M85" s="204"/>
      <c r="N85" s="39"/>
      <c r="O85" s="39"/>
      <c r="P85" s="39"/>
      <c r="Q85" s="39"/>
      <c r="R85" s="39"/>
      <c r="S85" s="39"/>
      <c r="T85" s="67"/>
      <c r="AT85" s="21" t="s">
        <v>311</v>
      </c>
      <c r="AU85" s="21" t="s">
        <v>86</v>
      </c>
    </row>
    <row r="86" spans="2:65" s="11" customFormat="1">
      <c r="B86" s="184"/>
      <c r="D86" s="185" t="s">
        <v>149</v>
      </c>
      <c r="E86" s="186" t="s">
        <v>5</v>
      </c>
      <c r="F86" s="187" t="s">
        <v>767</v>
      </c>
      <c r="H86" s="188">
        <v>8.92</v>
      </c>
      <c r="I86" s="189"/>
      <c r="L86" s="184"/>
      <c r="M86" s="190"/>
      <c r="N86" s="191"/>
      <c r="O86" s="191"/>
      <c r="P86" s="191"/>
      <c r="Q86" s="191"/>
      <c r="R86" s="191"/>
      <c r="S86" s="191"/>
      <c r="T86" s="192"/>
      <c r="AT86" s="186" t="s">
        <v>149</v>
      </c>
      <c r="AU86" s="186" t="s">
        <v>86</v>
      </c>
      <c r="AV86" s="11" t="s">
        <v>86</v>
      </c>
      <c r="AW86" s="11" t="s">
        <v>39</v>
      </c>
      <c r="AX86" s="11" t="s">
        <v>24</v>
      </c>
      <c r="AY86" s="186" t="s">
        <v>140</v>
      </c>
    </row>
    <row r="87" spans="2:65" s="1" customFormat="1" ht="22.8" customHeight="1">
      <c r="B87" s="171"/>
      <c r="C87" s="172" t="s">
        <v>158</v>
      </c>
      <c r="D87" s="172" t="s">
        <v>142</v>
      </c>
      <c r="E87" s="173" t="s">
        <v>768</v>
      </c>
      <c r="F87" s="174" t="s">
        <v>769</v>
      </c>
      <c r="G87" s="175" t="s">
        <v>407</v>
      </c>
      <c r="H87" s="176">
        <v>76</v>
      </c>
      <c r="I87" s="177"/>
      <c r="J87" s="178">
        <f>ROUND(I87*H87,2)</f>
        <v>0</v>
      </c>
      <c r="K87" s="174" t="s">
        <v>146</v>
      </c>
      <c r="L87" s="38"/>
      <c r="M87" s="179" t="s">
        <v>5</v>
      </c>
      <c r="N87" s="180" t="s">
        <v>47</v>
      </c>
      <c r="O87" s="39"/>
      <c r="P87" s="181">
        <f>O87*H87</f>
        <v>0</v>
      </c>
      <c r="Q87" s="181">
        <v>0</v>
      </c>
      <c r="R87" s="181">
        <f>Q87*H87</f>
        <v>0</v>
      </c>
      <c r="S87" s="181">
        <v>0</v>
      </c>
      <c r="T87" s="182">
        <f>S87*H87</f>
        <v>0</v>
      </c>
      <c r="AR87" s="21" t="s">
        <v>147</v>
      </c>
      <c r="AT87" s="21" t="s">
        <v>142</v>
      </c>
      <c r="AU87" s="21" t="s">
        <v>86</v>
      </c>
      <c r="AY87" s="21" t="s">
        <v>140</v>
      </c>
      <c r="BE87" s="183">
        <f>IF(N87="základní",J87,0)</f>
        <v>0</v>
      </c>
      <c r="BF87" s="183">
        <f>IF(N87="snížená",J87,0)</f>
        <v>0</v>
      </c>
      <c r="BG87" s="183">
        <f>IF(N87="zákl. přenesená",J87,0)</f>
        <v>0</v>
      </c>
      <c r="BH87" s="183">
        <f>IF(N87="sníž. přenesená",J87,0)</f>
        <v>0</v>
      </c>
      <c r="BI87" s="183">
        <f>IF(N87="nulová",J87,0)</f>
        <v>0</v>
      </c>
      <c r="BJ87" s="21" t="s">
        <v>24</v>
      </c>
      <c r="BK87" s="183">
        <f>ROUND(I87*H87,2)</f>
        <v>0</v>
      </c>
      <c r="BL87" s="21" t="s">
        <v>147</v>
      </c>
      <c r="BM87" s="21" t="s">
        <v>770</v>
      </c>
    </row>
    <row r="88" spans="2:65" s="11" customFormat="1">
      <c r="B88" s="184"/>
      <c r="D88" s="185" t="s">
        <v>149</v>
      </c>
      <c r="E88" s="186" t="s">
        <v>5</v>
      </c>
      <c r="F88" s="187" t="s">
        <v>771</v>
      </c>
      <c r="H88" s="188">
        <v>76</v>
      </c>
      <c r="I88" s="189"/>
      <c r="L88" s="184"/>
      <c r="M88" s="190"/>
      <c r="N88" s="191"/>
      <c r="O88" s="191"/>
      <c r="P88" s="191"/>
      <c r="Q88" s="191"/>
      <c r="R88" s="191"/>
      <c r="S88" s="191"/>
      <c r="T88" s="192"/>
      <c r="AT88" s="186" t="s">
        <v>149</v>
      </c>
      <c r="AU88" s="186" t="s">
        <v>86</v>
      </c>
      <c r="AV88" s="11" t="s">
        <v>86</v>
      </c>
      <c r="AW88" s="11" t="s">
        <v>39</v>
      </c>
      <c r="AX88" s="11" t="s">
        <v>24</v>
      </c>
      <c r="AY88" s="186" t="s">
        <v>140</v>
      </c>
    </row>
    <row r="89" spans="2:65" s="1" customFormat="1" ht="22.8" customHeight="1">
      <c r="B89" s="171"/>
      <c r="C89" s="172" t="s">
        <v>147</v>
      </c>
      <c r="D89" s="172" t="s">
        <v>142</v>
      </c>
      <c r="E89" s="173" t="s">
        <v>772</v>
      </c>
      <c r="F89" s="174" t="s">
        <v>773</v>
      </c>
      <c r="G89" s="175" t="s">
        <v>407</v>
      </c>
      <c r="H89" s="176">
        <v>35</v>
      </c>
      <c r="I89" s="177"/>
      <c r="J89" s="178">
        <f>ROUND(I89*H89,2)</f>
        <v>0</v>
      </c>
      <c r="K89" s="174" t="s">
        <v>146</v>
      </c>
      <c r="L89" s="38"/>
      <c r="M89" s="179" t="s">
        <v>5</v>
      </c>
      <c r="N89" s="180" t="s">
        <v>47</v>
      </c>
      <c r="O89" s="39"/>
      <c r="P89" s="181">
        <f>O89*H89</f>
        <v>0</v>
      </c>
      <c r="Q89" s="181">
        <v>0</v>
      </c>
      <c r="R89" s="181">
        <f>Q89*H89</f>
        <v>0</v>
      </c>
      <c r="S89" s="181">
        <v>0</v>
      </c>
      <c r="T89" s="182">
        <f>S89*H89</f>
        <v>0</v>
      </c>
      <c r="AR89" s="21" t="s">
        <v>147</v>
      </c>
      <c r="AT89" s="21" t="s">
        <v>142</v>
      </c>
      <c r="AU89" s="21" t="s">
        <v>86</v>
      </c>
      <c r="AY89" s="21" t="s">
        <v>140</v>
      </c>
      <c r="BE89" s="183">
        <f>IF(N89="základní",J89,0)</f>
        <v>0</v>
      </c>
      <c r="BF89" s="183">
        <f>IF(N89="snížená",J89,0)</f>
        <v>0</v>
      </c>
      <c r="BG89" s="183">
        <f>IF(N89="zákl. přenesená",J89,0)</f>
        <v>0</v>
      </c>
      <c r="BH89" s="183">
        <f>IF(N89="sníž. přenesená",J89,0)</f>
        <v>0</v>
      </c>
      <c r="BI89" s="183">
        <f>IF(N89="nulová",J89,0)</f>
        <v>0</v>
      </c>
      <c r="BJ89" s="21" t="s">
        <v>24</v>
      </c>
      <c r="BK89" s="183">
        <f>ROUND(I89*H89,2)</f>
        <v>0</v>
      </c>
      <c r="BL89" s="21" t="s">
        <v>147</v>
      </c>
      <c r="BM89" s="21" t="s">
        <v>774</v>
      </c>
    </row>
    <row r="90" spans="2:65" s="11" customFormat="1">
      <c r="B90" s="184"/>
      <c r="D90" s="185" t="s">
        <v>149</v>
      </c>
      <c r="E90" s="186" t="s">
        <v>5</v>
      </c>
      <c r="F90" s="187" t="s">
        <v>775</v>
      </c>
      <c r="H90" s="188">
        <v>35</v>
      </c>
      <c r="I90" s="189"/>
      <c r="L90" s="184"/>
      <c r="M90" s="190"/>
      <c r="N90" s="191"/>
      <c r="O90" s="191"/>
      <c r="P90" s="191"/>
      <c r="Q90" s="191"/>
      <c r="R90" s="191"/>
      <c r="S90" s="191"/>
      <c r="T90" s="192"/>
      <c r="AT90" s="186" t="s">
        <v>149</v>
      </c>
      <c r="AU90" s="186" t="s">
        <v>86</v>
      </c>
      <c r="AV90" s="11" t="s">
        <v>86</v>
      </c>
      <c r="AW90" s="11" t="s">
        <v>39</v>
      </c>
      <c r="AX90" s="11" t="s">
        <v>24</v>
      </c>
      <c r="AY90" s="186" t="s">
        <v>140</v>
      </c>
    </row>
    <row r="91" spans="2:65" s="1" customFormat="1" ht="22.8" customHeight="1">
      <c r="B91" s="171"/>
      <c r="C91" s="172" t="s">
        <v>168</v>
      </c>
      <c r="D91" s="172" t="s">
        <v>142</v>
      </c>
      <c r="E91" s="173" t="s">
        <v>776</v>
      </c>
      <c r="F91" s="174" t="s">
        <v>777</v>
      </c>
      <c r="G91" s="175" t="s">
        <v>232</v>
      </c>
      <c r="H91" s="176">
        <v>4330</v>
      </c>
      <c r="I91" s="177"/>
      <c r="J91" s="178">
        <f>ROUND(I91*H91,2)</f>
        <v>0</v>
      </c>
      <c r="K91" s="174" t="s">
        <v>146</v>
      </c>
      <c r="L91" s="38"/>
      <c r="M91" s="179" t="s">
        <v>5</v>
      </c>
      <c r="N91" s="180" t="s">
        <v>47</v>
      </c>
      <c r="O91" s="39"/>
      <c r="P91" s="181">
        <f>O91*H91</f>
        <v>0</v>
      </c>
      <c r="Q91" s="181">
        <v>0</v>
      </c>
      <c r="R91" s="181">
        <f>Q91*H91</f>
        <v>0</v>
      </c>
      <c r="S91" s="181">
        <v>0</v>
      </c>
      <c r="T91" s="182">
        <f>S91*H91</f>
        <v>0</v>
      </c>
      <c r="AR91" s="21" t="s">
        <v>147</v>
      </c>
      <c r="AT91" s="21" t="s">
        <v>142</v>
      </c>
      <c r="AU91" s="21" t="s">
        <v>86</v>
      </c>
      <c r="AY91" s="21" t="s">
        <v>140</v>
      </c>
      <c r="BE91" s="183">
        <f>IF(N91="základní",J91,0)</f>
        <v>0</v>
      </c>
      <c r="BF91" s="183">
        <f>IF(N91="snížená",J91,0)</f>
        <v>0</v>
      </c>
      <c r="BG91" s="183">
        <f>IF(N91="zákl. přenesená",J91,0)</f>
        <v>0</v>
      </c>
      <c r="BH91" s="183">
        <f>IF(N91="sníž. přenesená",J91,0)</f>
        <v>0</v>
      </c>
      <c r="BI91" s="183">
        <f>IF(N91="nulová",J91,0)</f>
        <v>0</v>
      </c>
      <c r="BJ91" s="21" t="s">
        <v>24</v>
      </c>
      <c r="BK91" s="183">
        <f>ROUND(I91*H91,2)</f>
        <v>0</v>
      </c>
      <c r="BL91" s="21" t="s">
        <v>147</v>
      </c>
      <c r="BM91" s="21" t="s">
        <v>778</v>
      </c>
    </row>
    <row r="92" spans="2:65" s="11" customFormat="1">
      <c r="B92" s="184"/>
      <c r="D92" s="185" t="s">
        <v>149</v>
      </c>
      <c r="E92" s="186" t="s">
        <v>5</v>
      </c>
      <c r="F92" s="187" t="s">
        <v>762</v>
      </c>
      <c r="H92" s="188">
        <v>4330</v>
      </c>
      <c r="I92" s="189"/>
      <c r="L92" s="184"/>
      <c r="M92" s="190"/>
      <c r="N92" s="191"/>
      <c r="O92" s="191"/>
      <c r="P92" s="191"/>
      <c r="Q92" s="191"/>
      <c r="R92" s="191"/>
      <c r="S92" s="191"/>
      <c r="T92" s="192"/>
      <c r="AT92" s="186" t="s">
        <v>149</v>
      </c>
      <c r="AU92" s="186" t="s">
        <v>86</v>
      </c>
      <c r="AV92" s="11" t="s">
        <v>86</v>
      </c>
      <c r="AW92" s="11" t="s">
        <v>39</v>
      </c>
      <c r="AX92" s="11" t="s">
        <v>24</v>
      </c>
      <c r="AY92" s="186" t="s">
        <v>140</v>
      </c>
    </row>
    <row r="93" spans="2:65" s="1" customFormat="1" ht="14.4" customHeight="1">
      <c r="B93" s="171"/>
      <c r="C93" s="172" t="s">
        <v>175</v>
      </c>
      <c r="D93" s="172" t="s">
        <v>142</v>
      </c>
      <c r="E93" s="173" t="s">
        <v>779</v>
      </c>
      <c r="F93" s="174" t="s">
        <v>780</v>
      </c>
      <c r="G93" s="175" t="s">
        <v>232</v>
      </c>
      <c r="H93" s="176">
        <v>4330</v>
      </c>
      <c r="I93" s="177"/>
      <c r="J93" s="178">
        <f>ROUND(I93*H93,2)</f>
        <v>0</v>
      </c>
      <c r="K93" s="174" t="s">
        <v>146</v>
      </c>
      <c r="L93" s="38"/>
      <c r="M93" s="179" t="s">
        <v>5</v>
      </c>
      <c r="N93" s="180" t="s">
        <v>47</v>
      </c>
      <c r="O93" s="39"/>
      <c r="P93" s="181">
        <f>O93*H93</f>
        <v>0</v>
      </c>
      <c r="Q93" s="181">
        <v>0</v>
      </c>
      <c r="R93" s="181">
        <f>Q93*H93</f>
        <v>0</v>
      </c>
      <c r="S93" s="181">
        <v>0</v>
      </c>
      <c r="T93" s="182">
        <f>S93*H93</f>
        <v>0</v>
      </c>
      <c r="AR93" s="21" t="s">
        <v>147</v>
      </c>
      <c r="AT93" s="21" t="s">
        <v>142</v>
      </c>
      <c r="AU93" s="21" t="s">
        <v>86</v>
      </c>
      <c r="AY93" s="21" t="s">
        <v>140</v>
      </c>
      <c r="BE93" s="183">
        <f>IF(N93="základní",J93,0)</f>
        <v>0</v>
      </c>
      <c r="BF93" s="183">
        <f>IF(N93="snížená",J93,0)</f>
        <v>0</v>
      </c>
      <c r="BG93" s="183">
        <f>IF(N93="zákl. přenesená",J93,0)</f>
        <v>0</v>
      </c>
      <c r="BH93" s="183">
        <f>IF(N93="sníž. přenesená",J93,0)</f>
        <v>0</v>
      </c>
      <c r="BI93" s="183">
        <f>IF(N93="nulová",J93,0)</f>
        <v>0</v>
      </c>
      <c r="BJ93" s="21" t="s">
        <v>24</v>
      </c>
      <c r="BK93" s="183">
        <f>ROUND(I93*H93,2)</f>
        <v>0</v>
      </c>
      <c r="BL93" s="21" t="s">
        <v>147</v>
      </c>
      <c r="BM93" s="21" t="s">
        <v>781</v>
      </c>
    </row>
    <row r="94" spans="2:65" s="1" customFormat="1" ht="14.4" customHeight="1">
      <c r="B94" s="171"/>
      <c r="C94" s="172" t="s">
        <v>181</v>
      </c>
      <c r="D94" s="172" t="s">
        <v>142</v>
      </c>
      <c r="E94" s="173" t="s">
        <v>782</v>
      </c>
      <c r="F94" s="174" t="s">
        <v>783</v>
      </c>
      <c r="G94" s="175" t="s">
        <v>232</v>
      </c>
      <c r="H94" s="176">
        <v>4330</v>
      </c>
      <c r="I94" s="177"/>
      <c r="J94" s="178">
        <f>ROUND(I94*H94,2)</f>
        <v>0</v>
      </c>
      <c r="K94" s="174" t="s">
        <v>146</v>
      </c>
      <c r="L94" s="38"/>
      <c r="M94" s="179" t="s">
        <v>5</v>
      </c>
      <c r="N94" s="180" t="s">
        <v>47</v>
      </c>
      <c r="O94" s="39"/>
      <c r="P94" s="181">
        <f>O94*H94</f>
        <v>0</v>
      </c>
      <c r="Q94" s="181">
        <v>0</v>
      </c>
      <c r="R94" s="181">
        <f>Q94*H94</f>
        <v>0</v>
      </c>
      <c r="S94" s="181">
        <v>0</v>
      </c>
      <c r="T94" s="182">
        <f>S94*H94</f>
        <v>0</v>
      </c>
      <c r="AR94" s="21" t="s">
        <v>147</v>
      </c>
      <c r="AT94" s="21" t="s">
        <v>142</v>
      </c>
      <c r="AU94" s="21" t="s">
        <v>86</v>
      </c>
      <c r="AY94" s="21" t="s">
        <v>140</v>
      </c>
      <c r="BE94" s="183">
        <f>IF(N94="základní",J94,0)</f>
        <v>0</v>
      </c>
      <c r="BF94" s="183">
        <f>IF(N94="snížená",J94,0)</f>
        <v>0</v>
      </c>
      <c r="BG94" s="183">
        <f>IF(N94="zákl. přenesená",J94,0)</f>
        <v>0</v>
      </c>
      <c r="BH94" s="183">
        <f>IF(N94="sníž. přenesená",J94,0)</f>
        <v>0</v>
      </c>
      <c r="BI94" s="183">
        <f>IF(N94="nulová",J94,0)</f>
        <v>0</v>
      </c>
      <c r="BJ94" s="21" t="s">
        <v>24</v>
      </c>
      <c r="BK94" s="183">
        <f>ROUND(I94*H94,2)</f>
        <v>0</v>
      </c>
      <c r="BL94" s="21" t="s">
        <v>147</v>
      </c>
      <c r="BM94" s="21" t="s">
        <v>784</v>
      </c>
    </row>
    <row r="95" spans="2:65" s="1" customFormat="1" ht="14.4" customHeight="1">
      <c r="B95" s="171"/>
      <c r="C95" s="172" t="s">
        <v>190</v>
      </c>
      <c r="D95" s="172" t="s">
        <v>142</v>
      </c>
      <c r="E95" s="173" t="s">
        <v>785</v>
      </c>
      <c r="F95" s="174" t="s">
        <v>786</v>
      </c>
      <c r="G95" s="175" t="s">
        <v>232</v>
      </c>
      <c r="H95" s="176">
        <v>8660</v>
      </c>
      <c r="I95" s="177"/>
      <c r="J95" s="178">
        <f>ROUND(I95*H95,2)</f>
        <v>0</v>
      </c>
      <c r="K95" s="174" t="s">
        <v>146</v>
      </c>
      <c r="L95" s="38"/>
      <c r="M95" s="179" t="s">
        <v>5</v>
      </c>
      <c r="N95" s="180" t="s">
        <v>47</v>
      </c>
      <c r="O95" s="39"/>
      <c r="P95" s="181">
        <f>O95*H95</f>
        <v>0</v>
      </c>
      <c r="Q95" s="181">
        <v>0</v>
      </c>
      <c r="R95" s="181">
        <f>Q95*H95</f>
        <v>0</v>
      </c>
      <c r="S95" s="181">
        <v>0</v>
      </c>
      <c r="T95" s="182">
        <f>S95*H95</f>
        <v>0</v>
      </c>
      <c r="AR95" s="21" t="s">
        <v>147</v>
      </c>
      <c r="AT95" s="21" t="s">
        <v>142</v>
      </c>
      <c r="AU95" s="21" t="s">
        <v>86</v>
      </c>
      <c r="AY95" s="21" t="s">
        <v>140</v>
      </c>
      <c r="BE95" s="183">
        <f>IF(N95="základní",J95,0)</f>
        <v>0</v>
      </c>
      <c r="BF95" s="183">
        <f>IF(N95="snížená",J95,0)</f>
        <v>0</v>
      </c>
      <c r="BG95" s="183">
        <f>IF(N95="zákl. přenesená",J95,0)</f>
        <v>0</v>
      </c>
      <c r="BH95" s="183">
        <f>IF(N95="sníž. přenesená",J95,0)</f>
        <v>0</v>
      </c>
      <c r="BI95" s="183">
        <f>IF(N95="nulová",J95,0)</f>
        <v>0</v>
      </c>
      <c r="BJ95" s="21" t="s">
        <v>24</v>
      </c>
      <c r="BK95" s="183">
        <f>ROUND(I95*H95,2)</f>
        <v>0</v>
      </c>
      <c r="BL95" s="21" t="s">
        <v>147</v>
      </c>
      <c r="BM95" s="21" t="s">
        <v>787</v>
      </c>
    </row>
    <row r="96" spans="2:65" s="11" customFormat="1">
      <c r="B96" s="184"/>
      <c r="D96" s="185" t="s">
        <v>149</v>
      </c>
      <c r="E96" s="186" t="s">
        <v>5</v>
      </c>
      <c r="F96" s="187" t="s">
        <v>788</v>
      </c>
      <c r="H96" s="188">
        <v>8660</v>
      </c>
      <c r="I96" s="189"/>
      <c r="L96" s="184"/>
      <c r="M96" s="190"/>
      <c r="N96" s="191"/>
      <c r="O96" s="191"/>
      <c r="P96" s="191"/>
      <c r="Q96" s="191"/>
      <c r="R96" s="191"/>
      <c r="S96" s="191"/>
      <c r="T96" s="192"/>
      <c r="AT96" s="186" t="s">
        <v>149</v>
      </c>
      <c r="AU96" s="186" t="s">
        <v>86</v>
      </c>
      <c r="AV96" s="11" t="s">
        <v>86</v>
      </c>
      <c r="AW96" s="11" t="s">
        <v>39</v>
      </c>
      <c r="AX96" s="11" t="s">
        <v>24</v>
      </c>
      <c r="AY96" s="186" t="s">
        <v>140</v>
      </c>
    </row>
    <row r="97" spans="2:65" s="1" customFormat="1" ht="22.8" customHeight="1">
      <c r="B97" s="171"/>
      <c r="C97" s="172" t="s">
        <v>195</v>
      </c>
      <c r="D97" s="172" t="s">
        <v>142</v>
      </c>
      <c r="E97" s="173" t="s">
        <v>789</v>
      </c>
      <c r="F97" s="174" t="s">
        <v>790</v>
      </c>
      <c r="G97" s="175" t="s">
        <v>407</v>
      </c>
      <c r="H97" s="176">
        <v>76</v>
      </c>
      <c r="I97" s="177"/>
      <c r="J97" s="178">
        <f>ROUND(I97*H97,2)</f>
        <v>0</v>
      </c>
      <c r="K97" s="174" t="s">
        <v>146</v>
      </c>
      <c r="L97" s="38"/>
      <c r="M97" s="179" t="s">
        <v>5</v>
      </c>
      <c r="N97" s="180" t="s">
        <v>47</v>
      </c>
      <c r="O97" s="39"/>
      <c r="P97" s="181">
        <f>O97*H97</f>
        <v>0</v>
      </c>
      <c r="Q97" s="181">
        <v>0</v>
      </c>
      <c r="R97" s="181">
        <f>Q97*H97</f>
        <v>0</v>
      </c>
      <c r="S97" s="181">
        <v>0</v>
      </c>
      <c r="T97" s="182">
        <f>S97*H97</f>
        <v>0</v>
      </c>
      <c r="AR97" s="21" t="s">
        <v>147</v>
      </c>
      <c r="AT97" s="21" t="s">
        <v>142</v>
      </c>
      <c r="AU97" s="21" t="s">
        <v>86</v>
      </c>
      <c r="AY97" s="21" t="s">
        <v>140</v>
      </c>
      <c r="BE97" s="183">
        <f>IF(N97="základní",J97,0)</f>
        <v>0</v>
      </c>
      <c r="BF97" s="183">
        <f>IF(N97="snížená",J97,0)</f>
        <v>0</v>
      </c>
      <c r="BG97" s="183">
        <f>IF(N97="zákl. přenesená",J97,0)</f>
        <v>0</v>
      </c>
      <c r="BH97" s="183">
        <f>IF(N97="sníž. přenesená",J97,0)</f>
        <v>0</v>
      </c>
      <c r="BI97" s="183">
        <f>IF(N97="nulová",J97,0)</f>
        <v>0</v>
      </c>
      <c r="BJ97" s="21" t="s">
        <v>24</v>
      </c>
      <c r="BK97" s="183">
        <f>ROUND(I97*H97,2)</f>
        <v>0</v>
      </c>
      <c r="BL97" s="21" t="s">
        <v>147</v>
      </c>
      <c r="BM97" s="21" t="s">
        <v>791</v>
      </c>
    </row>
    <row r="98" spans="2:65" s="11" customFormat="1">
      <c r="B98" s="184"/>
      <c r="D98" s="185" t="s">
        <v>149</v>
      </c>
      <c r="E98" s="186" t="s">
        <v>5</v>
      </c>
      <c r="F98" s="187" t="s">
        <v>771</v>
      </c>
      <c r="H98" s="188">
        <v>76</v>
      </c>
      <c r="I98" s="189"/>
      <c r="L98" s="184"/>
      <c r="M98" s="190"/>
      <c r="N98" s="191"/>
      <c r="O98" s="191"/>
      <c r="P98" s="191"/>
      <c r="Q98" s="191"/>
      <c r="R98" s="191"/>
      <c r="S98" s="191"/>
      <c r="T98" s="192"/>
      <c r="AT98" s="186" t="s">
        <v>149</v>
      </c>
      <c r="AU98" s="186" t="s">
        <v>86</v>
      </c>
      <c r="AV98" s="11" t="s">
        <v>86</v>
      </c>
      <c r="AW98" s="11" t="s">
        <v>39</v>
      </c>
      <c r="AX98" s="11" t="s">
        <v>24</v>
      </c>
      <c r="AY98" s="186" t="s">
        <v>140</v>
      </c>
    </row>
    <row r="99" spans="2:65" s="1" customFormat="1" ht="14.4" customHeight="1">
      <c r="B99" s="171"/>
      <c r="C99" s="193" t="s">
        <v>29</v>
      </c>
      <c r="D99" s="193" t="s">
        <v>245</v>
      </c>
      <c r="E99" s="194" t="s">
        <v>792</v>
      </c>
      <c r="F99" s="195" t="s">
        <v>793</v>
      </c>
      <c r="G99" s="196" t="s">
        <v>738</v>
      </c>
      <c r="H99" s="197">
        <v>76</v>
      </c>
      <c r="I99" s="198"/>
      <c r="J99" s="199">
        <f>ROUND(I99*H99,2)</f>
        <v>0</v>
      </c>
      <c r="K99" s="195" t="s">
        <v>5</v>
      </c>
      <c r="L99" s="200"/>
      <c r="M99" s="201" t="s">
        <v>5</v>
      </c>
      <c r="N99" s="202" t="s">
        <v>47</v>
      </c>
      <c r="O99" s="39"/>
      <c r="P99" s="181">
        <f>O99*H99</f>
        <v>0</v>
      </c>
      <c r="Q99" s="181">
        <v>3.0000000000000001E-3</v>
      </c>
      <c r="R99" s="181">
        <f>Q99*H99</f>
        <v>0.22800000000000001</v>
      </c>
      <c r="S99" s="181">
        <v>0</v>
      </c>
      <c r="T99" s="182">
        <f>S99*H99</f>
        <v>0</v>
      </c>
      <c r="AR99" s="21" t="s">
        <v>190</v>
      </c>
      <c r="AT99" s="21" t="s">
        <v>245</v>
      </c>
      <c r="AU99" s="21" t="s">
        <v>86</v>
      </c>
      <c r="AY99" s="21" t="s">
        <v>140</v>
      </c>
      <c r="BE99" s="183">
        <f>IF(N99="základní",J99,0)</f>
        <v>0</v>
      </c>
      <c r="BF99" s="183">
        <f>IF(N99="snížená",J99,0)</f>
        <v>0</v>
      </c>
      <c r="BG99" s="183">
        <f>IF(N99="zákl. přenesená",J99,0)</f>
        <v>0</v>
      </c>
      <c r="BH99" s="183">
        <f>IF(N99="sníž. přenesená",J99,0)</f>
        <v>0</v>
      </c>
      <c r="BI99" s="183">
        <f>IF(N99="nulová",J99,0)</f>
        <v>0</v>
      </c>
      <c r="BJ99" s="21" t="s">
        <v>24</v>
      </c>
      <c r="BK99" s="183">
        <f>ROUND(I99*H99,2)</f>
        <v>0</v>
      </c>
      <c r="BL99" s="21" t="s">
        <v>147</v>
      </c>
      <c r="BM99" s="21" t="s">
        <v>794</v>
      </c>
    </row>
    <row r="100" spans="2:65" s="1" customFormat="1" ht="22.8" customHeight="1">
      <c r="B100" s="171"/>
      <c r="C100" s="172" t="s">
        <v>204</v>
      </c>
      <c r="D100" s="172" t="s">
        <v>142</v>
      </c>
      <c r="E100" s="173" t="s">
        <v>795</v>
      </c>
      <c r="F100" s="174" t="s">
        <v>796</v>
      </c>
      <c r="G100" s="175" t="s">
        <v>407</v>
      </c>
      <c r="H100" s="176">
        <v>35</v>
      </c>
      <c r="I100" s="177"/>
      <c r="J100" s="178">
        <f>ROUND(I100*H100,2)</f>
        <v>0</v>
      </c>
      <c r="K100" s="174" t="s">
        <v>146</v>
      </c>
      <c r="L100" s="38"/>
      <c r="M100" s="179" t="s">
        <v>5</v>
      </c>
      <c r="N100" s="180" t="s">
        <v>47</v>
      </c>
      <c r="O100" s="39"/>
      <c r="P100" s="181">
        <f>O100*H100</f>
        <v>0</v>
      </c>
      <c r="Q100" s="181">
        <v>0</v>
      </c>
      <c r="R100" s="181">
        <f>Q100*H100</f>
        <v>0</v>
      </c>
      <c r="S100" s="181">
        <v>0</v>
      </c>
      <c r="T100" s="182">
        <f>S100*H100</f>
        <v>0</v>
      </c>
      <c r="AR100" s="21" t="s">
        <v>147</v>
      </c>
      <c r="AT100" s="21" t="s">
        <v>142</v>
      </c>
      <c r="AU100" s="21" t="s">
        <v>86</v>
      </c>
      <c r="AY100" s="21" t="s">
        <v>140</v>
      </c>
      <c r="BE100" s="183">
        <f>IF(N100="základní",J100,0)</f>
        <v>0</v>
      </c>
      <c r="BF100" s="183">
        <f>IF(N100="snížená",J100,0)</f>
        <v>0</v>
      </c>
      <c r="BG100" s="183">
        <f>IF(N100="zákl. přenesená",J100,0)</f>
        <v>0</v>
      </c>
      <c r="BH100" s="183">
        <f>IF(N100="sníž. přenesená",J100,0)</f>
        <v>0</v>
      </c>
      <c r="BI100" s="183">
        <f>IF(N100="nulová",J100,0)</f>
        <v>0</v>
      </c>
      <c r="BJ100" s="21" t="s">
        <v>24</v>
      </c>
      <c r="BK100" s="183">
        <f>ROUND(I100*H100,2)</f>
        <v>0</v>
      </c>
      <c r="BL100" s="21" t="s">
        <v>147</v>
      </c>
      <c r="BM100" s="21" t="s">
        <v>797</v>
      </c>
    </row>
    <row r="101" spans="2:65" s="11" customFormat="1">
      <c r="B101" s="184"/>
      <c r="D101" s="185" t="s">
        <v>149</v>
      </c>
      <c r="E101" s="186" t="s">
        <v>5</v>
      </c>
      <c r="F101" s="187" t="s">
        <v>775</v>
      </c>
      <c r="H101" s="188">
        <v>35</v>
      </c>
      <c r="I101" s="189"/>
      <c r="L101" s="184"/>
      <c r="M101" s="190"/>
      <c r="N101" s="191"/>
      <c r="O101" s="191"/>
      <c r="P101" s="191"/>
      <c r="Q101" s="191"/>
      <c r="R101" s="191"/>
      <c r="S101" s="191"/>
      <c r="T101" s="192"/>
      <c r="AT101" s="186" t="s">
        <v>149</v>
      </c>
      <c r="AU101" s="186" t="s">
        <v>86</v>
      </c>
      <c r="AV101" s="11" t="s">
        <v>86</v>
      </c>
      <c r="AW101" s="11" t="s">
        <v>39</v>
      </c>
      <c r="AX101" s="11" t="s">
        <v>24</v>
      </c>
      <c r="AY101" s="186" t="s">
        <v>140</v>
      </c>
    </row>
    <row r="102" spans="2:65" s="1" customFormat="1" ht="22.8" customHeight="1">
      <c r="B102" s="171"/>
      <c r="C102" s="193" t="s">
        <v>210</v>
      </c>
      <c r="D102" s="193" t="s">
        <v>245</v>
      </c>
      <c r="E102" s="194" t="s">
        <v>798</v>
      </c>
      <c r="F102" s="195" t="s">
        <v>799</v>
      </c>
      <c r="G102" s="196" t="s">
        <v>407</v>
      </c>
      <c r="H102" s="197">
        <v>35</v>
      </c>
      <c r="I102" s="198"/>
      <c r="J102" s="199">
        <f>ROUND(I102*H102,2)</f>
        <v>0</v>
      </c>
      <c r="K102" s="195" t="s">
        <v>5</v>
      </c>
      <c r="L102" s="200"/>
      <c r="M102" s="201" t="s">
        <v>5</v>
      </c>
      <c r="N102" s="202" t="s">
        <v>47</v>
      </c>
      <c r="O102" s="39"/>
      <c r="P102" s="181">
        <f>O102*H102</f>
        <v>0</v>
      </c>
      <c r="Q102" s="181">
        <v>0.01</v>
      </c>
      <c r="R102" s="181">
        <f>Q102*H102</f>
        <v>0.35000000000000003</v>
      </c>
      <c r="S102" s="181">
        <v>0</v>
      </c>
      <c r="T102" s="182">
        <f>S102*H102</f>
        <v>0</v>
      </c>
      <c r="AR102" s="21" t="s">
        <v>190</v>
      </c>
      <c r="AT102" s="21" t="s">
        <v>245</v>
      </c>
      <c r="AU102" s="21" t="s">
        <v>86</v>
      </c>
      <c r="AY102" s="21" t="s">
        <v>140</v>
      </c>
      <c r="BE102" s="183">
        <f>IF(N102="základní",J102,0)</f>
        <v>0</v>
      </c>
      <c r="BF102" s="183">
        <f>IF(N102="snížená",J102,0)</f>
        <v>0</v>
      </c>
      <c r="BG102" s="183">
        <f>IF(N102="zákl. přenesená",J102,0)</f>
        <v>0</v>
      </c>
      <c r="BH102" s="183">
        <f>IF(N102="sníž. přenesená",J102,0)</f>
        <v>0</v>
      </c>
      <c r="BI102" s="183">
        <f>IF(N102="nulová",J102,0)</f>
        <v>0</v>
      </c>
      <c r="BJ102" s="21" t="s">
        <v>24</v>
      </c>
      <c r="BK102" s="183">
        <f>ROUND(I102*H102,2)</f>
        <v>0</v>
      </c>
      <c r="BL102" s="21" t="s">
        <v>147</v>
      </c>
      <c r="BM102" s="21" t="s">
        <v>800</v>
      </c>
    </row>
    <row r="103" spans="2:65" s="1" customFormat="1" ht="22.8" customHeight="1">
      <c r="B103" s="171"/>
      <c r="C103" s="172" t="s">
        <v>216</v>
      </c>
      <c r="D103" s="172" t="s">
        <v>142</v>
      </c>
      <c r="E103" s="173" t="s">
        <v>801</v>
      </c>
      <c r="F103" s="174" t="s">
        <v>802</v>
      </c>
      <c r="G103" s="175" t="s">
        <v>407</v>
      </c>
      <c r="H103" s="176">
        <v>76</v>
      </c>
      <c r="I103" s="177"/>
      <c r="J103" s="178">
        <f>ROUND(I103*H103,2)</f>
        <v>0</v>
      </c>
      <c r="K103" s="174" t="s">
        <v>146</v>
      </c>
      <c r="L103" s="38"/>
      <c r="M103" s="179" t="s">
        <v>5</v>
      </c>
      <c r="N103" s="180" t="s">
        <v>47</v>
      </c>
      <c r="O103" s="39"/>
      <c r="P103" s="181">
        <f>O103*H103</f>
        <v>0</v>
      </c>
      <c r="Q103" s="181">
        <v>5.0000000000000002E-5</v>
      </c>
      <c r="R103" s="181">
        <f>Q103*H103</f>
        <v>3.8E-3</v>
      </c>
      <c r="S103" s="181">
        <v>0</v>
      </c>
      <c r="T103" s="182">
        <f>S103*H103</f>
        <v>0</v>
      </c>
      <c r="AR103" s="21" t="s">
        <v>147</v>
      </c>
      <c r="AT103" s="21" t="s">
        <v>142</v>
      </c>
      <c r="AU103" s="21" t="s">
        <v>86</v>
      </c>
      <c r="AY103" s="21" t="s">
        <v>140</v>
      </c>
      <c r="BE103" s="183">
        <f>IF(N103="základní",J103,0)</f>
        <v>0</v>
      </c>
      <c r="BF103" s="183">
        <f>IF(N103="snížená",J103,0)</f>
        <v>0</v>
      </c>
      <c r="BG103" s="183">
        <f>IF(N103="zákl. přenesená",J103,0)</f>
        <v>0</v>
      </c>
      <c r="BH103" s="183">
        <f>IF(N103="sníž. přenesená",J103,0)</f>
        <v>0</v>
      </c>
      <c r="BI103" s="183">
        <f>IF(N103="nulová",J103,0)</f>
        <v>0</v>
      </c>
      <c r="BJ103" s="21" t="s">
        <v>24</v>
      </c>
      <c r="BK103" s="183">
        <f>ROUND(I103*H103,2)</f>
        <v>0</v>
      </c>
      <c r="BL103" s="21" t="s">
        <v>147</v>
      </c>
      <c r="BM103" s="21" t="s">
        <v>803</v>
      </c>
    </row>
    <row r="104" spans="2:65" s="11" customFormat="1">
      <c r="B104" s="184"/>
      <c r="D104" s="185" t="s">
        <v>149</v>
      </c>
      <c r="E104" s="186" t="s">
        <v>5</v>
      </c>
      <c r="F104" s="187" t="s">
        <v>804</v>
      </c>
      <c r="H104" s="188">
        <v>76</v>
      </c>
      <c r="I104" s="189"/>
      <c r="L104" s="184"/>
      <c r="M104" s="190"/>
      <c r="N104" s="191"/>
      <c r="O104" s="191"/>
      <c r="P104" s="191"/>
      <c r="Q104" s="191"/>
      <c r="R104" s="191"/>
      <c r="S104" s="191"/>
      <c r="T104" s="192"/>
      <c r="AT104" s="186" t="s">
        <v>149</v>
      </c>
      <c r="AU104" s="186" t="s">
        <v>86</v>
      </c>
      <c r="AV104" s="11" t="s">
        <v>86</v>
      </c>
      <c r="AW104" s="11" t="s">
        <v>39</v>
      </c>
      <c r="AX104" s="11" t="s">
        <v>24</v>
      </c>
      <c r="AY104" s="186" t="s">
        <v>140</v>
      </c>
    </row>
    <row r="105" spans="2:65" s="1" customFormat="1" ht="22.8" customHeight="1">
      <c r="B105" s="171"/>
      <c r="C105" s="193" t="s">
        <v>221</v>
      </c>
      <c r="D105" s="193" t="s">
        <v>245</v>
      </c>
      <c r="E105" s="194" t="s">
        <v>805</v>
      </c>
      <c r="F105" s="195" t="s">
        <v>806</v>
      </c>
      <c r="G105" s="196" t="s">
        <v>407</v>
      </c>
      <c r="H105" s="197">
        <v>76.760000000000005</v>
      </c>
      <c r="I105" s="198"/>
      <c r="J105" s="199">
        <f>ROUND(I105*H105,2)</f>
        <v>0</v>
      </c>
      <c r="K105" s="195" t="s">
        <v>146</v>
      </c>
      <c r="L105" s="200"/>
      <c r="M105" s="201" t="s">
        <v>5</v>
      </c>
      <c r="N105" s="202" t="s">
        <v>47</v>
      </c>
      <c r="O105" s="39"/>
      <c r="P105" s="181">
        <f>O105*H105</f>
        <v>0</v>
      </c>
      <c r="Q105" s="181">
        <v>3.5400000000000002E-3</v>
      </c>
      <c r="R105" s="181">
        <f>Q105*H105</f>
        <v>0.27173040000000004</v>
      </c>
      <c r="S105" s="181">
        <v>0</v>
      </c>
      <c r="T105" s="182">
        <f>S105*H105</f>
        <v>0</v>
      </c>
      <c r="AR105" s="21" t="s">
        <v>190</v>
      </c>
      <c r="AT105" s="21" t="s">
        <v>245</v>
      </c>
      <c r="AU105" s="21" t="s">
        <v>86</v>
      </c>
      <c r="AY105" s="21" t="s">
        <v>140</v>
      </c>
      <c r="BE105" s="183">
        <f>IF(N105="základní",J105,0)</f>
        <v>0</v>
      </c>
      <c r="BF105" s="183">
        <f>IF(N105="snížená",J105,0)</f>
        <v>0</v>
      </c>
      <c r="BG105" s="183">
        <f>IF(N105="zákl. přenesená",J105,0)</f>
        <v>0</v>
      </c>
      <c r="BH105" s="183">
        <f>IF(N105="sníž. přenesená",J105,0)</f>
        <v>0</v>
      </c>
      <c r="BI105" s="183">
        <f>IF(N105="nulová",J105,0)</f>
        <v>0</v>
      </c>
      <c r="BJ105" s="21" t="s">
        <v>24</v>
      </c>
      <c r="BK105" s="183">
        <f>ROUND(I105*H105,2)</f>
        <v>0</v>
      </c>
      <c r="BL105" s="21" t="s">
        <v>147</v>
      </c>
      <c r="BM105" s="21" t="s">
        <v>807</v>
      </c>
    </row>
    <row r="106" spans="2:65" s="11" customFormat="1">
      <c r="B106" s="184"/>
      <c r="D106" s="185" t="s">
        <v>149</v>
      </c>
      <c r="E106" s="186" t="s">
        <v>5</v>
      </c>
      <c r="F106" s="187" t="s">
        <v>808</v>
      </c>
      <c r="H106" s="188">
        <v>76.760000000000005</v>
      </c>
      <c r="I106" s="189"/>
      <c r="L106" s="184"/>
      <c r="M106" s="190"/>
      <c r="N106" s="191"/>
      <c r="O106" s="191"/>
      <c r="P106" s="191"/>
      <c r="Q106" s="191"/>
      <c r="R106" s="191"/>
      <c r="S106" s="191"/>
      <c r="T106" s="192"/>
      <c r="AT106" s="186" t="s">
        <v>149</v>
      </c>
      <c r="AU106" s="186" t="s">
        <v>86</v>
      </c>
      <c r="AV106" s="11" t="s">
        <v>86</v>
      </c>
      <c r="AW106" s="11" t="s">
        <v>39</v>
      </c>
      <c r="AX106" s="11" t="s">
        <v>24</v>
      </c>
      <c r="AY106" s="186" t="s">
        <v>140</v>
      </c>
    </row>
    <row r="107" spans="2:65" s="1" customFormat="1" ht="14.4" customHeight="1">
      <c r="B107" s="171"/>
      <c r="C107" s="172" t="s">
        <v>11</v>
      </c>
      <c r="D107" s="172" t="s">
        <v>142</v>
      </c>
      <c r="E107" s="173" t="s">
        <v>809</v>
      </c>
      <c r="F107" s="174" t="s">
        <v>810</v>
      </c>
      <c r="G107" s="175" t="s">
        <v>407</v>
      </c>
      <c r="H107" s="176">
        <v>35</v>
      </c>
      <c r="I107" s="177"/>
      <c r="J107" s="178">
        <f>ROUND(I107*H107,2)</f>
        <v>0</v>
      </c>
      <c r="K107" s="174" t="s">
        <v>146</v>
      </c>
      <c r="L107" s="38"/>
      <c r="M107" s="179" t="s">
        <v>5</v>
      </c>
      <c r="N107" s="180" t="s">
        <v>47</v>
      </c>
      <c r="O107" s="39"/>
      <c r="P107" s="181">
        <f>O107*H107</f>
        <v>0</v>
      </c>
      <c r="Q107" s="181">
        <v>5.0000000000000002E-5</v>
      </c>
      <c r="R107" s="181">
        <f>Q107*H107</f>
        <v>1.75E-3</v>
      </c>
      <c r="S107" s="181">
        <v>0</v>
      </c>
      <c r="T107" s="182">
        <f>S107*H107</f>
        <v>0</v>
      </c>
      <c r="AR107" s="21" t="s">
        <v>147</v>
      </c>
      <c r="AT107" s="21" t="s">
        <v>142</v>
      </c>
      <c r="AU107" s="21" t="s">
        <v>86</v>
      </c>
      <c r="AY107" s="21" t="s">
        <v>140</v>
      </c>
      <c r="BE107" s="183">
        <f>IF(N107="základní",J107,0)</f>
        <v>0</v>
      </c>
      <c r="BF107" s="183">
        <f>IF(N107="snížená",J107,0)</f>
        <v>0</v>
      </c>
      <c r="BG107" s="183">
        <f>IF(N107="zákl. přenesená",J107,0)</f>
        <v>0</v>
      </c>
      <c r="BH107" s="183">
        <f>IF(N107="sníž. přenesená",J107,0)</f>
        <v>0</v>
      </c>
      <c r="BI107" s="183">
        <f>IF(N107="nulová",J107,0)</f>
        <v>0</v>
      </c>
      <c r="BJ107" s="21" t="s">
        <v>24</v>
      </c>
      <c r="BK107" s="183">
        <f>ROUND(I107*H107,2)</f>
        <v>0</v>
      </c>
      <c r="BL107" s="21" t="s">
        <v>147</v>
      </c>
      <c r="BM107" s="21" t="s">
        <v>811</v>
      </c>
    </row>
    <row r="108" spans="2:65" s="11" customFormat="1">
      <c r="B108" s="184"/>
      <c r="D108" s="185" t="s">
        <v>149</v>
      </c>
      <c r="E108" s="186" t="s">
        <v>5</v>
      </c>
      <c r="F108" s="187" t="s">
        <v>775</v>
      </c>
      <c r="H108" s="188">
        <v>35</v>
      </c>
      <c r="I108" s="189"/>
      <c r="L108" s="184"/>
      <c r="M108" s="190"/>
      <c r="N108" s="191"/>
      <c r="O108" s="191"/>
      <c r="P108" s="191"/>
      <c r="Q108" s="191"/>
      <c r="R108" s="191"/>
      <c r="S108" s="191"/>
      <c r="T108" s="192"/>
      <c r="AT108" s="186" t="s">
        <v>149</v>
      </c>
      <c r="AU108" s="186" t="s">
        <v>86</v>
      </c>
      <c r="AV108" s="11" t="s">
        <v>86</v>
      </c>
      <c r="AW108" s="11" t="s">
        <v>39</v>
      </c>
      <c r="AX108" s="11" t="s">
        <v>24</v>
      </c>
      <c r="AY108" s="186" t="s">
        <v>140</v>
      </c>
    </row>
    <row r="109" spans="2:65" s="1" customFormat="1" ht="22.8" customHeight="1">
      <c r="B109" s="171"/>
      <c r="C109" s="193" t="s">
        <v>235</v>
      </c>
      <c r="D109" s="193" t="s">
        <v>245</v>
      </c>
      <c r="E109" s="194" t="s">
        <v>812</v>
      </c>
      <c r="F109" s="195" t="s">
        <v>813</v>
      </c>
      <c r="G109" s="196" t="s">
        <v>407</v>
      </c>
      <c r="H109" s="197">
        <v>106.05</v>
      </c>
      <c r="I109" s="198"/>
      <c r="J109" s="199">
        <f>ROUND(I109*H109,2)</f>
        <v>0</v>
      </c>
      <c r="K109" s="195" t="s">
        <v>146</v>
      </c>
      <c r="L109" s="200"/>
      <c r="M109" s="201" t="s">
        <v>5</v>
      </c>
      <c r="N109" s="202" t="s">
        <v>47</v>
      </c>
      <c r="O109" s="39"/>
      <c r="P109" s="181">
        <f>O109*H109</f>
        <v>0</v>
      </c>
      <c r="Q109" s="181">
        <v>4.7200000000000002E-3</v>
      </c>
      <c r="R109" s="181">
        <f>Q109*H109</f>
        <v>0.500556</v>
      </c>
      <c r="S109" s="181">
        <v>0</v>
      </c>
      <c r="T109" s="182">
        <f>S109*H109</f>
        <v>0</v>
      </c>
      <c r="AR109" s="21" t="s">
        <v>190</v>
      </c>
      <c r="AT109" s="21" t="s">
        <v>245</v>
      </c>
      <c r="AU109" s="21" t="s">
        <v>86</v>
      </c>
      <c r="AY109" s="21" t="s">
        <v>140</v>
      </c>
      <c r="BE109" s="183">
        <f>IF(N109="základní",J109,0)</f>
        <v>0</v>
      </c>
      <c r="BF109" s="183">
        <f>IF(N109="snížená",J109,0)</f>
        <v>0</v>
      </c>
      <c r="BG109" s="183">
        <f>IF(N109="zákl. přenesená",J109,0)</f>
        <v>0</v>
      </c>
      <c r="BH109" s="183">
        <f>IF(N109="sníž. přenesená",J109,0)</f>
        <v>0</v>
      </c>
      <c r="BI109" s="183">
        <f>IF(N109="nulová",J109,0)</f>
        <v>0</v>
      </c>
      <c r="BJ109" s="21" t="s">
        <v>24</v>
      </c>
      <c r="BK109" s="183">
        <f>ROUND(I109*H109,2)</f>
        <v>0</v>
      </c>
      <c r="BL109" s="21" t="s">
        <v>147</v>
      </c>
      <c r="BM109" s="21" t="s">
        <v>814</v>
      </c>
    </row>
    <row r="110" spans="2:65" s="11" customFormat="1">
      <c r="B110" s="184"/>
      <c r="D110" s="185" t="s">
        <v>149</v>
      </c>
      <c r="E110" s="186" t="s">
        <v>5</v>
      </c>
      <c r="F110" s="187" t="s">
        <v>815</v>
      </c>
      <c r="H110" s="188">
        <v>106.05</v>
      </c>
      <c r="I110" s="189"/>
      <c r="L110" s="184"/>
      <c r="M110" s="190"/>
      <c r="N110" s="191"/>
      <c r="O110" s="191"/>
      <c r="P110" s="191"/>
      <c r="Q110" s="191"/>
      <c r="R110" s="191"/>
      <c r="S110" s="191"/>
      <c r="T110" s="192"/>
      <c r="AT110" s="186" t="s">
        <v>149</v>
      </c>
      <c r="AU110" s="186" t="s">
        <v>86</v>
      </c>
      <c r="AV110" s="11" t="s">
        <v>86</v>
      </c>
      <c r="AW110" s="11" t="s">
        <v>39</v>
      </c>
      <c r="AX110" s="11" t="s">
        <v>24</v>
      </c>
      <c r="AY110" s="186" t="s">
        <v>140</v>
      </c>
    </row>
    <row r="111" spans="2:65" s="1" customFormat="1" ht="14.4" customHeight="1">
      <c r="B111" s="171"/>
      <c r="C111" s="193" t="s">
        <v>239</v>
      </c>
      <c r="D111" s="193" t="s">
        <v>245</v>
      </c>
      <c r="E111" s="194" t="s">
        <v>816</v>
      </c>
      <c r="F111" s="195" t="s">
        <v>817</v>
      </c>
      <c r="G111" s="196" t="s">
        <v>407</v>
      </c>
      <c r="H111" s="197">
        <v>106.05</v>
      </c>
      <c r="I111" s="198"/>
      <c r="J111" s="199">
        <f>ROUND(I111*H111,2)</f>
        <v>0</v>
      </c>
      <c r="K111" s="195" t="s">
        <v>5</v>
      </c>
      <c r="L111" s="200"/>
      <c r="M111" s="201" t="s">
        <v>5</v>
      </c>
      <c r="N111" s="202" t="s">
        <v>47</v>
      </c>
      <c r="O111" s="39"/>
      <c r="P111" s="181">
        <f>O111*H111</f>
        <v>0</v>
      </c>
      <c r="Q111" s="181">
        <v>2E-3</v>
      </c>
      <c r="R111" s="181">
        <f>Q111*H111</f>
        <v>0.21210000000000001</v>
      </c>
      <c r="S111" s="181">
        <v>0</v>
      </c>
      <c r="T111" s="182">
        <f>S111*H111</f>
        <v>0</v>
      </c>
      <c r="AR111" s="21" t="s">
        <v>190</v>
      </c>
      <c r="AT111" s="21" t="s">
        <v>245</v>
      </c>
      <c r="AU111" s="21" t="s">
        <v>86</v>
      </c>
      <c r="AY111" s="21" t="s">
        <v>140</v>
      </c>
      <c r="BE111" s="183">
        <f>IF(N111="základní",J111,0)</f>
        <v>0</v>
      </c>
      <c r="BF111" s="183">
        <f>IF(N111="snížená",J111,0)</f>
        <v>0</v>
      </c>
      <c r="BG111" s="183">
        <f>IF(N111="zákl. přenesená",J111,0)</f>
        <v>0</v>
      </c>
      <c r="BH111" s="183">
        <f>IF(N111="sníž. přenesená",J111,0)</f>
        <v>0</v>
      </c>
      <c r="BI111" s="183">
        <f>IF(N111="nulová",J111,0)</f>
        <v>0</v>
      </c>
      <c r="BJ111" s="21" t="s">
        <v>24</v>
      </c>
      <c r="BK111" s="183">
        <f>ROUND(I111*H111,2)</f>
        <v>0</v>
      </c>
      <c r="BL111" s="21" t="s">
        <v>147</v>
      </c>
      <c r="BM111" s="21" t="s">
        <v>818</v>
      </c>
    </row>
    <row r="112" spans="2:65" s="1" customFormat="1" ht="14.4" customHeight="1">
      <c r="B112" s="171"/>
      <c r="C112" s="193" t="s">
        <v>244</v>
      </c>
      <c r="D112" s="193" t="s">
        <v>245</v>
      </c>
      <c r="E112" s="194" t="s">
        <v>819</v>
      </c>
      <c r="F112" s="195" t="s">
        <v>820</v>
      </c>
      <c r="G112" s="196" t="s">
        <v>145</v>
      </c>
      <c r="H112" s="197">
        <v>73</v>
      </c>
      <c r="I112" s="198"/>
      <c r="J112" s="199">
        <f>ROUND(I112*H112,2)</f>
        <v>0</v>
      </c>
      <c r="K112" s="195" t="s">
        <v>5</v>
      </c>
      <c r="L112" s="200"/>
      <c r="M112" s="201" t="s">
        <v>5</v>
      </c>
      <c r="N112" s="202" t="s">
        <v>47</v>
      </c>
      <c r="O112" s="39"/>
      <c r="P112" s="181">
        <f>O112*H112</f>
        <v>0</v>
      </c>
      <c r="Q112" s="181">
        <v>0</v>
      </c>
      <c r="R112" s="181">
        <f>Q112*H112</f>
        <v>0</v>
      </c>
      <c r="S112" s="181">
        <v>0</v>
      </c>
      <c r="T112" s="182">
        <f>S112*H112</f>
        <v>0</v>
      </c>
      <c r="AR112" s="21" t="s">
        <v>190</v>
      </c>
      <c r="AT112" s="21" t="s">
        <v>245</v>
      </c>
      <c r="AU112" s="21" t="s">
        <v>86</v>
      </c>
      <c r="AY112" s="21" t="s">
        <v>140</v>
      </c>
      <c r="BE112" s="183">
        <f>IF(N112="základní",J112,0)</f>
        <v>0</v>
      </c>
      <c r="BF112" s="183">
        <f>IF(N112="snížená",J112,0)</f>
        <v>0</v>
      </c>
      <c r="BG112" s="183">
        <f>IF(N112="zákl. přenesená",J112,0)</f>
        <v>0</v>
      </c>
      <c r="BH112" s="183">
        <f>IF(N112="sníž. přenesená",J112,0)</f>
        <v>0</v>
      </c>
      <c r="BI112" s="183">
        <f>IF(N112="nulová",J112,0)</f>
        <v>0</v>
      </c>
      <c r="BJ112" s="21" t="s">
        <v>24</v>
      </c>
      <c r="BK112" s="183">
        <f>ROUND(I112*H112,2)</f>
        <v>0</v>
      </c>
      <c r="BL112" s="21" t="s">
        <v>147</v>
      </c>
      <c r="BM112" s="21" t="s">
        <v>821</v>
      </c>
    </row>
    <row r="113" spans="2:65" s="11" customFormat="1">
      <c r="B113" s="184"/>
      <c r="D113" s="185" t="s">
        <v>149</v>
      </c>
      <c r="E113" s="186" t="s">
        <v>5</v>
      </c>
      <c r="F113" s="187" t="s">
        <v>822</v>
      </c>
      <c r="H113" s="188">
        <v>38</v>
      </c>
      <c r="I113" s="189"/>
      <c r="L113" s="184"/>
      <c r="M113" s="190"/>
      <c r="N113" s="191"/>
      <c r="O113" s="191"/>
      <c r="P113" s="191"/>
      <c r="Q113" s="191"/>
      <c r="R113" s="191"/>
      <c r="S113" s="191"/>
      <c r="T113" s="192"/>
      <c r="AT113" s="186" t="s">
        <v>149</v>
      </c>
      <c r="AU113" s="186" t="s">
        <v>86</v>
      </c>
      <c r="AV113" s="11" t="s">
        <v>86</v>
      </c>
      <c r="AW113" s="11" t="s">
        <v>39</v>
      </c>
      <c r="AX113" s="11" t="s">
        <v>76</v>
      </c>
      <c r="AY113" s="186" t="s">
        <v>140</v>
      </c>
    </row>
    <row r="114" spans="2:65" s="11" customFormat="1">
      <c r="B114" s="184"/>
      <c r="D114" s="185" t="s">
        <v>149</v>
      </c>
      <c r="E114" s="186" t="s">
        <v>5</v>
      </c>
      <c r="F114" s="187" t="s">
        <v>823</v>
      </c>
      <c r="H114" s="188">
        <v>35</v>
      </c>
      <c r="I114" s="189"/>
      <c r="L114" s="184"/>
      <c r="M114" s="190"/>
      <c r="N114" s="191"/>
      <c r="O114" s="191"/>
      <c r="P114" s="191"/>
      <c r="Q114" s="191"/>
      <c r="R114" s="191"/>
      <c r="S114" s="191"/>
      <c r="T114" s="192"/>
      <c r="AT114" s="186" t="s">
        <v>149</v>
      </c>
      <c r="AU114" s="186" t="s">
        <v>86</v>
      </c>
      <c r="AV114" s="11" t="s">
        <v>86</v>
      </c>
      <c r="AW114" s="11" t="s">
        <v>39</v>
      </c>
      <c r="AX114" s="11" t="s">
        <v>76</v>
      </c>
      <c r="AY114" s="186" t="s">
        <v>140</v>
      </c>
    </row>
    <row r="115" spans="2:65" s="1" customFormat="1" ht="22.8" customHeight="1">
      <c r="B115" s="171"/>
      <c r="C115" s="172" t="s">
        <v>251</v>
      </c>
      <c r="D115" s="172" t="s">
        <v>142</v>
      </c>
      <c r="E115" s="173" t="s">
        <v>824</v>
      </c>
      <c r="F115" s="174" t="s">
        <v>825</v>
      </c>
      <c r="G115" s="175" t="s">
        <v>407</v>
      </c>
      <c r="H115" s="176">
        <v>111</v>
      </c>
      <c r="I115" s="177"/>
      <c r="J115" s="178">
        <f>ROUND(I115*H115,2)</f>
        <v>0</v>
      </c>
      <c r="K115" s="174" t="s">
        <v>146</v>
      </c>
      <c r="L115" s="38"/>
      <c r="M115" s="179" t="s">
        <v>5</v>
      </c>
      <c r="N115" s="180" t="s">
        <v>47</v>
      </c>
      <c r="O115" s="39"/>
      <c r="P115" s="181">
        <f>O115*H115</f>
        <v>0</v>
      </c>
      <c r="Q115" s="181">
        <v>0</v>
      </c>
      <c r="R115" s="181">
        <f>Q115*H115</f>
        <v>0</v>
      </c>
      <c r="S115" s="181">
        <v>0</v>
      </c>
      <c r="T115" s="182">
        <f>S115*H115</f>
        <v>0</v>
      </c>
      <c r="AR115" s="21" t="s">
        <v>147</v>
      </c>
      <c r="AT115" s="21" t="s">
        <v>142</v>
      </c>
      <c r="AU115" s="21" t="s">
        <v>86</v>
      </c>
      <c r="AY115" s="21" t="s">
        <v>140</v>
      </c>
      <c r="BE115" s="183">
        <f>IF(N115="základní",J115,0)</f>
        <v>0</v>
      </c>
      <c r="BF115" s="183">
        <f>IF(N115="snížená",J115,0)</f>
        <v>0</v>
      </c>
      <c r="BG115" s="183">
        <f>IF(N115="zákl. přenesená",J115,0)</f>
        <v>0</v>
      </c>
      <c r="BH115" s="183">
        <f>IF(N115="sníž. přenesená",J115,0)</f>
        <v>0</v>
      </c>
      <c r="BI115" s="183">
        <f>IF(N115="nulová",J115,0)</f>
        <v>0</v>
      </c>
      <c r="BJ115" s="21" t="s">
        <v>24</v>
      </c>
      <c r="BK115" s="183">
        <f>ROUND(I115*H115,2)</f>
        <v>0</v>
      </c>
      <c r="BL115" s="21" t="s">
        <v>147</v>
      </c>
      <c r="BM115" s="21" t="s">
        <v>826</v>
      </c>
    </row>
    <row r="116" spans="2:65" s="11" customFormat="1">
      <c r="B116" s="184"/>
      <c r="D116" s="185" t="s">
        <v>149</v>
      </c>
      <c r="E116" s="186" t="s">
        <v>5</v>
      </c>
      <c r="F116" s="187" t="s">
        <v>827</v>
      </c>
      <c r="H116" s="188">
        <v>111</v>
      </c>
      <c r="I116" s="189"/>
      <c r="L116" s="184"/>
      <c r="M116" s="190"/>
      <c r="N116" s="191"/>
      <c r="O116" s="191"/>
      <c r="P116" s="191"/>
      <c r="Q116" s="191"/>
      <c r="R116" s="191"/>
      <c r="S116" s="191"/>
      <c r="T116" s="192"/>
      <c r="AT116" s="186" t="s">
        <v>149</v>
      </c>
      <c r="AU116" s="186" t="s">
        <v>86</v>
      </c>
      <c r="AV116" s="11" t="s">
        <v>86</v>
      </c>
      <c r="AW116" s="11" t="s">
        <v>39</v>
      </c>
      <c r="AX116" s="11" t="s">
        <v>24</v>
      </c>
      <c r="AY116" s="186" t="s">
        <v>140</v>
      </c>
    </row>
    <row r="117" spans="2:65" s="1" customFormat="1" ht="22.8" customHeight="1">
      <c r="B117" s="171"/>
      <c r="C117" s="172" t="s">
        <v>255</v>
      </c>
      <c r="D117" s="172" t="s">
        <v>142</v>
      </c>
      <c r="E117" s="173" t="s">
        <v>828</v>
      </c>
      <c r="F117" s="174" t="s">
        <v>829</v>
      </c>
      <c r="G117" s="175" t="s">
        <v>232</v>
      </c>
      <c r="H117" s="176">
        <v>4330</v>
      </c>
      <c r="I117" s="177"/>
      <c r="J117" s="178">
        <f>ROUND(I117*H117,2)</f>
        <v>0</v>
      </c>
      <c r="K117" s="174" t="s">
        <v>146</v>
      </c>
      <c r="L117" s="38"/>
      <c r="M117" s="179" t="s">
        <v>5</v>
      </c>
      <c r="N117" s="180" t="s">
        <v>47</v>
      </c>
      <c r="O117" s="39"/>
      <c r="P117" s="181">
        <f>O117*H117</f>
        <v>0</v>
      </c>
      <c r="Q117" s="181">
        <v>0</v>
      </c>
      <c r="R117" s="181">
        <f>Q117*H117</f>
        <v>0</v>
      </c>
      <c r="S117" s="181">
        <v>0</v>
      </c>
      <c r="T117" s="182">
        <f>S117*H117</f>
        <v>0</v>
      </c>
      <c r="AR117" s="21" t="s">
        <v>147</v>
      </c>
      <c r="AT117" s="21" t="s">
        <v>142</v>
      </c>
      <c r="AU117" s="21" t="s">
        <v>86</v>
      </c>
      <c r="AY117" s="21" t="s">
        <v>140</v>
      </c>
      <c r="BE117" s="183">
        <f>IF(N117="základní",J117,0)</f>
        <v>0</v>
      </c>
      <c r="BF117" s="183">
        <f>IF(N117="snížená",J117,0)</f>
        <v>0</v>
      </c>
      <c r="BG117" s="183">
        <f>IF(N117="zákl. přenesená",J117,0)</f>
        <v>0</v>
      </c>
      <c r="BH117" s="183">
        <f>IF(N117="sníž. přenesená",J117,0)</f>
        <v>0</v>
      </c>
      <c r="BI117" s="183">
        <f>IF(N117="nulová",J117,0)</f>
        <v>0</v>
      </c>
      <c r="BJ117" s="21" t="s">
        <v>24</v>
      </c>
      <c r="BK117" s="183">
        <f>ROUND(I117*H117,2)</f>
        <v>0</v>
      </c>
      <c r="BL117" s="21" t="s">
        <v>147</v>
      </c>
      <c r="BM117" s="21" t="s">
        <v>830</v>
      </c>
    </row>
    <row r="118" spans="2:65" s="11" customFormat="1">
      <c r="B118" s="184"/>
      <c r="D118" s="185" t="s">
        <v>149</v>
      </c>
      <c r="E118" s="186" t="s">
        <v>5</v>
      </c>
      <c r="F118" s="187" t="s">
        <v>762</v>
      </c>
      <c r="H118" s="188">
        <v>4330</v>
      </c>
      <c r="I118" s="189"/>
      <c r="L118" s="184"/>
      <c r="M118" s="190"/>
      <c r="N118" s="191"/>
      <c r="O118" s="191"/>
      <c r="P118" s="191"/>
      <c r="Q118" s="191"/>
      <c r="R118" s="191"/>
      <c r="S118" s="191"/>
      <c r="T118" s="192"/>
      <c r="AT118" s="186" t="s">
        <v>149</v>
      </c>
      <c r="AU118" s="186" t="s">
        <v>86</v>
      </c>
      <c r="AV118" s="11" t="s">
        <v>86</v>
      </c>
      <c r="AW118" s="11" t="s">
        <v>39</v>
      </c>
      <c r="AX118" s="11" t="s">
        <v>24</v>
      </c>
      <c r="AY118" s="186" t="s">
        <v>140</v>
      </c>
    </row>
    <row r="119" spans="2:65" s="1" customFormat="1" ht="14.4" customHeight="1">
      <c r="B119" s="171"/>
      <c r="C119" s="193" t="s">
        <v>10</v>
      </c>
      <c r="D119" s="193" t="s">
        <v>245</v>
      </c>
      <c r="E119" s="194" t="s">
        <v>831</v>
      </c>
      <c r="F119" s="195" t="s">
        <v>832</v>
      </c>
      <c r="G119" s="196" t="s">
        <v>833</v>
      </c>
      <c r="H119" s="197">
        <v>2.5979999999999999</v>
      </c>
      <c r="I119" s="198"/>
      <c r="J119" s="199">
        <f>ROUND(I119*H119,2)</f>
        <v>0</v>
      </c>
      <c r="K119" s="195" t="s">
        <v>146</v>
      </c>
      <c r="L119" s="200"/>
      <c r="M119" s="201" t="s">
        <v>5</v>
      </c>
      <c r="N119" s="202" t="s">
        <v>47</v>
      </c>
      <c r="O119" s="39"/>
      <c r="P119" s="181">
        <f>O119*H119</f>
        <v>0</v>
      </c>
      <c r="Q119" s="181">
        <v>1E-3</v>
      </c>
      <c r="R119" s="181">
        <f>Q119*H119</f>
        <v>2.598E-3</v>
      </c>
      <c r="S119" s="181">
        <v>0</v>
      </c>
      <c r="T119" s="182">
        <f>S119*H119</f>
        <v>0</v>
      </c>
      <c r="AR119" s="21" t="s">
        <v>190</v>
      </c>
      <c r="AT119" s="21" t="s">
        <v>245</v>
      </c>
      <c r="AU119" s="21" t="s">
        <v>86</v>
      </c>
      <c r="AY119" s="21" t="s">
        <v>140</v>
      </c>
      <c r="BE119" s="183">
        <f>IF(N119="základní",J119,0)</f>
        <v>0</v>
      </c>
      <c r="BF119" s="183">
        <f>IF(N119="snížená",J119,0)</f>
        <v>0</v>
      </c>
      <c r="BG119" s="183">
        <f>IF(N119="zákl. přenesená",J119,0)</f>
        <v>0</v>
      </c>
      <c r="BH119" s="183">
        <f>IF(N119="sníž. přenesená",J119,0)</f>
        <v>0</v>
      </c>
      <c r="BI119" s="183">
        <f>IF(N119="nulová",J119,0)</f>
        <v>0</v>
      </c>
      <c r="BJ119" s="21" t="s">
        <v>24</v>
      </c>
      <c r="BK119" s="183">
        <f>ROUND(I119*H119,2)</f>
        <v>0</v>
      </c>
      <c r="BL119" s="21" t="s">
        <v>147</v>
      </c>
      <c r="BM119" s="21" t="s">
        <v>834</v>
      </c>
    </row>
    <row r="120" spans="2:65" s="11" customFormat="1">
      <c r="B120" s="184"/>
      <c r="D120" s="185" t="s">
        <v>149</v>
      </c>
      <c r="E120" s="186" t="s">
        <v>5</v>
      </c>
      <c r="F120" s="187" t="s">
        <v>835</v>
      </c>
      <c r="H120" s="188">
        <v>2.5979999999999999</v>
      </c>
      <c r="I120" s="189"/>
      <c r="L120" s="184"/>
      <c r="M120" s="190"/>
      <c r="N120" s="191"/>
      <c r="O120" s="191"/>
      <c r="P120" s="191"/>
      <c r="Q120" s="191"/>
      <c r="R120" s="191"/>
      <c r="S120" s="191"/>
      <c r="T120" s="192"/>
      <c r="AT120" s="186" t="s">
        <v>149</v>
      </c>
      <c r="AU120" s="186" t="s">
        <v>86</v>
      </c>
      <c r="AV120" s="11" t="s">
        <v>86</v>
      </c>
      <c r="AW120" s="11" t="s">
        <v>39</v>
      </c>
      <c r="AX120" s="11" t="s">
        <v>24</v>
      </c>
      <c r="AY120" s="186" t="s">
        <v>140</v>
      </c>
    </row>
    <row r="121" spans="2:65" s="1" customFormat="1" ht="14.4" customHeight="1">
      <c r="B121" s="171"/>
      <c r="C121" s="172" t="s">
        <v>265</v>
      </c>
      <c r="D121" s="172" t="s">
        <v>142</v>
      </c>
      <c r="E121" s="173" t="s">
        <v>836</v>
      </c>
      <c r="F121" s="174" t="s">
        <v>837</v>
      </c>
      <c r="G121" s="175" t="s">
        <v>407</v>
      </c>
      <c r="H121" s="176">
        <v>35</v>
      </c>
      <c r="I121" s="177"/>
      <c r="J121" s="178">
        <f>ROUND(I121*H121,2)</f>
        <v>0</v>
      </c>
      <c r="K121" s="174" t="s">
        <v>146</v>
      </c>
      <c r="L121" s="38"/>
      <c r="M121" s="179" t="s">
        <v>5</v>
      </c>
      <c r="N121" s="180" t="s">
        <v>47</v>
      </c>
      <c r="O121" s="39"/>
      <c r="P121" s="181">
        <f>O121*H121</f>
        <v>0</v>
      </c>
      <c r="Q121" s="181">
        <v>5.0000000000000001E-4</v>
      </c>
      <c r="R121" s="181">
        <f>Q121*H121</f>
        <v>1.7500000000000002E-2</v>
      </c>
      <c r="S121" s="181">
        <v>0</v>
      </c>
      <c r="T121" s="182">
        <f>S121*H121</f>
        <v>0</v>
      </c>
      <c r="AR121" s="21" t="s">
        <v>147</v>
      </c>
      <c r="AT121" s="21" t="s">
        <v>142</v>
      </c>
      <c r="AU121" s="21" t="s">
        <v>86</v>
      </c>
      <c r="AY121" s="21" t="s">
        <v>140</v>
      </c>
      <c r="BE121" s="183">
        <f>IF(N121="základní",J121,0)</f>
        <v>0</v>
      </c>
      <c r="BF121" s="183">
        <f>IF(N121="snížená",J121,0)</f>
        <v>0</v>
      </c>
      <c r="BG121" s="183">
        <f>IF(N121="zákl. přenesená",J121,0)</f>
        <v>0</v>
      </c>
      <c r="BH121" s="183">
        <f>IF(N121="sníž. přenesená",J121,0)</f>
        <v>0</v>
      </c>
      <c r="BI121" s="183">
        <f>IF(N121="nulová",J121,0)</f>
        <v>0</v>
      </c>
      <c r="BJ121" s="21" t="s">
        <v>24</v>
      </c>
      <c r="BK121" s="183">
        <f>ROUND(I121*H121,2)</f>
        <v>0</v>
      </c>
      <c r="BL121" s="21" t="s">
        <v>147</v>
      </c>
      <c r="BM121" s="21" t="s">
        <v>838</v>
      </c>
    </row>
    <row r="122" spans="2:65" s="1" customFormat="1" ht="24">
      <c r="B122" s="38"/>
      <c r="D122" s="185" t="s">
        <v>311</v>
      </c>
      <c r="F122" s="203" t="s">
        <v>839</v>
      </c>
      <c r="I122" s="146"/>
      <c r="L122" s="38"/>
      <c r="M122" s="204"/>
      <c r="N122" s="39"/>
      <c r="O122" s="39"/>
      <c r="P122" s="39"/>
      <c r="Q122" s="39"/>
      <c r="R122" s="39"/>
      <c r="S122" s="39"/>
      <c r="T122" s="67"/>
      <c r="AT122" s="21" t="s">
        <v>311</v>
      </c>
      <c r="AU122" s="21" t="s">
        <v>86</v>
      </c>
    </row>
    <row r="123" spans="2:65" s="11" customFormat="1">
      <c r="B123" s="184"/>
      <c r="D123" s="185" t="s">
        <v>149</v>
      </c>
      <c r="E123" s="186" t="s">
        <v>5</v>
      </c>
      <c r="F123" s="187" t="s">
        <v>840</v>
      </c>
      <c r="H123" s="188">
        <v>35</v>
      </c>
      <c r="I123" s="189"/>
      <c r="L123" s="184"/>
      <c r="M123" s="190"/>
      <c r="N123" s="191"/>
      <c r="O123" s="191"/>
      <c r="P123" s="191"/>
      <c r="Q123" s="191"/>
      <c r="R123" s="191"/>
      <c r="S123" s="191"/>
      <c r="T123" s="192"/>
      <c r="AT123" s="186" t="s">
        <v>149</v>
      </c>
      <c r="AU123" s="186" t="s">
        <v>86</v>
      </c>
      <c r="AV123" s="11" t="s">
        <v>86</v>
      </c>
      <c r="AW123" s="11" t="s">
        <v>39</v>
      </c>
      <c r="AX123" s="11" t="s">
        <v>24</v>
      </c>
      <c r="AY123" s="186" t="s">
        <v>140</v>
      </c>
    </row>
    <row r="124" spans="2:65" s="1" customFormat="1" ht="22.8" customHeight="1">
      <c r="B124" s="171"/>
      <c r="C124" s="172" t="s">
        <v>270</v>
      </c>
      <c r="D124" s="172" t="s">
        <v>142</v>
      </c>
      <c r="E124" s="173" t="s">
        <v>841</v>
      </c>
      <c r="F124" s="174" t="s">
        <v>842</v>
      </c>
      <c r="G124" s="175" t="s">
        <v>407</v>
      </c>
      <c r="H124" s="176">
        <v>111</v>
      </c>
      <c r="I124" s="177"/>
      <c r="J124" s="178">
        <f>ROUND(I124*H124,2)</f>
        <v>0</v>
      </c>
      <c r="K124" s="174" t="s">
        <v>146</v>
      </c>
      <c r="L124" s="38"/>
      <c r="M124" s="179" t="s">
        <v>5</v>
      </c>
      <c r="N124" s="180" t="s">
        <v>47</v>
      </c>
      <c r="O124" s="39"/>
      <c r="P124" s="181">
        <f>O124*H124</f>
        <v>0</v>
      </c>
      <c r="Q124" s="181">
        <v>2.0799999999999998E-3</v>
      </c>
      <c r="R124" s="181">
        <f>Q124*H124</f>
        <v>0.23087999999999997</v>
      </c>
      <c r="S124" s="181">
        <v>0</v>
      </c>
      <c r="T124" s="182">
        <f>S124*H124</f>
        <v>0</v>
      </c>
      <c r="AR124" s="21" t="s">
        <v>147</v>
      </c>
      <c r="AT124" s="21" t="s">
        <v>142</v>
      </c>
      <c r="AU124" s="21" t="s">
        <v>86</v>
      </c>
      <c r="AY124" s="21" t="s">
        <v>140</v>
      </c>
      <c r="BE124" s="183">
        <f>IF(N124="základní",J124,0)</f>
        <v>0</v>
      </c>
      <c r="BF124" s="183">
        <f>IF(N124="snížená",J124,0)</f>
        <v>0</v>
      </c>
      <c r="BG124" s="183">
        <f>IF(N124="zákl. přenesená",J124,0)</f>
        <v>0</v>
      </c>
      <c r="BH124" s="183">
        <f>IF(N124="sníž. přenesená",J124,0)</f>
        <v>0</v>
      </c>
      <c r="BI124" s="183">
        <f>IF(N124="nulová",J124,0)</f>
        <v>0</v>
      </c>
      <c r="BJ124" s="21" t="s">
        <v>24</v>
      </c>
      <c r="BK124" s="183">
        <f>ROUND(I124*H124,2)</f>
        <v>0</v>
      </c>
      <c r="BL124" s="21" t="s">
        <v>147</v>
      </c>
      <c r="BM124" s="21" t="s">
        <v>843</v>
      </c>
    </row>
    <row r="125" spans="2:65" s="1" customFormat="1" ht="60">
      <c r="B125" s="38"/>
      <c r="D125" s="185" t="s">
        <v>311</v>
      </c>
      <c r="F125" s="203" t="s">
        <v>844</v>
      </c>
      <c r="I125" s="146"/>
      <c r="L125" s="38"/>
      <c r="M125" s="204"/>
      <c r="N125" s="39"/>
      <c r="O125" s="39"/>
      <c r="P125" s="39"/>
      <c r="Q125" s="39"/>
      <c r="R125" s="39"/>
      <c r="S125" s="39"/>
      <c r="T125" s="67"/>
      <c r="AT125" s="21" t="s">
        <v>311</v>
      </c>
      <c r="AU125" s="21" t="s">
        <v>86</v>
      </c>
    </row>
    <row r="126" spans="2:65" s="11" customFormat="1">
      <c r="B126" s="184"/>
      <c r="D126" s="185" t="s">
        <v>149</v>
      </c>
      <c r="E126" s="186" t="s">
        <v>5</v>
      </c>
      <c r="F126" s="187" t="s">
        <v>845</v>
      </c>
      <c r="H126" s="188">
        <v>76</v>
      </c>
      <c r="I126" s="189"/>
      <c r="L126" s="184"/>
      <c r="M126" s="190"/>
      <c r="N126" s="191"/>
      <c r="O126" s="191"/>
      <c r="P126" s="191"/>
      <c r="Q126" s="191"/>
      <c r="R126" s="191"/>
      <c r="S126" s="191"/>
      <c r="T126" s="192"/>
      <c r="AT126" s="186" t="s">
        <v>149</v>
      </c>
      <c r="AU126" s="186" t="s">
        <v>86</v>
      </c>
      <c r="AV126" s="11" t="s">
        <v>86</v>
      </c>
      <c r="AW126" s="11" t="s">
        <v>39</v>
      </c>
      <c r="AX126" s="11" t="s">
        <v>76</v>
      </c>
      <c r="AY126" s="186" t="s">
        <v>140</v>
      </c>
    </row>
    <row r="127" spans="2:65" s="11" customFormat="1">
      <c r="B127" s="184"/>
      <c r="D127" s="185" t="s">
        <v>149</v>
      </c>
      <c r="E127" s="186" t="s">
        <v>5</v>
      </c>
      <c r="F127" s="187" t="s">
        <v>846</v>
      </c>
      <c r="H127" s="188">
        <v>35</v>
      </c>
      <c r="I127" s="189"/>
      <c r="L127" s="184"/>
      <c r="M127" s="190"/>
      <c r="N127" s="191"/>
      <c r="O127" s="191"/>
      <c r="P127" s="191"/>
      <c r="Q127" s="191"/>
      <c r="R127" s="191"/>
      <c r="S127" s="191"/>
      <c r="T127" s="192"/>
      <c r="AT127" s="186" t="s">
        <v>149</v>
      </c>
      <c r="AU127" s="186" t="s">
        <v>86</v>
      </c>
      <c r="AV127" s="11" t="s">
        <v>86</v>
      </c>
      <c r="AW127" s="11" t="s">
        <v>39</v>
      </c>
      <c r="AX127" s="11" t="s">
        <v>76</v>
      </c>
      <c r="AY127" s="186" t="s">
        <v>140</v>
      </c>
    </row>
    <row r="128" spans="2:65" s="1" customFormat="1" ht="14.4" customHeight="1">
      <c r="B128" s="171"/>
      <c r="C128" s="172" t="s">
        <v>274</v>
      </c>
      <c r="D128" s="172" t="s">
        <v>142</v>
      </c>
      <c r="E128" s="173" t="s">
        <v>847</v>
      </c>
      <c r="F128" s="174" t="s">
        <v>848</v>
      </c>
      <c r="G128" s="175" t="s">
        <v>232</v>
      </c>
      <c r="H128" s="176">
        <v>4330</v>
      </c>
      <c r="I128" s="177"/>
      <c r="J128" s="178">
        <f>ROUND(I128*H128,2)</f>
        <v>0</v>
      </c>
      <c r="K128" s="174" t="s">
        <v>146</v>
      </c>
      <c r="L128" s="38"/>
      <c r="M128" s="179" t="s">
        <v>5</v>
      </c>
      <c r="N128" s="180" t="s">
        <v>47</v>
      </c>
      <c r="O128" s="39"/>
      <c r="P128" s="181">
        <f>O128*H128</f>
        <v>0</v>
      </c>
      <c r="Q128" s="181">
        <v>0</v>
      </c>
      <c r="R128" s="181">
        <f>Q128*H128</f>
        <v>0</v>
      </c>
      <c r="S128" s="181">
        <v>0</v>
      </c>
      <c r="T128" s="182">
        <f>S128*H128</f>
        <v>0</v>
      </c>
      <c r="AR128" s="21" t="s">
        <v>147</v>
      </c>
      <c r="AT128" s="21" t="s">
        <v>142</v>
      </c>
      <c r="AU128" s="21" t="s">
        <v>86</v>
      </c>
      <c r="AY128" s="21" t="s">
        <v>140</v>
      </c>
      <c r="BE128" s="183">
        <f>IF(N128="základní",J128,0)</f>
        <v>0</v>
      </c>
      <c r="BF128" s="183">
        <f>IF(N128="snížená",J128,0)</f>
        <v>0</v>
      </c>
      <c r="BG128" s="183">
        <f>IF(N128="zákl. přenesená",J128,0)</f>
        <v>0</v>
      </c>
      <c r="BH128" s="183">
        <f>IF(N128="sníž. přenesená",J128,0)</f>
        <v>0</v>
      </c>
      <c r="BI128" s="183">
        <f>IF(N128="nulová",J128,0)</f>
        <v>0</v>
      </c>
      <c r="BJ128" s="21" t="s">
        <v>24</v>
      </c>
      <c r="BK128" s="183">
        <f>ROUND(I128*H128,2)</f>
        <v>0</v>
      </c>
      <c r="BL128" s="21" t="s">
        <v>147</v>
      </c>
      <c r="BM128" s="21" t="s">
        <v>849</v>
      </c>
    </row>
    <row r="129" spans="2:65" s="11" customFormat="1">
      <c r="B129" s="184"/>
      <c r="D129" s="185" t="s">
        <v>149</v>
      </c>
      <c r="E129" s="186" t="s">
        <v>5</v>
      </c>
      <c r="F129" s="187" t="s">
        <v>850</v>
      </c>
      <c r="H129" s="188">
        <v>4330</v>
      </c>
      <c r="I129" s="189"/>
      <c r="L129" s="184"/>
      <c r="M129" s="190"/>
      <c r="N129" s="191"/>
      <c r="O129" s="191"/>
      <c r="P129" s="191"/>
      <c r="Q129" s="191"/>
      <c r="R129" s="191"/>
      <c r="S129" s="191"/>
      <c r="T129" s="192"/>
      <c r="AT129" s="186" t="s">
        <v>149</v>
      </c>
      <c r="AU129" s="186" t="s">
        <v>86</v>
      </c>
      <c r="AV129" s="11" t="s">
        <v>86</v>
      </c>
      <c r="AW129" s="11" t="s">
        <v>39</v>
      </c>
      <c r="AX129" s="11" t="s">
        <v>24</v>
      </c>
      <c r="AY129" s="186" t="s">
        <v>140</v>
      </c>
    </row>
    <row r="130" spans="2:65" s="10" customFormat="1" ht="29.85" customHeight="1">
      <c r="B130" s="158"/>
      <c r="D130" s="159" t="s">
        <v>75</v>
      </c>
      <c r="E130" s="169" t="s">
        <v>493</v>
      </c>
      <c r="F130" s="169" t="s">
        <v>494</v>
      </c>
      <c r="I130" s="161"/>
      <c r="J130" s="170">
        <f>BK130</f>
        <v>0</v>
      </c>
      <c r="L130" s="158"/>
      <c r="M130" s="163"/>
      <c r="N130" s="164"/>
      <c r="O130" s="164"/>
      <c r="P130" s="165">
        <f>P131</f>
        <v>0</v>
      </c>
      <c r="Q130" s="164"/>
      <c r="R130" s="165">
        <f>R131</f>
        <v>0</v>
      </c>
      <c r="S130" s="164"/>
      <c r="T130" s="166">
        <f>T131</f>
        <v>0</v>
      </c>
      <c r="AR130" s="159" t="s">
        <v>24</v>
      </c>
      <c r="AT130" s="167" t="s">
        <v>75</v>
      </c>
      <c r="AU130" s="167" t="s">
        <v>24</v>
      </c>
      <c r="AY130" s="159" t="s">
        <v>140</v>
      </c>
      <c r="BK130" s="168">
        <f>BK131</f>
        <v>0</v>
      </c>
    </row>
    <row r="131" spans="2:65" s="1" customFormat="1" ht="22.8" customHeight="1">
      <c r="B131" s="171"/>
      <c r="C131" s="172" t="s">
        <v>281</v>
      </c>
      <c r="D131" s="172" t="s">
        <v>142</v>
      </c>
      <c r="E131" s="173" t="s">
        <v>851</v>
      </c>
      <c r="F131" s="174" t="s">
        <v>852</v>
      </c>
      <c r="G131" s="175" t="s">
        <v>317</v>
      </c>
      <c r="H131" s="176">
        <v>1.8280000000000001</v>
      </c>
      <c r="I131" s="177"/>
      <c r="J131" s="178">
        <f>ROUND(I131*H131,2)</f>
        <v>0</v>
      </c>
      <c r="K131" s="174" t="s">
        <v>146</v>
      </c>
      <c r="L131" s="38"/>
      <c r="M131" s="179" t="s">
        <v>5</v>
      </c>
      <c r="N131" s="205" t="s">
        <v>47</v>
      </c>
      <c r="O131" s="206"/>
      <c r="P131" s="207">
        <f>O131*H131</f>
        <v>0</v>
      </c>
      <c r="Q131" s="207">
        <v>0</v>
      </c>
      <c r="R131" s="207">
        <f>Q131*H131</f>
        <v>0</v>
      </c>
      <c r="S131" s="207">
        <v>0</v>
      </c>
      <c r="T131" s="208">
        <f>S131*H131</f>
        <v>0</v>
      </c>
      <c r="AR131" s="21" t="s">
        <v>147</v>
      </c>
      <c r="AT131" s="21" t="s">
        <v>142</v>
      </c>
      <c r="AU131" s="21" t="s">
        <v>86</v>
      </c>
      <c r="AY131" s="21" t="s">
        <v>140</v>
      </c>
      <c r="BE131" s="183">
        <f>IF(N131="základní",J131,0)</f>
        <v>0</v>
      </c>
      <c r="BF131" s="183">
        <f>IF(N131="snížená",J131,0)</f>
        <v>0</v>
      </c>
      <c r="BG131" s="183">
        <f>IF(N131="zákl. přenesená",J131,0)</f>
        <v>0</v>
      </c>
      <c r="BH131" s="183">
        <f>IF(N131="sníž. přenesená",J131,0)</f>
        <v>0</v>
      </c>
      <c r="BI131" s="183">
        <f>IF(N131="nulová",J131,0)</f>
        <v>0</v>
      </c>
      <c r="BJ131" s="21" t="s">
        <v>24</v>
      </c>
      <c r="BK131" s="183">
        <f>ROUND(I131*H131,2)</f>
        <v>0</v>
      </c>
      <c r="BL131" s="21" t="s">
        <v>147</v>
      </c>
      <c r="BM131" s="21" t="s">
        <v>853</v>
      </c>
    </row>
    <row r="132" spans="2:65" s="1" customFormat="1" ht="6.9" customHeight="1">
      <c r="B132" s="53"/>
      <c r="C132" s="54"/>
      <c r="D132" s="54"/>
      <c r="E132" s="54"/>
      <c r="F132" s="54"/>
      <c r="G132" s="54"/>
      <c r="H132" s="54"/>
      <c r="I132" s="124"/>
      <c r="J132" s="54"/>
      <c r="K132" s="54"/>
      <c r="L132" s="38"/>
    </row>
  </sheetData>
  <autoFilter ref="C78:K131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3"/>
  <sheetViews>
    <sheetView showGridLines="0" workbookViewId="0">
      <pane ySplit="1" topLeftCell="A128" activePane="bottomLeft" state="frozen"/>
      <selection pane="bottomLeft" activeCell="Y27" sqref="Y27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96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18"/>
      <c r="B1" s="97"/>
      <c r="C1" s="97"/>
      <c r="D1" s="98" t="s">
        <v>1</v>
      </c>
      <c r="E1" s="97"/>
      <c r="F1" s="99" t="s">
        <v>101</v>
      </c>
      <c r="G1" s="330" t="s">
        <v>102</v>
      </c>
      <c r="H1" s="330"/>
      <c r="I1" s="100"/>
      <c r="J1" s="99" t="s">
        <v>103</v>
      </c>
      <c r="K1" s="98" t="s">
        <v>104</v>
      </c>
      <c r="L1" s="99" t="s">
        <v>105</v>
      </c>
      <c r="M1" s="99"/>
      <c r="N1" s="99"/>
      <c r="O1" s="99"/>
      <c r="P1" s="99"/>
      <c r="Q1" s="99"/>
      <c r="R1" s="99"/>
      <c r="S1" s="99"/>
      <c r="T1" s="99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1" t="s">
        <v>100</v>
      </c>
    </row>
    <row r="3" spans="1:70" ht="6.9" customHeight="1">
      <c r="B3" s="22"/>
      <c r="C3" s="23"/>
      <c r="D3" s="23"/>
      <c r="E3" s="23"/>
      <c r="F3" s="23"/>
      <c r="G3" s="23"/>
      <c r="H3" s="23"/>
      <c r="I3" s="101"/>
      <c r="J3" s="23"/>
      <c r="K3" s="24"/>
      <c r="AT3" s="21" t="s">
        <v>86</v>
      </c>
    </row>
    <row r="4" spans="1:70" ht="36.9" customHeight="1">
      <c r="B4" s="25"/>
      <c r="C4" s="26"/>
      <c r="D4" s="27" t="s">
        <v>106</v>
      </c>
      <c r="E4" s="26"/>
      <c r="F4" s="26"/>
      <c r="G4" s="26"/>
      <c r="H4" s="26"/>
      <c r="I4" s="102"/>
      <c r="J4" s="26"/>
      <c r="K4" s="28"/>
      <c r="M4" s="29" t="s">
        <v>13</v>
      </c>
      <c r="AT4" s="21" t="s">
        <v>6</v>
      </c>
    </row>
    <row r="5" spans="1:70" ht="6.9" customHeight="1">
      <c r="B5" s="25"/>
      <c r="C5" s="26"/>
      <c r="D5" s="26"/>
      <c r="E5" s="26"/>
      <c r="F5" s="26"/>
      <c r="G5" s="26"/>
      <c r="H5" s="26"/>
      <c r="I5" s="102"/>
      <c r="J5" s="26"/>
      <c r="K5" s="28"/>
    </row>
    <row r="6" spans="1:70" ht="13.2">
      <c r="B6" s="25"/>
      <c r="C6" s="26"/>
      <c r="D6" s="34" t="s">
        <v>19</v>
      </c>
      <c r="E6" s="26"/>
      <c r="F6" s="26"/>
      <c r="G6" s="26"/>
      <c r="H6" s="26"/>
      <c r="I6" s="102"/>
      <c r="J6" s="26"/>
      <c r="K6" s="28"/>
    </row>
    <row r="7" spans="1:70" ht="14.4" customHeight="1">
      <c r="B7" s="25"/>
      <c r="C7" s="26"/>
      <c r="D7" s="26"/>
      <c r="E7" s="331" t="str">
        <f>'Rekapitulace stavby'!K6</f>
        <v>Polní cesta HPC49 Choťovice se záchytným příkopem a doprovodnou zelení</v>
      </c>
      <c r="F7" s="332"/>
      <c r="G7" s="332"/>
      <c r="H7" s="332"/>
      <c r="I7" s="102"/>
      <c r="J7" s="26"/>
      <c r="K7" s="28"/>
    </row>
    <row r="8" spans="1:70" s="1" customFormat="1" ht="13.2">
      <c r="B8" s="38"/>
      <c r="C8" s="39"/>
      <c r="D8" s="34" t="s">
        <v>107</v>
      </c>
      <c r="E8" s="39"/>
      <c r="F8" s="39"/>
      <c r="G8" s="39"/>
      <c r="H8" s="39"/>
      <c r="I8" s="103"/>
      <c r="J8" s="39"/>
      <c r="K8" s="42"/>
    </row>
    <row r="9" spans="1:70" s="1" customFormat="1" ht="36.9" customHeight="1">
      <c r="B9" s="38"/>
      <c r="C9" s="39"/>
      <c r="D9" s="39"/>
      <c r="E9" s="333" t="s">
        <v>854</v>
      </c>
      <c r="F9" s="334"/>
      <c r="G9" s="334"/>
      <c r="H9" s="334"/>
      <c r="I9" s="103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03"/>
      <c r="J10" s="39"/>
      <c r="K10" s="42"/>
    </row>
    <row r="11" spans="1:70" s="1" customFormat="1" ht="14.4" customHeight="1">
      <c r="B11" s="38"/>
      <c r="C11" s="39"/>
      <c r="D11" s="34" t="s">
        <v>22</v>
      </c>
      <c r="E11" s="39"/>
      <c r="F11" s="32" t="s">
        <v>5</v>
      </c>
      <c r="G11" s="39"/>
      <c r="H11" s="39"/>
      <c r="I11" s="104" t="s">
        <v>23</v>
      </c>
      <c r="J11" s="32" t="s">
        <v>5</v>
      </c>
      <c r="K11" s="42"/>
    </row>
    <row r="12" spans="1:70" s="1" customFormat="1" ht="14.4" customHeight="1">
      <c r="B12" s="38"/>
      <c r="C12" s="39"/>
      <c r="D12" s="34" t="s">
        <v>25</v>
      </c>
      <c r="E12" s="39"/>
      <c r="F12" s="32" t="s">
        <v>26</v>
      </c>
      <c r="G12" s="39"/>
      <c r="H12" s="39"/>
      <c r="I12" s="104" t="s">
        <v>27</v>
      </c>
      <c r="J12" s="105" t="str">
        <f>'Rekapitulace stavby'!AN8</f>
        <v>18. 11. 2015</v>
      </c>
      <c r="K12" s="42"/>
    </row>
    <row r="13" spans="1:70" s="1" customFormat="1" ht="10.8" customHeight="1">
      <c r="B13" s="38"/>
      <c r="C13" s="39"/>
      <c r="D13" s="39"/>
      <c r="E13" s="39"/>
      <c r="F13" s="39"/>
      <c r="G13" s="39"/>
      <c r="H13" s="39"/>
      <c r="I13" s="103"/>
      <c r="J13" s="39"/>
      <c r="K13" s="42"/>
    </row>
    <row r="14" spans="1:70" s="1" customFormat="1" ht="14.4" customHeight="1">
      <c r="B14" s="38"/>
      <c r="C14" s="39"/>
      <c r="D14" s="34" t="s">
        <v>31</v>
      </c>
      <c r="E14" s="39"/>
      <c r="F14" s="39"/>
      <c r="G14" s="39"/>
      <c r="H14" s="39"/>
      <c r="I14" s="104" t="s">
        <v>32</v>
      </c>
      <c r="J14" s="32" t="s">
        <v>5</v>
      </c>
      <c r="K14" s="42"/>
    </row>
    <row r="15" spans="1:70" s="1" customFormat="1" ht="18" customHeight="1">
      <c r="B15" s="38"/>
      <c r="C15" s="39"/>
      <c r="D15" s="39"/>
      <c r="E15" s="32" t="s">
        <v>33</v>
      </c>
      <c r="F15" s="39"/>
      <c r="G15" s="39"/>
      <c r="H15" s="39"/>
      <c r="I15" s="104" t="s">
        <v>34</v>
      </c>
      <c r="J15" s="32" t="s">
        <v>5</v>
      </c>
      <c r="K15" s="42"/>
    </row>
    <row r="16" spans="1:70" s="1" customFormat="1" ht="6.9" customHeight="1">
      <c r="B16" s="38"/>
      <c r="C16" s="39"/>
      <c r="D16" s="39"/>
      <c r="E16" s="39"/>
      <c r="F16" s="39"/>
      <c r="G16" s="39"/>
      <c r="H16" s="39"/>
      <c r="I16" s="103"/>
      <c r="J16" s="39"/>
      <c r="K16" s="42"/>
    </row>
    <row r="17" spans="2:11" s="1" customFormat="1" ht="14.4" customHeight="1">
      <c r="B17" s="38"/>
      <c r="C17" s="39"/>
      <c r="D17" s="34" t="s">
        <v>35</v>
      </c>
      <c r="E17" s="39"/>
      <c r="F17" s="39"/>
      <c r="G17" s="39"/>
      <c r="H17" s="39"/>
      <c r="I17" s="104" t="s">
        <v>32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04" t="s">
        <v>34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" customHeight="1">
      <c r="B19" s="38"/>
      <c r="C19" s="39"/>
      <c r="D19" s="39"/>
      <c r="E19" s="39"/>
      <c r="F19" s="39"/>
      <c r="G19" s="39"/>
      <c r="H19" s="39"/>
      <c r="I19" s="103"/>
      <c r="J19" s="39"/>
      <c r="K19" s="42"/>
    </row>
    <row r="20" spans="2:11" s="1" customFormat="1" ht="14.4" customHeight="1">
      <c r="B20" s="38"/>
      <c r="C20" s="39"/>
      <c r="D20" s="34" t="s">
        <v>37</v>
      </c>
      <c r="E20" s="39"/>
      <c r="F20" s="39"/>
      <c r="G20" s="39"/>
      <c r="H20" s="39"/>
      <c r="I20" s="104" t="s">
        <v>32</v>
      </c>
      <c r="J20" s="32" t="s">
        <v>5</v>
      </c>
      <c r="K20" s="42"/>
    </row>
    <row r="21" spans="2:11" s="1" customFormat="1" ht="18" customHeight="1">
      <c r="B21" s="38"/>
      <c r="C21" s="39"/>
      <c r="D21" s="39"/>
      <c r="E21" s="32" t="s">
        <v>38</v>
      </c>
      <c r="F21" s="39"/>
      <c r="G21" s="39"/>
      <c r="H21" s="39"/>
      <c r="I21" s="104" t="s">
        <v>34</v>
      </c>
      <c r="J21" s="32" t="s">
        <v>5</v>
      </c>
      <c r="K21" s="42"/>
    </row>
    <row r="22" spans="2:11" s="1" customFormat="1" ht="6.9" customHeight="1">
      <c r="B22" s="38"/>
      <c r="C22" s="39"/>
      <c r="D22" s="39"/>
      <c r="E22" s="39"/>
      <c r="F22" s="39"/>
      <c r="G22" s="39"/>
      <c r="H22" s="39"/>
      <c r="I22" s="103"/>
      <c r="J22" s="39"/>
      <c r="K22" s="42"/>
    </row>
    <row r="23" spans="2:11" s="1" customFormat="1" ht="14.4" customHeight="1">
      <c r="B23" s="38"/>
      <c r="C23" s="39"/>
      <c r="D23" s="34" t="s">
        <v>40</v>
      </c>
      <c r="E23" s="39"/>
      <c r="F23" s="39"/>
      <c r="G23" s="39"/>
      <c r="H23" s="39"/>
      <c r="I23" s="103"/>
      <c r="J23" s="39"/>
      <c r="K23" s="42"/>
    </row>
    <row r="24" spans="2:11" s="6" customFormat="1" ht="14.4" customHeight="1">
      <c r="B24" s="106"/>
      <c r="C24" s="107"/>
      <c r="D24" s="107"/>
      <c r="E24" s="309" t="s">
        <v>5</v>
      </c>
      <c r="F24" s="309"/>
      <c r="G24" s="309"/>
      <c r="H24" s="309"/>
      <c r="I24" s="108"/>
      <c r="J24" s="107"/>
      <c r="K24" s="109"/>
    </row>
    <row r="25" spans="2:11" s="1" customFormat="1" ht="6.9" customHeight="1">
      <c r="B25" s="38"/>
      <c r="C25" s="39"/>
      <c r="D25" s="39"/>
      <c r="E25" s="39"/>
      <c r="F25" s="39"/>
      <c r="G25" s="39"/>
      <c r="H25" s="39"/>
      <c r="I25" s="103"/>
      <c r="J25" s="39"/>
      <c r="K25" s="42"/>
    </row>
    <row r="26" spans="2:11" s="1" customFormat="1" ht="6.9" customHeight="1">
      <c r="B26" s="38"/>
      <c r="C26" s="39"/>
      <c r="D26" s="65"/>
      <c r="E26" s="65"/>
      <c r="F26" s="65"/>
      <c r="G26" s="65"/>
      <c r="H26" s="65"/>
      <c r="I26" s="110"/>
      <c r="J26" s="65"/>
      <c r="K26" s="111"/>
    </row>
    <row r="27" spans="2:11" s="1" customFormat="1" ht="25.35" customHeight="1">
      <c r="B27" s="38"/>
      <c r="C27" s="39"/>
      <c r="D27" s="112" t="s">
        <v>42</v>
      </c>
      <c r="E27" s="39"/>
      <c r="F27" s="39"/>
      <c r="G27" s="39"/>
      <c r="H27" s="39"/>
      <c r="I27" s="103"/>
      <c r="J27" s="113">
        <f>ROUND(J79,2)</f>
        <v>0</v>
      </c>
      <c r="K27" s="42"/>
    </row>
    <row r="28" spans="2:11" s="1" customFormat="1" ht="6.9" customHeight="1">
      <c r="B28" s="38"/>
      <c r="C28" s="39"/>
      <c r="D28" s="65"/>
      <c r="E28" s="65"/>
      <c r="F28" s="65"/>
      <c r="G28" s="65"/>
      <c r="H28" s="65"/>
      <c r="I28" s="110"/>
      <c r="J28" s="65"/>
      <c r="K28" s="111"/>
    </row>
    <row r="29" spans="2:11" s="1" customFormat="1" ht="14.4" customHeight="1">
      <c r="B29" s="38"/>
      <c r="C29" s="39"/>
      <c r="D29" s="39"/>
      <c r="E29" s="39"/>
      <c r="F29" s="43" t="s">
        <v>44</v>
      </c>
      <c r="G29" s="39"/>
      <c r="H29" s="39"/>
      <c r="I29" s="114" t="s">
        <v>43</v>
      </c>
      <c r="J29" s="43" t="s">
        <v>45</v>
      </c>
      <c r="K29" s="42"/>
    </row>
    <row r="30" spans="2:11" s="1" customFormat="1" ht="14.4" customHeight="1">
      <c r="B30" s="38"/>
      <c r="C30" s="39"/>
      <c r="D30" s="46" t="s">
        <v>46</v>
      </c>
      <c r="E30" s="46" t="s">
        <v>47</v>
      </c>
      <c r="F30" s="115">
        <f>ROUND(SUM(BE79:BE102), 2)</f>
        <v>0</v>
      </c>
      <c r="G30" s="39"/>
      <c r="H30" s="39"/>
      <c r="I30" s="116">
        <v>0.21</v>
      </c>
      <c r="J30" s="115">
        <f>ROUND(ROUND((SUM(BE79:BE102)), 2)*I30, 2)</f>
        <v>0</v>
      </c>
      <c r="K30" s="42"/>
    </row>
    <row r="31" spans="2:11" s="1" customFormat="1" ht="14.4" customHeight="1">
      <c r="B31" s="38"/>
      <c r="C31" s="39"/>
      <c r="D31" s="39"/>
      <c r="E31" s="46" t="s">
        <v>48</v>
      </c>
      <c r="F31" s="115">
        <f>ROUND(SUM(BF79:BF102), 2)</f>
        <v>0</v>
      </c>
      <c r="G31" s="39"/>
      <c r="H31" s="39"/>
      <c r="I31" s="116">
        <v>0.15</v>
      </c>
      <c r="J31" s="115">
        <f>ROUND(ROUND((SUM(BF79:BF102)), 2)*I31, 2)</f>
        <v>0</v>
      </c>
      <c r="K31" s="42"/>
    </row>
    <row r="32" spans="2:11" s="1" customFormat="1" ht="14.4" hidden="1" customHeight="1">
      <c r="B32" s="38"/>
      <c r="C32" s="39"/>
      <c r="D32" s="39"/>
      <c r="E32" s="46" t="s">
        <v>49</v>
      </c>
      <c r="F32" s="115">
        <f>ROUND(SUM(BG79:BG102), 2)</f>
        <v>0</v>
      </c>
      <c r="G32" s="39"/>
      <c r="H32" s="39"/>
      <c r="I32" s="116">
        <v>0.21</v>
      </c>
      <c r="J32" s="115">
        <v>0</v>
      </c>
      <c r="K32" s="42"/>
    </row>
    <row r="33" spans="2:11" s="1" customFormat="1" ht="14.4" hidden="1" customHeight="1">
      <c r="B33" s="38"/>
      <c r="C33" s="39"/>
      <c r="D33" s="39"/>
      <c r="E33" s="46" t="s">
        <v>50</v>
      </c>
      <c r="F33" s="115">
        <f>ROUND(SUM(BH79:BH102), 2)</f>
        <v>0</v>
      </c>
      <c r="G33" s="39"/>
      <c r="H33" s="39"/>
      <c r="I33" s="116">
        <v>0.15</v>
      </c>
      <c r="J33" s="115">
        <v>0</v>
      </c>
      <c r="K33" s="42"/>
    </row>
    <row r="34" spans="2:11" s="1" customFormat="1" ht="14.4" hidden="1" customHeight="1">
      <c r="B34" s="38"/>
      <c r="C34" s="39"/>
      <c r="D34" s="39"/>
      <c r="E34" s="46" t="s">
        <v>51</v>
      </c>
      <c r="F34" s="115">
        <f>ROUND(SUM(BI79:BI102), 2)</f>
        <v>0</v>
      </c>
      <c r="G34" s="39"/>
      <c r="H34" s="39"/>
      <c r="I34" s="116">
        <v>0</v>
      </c>
      <c r="J34" s="115">
        <v>0</v>
      </c>
      <c r="K34" s="42"/>
    </row>
    <row r="35" spans="2:11" s="1" customFormat="1" ht="6.9" customHeight="1">
      <c r="B35" s="38"/>
      <c r="C35" s="39"/>
      <c r="D35" s="39"/>
      <c r="E35" s="39"/>
      <c r="F35" s="39"/>
      <c r="G35" s="39"/>
      <c r="H35" s="39"/>
      <c r="I35" s="103"/>
      <c r="J35" s="39"/>
      <c r="K35" s="42"/>
    </row>
    <row r="36" spans="2:11" s="1" customFormat="1" ht="25.35" customHeight="1">
      <c r="B36" s="38"/>
      <c r="C36" s="117"/>
      <c r="D36" s="118" t="s">
        <v>52</v>
      </c>
      <c r="E36" s="68"/>
      <c r="F36" s="68"/>
      <c r="G36" s="119" t="s">
        <v>53</v>
      </c>
      <c r="H36" s="120" t="s">
        <v>54</v>
      </c>
      <c r="I36" s="121"/>
      <c r="J36" s="122">
        <f>SUM(J27:J34)</f>
        <v>0</v>
      </c>
      <c r="K36" s="123"/>
    </row>
    <row r="37" spans="2:11" s="1" customFormat="1" ht="14.4" customHeight="1">
      <c r="B37" s="53"/>
      <c r="C37" s="54"/>
      <c r="D37" s="54"/>
      <c r="E37" s="54"/>
      <c r="F37" s="54"/>
      <c r="G37" s="54"/>
      <c r="H37" s="54"/>
      <c r="I37" s="124"/>
      <c r="J37" s="54"/>
      <c r="K37" s="55"/>
    </row>
    <row r="41" spans="2:11" s="1" customFormat="1" ht="6.9" customHeight="1">
      <c r="B41" s="56"/>
      <c r="C41" s="57"/>
      <c r="D41" s="57"/>
      <c r="E41" s="57"/>
      <c r="F41" s="57"/>
      <c r="G41" s="57"/>
      <c r="H41" s="57"/>
      <c r="I41" s="125"/>
      <c r="J41" s="57"/>
      <c r="K41" s="126"/>
    </row>
    <row r="42" spans="2:11" s="1" customFormat="1" ht="36.9" customHeight="1">
      <c r="B42" s="38"/>
      <c r="C42" s="27" t="s">
        <v>109</v>
      </c>
      <c r="D42" s="39"/>
      <c r="E42" s="39"/>
      <c r="F42" s="39"/>
      <c r="G42" s="39"/>
      <c r="H42" s="39"/>
      <c r="I42" s="103"/>
      <c r="J42" s="39"/>
      <c r="K42" s="42"/>
    </row>
    <row r="43" spans="2:11" s="1" customFormat="1" ht="6.9" customHeight="1">
      <c r="B43" s="38"/>
      <c r="C43" s="39"/>
      <c r="D43" s="39"/>
      <c r="E43" s="39"/>
      <c r="F43" s="39"/>
      <c r="G43" s="39"/>
      <c r="H43" s="39"/>
      <c r="I43" s="103"/>
      <c r="J43" s="39"/>
      <c r="K43" s="42"/>
    </row>
    <row r="44" spans="2:11" s="1" customFormat="1" ht="14.4" customHeight="1">
      <c r="B44" s="38"/>
      <c r="C44" s="34" t="s">
        <v>19</v>
      </c>
      <c r="D44" s="39"/>
      <c r="E44" s="39"/>
      <c r="F44" s="39"/>
      <c r="G44" s="39"/>
      <c r="H44" s="39"/>
      <c r="I44" s="103"/>
      <c r="J44" s="39"/>
      <c r="K44" s="42"/>
    </row>
    <row r="45" spans="2:11" s="1" customFormat="1" ht="14.4" customHeight="1">
      <c r="B45" s="38"/>
      <c r="C45" s="39"/>
      <c r="D45" s="39"/>
      <c r="E45" s="331" t="str">
        <f>E7</f>
        <v>Polní cesta HPC49 Choťovice se záchytným příkopem a doprovodnou zelení</v>
      </c>
      <c r="F45" s="332"/>
      <c r="G45" s="332"/>
      <c r="H45" s="332"/>
      <c r="I45" s="103"/>
      <c r="J45" s="39"/>
      <c r="K45" s="42"/>
    </row>
    <row r="46" spans="2:11" s="1" customFormat="1" ht="14.4" customHeight="1">
      <c r="B46" s="38"/>
      <c r="C46" s="34" t="s">
        <v>107</v>
      </c>
      <c r="D46" s="39"/>
      <c r="E46" s="39"/>
      <c r="F46" s="39"/>
      <c r="G46" s="39"/>
      <c r="H46" s="39"/>
      <c r="I46" s="103"/>
      <c r="J46" s="39"/>
      <c r="K46" s="42"/>
    </row>
    <row r="47" spans="2:11" s="1" customFormat="1" ht="16.2" customHeight="1">
      <c r="B47" s="38"/>
      <c r="C47" s="39"/>
      <c r="D47" s="39"/>
      <c r="E47" s="333" t="str">
        <f>E9</f>
        <v>VON - Vedlejší a ostatní náklady</v>
      </c>
      <c r="F47" s="334"/>
      <c r="G47" s="334"/>
      <c r="H47" s="334"/>
      <c r="I47" s="103"/>
      <c r="J47" s="39"/>
      <c r="K47" s="42"/>
    </row>
    <row r="48" spans="2:11" s="1" customFormat="1" ht="6.9" customHeight="1">
      <c r="B48" s="38"/>
      <c r="C48" s="39"/>
      <c r="D48" s="39"/>
      <c r="E48" s="39"/>
      <c r="F48" s="39"/>
      <c r="G48" s="39"/>
      <c r="H48" s="39"/>
      <c r="I48" s="103"/>
      <c r="J48" s="39"/>
      <c r="K48" s="42"/>
    </row>
    <row r="49" spans="2:47" s="1" customFormat="1" ht="18" customHeight="1">
      <c r="B49" s="38"/>
      <c r="C49" s="34" t="s">
        <v>25</v>
      </c>
      <c r="D49" s="39"/>
      <c r="E49" s="39"/>
      <c r="F49" s="32" t="str">
        <f>F12</f>
        <v xml:space="preserve"> </v>
      </c>
      <c r="G49" s="39"/>
      <c r="H49" s="39"/>
      <c r="I49" s="104" t="s">
        <v>27</v>
      </c>
      <c r="J49" s="105" t="str">
        <f>IF(J12="","",J12)</f>
        <v>18. 11. 2015</v>
      </c>
      <c r="K49" s="42"/>
    </row>
    <row r="50" spans="2:47" s="1" customFormat="1" ht="6.9" customHeight="1">
      <c r="B50" s="38"/>
      <c r="C50" s="39"/>
      <c r="D50" s="39"/>
      <c r="E50" s="39"/>
      <c r="F50" s="39"/>
      <c r="G50" s="39"/>
      <c r="H50" s="39"/>
      <c r="I50" s="103"/>
      <c r="J50" s="39"/>
      <c r="K50" s="42"/>
    </row>
    <row r="51" spans="2:47" s="1" customFormat="1" ht="13.2">
      <c r="B51" s="38"/>
      <c r="C51" s="34" t="s">
        <v>31</v>
      </c>
      <c r="D51" s="39"/>
      <c r="E51" s="39"/>
      <c r="F51" s="32" t="str">
        <f>E15</f>
        <v>ČR-SPÚ, Pobočka Nymburk</v>
      </c>
      <c r="G51" s="39"/>
      <c r="H51" s="39"/>
      <c r="I51" s="104" t="s">
        <v>37</v>
      </c>
      <c r="J51" s="309" t="str">
        <f>E21</f>
        <v>Agroprojekce Litomyšl, s.r.o.</v>
      </c>
      <c r="K51" s="42"/>
    </row>
    <row r="52" spans="2:47" s="1" customFormat="1" ht="14.4" customHeight="1">
      <c r="B52" s="38"/>
      <c r="C52" s="34" t="s">
        <v>35</v>
      </c>
      <c r="D52" s="39"/>
      <c r="E52" s="39"/>
      <c r="F52" s="32" t="str">
        <f>IF(E18="","",E18)</f>
        <v/>
      </c>
      <c r="G52" s="39"/>
      <c r="H52" s="39"/>
      <c r="I52" s="103"/>
      <c r="J52" s="326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03"/>
      <c r="J53" s="39"/>
      <c r="K53" s="42"/>
    </row>
    <row r="54" spans="2:47" s="1" customFormat="1" ht="29.25" customHeight="1">
      <c r="B54" s="38"/>
      <c r="C54" s="127" t="s">
        <v>110</v>
      </c>
      <c r="D54" s="117"/>
      <c r="E54" s="117"/>
      <c r="F54" s="117"/>
      <c r="G54" s="117"/>
      <c r="H54" s="117"/>
      <c r="I54" s="128"/>
      <c r="J54" s="129" t="s">
        <v>111</v>
      </c>
      <c r="K54" s="130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03"/>
      <c r="J55" s="39"/>
      <c r="K55" s="42"/>
    </row>
    <row r="56" spans="2:47" s="1" customFormat="1" ht="29.25" customHeight="1">
      <c r="B56" s="38"/>
      <c r="C56" s="131" t="s">
        <v>112</v>
      </c>
      <c r="D56" s="39"/>
      <c r="E56" s="39"/>
      <c r="F56" s="39"/>
      <c r="G56" s="39"/>
      <c r="H56" s="39"/>
      <c r="I56" s="103"/>
      <c r="J56" s="113">
        <f>J79</f>
        <v>0</v>
      </c>
      <c r="K56" s="42"/>
      <c r="AU56" s="21" t="s">
        <v>113</v>
      </c>
    </row>
    <row r="57" spans="2:47" s="7" customFormat="1" ht="24.9" customHeight="1">
      <c r="B57" s="132"/>
      <c r="C57" s="133"/>
      <c r="D57" s="134" t="s">
        <v>855</v>
      </c>
      <c r="E57" s="135"/>
      <c r="F57" s="135"/>
      <c r="G57" s="135"/>
      <c r="H57" s="135"/>
      <c r="I57" s="136"/>
      <c r="J57" s="137">
        <f>J80</f>
        <v>0</v>
      </c>
      <c r="K57" s="138"/>
    </row>
    <row r="58" spans="2:47" s="8" customFormat="1" ht="19.95" customHeight="1">
      <c r="B58" s="139"/>
      <c r="C58" s="140"/>
      <c r="D58" s="141" t="s">
        <v>856</v>
      </c>
      <c r="E58" s="142"/>
      <c r="F58" s="142"/>
      <c r="G58" s="142"/>
      <c r="H58" s="142"/>
      <c r="I58" s="143"/>
      <c r="J58" s="144">
        <f>J81</f>
        <v>0</v>
      </c>
      <c r="K58" s="145"/>
    </row>
    <row r="59" spans="2:47" s="8" customFormat="1" ht="19.95" customHeight="1">
      <c r="B59" s="139"/>
      <c r="C59" s="140"/>
      <c r="D59" s="141" t="s">
        <v>857</v>
      </c>
      <c r="E59" s="142"/>
      <c r="F59" s="142"/>
      <c r="G59" s="142"/>
      <c r="H59" s="142"/>
      <c r="I59" s="143"/>
      <c r="J59" s="144">
        <f>J88</f>
        <v>0</v>
      </c>
      <c r="K59" s="145"/>
    </row>
    <row r="60" spans="2:47" s="1" customFormat="1" ht="21.75" customHeight="1">
      <c r="B60" s="38"/>
      <c r="C60" s="39"/>
      <c r="D60" s="39"/>
      <c r="E60" s="39"/>
      <c r="F60" s="39"/>
      <c r="G60" s="39"/>
      <c r="H60" s="39"/>
      <c r="I60" s="103"/>
      <c r="J60" s="39"/>
      <c r="K60" s="42"/>
    </row>
    <row r="61" spans="2:47" s="1" customFormat="1" ht="6.9" customHeight="1">
      <c r="B61" s="53"/>
      <c r="C61" s="54"/>
      <c r="D61" s="54"/>
      <c r="E61" s="54"/>
      <c r="F61" s="54"/>
      <c r="G61" s="54"/>
      <c r="H61" s="54"/>
      <c r="I61" s="124"/>
      <c r="J61" s="54"/>
      <c r="K61" s="55"/>
    </row>
    <row r="65" spans="2:63" s="1" customFormat="1" ht="6.9" customHeight="1">
      <c r="B65" s="56"/>
      <c r="C65" s="57"/>
      <c r="D65" s="57"/>
      <c r="E65" s="57"/>
      <c r="F65" s="57"/>
      <c r="G65" s="57"/>
      <c r="H65" s="57"/>
      <c r="I65" s="125"/>
      <c r="J65" s="57"/>
      <c r="K65" s="57"/>
      <c r="L65" s="38"/>
    </row>
    <row r="66" spans="2:63" s="1" customFormat="1" ht="36.9" customHeight="1">
      <c r="B66" s="38"/>
      <c r="C66" s="58" t="s">
        <v>124</v>
      </c>
      <c r="I66" s="146"/>
      <c r="L66" s="38"/>
    </row>
    <row r="67" spans="2:63" s="1" customFormat="1" ht="6.9" customHeight="1">
      <c r="B67" s="38"/>
      <c r="I67" s="146"/>
      <c r="L67" s="38"/>
    </row>
    <row r="68" spans="2:63" s="1" customFormat="1" ht="14.4" customHeight="1">
      <c r="B68" s="38"/>
      <c r="C68" s="60" t="s">
        <v>19</v>
      </c>
      <c r="I68" s="146"/>
      <c r="L68" s="38"/>
    </row>
    <row r="69" spans="2:63" s="1" customFormat="1" ht="14.4" customHeight="1">
      <c r="B69" s="38"/>
      <c r="E69" s="327" t="str">
        <f>E7</f>
        <v>Polní cesta HPC49 Choťovice se záchytným příkopem a doprovodnou zelení</v>
      </c>
      <c r="F69" s="328"/>
      <c r="G69" s="328"/>
      <c r="H69" s="328"/>
      <c r="I69" s="146"/>
      <c r="L69" s="38"/>
    </row>
    <row r="70" spans="2:63" s="1" customFormat="1" ht="14.4" customHeight="1">
      <c r="B70" s="38"/>
      <c r="C70" s="60" t="s">
        <v>107</v>
      </c>
      <c r="I70" s="146"/>
      <c r="L70" s="38"/>
    </row>
    <row r="71" spans="2:63" s="1" customFormat="1" ht="16.2" customHeight="1">
      <c r="B71" s="38"/>
      <c r="E71" s="300" t="str">
        <f>E9</f>
        <v>VON - Vedlejší a ostatní náklady</v>
      </c>
      <c r="F71" s="329"/>
      <c r="G71" s="329"/>
      <c r="H71" s="329"/>
      <c r="I71" s="146"/>
      <c r="L71" s="38"/>
    </row>
    <row r="72" spans="2:63" s="1" customFormat="1" ht="6.9" customHeight="1">
      <c r="B72" s="38"/>
      <c r="I72" s="146"/>
      <c r="L72" s="38"/>
    </row>
    <row r="73" spans="2:63" s="1" customFormat="1" ht="18" customHeight="1">
      <c r="B73" s="38"/>
      <c r="C73" s="60" t="s">
        <v>25</v>
      </c>
      <c r="F73" s="147" t="str">
        <f>F12</f>
        <v xml:space="preserve"> </v>
      </c>
      <c r="I73" s="148" t="s">
        <v>27</v>
      </c>
      <c r="J73" s="64" t="str">
        <f>IF(J12="","",J12)</f>
        <v>18. 11. 2015</v>
      </c>
      <c r="L73" s="38"/>
    </row>
    <row r="74" spans="2:63" s="1" customFormat="1" ht="6.9" customHeight="1">
      <c r="B74" s="38"/>
      <c r="I74" s="146"/>
      <c r="L74" s="38"/>
    </row>
    <row r="75" spans="2:63" s="1" customFormat="1" ht="13.2">
      <c r="B75" s="38"/>
      <c r="C75" s="60" t="s">
        <v>31</v>
      </c>
      <c r="F75" s="147" t="str">
        <f>E15</f>
        <v>ČR-SPÚ, Pobočka Nymburk</v>
      </c>
      <c r="I75" s="148" t="s">
        <v>37</v>
      </c>
      <c r="J75" s="147" t="str">
        <f>E21</f>
        <v>Agroprojekce Litomyšl, s.r.o.</v>
      </c>
      <c r="L75" s="38"/>
    </row>
    <row r="76" spans="2:63" s="1" customFormat="1" ht="14.4" customHeight="1">
      <c r="B76" s="38"/>
      <c r="C76" s="60" t="s">
        <v>35</v>
      </c>
      <c r="F76" s="147" t="str">
        <f>IF(E18="","",E18)</f>
        <v/>
      </c>
      <c r="I76" s="146"/>
      <c r="L76" s="38"/>
    </row>
    <row r="77" spans="2:63" s="1" customFormat="1" ht="10.35" customHeight="1">
      <c r="B77" s="38"/>
      <c r="I77" s="146"/>
      <c r="L77" s="38"/>
    </row>
    <row r="78" spans="2:63" s="9" customFormat="1" ht="29.25" customHeight="1">
      <c r="B78" s="149"/>
      <c r="C78" s="150" t="s">
        <v>125</v>
      </c>
      <c r="D78" s="151" t="s">
        <v>61</v>
      </c>
      <c r="E78" s="151" t="s">
        <v>57</v>
      </c>
      <c r="F78" s="151" t="s">
        <v>126</v>
      </c>
      <c r="G78" s="151" t="s">
        <v>127</v>
      </c>
      <c r="H78" s="151" t="s">
        <v>128</v>
      </c>
      <c r="I78" s="152" t="s">
        <v>129</v>
      </c>
      <c r="J78" s="151" t="s">
        <v>111</v>
      </c>
      <c r="K78" s="153" t="s">
        <v>130</v>
      </c>
      <c r="L78" s="149"/>
      <c r="M78" s="70" t="s">
        <v>131</v>
      </c>
      <c r="N78" s="71" t="s">
        <v>46</v>
      </c>
      <c r="O78" s="71" t="s">
        <v>132</v>
      </c>
      <c r="P78" s="71" t="s">
        <v>133</v>
      </c>
      <c r="Q78" s="71" t="s">
        <v>134</v>
      </c>
      <c r="R78" s="71" t="s">
        <v>135</v>
      </c>
      <c r="S78" s="71" t="s">
        <v>136</v>
      </c>
      <c r="T78" s="72" t="s">
        <v>137</v>
      </c>
    </row>
    <row r="79" spans="2:63" s="1" customFormat="1" ht="29.25" customHeight="1">
      <c r="B79" s="38"/>
      <c r="C79" s="74" t="s">
        <v>112</v>
      </c>
      <c r="I79" s="146"/>
      <c r="J79" s="154">
        <f>BK79</f>
        <v>0</v>
      </c>
      <c r="L79" s="38"/>
      <c r="M79" s="73"/>
      <c r="N79" s="65"/>
      <c r="O79" s="65"/>
      <c r="P79" s="155">
        <f>P80</f>
        <v>0</v>
      </c>
      <c r="Q79" s="65"/>
      <c r="R79" s="155">
        <f>R80</f>
        <v>0</v>
      </c>
      <c r="S79" s="65"/>
      <c r="T79" s="156">
        <f>T80</f>
        <v>0</v>
      </c>
      <c r="AT79" s="21" t="s">
        <v>75</v>
      </c>
      <c r="AU79" s="21" t="s">
        <v>113</v>
      </c>
      <c r="BK79" s="157">
        <f>BK80</f>
        <v>0</v>
      </c>
    </row>
    <row r="80" spans="2:63" s="10" customFormat="1" ht="37.35" customHeight="1">
      <c r="B80" s="158"/>
      <c r="D80" s="159" t="s">
        <v>75</v>
      </c>
      <c r="E80" s="160" t="s">
        <v>858</v>
      </c>
      <c r="F80" s="160" t="s">
        <v>859</v>
      </c>
      <c r="I80" s="161"/>
      <c r="J80" s="162">
        <f>BK80</f>
        <v>0</v>
      </c>
      <c r="L80" s="158"/>
      <c r="M80" s="163"/>
      <c r="N80" s="164"/>
      <c r="O80" s="164"/>
      <c r="P80" s="165">
        <f>P81+P88</f>
        <v>0</v>
      </c>
      <c r="Q80" s="164"/>
      <c r="R80" s="165">
        <f>R81+R88</f>
        <v>0</v>
      </c>
      <c r="S80" s="164"/>
      <c r="T80" s="166">
        <f>T81+T88</f>
        <v>0</v>
      </c>
      <c r="AR80" s="159" t="s">
        <v>168</v>
      </c>
      <c r="AT80" s="167" t="s">
        <v>75</v>
      </c>
      <c r="AU80" s="167" t="s">
        <v>76</v>
      </c>
      <c r="AY80" s="159" t="s">
        <v>140</v>
      </c>
      <c r="BK80" s="168">
        <f>BK81+BK88</f>
        <v>0</v>
      </c>
    </row>
    <row r="81" spans="2:65" s="10" customFormat="1" ht="19.95" customHeight="1">
      <c r="B81" s="158"/>
      <c r="D81" s="159" t="s">
        <v>75</v>
      </c>
      <c r="E81" s="169" t="s">
        <v>860</v>
      </c>
      <c r="F81" s="169" t="s">
        <v>861</v>
      </c>
      <c r="I81" s="161"/>
      <c r="J81" s="170">
        <f>BK81</f>
        <v>0</v>
      </c>
      <c r="L81" s="158"/>
      <c r="M81" s="163"/>
      <c r="N81" s="164"/>
      <c r="O81" s="164"/>
      <c r="P81" s="165">
        <f>SUM(P82:P87)</f>
        <v>0</v>
      </c>
      <c r="Q81" s="164"/>
      <c r="R81" s="165">
        <f>SUM(R82:R87)</f>
        <v>0</v>
      </c>
      <c r="S81" s="164"/>
      <c r="T81" s="166">
        <f>SUM(T82:T87)</f>
        <v>0</v>
      </c>
      <c r="AR81" s="159" t="s">
        <v>168</v>
      </c>
      <c r="AT81" s="167" t="s">
        <v>75</v>
      </c>
      <c r="AU81" s="167" t="s">
        <v>24</v>
      </c>
      <c r="AY81" s="159" t="s">
        <v>140</v>
      </c>
      <c r="BK81" s="168">
        <f>SUM(BK82:BK87)</f>
        <v>0</v>
      </c>
    </row>
    <row r="82" spans="2:65" s="1" customFormat="1" ht="14.4" customHeight="1">
      <c r="B82" s="171"/>
      <c r="C82" s="172" t="s">
        <v>24</v>
      </c>
      <c r="D82" s="172" t="s">
        <v>142</v>
      </c>
      <c r="E82" s="173" t="s">
        <v>862</v>
      </c>
      <c r="F82" s="174" t="s">
        <v>863</v>
      </c>
      <c r="G82" s="175" t="s">
        <v>515</v>
      </c>
      <c r="H82" s="176">
        <v>1</v>
      </c>
      <c r="I82" s="177"/>
      <c r="J82" s="178">
        <f>ROUND(I82*H82,2)</f>
        <v>0</v>
      </c>
      <c r="K82" s="174" t="s">
        <v>5</v>
      </c>
      <c r="L82" s="38"/>
      <c r="M82" s="179" t="s">
        <v>5</v>
      </c>
      <c r="N82" s="180" t="s">
        <v>47</v>
      </c>
      <c r="O82" s="39"/>
      <c r="P82" s="181">
        <f>O82*H82</f>
        <v>0</v>
      </c>
      <c r="Q82" s="181">
        <v>0</v>
      </c>
      <c r="R82" s="181">
        <f>Q82*H82</f>
        <v>0</v>
      </c>
      <c r="S82" s="181">
        <v>0</v>
      </c>
      <c r="T82" s="182">
        <f>S82*H82</f>
        <v>0</v>
      </c>
      <c r="AR82" s="21" t="s">
        <v>864</v>
      </c>
      <c r="AT82" s="21" t="s">
        <v>142</v>
      </c>
      <c r="AU82" s="21" t="s">
        <v>86</v>
      </c>
      <c r="AY82" s="21" t="s">
        <v>140</v>
      </c>
      <c r="BE82" s="183">
        <f>IF(N82="základní",J82,0)</f>
        <v>0</v>
      </c>
      <c r="BF82" s="183">
        <f>IF(N82="snížená",J82,0)</f>
        <v>0</v>
      </c>
      <c r="BG82" s="183">
        <f>IF(N82="zákl. přenesená",J82,0)</f>
        <v>0</v>
      </c>
      <c r="BH82" s="183">
        <f>IF(N82="sníž. přenesená",J82,0)</f>
        <v>0</v>
      </c>
      <c r="BI82" s="183">
        <f>IF(N82="nulová",J82,0)</f>
        <v>0</v>
      </c>
      <c r="BJ82" s="21" t="s">
        <v>24</v>
      </c>
      <c r="BK82" s="183">
        <f>ROUND(I82*H82,2)</f>
        <v>0</v>
      </c>
      <c r="BL82" s="21" t="s">
        <v>864</v>
      </c>
      <c r="BM82" s="21" t="s">
        <v>865</v>
      </c>
    </row>
    <row r="83" spans="2:65" s="1" customFormat="1" ht="72">
      <c r="B83" s="38"/>
      <c r="D83" s="185" t="s">
        <v>311</v>
      </c>
      <c r="F83" s="203" t="s">
        <v>866</v>
      </c>
      <c r="I83" s="146"/>
      <c r="L83" s="38"/>
      <c r="M83" s="204"/>
      <c r="N83" s="39"/>
      <c r="O83" s="39"/>
      <c r="P83" s="39"/>
      <c r="Q83" s="39"/>
      <c r="R83" s="39"/>
      <c r="S83" s="39"/>
      <c r="T83" s="67"/>
      <c r="AT83" s="21" t="s">
        <v>311</v>
      </c>
      <c r="AU83" s="21" t="s">
        <v>86</v>
      </c>
    </row>
    <row r="84" spans="2:65" s="1" customFormat="1" ht="22.8" customHeight="1">
      <c r="B84" s="171"/>
      <c r="C84" s="172" t="s">
        <v>86</v>
      </c>
      <c r="D84" s="172" t="s">
        <v>142</v>
      </c>
      <c r="E84" s="173" t="s">
        <v>867</v>
      </c>
      <c r="F84" s="174" t="s">
        <v>868</v>
      </c>
      <c r="G84" s="175" t="s">
        <v>515</v>
      </c>
      <c r="H84" s="176">
        <v>1</v>
      </c>
      <c r="I84" s="177"/>
      <c r="J84" s="178">
        <f>ROUND(I84*H84,2)</f>
        <v>0</v>
      </c>
      <c r="K84" s="174" t="s">
        <v>5</v>
      </c>
      <c r="L84" s="38"/>
      <c r="M84" s="179" t="s">
        <v>5</v>
      </c>
      <c r="N84" s="180" t="s">
        <v>47</v>
      </c>
      <c r="O84" s="39"/>
      <c r="P84" s="181">
        <f>O84*H84</f>
        <v>0</v>
      </c>
      <c r="Q84" s="181">
        <v>0</v>
      </c>
      <c r="R84" s="181">
        <f>Q84*H84</f>
        <v>0</v>
      </c>
      <c r="S84" s="181">
        <v>0</v>
      </c>
      <c r="T84" s="182">
        <f>S84*H84</f>
        <v>0</v>
      </c>
      <c r="AR84" s="21" t="s">
        <v>864</v>
      </c>
      <c r="AT84" s="21" t="s">
        <v>142</v>
      </c>
      <c r="AU84" s="21" t="s">
        <v>86</v>
      </c>
      <c r="AY84" s="21" t="s">
        <v>140</v>
      </c>
      <c r="BE84" s="183">
        <f>IF(N84="základní",J84,0)</f>
        <v>0</v>
      </c>
      <c r="BF84" s="183">
        <f>IF(N84="snížená",J84,0)</f>
        <v>0</v>
      </c>
      <c r="BG84" s="183">
        <f>IF(N84="zákl. přenesená",J84,0)</f>
        <v>0</v>
      </c>
      <c r="BH84" s="183">
        <f>IF(N84="sníž. přenesená",J84,0)</f>
        <v>0</v>
      </c>
      <c r="BI84" s="183">
        <f>IF(N84="nulová",J84,0)</f>
        <v>0</v>
      </c>
      <c r="BJ84" s="21" t="s">
        <v>24</v>
      </c>
      <c r="BK84" s="183">
        <f>ROUND(I84*H84,2)</f>
        <v>0</v>
      </c>
      <c r="BL84" s="21" t="s">
        <v>864</v>
      </c>
      <c r="BM84" s="21" t="s">
        <v>869</v>
      </c>
    </row>
    <row r="85" spans="2:65" s="1" customFormat="1" ht="96">
      <c r="B85" s="38"/>
      <c r="D85" s="185" t="s">
        <v>311</v>
      </c>
      <c r="F85" s="203" t="s">
        <v>870</v>
      </c>
      <c r="I85" s="146"/>
      <c r="L85" s="38"/>
      <c r="M85" s="204"/>
      <c r="N85" s="39"/>
      <c r="O85" s="39"/>
      <c r="P85" s="39"/>
      <c r="Q85" s="39"/>
      <c r="R85" s="39"/>
      <c r="S85" s="39"/>
      <c r="T85" s="67"/>
      <c r="AT85" s="21" t="s">
        <v>311</v>
      </c>
      <c r="AU85" s="21" t="s">
        <v>86</v>
      </c>
    </row>
    <row r="86" spans="2:65" s="1" customFormat="1" ht="14.4" customHeight="1">
      <c r="B86" s="171"/>
      <c r="C86" s="172" t="s">
        <v>158</v>
      </c>
      <c r="D86" s="172" t="s">
        <v>142</v>
      </c>
      <c r="E86" s="173" t="s">
        <v>871</v>
      </c>
      <c r="F86" s="174" t="s">
        <v>872</v>
      </c>
      <c r="G86" s="175" t="s">
        <v>515</v>
      </c>
      <c r="H86" s="176">
        <v>1</v>
      </c>
      <c r="I86" s="177"/>
      <c r="J86" s="178">
        <f>ROUND(I86*H86,2)</f>
        <v>0</v>
      </c>
      <c r="K86" s="174" t="s">
        <v>5</v>
      </c>
      <c r="L86" s="38"/>
      <c r="M86" s="179" t="s">
        <v>5</v>
      </c>
      <c r="N86" s="180" t="s">
        <v>47</v>
      </c>
      <c r="O86" s="39"/>
      <c r="P86" s="181">
        <f>O86*H86</f>
        <v>0</v>
      </c>
      <c r="Q86" s="181">
        <v>0</v>
      </c>
      <c r="R86" s="181">
        <f>Q86*H86</f>
        <v>0</v>
      </c>
      <c r="S86" s="181">
        <v>0</v>
      </c>
      <c r="T86" s="182">
        <f>S86*H86</f>
        <v>0</v>
      </c>
      <c r="AR86" s="21" t="s">
        <v>864</v>
      </c>
      <c r="AT86" s="21" t="s">
        <v>142</v>
      </c>
      <c r="AU86" s="21" t="s">
        <v>86</v>
      </c>
      <c r="AY86" s="21" t="s">
        <v>140</v>
      </c>
      <c r="BE86" s="183">
        <f>IF(N86="základní",J86,0)</f>
        <v>0</v>
      </c>
      <c r="BF86" s="183">
        <f>IF(N86="snížená",J86,0)</f>
        <v>0</v>
      </c>
      <c r="BG86" s="183">
        <f>IF(N86="zákl. přenesená",J86,0)</f>
        <v>0</v>
      </c>
      <c r="BH86" s="183">
        <f>IF(N86="sníž. přenesená",J86,0)</f>
        <v>0</v>
      </c>
      <c r="BI86" s="183">
        <f>IF(N86="nulová",J86,0)</f>
        <v>0</v>
      </c>
      <c r="BJ86" s="21" t="s">
        <v>24</v>
      </c>
      <c r="BK86" s="183">
        <f>ROUND(I86*H86,2)</f>
        <v>0</v>
      </c>
      <c r="BL86" s="21" t="s">
        <v>864</v>
      </c>
      <c r="BM86" s="21" t="s">
        <v>873</v>
      </c>
    </row>
    <row r="87" spans="2:65" s="1" customFormat="1" ht="24">
      <c r="B87" s="38"/>
      <c r="D87" s="185" t="s">
        <v>311</v>
      </c>
      <c r="F87" s="203" t="s">
        <v>874</v>
      </c>
      <c r="I87" s="146"/>
      <c r="L87" s="38"/>
      <c r="M87" s="204"/>
      <c r="N87" s="39"/>
      <c r="O87" s="39"/>
      <c r="P87" s="39"/>
      <c r="Q87" s="39"/>
      <c r="R87" s="39"/>
      <c r="S87" s="39"/>
      <c r="T87" s="67"/>
      <c r="AT87" s="21" t="s">
        <v>311</v>
      </c>
      <c r="AU87" s="21" t="s">
        <v>86</v>
      </c>
    </row>
    <row r="88" spans="2:65" s="10" customFormat="1" ht="29.85" customHeight="1">
      <c r="B88" s="158"/>
      <c r="D88" s="159" t="s">
        <v>75</v>
      </c>
      <c r="E88" s="169" t="s">
        <v>875</v>
      </c>
      <c r="F88" s="169" t="s">
        <v>876</v>
      </c>
      <c r="I88" s="161"/>
      <c r="J88" s="170">
        <f>BK88</f>
        <v>0</v>
      </c>
      <c r="L88" s="158"/>
      <c r="M88" s="163"/>
      <c r="N88" s="164"/>
      <c r="O88" s="164"/>
      <c r="P88" s="165">
        <f>SUM(P89:P102)</f>
        <v>0</v>
      </c>
      <c r="Q88" s="164"/>
      <c r="R88" s="165">
        <f>SUM(R89:R102)</f>
        <v>0</v>
      </c>
      <c r="S88" s="164"/>
      <c r="T88" s="166">
        <f>SUM(T89:T102)</f>
        <v>0</v>
      </c>
      <c r="AR88" s="159" t="s">
        <v>147</v>
      </c>
      <c r="AT88" s="167" t="s">
        <v>75</v>
      </c>
      <c r="AU88" s="167" t="s">
        <v>24</v>
      </c>
      <c r="AY88" s="159" t="s">
        <v>140</v>
      </c>
      <c r="BK88" s="168">
        <f>SUM(BK89:BK102)</f>
        <v>0</v>
      </c>
    </row>
    <row r="89" spans="2:65" s="1" customFormat="1" ht="22.8" customHeight="1">
      <c r="B89" s="171"/>
      <c r="C89" s="172" t="s">
        <v>147</v>
      </c>
      <c r="D89" s="172" t="s">
        <v>142</v>
      </c>
      <c r="E89" s="173" t="s">
        <v>877</v>
      </c>
      <c r="F89" s="174" t="s">
        <v>878</v>
      </c>
      <c r="G89" s="175" t="s">
        <v>515</v>
      </c>
      <c r="H89" s="176">
        <v>1</v>
      </c>
      <c r="I89" s="177"/>
      <c r="J89" s="178">
        <f>ROUND(I89*H89,2)</f>
        <v>0</v>
      </c>
      <c r="K89" s="174" t="s">
        <v>5</v>
      </c>
      <c r="L89" s="38"/>
      <c r="M89" s="179" t="s">
        <v>5</v>
      </c>
      <c r="N89" s="180" t="s">
        <v>47</v>
      </c>
      <c r="O89" s="39"/>
      <c r="P89" s="181">
        <f>O89*H89</f>
        <v>0</v>
      </c>
      <c r="Q89" s="181">
        <v>0</v>
      </c>
      <c r="R89" s="181">
        <f>Q89*H89</f>
        <v>0</v>
      </c>
      <c r="S89" s="181">
        <v>0</v>
      </c>
      <c r="T89" s="182">
        <f>S89*H89</f>
        <v>0</v>
      </c>
      <c r="AR89" s="21" t="s">
        <v>864</v>
      </c>
      <c r="AT89" s="21" t="s">
        <v>142</v>
      </c>
      <c r="AU89" s="21" t="s">
        <v>86</v>
      </c>
      <c r="AY89" s="21" t="s">
        <v>140</v>
      </c>
      <c r="BE89" s="183">
        <f>IF(N89="základní",J89,0)</f>
        <v>0</v>
      </c>
      <c r="BF89" s="183">
        <f>IF(N89="snížená",J89,0)</f>
        <v>0</v>
      </c>
      <c r="BG89" s="183">
        <f>IF(N89="zákl. přenesená",J89,0)</f>
        <v>0</v>
      </c>
      <c r="BH89" s="183">
        <f>IF(N89="sníž. přenesená",J89,0)</f>
        <v>0</v>
      </c>
      <c r="BI89" s="183">
        <f>IF(N89="nulová",J89,0)</f>
        <v>0</v>
      </c>
      <c r="BJ89" s="21" t="s">
        <v>24</v>
      </c>
      <c r="BK89" s="183">
        <f>ROUND(I89*H89,2)</f>
        <v>0</v>
      </c>
      <c r="BL89" s="21" t="s">
        <v>864</v>
      </c>
      <c r="BM89" s="21" t="s">
        <v>879</v>
      </c>
    </row>
    <row r="90" spans="2:65" s="1" customFormat="1" ht="36">
      <c r="B90" s="38"/>
      <c r="D90" s="185" t="s">
        <v>311</v>
      </c>
      <c r="F90" s="203" t="s">
        <v>880</v>
      </c>
      <c r="I90" s="146"/>
      <c r="L90" s="38"/>
      <c r="M90" s="204"/>
      <c r="N90" s="39"/>
      <c r="O90" s="39"/>
      <c r="P90" s="39"/>
      <c r="Q90" s="39"/>
      <c r="R90" s="39"/>
      <c r="S90" s="39"/>
      <c r="T90" s="67"/>
      <c r="AT90" s="21" t="s">
        <v>311</v>
      </c>
      <c r="AU90" s="21" t="s">
        <v>86</v>
      </c>
    </row>
    <row r="91" spans="2:65" s="1" customFormat="1" ht="14.4" customHeight="1">
      <c r="B91" s="171"/>
      <c r="C91" s="172" t="s">
        <v>168</v>
      </c>
      <c r="D91" s="172" t="s">
        <v>142</v>
      </c>
      <c r="E91" s="173" t="s">
        <v>881</v>
      </c>
      <c r="F91" s="174" t="s">
        <v>882</v>
      </c>
      <c r="G91" s="175" t="s">
        <v>515</v>
      </c>
      <c r="H91" s="176">
        <v>1</v>
      </c>
      <c r="I91" s="177"/>
      <c r="J91" s="178">
        <f>ROUND(I91*H91,2)</f>
        <v>0</v>
      </c>
      <c r="K91" s="174" t="s">
        <v>5</v>
      </c>
      <c r="L91" s="38"/>
      <c r="M91" s="179" t="s">
        <v>5</v>
      </c>
      <c r="N91" s="180" t="s">
        <v>47</v>
      </c>
      <c r="O91" s="39"/>
      <c r="P91" s="181">
        <f>O91*H91</f>
        <v>0</v>
      </c>
      <c r="Q91" s="181">
        <v>0</v>
      </c>
      <c r="R91" s="181">
        <f>Q91*H91</f>
        <v>0</v>
      </c>
      <c r="S91" s="181">
        <v>0</v>
      </c>
      <c r="T91" s="182">
        <f>S91*H91</f>
        <v>0</v>
      </c>
      <c r="AR91" s="21" t="s">
        <v>864</v>
      </c>
      <c r="AT91" s="21" t="s">
        <v>142</v>
      </c>
      <c r="AU91" s="21" t="s">
        <v>86</v>
      </c>
      <c r="AY91" s="21" t="s">
        <v>140</v>
      </c>
      <c r="BE91" s="183">
        <f>IF(N91="základní",J91,0)</f>
        <v>0</v>
      </c>
      <c r="BF91" s="183">
        <f>IF(N91="snížená",J91,0)</f>
        <v>0</v>
      </c>
      <c r="BG91" s="183">
        <f>IF(N91="zákl. přenesená",J91,0)</f>
        <v>0</v>
      </c>
      <c r="BH91" s="183">
        <f>IF(N91="sníž. přenesená",J91,0)</f>
        <v>0</v>
      </c>
      <c r="BI91" s="183">
        <f>IF(N91="nulová",J91,0)</f>
        <v>0</v>
      </c>
      <c r="BJ91" s="21" t="s">
        <v>24</v>
      </c>
      <c r="BK91" s="183">
        <f>ROUND(I91*H91,2)</f>
        <v>0</v>
      </c>
      <c r="BL91" s="21" t="s">
        <v>864</v>
      </c>
      <c r="BM91" s="21" t="s">
        <v>883</v>
      </c>
    </row>
    <row r="92" spans="2:65" s="1" customFormat="1" ht="72">
      <c r="B92" s="38"/>
      <c r="D92" s="185" t="s">
        <v>311</v>
      </c>
      <c r="F92" s="203" t="s">
        <v>884</v>
      </c>
      <c r="I92" s="146"/>
      <c r="L92" s="38"/>
      <c r="M92" s="204"/>
      <c r="N92" s="39"/>
      <c r="O92" s="39"/>
      <c r="P92" s="39"/>
      <c r="Q92" s="39"/>
      <c r="R92" s="39"/>
      <c r="S92" s="39"/>
      <c r="T92" s="67"/>
      <c r="AT92" s="21" t="s">
        <v>311</v>
      </c>
      <c r="AU92" s="21" t="s">
        <v>86</v>
      </c>
    </row>
    <row r="93" spans="2:65" s="1" customFormat="1" ht="14.4" customHeight="1">
      <c r="B93" s="171"/>
      <c r="C93" s="172" t="s">
        <v>175</v>
      </c>
      <c r="D93" s="172" t="s">
        <v>142</v>
      </c>
      <c r="E93" s="173" t="s">
        <v>885</v>
      </c>
      <c r="F93" s="174" t="s">
        <v>886</v>
      </c>
      <c r="G93" s="175" t="s">
        <v>515</v>
      </c>
      <c r="H93" s="176">
        <v>1</v>
      </c>
      <c r="I93" s="177"/>
      <c r="J93" s="178">
        <f>ROUND(I93*H93,2)</f>
        <v>0</v>
      </c>
      <c r="K93" s="174" t="s">
        <v>5</v>
      </c>
      <c r="L93" s="38"/>
      <c r="M93" s="179" t="s">
        <v>5</v>
      </c>
      <c r="N93" s="180" t="s">
        <v>47</v>
      </c>
      <c r="O93" s="39"/>
      <c r="P93" s="181">
        <f>O93*H93</f>
        <v>0</v>
      </c>
      <c r="Q93" s="181">
        <v>0</v>
      </c>
      <c r="R93" s="181">
        <f>Q93*H93</f>
        <v>0</v>
      </c>
      <c r="S93" s="181">
        <v>0</v>
      </c>
      <c r="T93" s="182">
        <f>S93*H93</f>
        <v>0</v>
      </c>
      <c r="AR93" s="21" t="s">
        <v>864</v>
      </c>
      <c r="AT93" s="21" t="s">
        <v>142</v>
      </c>
      <c r="AU93" s="21" t="s">
        <v>86</v>
      </c>
      <c r="AY93" s="21" t="s">
        <v>140</v>
      </c>
      <c r="BE93" s="183">
        <f>IF(N93="základní",J93,0)</f>
        <v>0</v>
      </c>
      <c r="BF93" s="183">
        <f>IF(N93="snížená",J93,0)</f>
        <v>0</v>
      </c>
      <c r="BG93" s="183">
        <f>IF(N93="zákl. přenesená",J93,0)</f>
        <v>0</v>
      </c>
      <c r="BH93" s="183">
        <f>IF(N93="sníž. přenesená",J93,0)</f>
        <v>0</v>
      </c>
      <c r="BI93" s="183">
        <f>IF(N93="nulová",J93,0)</f>
        <v>0</v>
      </c>
      <c r="BJ93" s="21" t="s">
        <v>24</v>
      </c>
      <c r="BK93" s="183">
        <f>ROUND(I93*H93,2)</f>
        <v>0</v>
      </c>
      <c r="BL93" s="21" t="s">
        <v>864</v>
      </c>
      <c r="BM93" s="21" t="s">
        <v>887</v>
      </c>
    </row>
    <row r="94" spans="2:65" s="1" customFormat="1" ht="60">
      <c r="B94" s="38"/>
      <c r="D94" s="185" t="s">
        <v>311</v>
      </c>
      <c r="F94" s="203" t="s">
        <v>888</v>
      </c>
      <c r="I94" s="146"/>
      <c r="L94" s="38"/>
      <c r="M94" s="204"/>
      <c r="N94" s="39"/>
      <c r="O94" s="39"/>
      <c r="P94" s="39"/>
      <c r="Q94" s="39"/>
      <c r="R94" s="39"/>
      <c r="S94" s="39"/>
      <c r="T94" s="67"/>
      <c r="AT94" s="21" t="s">
        <v>311</v>
      </c>
      <c r="AU94" s="21" t="s">
        <v>86</v>
      </c>
    </row>
    <row r="95" spans="2:65" s="1" customFormat="1" ht="14.4" customHeight="1">
      <c r="B95" s="171"/>
      <c r="C95" s="172" t="s">
        <v>181</v>
      </c>
      <c r="D95" s="172" t="s">
        <v>142</v>
      </c>
      <c r="E95" s="173" t="s">
        <v>889</v>
      </c>
      <c r="F95" s="174" t="s">
        <v>890</v>
      </c>
      <c r="G95" s="175" t="s">
        <v>738</v>
      </c>
      <c r="H95" s="176">
        <v>1</v>
      </c>
      <c r="I95" s="177"/>
      <c r="J95" s="178">
        <f>ROUND(I95*H95,2)</f>
        <v>0</v>
      </c>
      <c r="K95" s="174" t="s">
        <v>5</v>
      </c>
      <c r="L95" s="38"/>
      <c r="M95" s="179" t="s">
        <v>5</v>
      </c>
      <c r="N95" s="180" t="s">
        <v>47</v>
      </c>
      <c r="O95" s="39"/>
      <c r="P95" s="181">
        <f>O95*H95</f>
        <v>0</v>
      </c>
      <c r="Q95" s="181">
        <v>0</v>
      </c>
      <c r="R95" s="181">
        <f>Q95*H95</f>
        <v>0</v>
      </c>
      <c r="S95" s="181">
        <v>0</v>
      </c>
      <c r="T95" s="182">
        <f>S95*H95</f>
        <v>0</v>
      </c>
      <c r="AR95" s="21" t="s">
        <v>864</v>
      </c>
      <c r="AT95" s="21" t="s">
        <v>142</v>
      </c>
      <c r="AU95" s="21" t="s">
        <v>86</v>
      </c>
      <c r="AY95" s="21" t="s">
        <v>140</v>
      </c>
      <c r="BE95" s="183">
        <f>IF(N95="základní",J95,0)</f>
        <v>0</v>
      </c>
      <c r="BF95" s="183">
        <f>IF(N95="snížená",J95,0)</f>
        <v>0</v>
      </c>
      <c r="BG95" s="183">
        <f>IF(N95="zákl. přenesená",J95,0)</f>
        <v>0</v>
      </c>
      <c r="BH95" s="183">
        <f>IF(N95="sníž. přenesená",J95,0)</f>
        <v>0</v>
      </c>
      <c r="BI95" s="183">
        <f>IF(N95="nulová",J95,0)</f>
        <v>0</v>
      </c>
      <c r="BJ95" s="21" t="s">
        <v>24</v>
      </c>
      <c r="BK95" s="183">
        <f>ROUND(I95*H95,2)</f>
        <v>0</v>
      </c>
      <c r="BL95" s="21" t="s">
        <v>864</v>
      </c>
      <c r="BM95" s="21" t="s">
        <v>891</v>
      </c>
    </row>
    <row r="96" spans="2:65" s="1" customFormat="1" ht="72">
      <c r="B96" s="38"/>
      <c r="D96" s="185" t="s">
        <v>311</v>
      </c>
      <c r="F96" s="203" t="s">
        <v>892</v>
      </c>
      <c r="I96" s="146"/>
      <c r="L96" s="38"/>
      <c r="M96" s="204"/>
      <c r="N96" s="39"/>
      <c r="O96" s="39"/>
      <c r="P96" s="39"/>
      <c r="Q96" s="39"/>
      <c r="R96" s="39"/>
      <c r="S96" s="39"/>
      <c r="T96" s="67"/>
      <c r="AT96" s="21" t="s">
        <v>311</v>
      </c>
      <c r="AU96" s="21" t="s">
        <v>86</v>
      </c>
    </row>
    <row r="97" spans="2:65" s="1" customFormat="1" ht="22.8" customHeight="1">
      <c r="B97" s="171"/>
      <c r="C97" s="172" t="s">
        <v>190</v>
      </c>
      <c r="D97" s="172" t="s">
        <v>142</v>
      </c>
      <c r="E97" s="173" t="s">
        <v>893</v>
      </c>
      <c r="F97" s="174" t="s">
        <v>894</v>
      </c>
      <c r="G97" s="175" t="s">
        <v>515</v>
      </c>
      <c r="H97" s="176">
        <v>1</v>
      </c>
      <c r="I97" s="177"/>
      <c r="J97" s="178">
        <f>ROUND(I97*H97,2)</f>
        <v>0</v>
      </c>
      <c r="K97" s="174" t="s">
        <v>5</v>
      </c>
      <c r="L97" s="38"/>
      <c r="M97" s="179" t="s">
        <v>5</v>
      </c>
      <c r="N97" s="180" t="s">
        <v>47</v>
      </c>
      <c r="O97" s="39"/>
      <c r="P97" s="181">
        <f>O97*H97</f>
        <v>0</v>
      </c>
      <c r="Q97" s="181">
        <v>0</v>
      </c>
      <c r="R97" s="181">
        <f>Q97*H97</f>
        <v>0</v>
      </c>
      <c r="S97" s="181">
        <v>0</v>
      </c>
      <c r="T97" s="182">
        <f>S97*H97</f>
        <v>0</v>
      </c>
      <c r="AR97" s="21" t="s">
        <v>864</v>
      </c>
      <c r="AT97" s="21" t="s">
        <v>142</v>
      </c>
      <c r="AU97" s="21" t="s">
        <v>86</v>
      </c>
      <c r="AY97" s="21" t="s">
        <v>140</v>
      </c>
      <c r="BE97" s="183">
        <f>IF(N97="základní",J97,0)</f>
        <v>0</v>
      </c>
      <c r="BF97" s="183">
        <f>IF(N97="snížená",J97,0)</f>
        <v>0</v>
      </c>
      <c r="BG97" s="183">
        <f>IF(N97="zákl. přenesená",J97,0)</f>
        <v>0</v>
      </c>
      <c r="BH97" s="183">
        <f>IF(N97="sníž. přenesená",J97,0)</f>
        <v>0</v>
      </c>
      <c r="BI97" s="183">
        <f>IF(N97="nulová",J97,0)</f>
        <v>0</v>
      </c>
      <c r="BJ97" s="21" t="s">
        <v>24</v>
      </c>
      <c r="BK97" s="183">
        <f>ROUND(I97*H97,2)</f>
        <v>0</v>
      </c>
      <c r="BL97" s="21" t="s">
        <v>864</v>
      </c>
      <c r="BM97" s="21" t="s">
        <v>895</v>
      </c>
    </row>
    <row r="98" spans="2:65" s="1" customFormat="1" ht="34.200000000000003" customHeight="1">
      <c r="B98" s="171"/>
      <c r="C98" s="172" t="s">
        <v>195</v>
      </c>
      <c r="D98" s="172" t="s">
        <v>142</v>
      </c>
      <c r="E98" s="173" t="s">
        <v>896</v>
      </c>
      <c r="F98" s="174" t="s">
        <v>897</v>
      </c>
      <c r="G98" s="175" t="s">
        <v>515</v>
      </c>
      <c r="H98" s="176">
        <v>1</v>
      </c>
      <c r="I98" s="177"/>
      <c r="J98" s="178">
        <f>ROUND(I98*H98,2)</f>
        <v>0</v>
      </c>
      <c r="K98" s="174" t="s">
        <v>5</v>
      </c>
      <c r="L98" s="38"/>
      <c r="M98" s="179" t="s">
        <v>5</v>
      </c>
      <c r="N98" s="180" t="s">
        <v>47</v>
      </c>
      <c r="O98" s="39"/>
      <c r="P98" s="181">
        <f>O98*H98</f>
        <v>0</v>
      </c>
      <c r="Q98" s="181">
        <v>0</v>
      </c>
      <c r="R98" s="181">
        <f>Q98*H98</f>
        <v>0</v>
      </c>
      <c r="S98" s="181">
        <v>0</v>
      </c>
      <c r="T98" s="182">
        <f>S98*H98</f>
        <v>0</v>
      </c>
      <c r="AR98" s="21" t="s">
        <v>864</v>
      </c>
      <c r="AT98" s="21" t="s">
        <v>142</v>
      </c>
      <c r="AU98" s="21" t="s">
        <v>86</v>
      </c>
      <c r="AY98" s="21" t="s">
        <v>140</v>
      </c>
      <c r="BE98" s="183">
        <f>IF(N98="základní",J98,0)</f>
        <v>0</v>
      </c>
      <c r="BF98" s="183">
        <f>IF(N98="snížená",J98,0)</f>
        <v>0</v>
      </c>
      <c r="BG98" s="183">
        <f>IF(N98="zákl. přenesená",J98,0)</f>
        <v>0</v>
      </c>
      <c r="BH98" s="183">
        <f>IF(N98="sníž. přenesená",J98,0)</f>
        <v>0</v>
      </c>
      <c r="BI98" s="183">
        <f>IF(N98="nulová",J98,0)</f>
        <v>0</v>
      </c>
      <c r="BJ98" s="21" t="s">
        <v>24</v>
      </c>
      <c r="BK98" s="183">
        <f>ROUND(I98*H98,2)</f>
        <v>0</v>
      </c>
      <c r="BL98" s="21" t="s">
        <v>864</v>
      </c>
      <c r="BM98" s="21" t="s">
        <v>898</v>
      </c>
    </row>
    <row r="99" spans="2:65" s="1" customFormat="1" ht="60">
      <c r="B99" s="38"/>
      <c r="D99" s="185" t="s">
        <v>311</v>
      </c>
      <c r="F99" s="203" t="s">
        <v>899</v>
      </c>
      <c r="I99" s="146"/>
      <c r="L99" s="38"/>
      <c r="M99" s="204"/>
      <c r="N99" s="39"/>
      <c r="O99" s="39"/>
      <c r="P99" s="39"/>
      <c r="Q99" s="39"/>
      <c r="R99" s="39"/>
      <c r="S99" s="39"/>
      <c r="T99" s="67"/>
      <c r="AT99" s="21" t="s">
        <v>311</v>
      </c>
      <c r="AU99" s="21" t="s">
        <v>86</v>
      </c>
    </row>
    <row r="100" spans="2:65" s="1" customFormat="1" ht="14.4" customHeight="1">
      <c r="B100" s="171"/>
      <c r="C100" s="172" t="s">
        <v>29</v>
      </c>
      <c r="D100" s="172" t="s">
        <v>142</v>
      </c>
      <c r="E100" s="173" t="s">
        <v>900</v>
      </c>
      <c r="F100" s="174" t="s">
        <v>901</v>
      </c>
      <c r="G100" s="175" t="s">
        <v>515</v>
      </c>
      <c r="H100" s="176">
        <v>1</v>
      </c>
      <c r="I100" s="177"/>
      <c r="J100" s="178">
        <f>ROUND(I100*H100,2)</f>
        <v>0</v>
      </c>
      <c r="K100" s="174" t="s">
        <v>5</v>
      </c>
      <c r="L100" s="38"/>
      <c r="M100" s="179" t="s">
        <v>5</v>
      </c>
      <c r="N100" s="180" t="s">
        <v>47</v>
      </c>
      <c r="O100" s="39"/>
      <c r="P100" s="181">
        <f>O100*H100</f>
        <v>0</v>
      </c>
      <c r="Q100" s="181">
        <v>0</v>
      </c>
      <c r="R100" s="181">
        <f>Q100*H100</f>
        <v>0</v>
      </c>
      <c r="S100" s="181">
        <v>0</v>
      </c>
      <c r="T100" s="182">
        <f>S100*H100</f>
        <v>0</v>
      </c>
      <c r="AR100" s="21" t="s">
        <v>864</v>
      </c>
      <c r="AT100" s="21" t="s">
        <v>142</v>
      </c>
      <c r="AU100" s="21" t="s">
        <v>86</v>
      </c>
      <c r="AY100" s="21" t="s">
        <v>140</v>
      </c>
      <c r="BE100" s="183">
        <f>IF(N100="základní",J100,0)</f>
        <v>0</v>
      </c>
      <c r="BF100" s="183">
        <f>IF(N100="snížená",J100,0)</f>
        <v>0</v>
      </c>
      <c r="BG100" s="183">
        <f>IF(N100="zákl. přenesená",J100,0)</f>
        <v>0</v>
      </c>
      <c r="BH100" s="183">
        <f>IF(N100="sníž. přenesená",J100,0)</f>
        <v>0</v>
      </c>
      <c r="BI100" s="183">
        <f>IF(N100="nulová",J100,0)</f>
        <v>0</v>
      </c>
      <c r="BJ100" s="21" t="s">
        <v>24</v>
      </c>
      <c r="BK100" s="183">
        <f>ROUND(I100*H100,2)</f>
        <v>0</v>
      </c>
      <c r="BL100" s="21" t="s">
        <v>864</v>
      </c>
      <c r="BM100" s="21" t="s">
        <v>902</v>
      </c>
    </row>
    <row r="101" spans="2:65" s="1" customFormat="1" ht="22.8" customHeight="1">
      <c r="B101" s="171"/>
      <c r="C101" s="172" t="s">
        <v>204</v>
      </c>
      <c r="D101" s="172" t="s">
        <v>142</v>
      </c>
      <c r="E101" s="173" t="s">
        <v>903</v>
      </c>
      <c r="F101" s="174" t="s">
        <v>904</v>
      </c>
      <c r="G101" s="175" t="s">
        <v>515</v>
      </c>
      <c r="H101" s="176">
        <v>1</v>
      </c>
      <c r="I101" s="177"/>
      <c r="J101" s="178">
        <f>ROUND(I101*H101,2)</f>
        <v>0</v>
      </c>
      <c r="K101" s="174" t="s">
        <v>5</v>
      </c>
      <c r="L101" s="38"/>
      <c r="M101" s="179" t="s">
        <v>5</v>
      </c>
      <c r="N101" s="180" t="s">
        <v>47</v>
      </c>
      <c r="O101" s="39"/>
      <c r="P101" s="181">
        <f>O101*H101</f>
        <v>0</v>
      </c>
      <c r="Q101" s="181">
        <v>0</v>
      </c>
      <c r="R101" s="181">
        <f>Q101*H101</f>
        <v>0</v>
      </c>
      <c r="S101" s="181">
        <v>0</v>
      </c>
      <c r="T101" s="182">
        <f>S101*H101</f>
        <v>0</v>
      </c>
      <c r="AR101" s="21" t="s">
        <v>864</v>
      </c>
      <c r="AT101" s="21" t="s">
        <v>142</v>
      </c>
      <c r="AU101" s="21" t="s">
        <v>86</v>
      </c>
      <c r="AY101" s="21" t="s">
        <v>140</v>
      </c>
      <c r="BE101" s="183">
        <f>IF(N101="základní",J101,0)</f>
        <v>0</v>
      </c>
      <c r="BF101" s="183">
        <f>IF(N101="snížená",J101,0)</f>
        <v>0</v>
      </c>
      <c r="BG101" s="183">
        <f>IF(N101="zákl. přenesená",J101,0)</f>
        <v>0</v>
      </c>
      <c r="BH101" s="183">
        <f>IF(N101="sníž. přenesená",J101,0)</f>
        <v>0</v>
      </c>
      <c r="BI101" s="183">
        <f>IF(N101="nulová",J101,0)</f>
        <v>0</v>
      </c>
      <c r="BJ101" s="21" t="s">
        <v>24</v>
      </c>
      <c r="BK101" s="183">
        <f>ROUND(I101*H101,2)</f>
        <v>0</v>
      </c>
      <c r="BL101" s="21" t="s">
        <v>864</v>
      </c>
      <c r="BM101" s="21" t="s">
        <v>905</v>
      </c>
    </row>
    <row r="102" spans="2:65" s="1" customFormat="1" ht="72">
      <c r="B102" s="38"/>
      <c r="D102" s="185" t="s">
        <v>311</v>
      </c>
      <c r="F102" s="203" t="s">
        <v>906</v>
      </c>
      <c r="I102" s="146"/>
      <c r="L102" s="38"/>
      <c r="M102" s="209"/>
      <c r="N102" s="206"/>
      <c r="O102" s="206"/>
      <c r="P102" s="206"/>
      <c r="Q102" s="206"/>
      <c r="R102" s="206"/>
      <c r="S102" s="206"/>
      <c r="T102" s="210"/>
      <c r="AT102" s="21" t="s">
        <v>311</v>
      </c>
      <c r="AU102" s="21" t="s">
        <v>86</v>
      </c>
    </row>
    <row r="103" spans="2:65" s="1" customFormat="1" ht="6.9" customHeight="1">
      <c r="B103" s="53"/>
      <c r="C103" s="54"/>
      <c r="D103" s="54"/>
      <c r="E103" s="54"/>
      <c r="F103" s="54"/>
      <c r="G103" s="54"/>
      <c r="H103" s="54"/>
      <c r="I103" s="124"/>
      <c r="J103" s="54"/>
      <c r="K103" s="54"/>
      <c r="L103" s="38"/>
    </row>
  </sheetData>
  <autoFilter ref="C78:K102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11" customWidth="1"/>
    <col min="2" max="2" width="1.7109375" style="211" customWidth="1"/>
    <col min="3" max="4" width="5" style="211" customWidth="1"/>
    <col min="5" max="5" width="11.7109375" style="211" customWidth="1"/>
    <col min="6" max="6" width="9.140625" style="211" customWidth="1"/>
    <col min="7" max="7" width="5" style="211" customWidth="1"/>
    <col min="8" max="8" width="77.85546875" style="211" customWidth="1"/>
    <col min="9" max="10" width="20" style="211" customWidth="1"/>
    <col min="11" max="11" width="1.7109375" style="211" customWidth="1"/>
  </cols>
  <sheetData>
    <row r="1" spans="2:11" ht="37.5" customHeight="1"/>
    <row r="2" spans="2:11" ht="7.5" customHeight="1">
      <c r="B2" s="212"/>
      <c r="C2" s="213"/>
      <c r="D2" s="213"/>
      <c r="E2" s="213"/>
      <c r="F2" s="213"/>
      <c r="G2" s="213"/>
      <c r="H2" s="213"/>
      <c r="I2" s="213"/>
      <c r="J2" s="213"/>
      <c r="K2" s="214"/>
    </row>
    <row r="3" spans="2:11" s="12" customFormat="1" ht="45" customHeight="1">
      <c r="B3" s="215"/>
      <c r="C3" s="336" t="s">
        <v>907</v>
      </c>
      <c r="D3" s="336"/>
      <c r="E3" s="336"/>
      <c r="F3" s="336"/>
      <c r="G3" s="336"/>
      <c r="H3" s="336"/>
      <c r="I3" s="336"/>
      <c r="J3" s="336"/>
      <c r="K3" s="216"/>
    </row>
    <row r="4" spans="2:11" ht="25.5" customHeight="1">
      <c r="B4" s="217"/>
      <c r="C4" s="337" t="s">
        <v>908</v>
      </c>
      <c r="D4" s="337"/>
      <c r="E4" s="337"/>
      <c r="F4" s="337"/>
      <c r="G4" s="337"/>
      <c r="H4" s="337"/>
      <c r="I4" s="337"/>
      <c r="J4" s="337"/>
      <c r="K4" s="218"/>
    </row>
    <row r="5" spans="2:11" ht="5.25" customHeight="1">
      <c r="B5" s="217"/>
      <c r="C5" s="219"/>
      <c r="D5" s="219"/>
      <c r="E5" s="219"/>
      <c r="F5" s="219"/>
      <c r="G5" s="219"/>
      <c r="H5" s="219"/>
      <c r="I5" s="219"/>
      <c r="J5" s="219"/>
      <c r="K5" s="218"/>
    </row>
    <row r="6" spans="2:11" ht="15" customHeight="1">
      <c r="B6" s="217"/>
      <c r="C6" s="335" t="s">
        <v>909</v>
      </c>
      <c r="D6" s="335"/>
      <c r="E6" s="335"/>
      <c r="F6" s="335"/>
      <c r="G6" s="335"/>
      <c r="H6" s="335"/>
      <c r="I6" s="335"/>
      <c r="J6" s="335"/>
      <c r="K6" s="218"/>
    </row>
    <row r="7" spans="2:11" ht="15" customHeight="1">
      <c r="B7" s="221"/>
      <c r="C7" s="335" t="s">
        <v>910</v>
      </c>
      <c r="D7" s="335"/>
      <c r="E7" s="335"/>
      <c r="F7" s="335"/>
      <c r="G7" s="335"/>
      <c r="H7" s="335"/>
      <c r="I7" s="335"/>
      <c r="J7" s="335"/>
      <c r="K7" s="218"/>
    </row>
    <row r="8" spans="2:11" ht="12.75" customHeight="1">
      <c r="B8" s="221"/>
      <c r="C8" s="220"/>
      <c r="D8" s="220"/>
      <c r="E8" s="220"/>
      <c r="F8" s="220"/>
      <c r="G8" s="220"/>
      <c r="H8" s="220"/>
      <c r="I8" s="220"/>
      <c r="J8" s="220"/>
      <c r="K8" s="218"/>
    </row>
    <row r="9" spans="2:11" ht="15" customHeight="1">
      <c r="B9" s="221"/>
      <c r="C9" s="335" t="s">
        <v>911</v>
      </c>
      <c r="D9" s="335"/>
      <c r="E9" s="335"/>
      <c r="F9" s="335"/>
      <c r="G9" s="335"/>
      <c r="H9" s="335"/>
      <c r="I9" s="335"/>
      <c r="J9" s="335"/>
      <c r="K9" s="218"/>
    </row>
    <row r="10" spans="2:11" ht="15" customHeight="1">
      <c r="B10" s="221"/>
      <c r="C10" s="220"/>
      <c r="D10" s="335" t="s">
        <v>912</v>
      </c>
      <c r="E10" s="335"/>
      <c r="F10" s="335"/>
      <c r="G10" s="335"/>
      <c r="H10" s="335"/>
      <c r="I10" s="335"/>
      <c r="J10" s="335"/>
      <c r="K10" s="218"/>
    </row>
    <row r="11" spans="2:11" ht="15" customHeight="1">
      <c r="B11" s="221"/>
      <c r="C11" s="222"/>
      <c r="D11" s="335" t="s">
        <v>913</v>
      </c>
      <c r="E11" s="335"/>
      <c r="F11" s="335"/>
      <c r="G11" s="335"/>
      <c r="H11" s="335"/>
      <c r="I11" s="335"/>
      <c r="J11" s="335"/>
      <c r="K11" s="218"/>
    </row>
    <row r="12" spans="2:11" ht="12.75" customHeight="1">
      <c r="B12" s="221"/>
      <c r="C12" s="222"/>
      <c r="D12" s="222"/>
      <c r="E12" s="222"/>
      <c r="F12" s="222"/>
      <c r="G12" s="222"/>
      <c r="H12" s="222"/>
      <c r="I12" s="222"/>
      <c r="J12" s="222"/>
      <c r="K12" s="218"/>
    </row>
    <row r="13" spans="2:11" ht="15" customHeight="1">
      <c r="B13" s="221"/>
      <c r="C13" s="222"/>
      <c r="D13" s="335" t="s">
        <v>914</v>
      </c>
      <c r="E13" s="335"/>
      <c r="F13" s="335"/>
      <c r="G13" s="335"/>
      <c r="H13" s="335"/>
      <c r="I13" s="335"/>
      <c r="J13" s="335"/>
      <c r="K13" s="218"/>
    </row>
    <row r="14" spans="2:11" ht="15" customHeight="1">
      <c r="B14" s="221"/>
      <c r="C14" s="222"/>
      <c r="D14" s="335" t="s">
        <v>915</v>
      </c>
      <c r="E14" s="335"/>
      <c r="F14" s="335"/>
      <c r="G14" s="335"/>
      <c r="H14" s="335"/>
      <c r="I14" s="335"/>
      <c r="J14" s="335"/>
      <c r="K14" s="218"/>
    </row>
    <row r="15" spans="2:11" ht="15" customHeight="1">
      <c r="B15" s="221"/>
      <c r="C15" s="222"/>
      <c r="D15" s="335" t="s">
        <v>916</v>
      </c>
      <c r="E15" s="335"/>
      <c r="F15" s="335"/>
      <c r="G15" s="335"/>
      <c r="H15" s="335"/>
      <c r="I15" s="335"/>
      <c r="J15" s="335"/>
      <c r="K15" s="218"/>
    </row>
    <row r="16" spans="2:11" ht="15" customHeight="1">
      <c r="B16" s="221"/>
      <c r="C16" s="222"/>
      <c r="D16" s="222"/>
      <c r="E16" s="223" t="s">
        <v>83</v>
      </c>
      <c r="F16" s="335" t="s">
        <v>917</v>
      </c>
      <c r="G16" s="335"/>
      <c r="H16" s="335"/>
      <c r="I16" s="335"/>
      <c r="J16" s="335"/>
      <c r="K16" s="218"/>
    </row>
    <row r="17" spans="2:11" ht="15" customHeight="1">
      <c r="B17" s="221"/>
      <c r="C17" s="222"/>
      <c r="D17" s="222"/>
      <c r="E17" s="223" t="s">
        <v>918</v>
      </c>
      <c r="F17" s="335" t="s">
        <v>919</v>
      </c>
      <c r="G17" s="335"/>
      <c r="H17" s="335"/>
      <c r="I17" s="335"/>
      <c r="J17" s="335"/>
      <c r="K17" s="218"/>
    </row>
    <row r="18" spans="2:11" ht="15" customHeight="1">
      <c r="B18" s="221"/>
      <c r="C18" s="222"/>
      <c r="D18" s="222"/>
      <c r="E18" s="223" t="s">
        <v>920</v>
      </c>
      <c r="F18" s="335" t="s">
        <v>921</v>
      </c>
      <c r="G18" s="335"/>
      <c r="H18" s="335"/>
      <c r="I18" s="335"/>
      <c r="J18" s="335"/>
      <c r="K18" s="218"/>
    </row>
    <row r="19" spans="2:11" ht="15" customHeight="1">
      <c r="B19" s="221"/>
      <c r="C19" s="222"/>
      <c r="D19" s="222"/>
      <c r="E19" s="223" t="s">
        <v>98</v>
      </c>
      <c r="F19" s="335" t="s">
        <v>99</v>
      </c>
      <c r="G19" s="335"/>
      <c r="H19" s="335"/>
      <c r="I19" s="335"/>
      <c r="J19" s="335"/>
      <c r="K19" s="218"/>
    </row>
    <row r="20" spans="2:11" ht="15" customHeight="1">
      <c r="B20" s="221"/>
      <c r="C20" s="222"/>
      <c r="D20" s="222"/>
      <c r="E20" s="223" t="s">
        <v>922</v>
      </c>
      <c r="F20" s="335" t="s">
        <v>923</v>
      </c>
      <c r="G20" s="335"/>
      <c r="H20" s="335"/>
      <c r="I20" s="335"/>
      <c r="J20" s="335"/>
      <c r="K20" s="218"/>
    </row>
    <row r="21" spans="2:11" ht="15" customHeight="1">
      <c r="B21" s="221"/>
      <c r="C21" s="222"/>
      <c r="D21" s="222"/>
      <c r="E21" s="223" t="s">
        <v>924</v>
      </c>
      <c r="F21" s="335" t="s">
        <v>925</v>
      </c>
      <c r="G21" s="335"/>
      <c r="H21" s="335"/>
      <c r="I21" s="335"/>
      <c r="J21" s="335"/>
      <c r="K21" s="218"/>
    </row>
    <row r="22" spans="2:11" ht="12.75" customHeight="1">
      <c r="B22" s="221"/>
      <c r="C22" s="222"/>
      <c r="D22" s="222"/>
      <c r="E22" s="222"/>
      <c r="F22" s="222"/>
      <c r="G22" s="222"/>
      <c r="H22" s="222"/>
      <c r="I22" s="222"/>
      <c r="J22" s="222"/>
      <c r="K22" s="218"/>
    </row>
    <row r="23" spans="2:11" ht="15" customHeight="1">
      <c r="B23" s="221"/>
      <c r="C23" s="335" t="s">
        <v>926</v>
      </c>
      <c r="D23" s="335"/>
      <c r="E23" s="335"/>
      <c r="F23" s="335"/>
      <c r="G23" s="335"/>
      <c r="H23" s="335"/>
      <c r="I23" s="335"/>
      <c r="J23" s="335"/>
      <c r="K23" s="218"/>
    </row>
    <row r="24" spans="2:11" ht="15" customHeight="1">
      <c r="B24" s="221"/>
      <c r="C24" s="335" t="s">
        <v>927</v>
      </c>
      <c r="D24" s="335"/>
      <c r="E24" s="335"/>
      <c r="F24" s="335"/>
      <c r="G24" s="335"/>
      <c r="H24" s="335"/>
      <c r="I24" s="335"/>
      <c r="J24" s="335"/>
      <c r="K24" s="218"/>
    </row>
    <row r="25" spans="2:11" ht="15" customHeight="1">
      <c r="B25" s="221"/>
      <c r="C25" s="220"/>
      <c r="D25" s="335" t="s">
        <v>928</v>
      </c>
      <c r="E25" s="335"/>
      <c r="F25" s="335"/>
      <c r="G25" s="335"/>
      <c r="H25" s="335"/>
      <c r="I25" s="335"/>
      <c r="J25" s="335"/>
      <c r="K25" s="218"/>
    </row>
    <row r="26" spans="2:11" ht="15" customHeight="1">
      <c r="B26" s="221"/>
      <c r="C26" s="222"/>
      <c r="D26" s="335" t="s">
        <v>929</v>
      </c>
      <c r="E26" s="335"/>
      <c r="F26" s="335"/>
      <c r="G26" s="335"/>
      <c r="H26" s="335"/>
      <c r="I26" s="335"/>
      <c r="J26" s="335"/>
      <c r="K26" s="218"/>
    </row>
    <row r="27" spans="2:11" ht="12.75" customHeight="1">
      <c r="B27" s="221"/>
      <c r="C27" s="222"/>
      <c r="D27" s="222"/>
      <c r="E27" s="222"/>
      <c r="F27" s="222"/>
      <c r="G27" s="222"/>
      <c r="H27" s="222"/>
      <c r="I27" s="222"/>
      <c r="J27" s="222"/>
      <c r="K27" s="218"/>
    </row>
    <row r="28" spans="2:11" ht="15" customHeight="1">
      <c r="B28" s="221"/>
      <c r="C28" s="222"/>
      <c r="D28" s="335" t="s">
        <v>930</v>
      </c>
      <c r="E28" s="335"/>
      <c r="F28" s="335"/>
      <c r="G28" s="335"/>
      <c r="H28" s="335"/>
      <c r="I28" s="335"/>
      <c r="J28" s="335"/>
      <c r="K28" s="218"/>
    </row>
    <row r="29" spans="2:11" ht="15" customHeight="1">
      <c r="B29" s="221"/>
      <c r="C29" s="222"/>
      <c r="D29" s="335" t="s">
        <v>931</v>
      </c>
      <c r="E29" s="335"/>
      <c r="F29" s="335"/>
      <c r="G29" s="335"/>
      <c r="H29" s="335"/>
      <c r="I29" s="335"/>
      <c r="J29" s="335"/>
      <c r="K29" s="218"/>
    </row>
    <row r="30" spans="2:11" ht="12.75" customHeight="1">
      <c r="B30" s="221"/>
      <c r="C30" s="222"/>
      <c r="D30" s="222"/>
      <c r="E30" s="222"/>
      <c r="F30" s="222"/>
      <c r="G30" s="222"/>
      <c r="H30" s="222"/>
      <c r="I30" s="222"/>
      <c r="J30" s="222"/>
      <c r="K30" s="218"/>
    </row>
    <row r="31" spans="2:11" ht="15" customHeight="1">
      <c r="B31" s="221"/>
      <c r="C31" s="222"/>
      <c r="D31" s="335" t="s">
        <v>932</v>
      </c>
      <c r="E31" s="335"/>
      <c r="F31" s="335"/>
      <c r="G31" s="335"/>
      <c r="H31" s="335"/>
      <c r="I31" s="335"/>
      <c r="J31" s="335"/>
      <c r="K31" s="218"/>
    </row>
    <row r="32" spans="2:11" ht="15" customHeight="1">
      <c r="B32" s="221"/>
      <c r="C32" s="222"/>
      <c r="D32" s="335" t="s">
        <v>933</v>
      </c>
      <c r="E32" s="335"/>
      <c r="F32" s="335"/>
      <c r="G32" s="335"/>
      <c r="H32" s="335"/>
      <c r="I32" s="335"/>
      <c r="J32" s="335"/>
      <c r="K32" s="218"/>
    </row>
    <row r="33" spans="2:11" ht="15" customHeight="1">
      <c r="B33" s="221"/>
      <c r="C33" s="222"/>
      <c r="D33" s="335" t="s">
        <v>934</v>
      </c>
      <c r="E33" s="335"/>
      <c r="F33" s="335"/>
      <c r="G33" s="335"/>
      <c r="H33" s="335"/>
      <c r="I33" s="335"/>
      <c r="J33" s="335"/>
      <c r="K33" s="218"/>
    </row>
    <row r="34" spans="2:11" ht="15" customHeight="1">
      <c r="B34" s="221"/>
      <c r="C34" s="222"/>
      <c r="D34" s="220"/>
      <c r="E34" s="224" t="s">
        <v>125</v>
      </c>
      <c r="F34" s="220"/>
      <c r="G34" s="335" t="s">
        <v>935</v>
      </c>
      <c r="H34" s="335"/>
      <c r="I34" s="335"/>
      <c r="J34" s="335"/>
      <c r="K34" s="218"/>
    </row>
    <row r="35" spans="2:11" ht="30.75" customHeight="1">
      <c r="B35" s="221"/>
      <c r="C35" s="222"/>
      <c r="D35" s="220"/>
      <c r="E35" s="224" t="s">
        <v>936</v>
      </c>
      <c r="F35" s="220"/>
      <c r="G35" s="335" t="s">
        <v>937</v>
      </c>
      <c r="H35" s="335"/>
      <c r="I35" s="335"/>
      <c r="J35" s="335"/>
      <c r="K35" s="218"/>
    </row>
    <row r="36" spans="2:11" ht="15" customHeight="1">
      <c r="B36" s="221"/>
      <c r="C36" s="222"/>
      <c r="D36" s="220"/>
      <c r="E36" s="224" t="s">
        <v>57</v>
      </c>
      <c r="F36" s="220"/>
      <c r="G36" s="335" t="s">
        <v>938</v>
      </c>
      <c r="H36" s="335"/>
      <c r="I36" s="335"/>
      <c r="J36" s="335"/>
      <c r="K36" s="218"/>
    </row>
    <row r="37" spans="2:11" ht="15" customHeight="1">
      <c r="B37" s="221"/>
      <c r="C37" s="222"/>
      <c r="D37" s="220"/>
      <c r="E37" s="224" t="s">
        <v>126</v>
      </c>
      <c r="F37" s="220"/>
      <c r="G37" s="335" t="s">
        <v>939</v>
      </c>
      <c r="H37" s="335"/>
      <c r="I37" s="335"/>
      <c r="J37" s="335"/>
      <c r="K37" s="218"/>
    </row>
    <row r="38" spans="2:11" ht="15" customHeight="1">
      <c r="B38" s="221"/>
      <c r="C38" s="222"/>
      <c r="D38" s="220"/>
      <c r="E38" s="224" t="s">
        <v>127</v>
      </c>
      <c r="F38" s="220"/>
      <c r="G38" s="335" t="s">
        <v>940</v>
      </c>
      <c r="H38" s="335"/>
      <c r="I38" s="335"/>
      <c r="J38" s="335"/>
      <c r="K38" s="218"/>
    </row>
    <row r="39" spans="2:11" ht="15" customHeight="1">
      <c r="B39" s="221"/>
      <c r="C39" s="222"/>
      <c r="D39" s="220"/>
      <c r="E39" s="224" t="s">
        <v>128</v>
      </c>
      <c r="F39" s="220"/>
      <c r="G39" s="335" t="s">
        <v>941</v>
      </c>
      <c r="H39" s="335"/>
      <c r="I39" s="335"/>
      <c r="J39" s="335"/>
      <c r="K39" s="218"/>
    </row>
    <row r="40" spans="2:11" ht="15" customHeight="1">
      <c r="B40" s="221"/>
      <c r="C40" s="222"/>
      <c r="D40" s="220"/>
      <c r="E40" s="224" t="s">
        <v>942</v>
      </c>
      <c r="F40" s="220"/>
      <c r="G40" s="335" t="s">
        <v>943</v>
      </c>
      <c r="H40" s="335"/>
      <c r="I40" s="335"/>
      <c r="J40" s="335"/>
      <c r="K40" s="218"/>
    </row>
    <row r="41" spans="2:11" ht="15" customHeight="1">
      <c r="B41" s="221"/>
      <c r="C41" s="222"/>
      <c r="D41" s="220"/>
      <c r="E41" s="224"/>
      <c r="F41" s="220"/>
      <c r="G41" s="335" t="s">
        <v>944</v>
      </c>
      <c r="H41" s="335"/>
      <c r="I41" s="335"/>
      <c r="J41" s="335"/>
      <c r="K41" s="218"/>
    </row>
    <row r="42" spans="2:11" ht="15" customHeight="1">
      <c r="B42" s="221"/>
      <c r="C42" s="222"/>
      <c r="D42" s="220"/>
      <c r="E42" s="224" t="s">
        <v>945</v>
      </c>
      <c r="F42" s="220"/>
      <c r="G42" s="335" t="s">
        <v>946</v>
      </c>
      <c r="H42" s="335"/>
      <c r="I42" s="335"/>
      <c r="J42" s="335"/>
      <c r="K42" s="218"/>
    </row>
    <row r="43" spans="2:11" ht="15" customHeight="1">
      <c r="B43" s="221"/>
      <c r="C43" s="222"/>
      <c r="D43" s="220"/>
      <c r="E43" s="224" t="s">
        <v>130</v>
      </c>
      <c r="F43" s="220"/>
      <c r="G43" s="335" t="s">
        <v>947</v>
      </c>
      <c r="H43" s="335"/>
      <c r="I43" s="335"/>
      <c r="J43" s="335"/>
      <c r="K43" s="218"/>
    </row>
    <row r="44" spans="2:11" ht="12.75" customHeight="1">
      <c r="B44" s="221"/>
      <c r="C44" s="222"/>
      <c r="D44" s="220"/>
      <c r="E44" s="220"/>
      <c r="F44" s="220"/>
      <c r="G44" s="220"/>
      <c r="H44" s="220"/>
      <c r="I44" s="220"/>
      <c r="J44" s="220"/>
      <c r="K44" s="218"/>
    </row>
    <row r="45" spans="2:11" ht="15" customHeight="1">
      <c r="B45" s="221"/>
      <c r="C45" s="222"/>
      <c r="D45" s="335" t="s">
        <v>948</v>
      </c>
      <c r="E45" s="335"/>
      <c r="F45" s="335"/>
      <c r="G45" s="335"/>
      <c r="H45" s="335"/>
      <c r="I45" s="335"/>
      <c r="J45" s="335"/>
      <c r="K45" s="218"/>
    </row>
    <row r="46" spans="2:11" ht="15" customHeight="1">
      <c r="B46" s="221"/>
      <c r="C46" s="222"/>
      <c r="D46" s="222"/>
      <c r="E46" s="335" t="s">
        <v>949</v>
      </c>
      <c r="F46" s="335"/>
      <c r="G46" s="335"/>
      <c r="H46" s="335"/>
      <c r="I46" s="335"/>
      <c r="J46" s="335"/>
      <c r="K46" s="218"/>
    </row>
    <row r="47" spans="2:11" ht="15" customHeight="1">
      <c r="B47" s="221"/>
      <c r="C47" s="222"/>
      <c r="D47" s="222"/>
      <c r="E47" s="335" t="s">
        <v>950</v>
      </c>
      <c r="F47" s="335"/>
      <c r="G47" s="335"/>
      <c r="H47" s="335"/>
      <c r="I47" s="335"/>
      <c r="J47" s="335"/>
      <c r="K47" s="218"/>
    </row>
    <row r="48" spans="2:11" ht="15" customHeight="1">
      <c r="B48" s="221"/>
      <c r="C48" s="222"/>
      <c r="D48" s="222"/>
      <c r="E48" s="335" t="s">
        <v>951</v>
      </c>
      <c r="F48" s="335"/>
      <c r="G48" s="335"/>
      <c r="H48" s="335"/>
      <c r="I48" s="335"/>
      <c r="J48" s="335"/>
      <c r="K48" s="218"/>
    </row>
    <row r="49" spans="2:11" ht="15" customHeight="1">
      <c r="B49" s="221"/>
      <c r="C49" s="222"/>
      <c r="D49" s="335" t="s">
        <v>952</v>
      </c>
      <c r="E49" s="335"/>
      <c r="F49" s="335"/>
      <c r="G49" s="335"/>
      <c r="H49" s="335"/>
      <c r="I49" s="335"/>
      <c r="J49" s="335"/>
      <c r="K49" s="218"/>
    </row>
    <row r="50" spans="2:11" ht="25.5" customHeight="1">
      <c r="B50" s="217"/>
      <c r="C50" s="337" t="s">
        <v>953</v>
      </c>
      <c r="D50" s="337"/>
      <c r="E50" s="337"/>
      <c r="F50" s="337"/>
      <c r="G50" s="337"/>
      <c r="H50" s="337"/>
      <c r="I50" s="337"/>
      <c r="J50" s="337"/>
      <c r="K50" s="218"/>
    </row>
    <row r="51" spans="2:11" ht="5.25" customHeight="1">
      <c r="B51" s="217"/>
      <c r="C51" s="219"/>
      <c r="D51" s="219"/>
      <c r="E51" s="219"/>
      <c r="F51" s="219"/>
      <c r="G51" s="219"/>
      <c r="H51" s="219"/>
      <c r="I51" s="219"/>
      <c r="J51" s="219"/>
      <c r="K51" s="218"/>
    </row>
    <row r="52" spans="2:11" ht="15" customHeight="1">
      <c r="B52" s="217"/>
      <c r="C52" s="335" t="s">
        <v>954</v>
      </c>
      <c r="D52" s="335"/>
      <c r="E52" s="335"/>
      <c r="F52" s="335"/>
      <c r="G52" s="335"/>
      <c r="H52" s="335"/>
      <c r="I52" s="335"/>
      <c r="J52" s="335"/>
      <c r="K52" s="218"/>
    </row>
    <row r="53" spans="2:11" ht="15" customHeight="1">
      <c r="B53" s="217"/>
      <c r="C53" s="335" t="s">
        <v>955</v>
      </c>
      <c r="D53" s="335"/>
      <c r="E53" s="335"/>
      <c r="F53" s="335"/>
      <c r="G53" s="335"/>
      <c r="H53" s="335"/>
      <c r="I53" s="335"/>
      <c r="J53" s="335"/>
      <c r="K53" s="218"/>
    </row>
    <row r="54" spans="2:11" ht="12.75" customHeight="1">
      <c r="B54" s="217"/>
      <c r="C54" s="220"/>
      <c r="D54" s="220"/>
      <c r="E54" s="220"/>
      <c r="F54" s="220"/>
      <c r="G54" s="220"/>
      <c r="H54" s="220"/>
      <c r="I54" s="220"/>
      <c r="J54" s="220"/>
      <c r="K54" s="218"/>
    </row>
    <row r="55" spans="2:11" ht="15" customHeight="1">
      <c r="B55" s="217"/>
      <c r="C55" s="335" t="s">
        <v>956</v>
      </c>
      <c r="D55" s="335"/>
      <c r="E55" s="335"/>
      <c r="F55" s="335"/>
      <c r="G55" s="335"/>
      <c r="H55" s="335"/>
      <c r="I55" s="335"/>
      <c r="J55" s="335"/>
      <c r="K55" s="218"/>
    </row>
    <row r="56" spans="2:11" ht="15" customHeight="1">
      <c r="B56" s="217"/>
      <c r="C56" s="222"/>
      <c r="D56" s="335" t="s">
        <v>957</v>
      </c>
      <c r="E56" s="335"/>
      <c r="F56" s="335"/>
      <c r="G56" s="335"/>
      <c r="H56" s="335"/>
      <c r="I56" s="335"/>
      <c r="J56" s="335"/>
      <c r="K56" s="218"/>
    </row>
    <row r="57" spans="2:11" ht="15" customHeight="1">
      <c r="B57" s="217"/>
      <c r="C57" s="222"/>
      <c r="D57" s="335" t="s">
        <v>958</v>
      </c>
      <c r="E57" s="335"/>
      <c r="F57" s="335"/>
      <c r="G57" s="335"/>
      <c r="H57" s="335"/>
      <c r="I57" s="335"/>
      <c r="J57" s="335"/>
      <c r="K57" s="218"/>
    </row>
    <row r="58" spans="2:11" ht="15" customHeight="1">
      <c r="B58" s="217"/>
      <c r="C58" s="222"/>
      <c r="D58" s="335" t="s">
        <v>959</v>
      </c>
      <c r="E58" s="335"/>
      <c r="F58" s="335"/>
      <c r="G58" s="335"/>
      <c r="H58" s="335"/>
      <c r="I58" s="335"/>
      <c r="J58" s="335"/>
      <c r="K58" s="218"/>
    </row>
    <row r="59" spans="2:11" ht="15" customHeight="1">
      <c r="B59" s="217"/>
      <c r="C59" s="222"/>
      <c r="D59" s="335" t="s">
        <v>960</v>
      </c>
      <c r="E59" s="335"/>
      <c r="F59" s="335"/>
      <c r="G59" s="335"/>
      <c r="H59" s="335"/>
      <c r="I59" s="335"/>
      <c r="J59" s="335"/>
      <c r="K59" s="218"/>
    </row>
    <row r="60" spans="2:11" ht="15" customHeight="1">
      <c r="B60" s="217"/>
      <c r="C60" s="222"/>
      <c r="D60" s="338" t="s">
        <v>961</v>
      </c>
      <c r="E60" s="338"/>
      <c r="F60" s="338"/>
      <c r="G60" s="338"/>
      <c r="H60" s="338"/>
      <c r="I60" s="338"/>
      <c r="J60" s="338"/>
      <c r="K60" s="218"/>
    </row>
    <row r="61" spans="2:11" ht="15" customHeight="1">
      <c r="B61" s="217"/>
      <c r="C61" s="222"/>
      <c r="D61" s="335" t="s">
        <v>962</v>
      </c>
      <c r="E61" s="335"/>
      <c r="F61" s="335"/>
      <c r="G61" s="335"/>
      <c r="H61" s="335"/>
      <c r="I61" s="335"/>
      <c r="J61" s="335"/>
      <c r="K61" s="218"/>
    </row>
    <row r="62" spans="2:11" ht="12.75" customHeight="1">
      <c r="B62" s="217"/>
      <c r="C62" s="222"/>
      <c r="D62" s="222"/>
      <c r="E62" s="225"/>
      <c r="F62" s="222"/>
      <c r="G62" s="222"/>
      <c r="H62" s="222"/>
      <c r="I62" s="222"/>
      <c r="J62" s="222"/>
      <c r="K62" s="218"/>
    </row>
    <row r="63" spans="2:11" ht="15" customHeight="1">
      <c r="B63" s="217"/>
      <c r="C63" s="222"/>
      <c r="D63" s="335" t="s">
        <v>963</v>
      </c>
      <c r="E63" s="335"/>
      <c r="F63" s="335"/>
      <c r="G63" s="335"/>
      <c r="H63" s="335"/>
      <c r="I63" s="335"/>
      <c r="J63" s="335"/>
      <c r="K63" s="218"/>
    </row>
    <row r="64" spans="2:11" ht="15" customHeight="1">
      <c r="B64" s="217"/>
      <c r="C64" s="222"/>
      <c r="D64" s="338" t="s">
        <v>964</v>
      </c>
      <c r="E64" s="338"/>
      <c r="F64" s="338"/>
      <c r="G64" s="338"/>
      <c r="H64" s="338"/>
      <c r="I64" s="338"/>
      <c r="J64" s="338"/>
      <c r="K64" s="218"/>
    </row>
    <row r="65" spans="2:11" ht="15" customHeight="1">
      <c r="B65" s="217"/>
      <c r="C65" s="222"/>
      <c r="D65" s="335" t="s">
        <v>965</v>
      </c>
      <c r="E65" s="335"/>
      <c r="F65" s="335"/>
      <c r="G65" s="335"/>
      <c r="H65" s="335"/>
      <c r="I65" s="335"/>
      <c r="J65" s="335"/>
      <c r="K65" s="218"/>
    </row>
    <row r="66" spans="2:11" ht="15" customHeight="1">
      <c r="B66" s="217"/>
      <c r="C66" s="222"/>
      <c r="D66" s="335" t="s">
        <v>966</v>
      </c>
      <c r="E66" s="335"/>
      <c r="F66" s="335"/>
      <c r="G66" s="335"/>
      <c r="H66" s="335"/>
      <c r="I66" s="335"/>
      <c r="J66" s="335"/>
      <c r="K66" s="218"/>
    </row>
    <row r="67" spans="2:11" ht="15" customHeight="1">
      <c r="B67" s="217"/>
      <c r="C67" s="222"/>
      <c r="D67" s="335" t="s">
        <v>967</v>
      </c>
      <c r="E67" s="335"/>
      <c r="F67" s="335"/>
      <c r="G67" s="335"/>
      <c r="H67" s="335"/>
      <c r="I67" s="335"/>
      <c r="J67" s="335"/>
      <c r="K67" s="218"/>
    </row>
    <row r="68" spans="2:11" ht="15" customHeight="1">
      <c r="B68" s="217"/>
      <c r="C68" s="222"/>
      <c r="D68" s="335" t="s">
        <v>968</v>
      </c>
      <c r="E68" s="335"/>
      <c r="F68" s="335"/>
      <c r="G68" s="335"/>
      <c r="H68" s="335"/>
      <c r="I68" s="335"/>
      <c r="J68" s="335"/>
      <c r="K68" s="218"/>
    </row>
    <row r="69" spans="2:11" ht="12.75" customHeight="1">
      <c r="B69" s="226"/>
      <c r="C69" s="227"/>
      <c r="D69" s="227"/>
      <c r="E69" s="227"/>
      <c r="F69" s="227"/>
      <c r="G69" s="227"/>
      <c r="H69" s="227"/>
      <c r="I69" s="227"/>
      <c r="J69" s="227"/>
      <c r="K69" s="228"/>
    </row>
    <row r="70" spans="2:11" ht="18.75" customHeight="1">
      <c r="B70" s="229"/>
      <c r="C70" s="229"/>
      <c r="D70" s="229"/>
      <c r="E70" s="229"/>
      <c r="F70" s="229"/>
      <c r="G70" s="229"/>
      <c r="H70" s="229"/>
      <c r="I70" s="229"/>
      <c r="J70" s="229"/>
      <c r="K70" s="230"/>
    </row>
    <row r="71" spans="2:11" ht="18.75" customHeight="1">
      <c r="B71" s="230"/>
      <c r="C71" s="230"/>
      <c r="D71" s="230"/>
      <c r="E71" s="230"/>
      <c r="F71" s="230"/>
      <c r="G71" s="230"/>
      <c r="H71" s="230"/>
      <c r="I71" s="230"/>
      <c r="J71" s="230"/>
      <c r="K71" s="230"/>
    </row>
    <row r="72" spans="2:11" ht="7.5" customHeight="1">
      <c r="B72" s="231"/>
      <c r="C72" s="232"/>
      <c r="D72" s="232"/>
      <c r="E72" s="232"/>
      <c r="F72" s="232"/>
      <c r="G72" s="232"/>
      <c r="H72" s="232"/>
      <c r="I72" s="232"/>
      <c r="J72" s="232"/>
      <c r="K72" s="233"/>
    </row>
    <row r="73" spans="2:11" ht="45" customHeight="1">
      <c r="B73" s="234"/>
      <c r="C73" s="339" t="s">
        <v>105</v>
      </c>
      <c r="D73" s="339"/>
      <c r="E73" s="339"/>
      <c r="F73" s="339"/>
      <c r="G73" s="339"/>
      <c r="H73" s="339"/>
      <c r="I73" s="339"/>
      <c r="J73" s="339"/>
      <c r="K73" s="235"/>
    </row>
    <row r="74" spans="2:11" ht="17.25" customHeight="1">
      <c r="B74" s="234"/>
      <c r="C74" s="236" t="s">
        <v>969</v>
      </c>
      <c r="D74" s="236"/>
      <c r="E74" s="236"/>
      <c r="F74" s="236" t="s">
        <v>970</v>
      </c>
      <c r="G74" s="237"/>
      <c r="H74" s="236" t="s">
        <v>126</v>
      </c>
      <c r="I74" s="236" t="s">
        <v>61</v>
      </c>
      <c r="J74" s="236" t="s">
        <v>971</v>
      </c>
      <c r="K74" s="235"/>
    </row>
    <row r="75" spans="2:11" ht="17.25" customHeight="1">
      <c r="B75" s="234"/>
      <c r="C75" s="238" t="s">
        <v>972</v>
      </c>
      <c r="D75" s="238"/>
      <c r="E75" s="238"/>
      <c r="F75" s="239" t="s">
        <v>973</v>
      </c>
      <c r="G75" s="240"/>
      <c r="H75" s="238"/>
      <c r="I75" s="238"/>
      <c r="J75" s="238" t="s">
        <v>974</v>
      </c>
      <c r="K75" s="235"/>
    </row>
    <row r="76" spans="2:11" ht="5.25" customHeight="1">
      <c r="B76" s="234"/>
      <c r="C76" s="241"/>
      <c r="D76" s="241"/>
      <c r="E76" s="241"/>
      <c r="F76" s="241"/>
      <c r="G76" s="242"/>
      <c r="H76" s="241"/>
      <c r="I76" s="241"/>
      <c r="J76" s="241"/>
      <c r="K76" s="235"/>
    </row>
    <row r="77" spans="2:11" ht="15" customHeight="1">
      <c r="B77" s="234"/>
      <c r="C77" s="224" t="s">
        <v>57</v>
      </c>
      <c r="D77" s="241"/>
      <c r="E77" s="241"/>
      <c r="F77" s="243" t="s">
        <v>975</v>
      </c>
      <c r="G77" s="242"/>
      <c r="H77" s="224" t="s">
        <v>976</v>
      </c>
      <c r="I77" s="224" t="s">
        <v>977</v>
      </c>
      <c r="J77" s="224">
        <v>20</v>
      </c>
      <c r="K77" s="235"/>
    </row>
    <row r="78" spans="2:11" ht="15" customHeight="1">
      <c r="B78" s="234"/>
      <c r="C78" s="224" t="s">
        <v>978</v>
      </c>
      <c r="D78" s="224"/>
      <c r="E78" s="224"/>
      <c r="F78" s="243" t="s">
        <v>975</v>
      </c>
      <c r="G78" s="242"/>
      <c r="H78" s="224" t="s">
        <v>979</v>
      </c>
      <c r="I78" s="224" t="s">
        <v>977</v>
      </c>
      <c r="J78" s="224">
        <v>120</v>
      </c>
      <c r="K78" s="235"/>
    </row>
    <row r="79" spans="2:11" ht="15" customHeight="1">
      <c r="B79" s="244"/>
      <c r="C79" s="224" t="s">
        <v>980</v>
      </c>
      <c r="D79" s="224"/>
      <c r="E79" s="224"/>
      <c r="F79" s="243" t="s">
        <v>981</v>
      </c>
      <c r="G79" s="242"/>
      <c r="H79" s="224" t="s">
        <v>982</v>
      </c>
      <c r="I79" s="224" t="s">
        <v>977</v>
      </c>
      <c r="J79" s="224">
        <v>50</v>
      </c>
      <c r="K79" s="235"/>
    </row>
    <row r="80" spans="2:11" ht="15" customHeight="1">
      <c r="B80" s="244"/>
      <c r="C80" s="224" t="s">
        <v>983</v>
      </c>
      <c r="D80" s="224"/>
      <c r="E80" s="224"/>
      <c r="F80" s="243" t="s">
        <v>975</v>
      </c>
      <c r="G80" s="242"/>
      <c r="H80" s="224" t="s">
        <v>984</v>
      </c>
      <c r="I80" s="224" t="s">
        <v>985</v>
      </c>
      <c r="J80" s="224"/>
      <c r="K80" s="235"/>
    </row>
    <row r="81" spans="2:11" ht="15" customHeight="1">
      <c r="B81" s="244"/>
      <c r="C81" s="245" t="s">
        <v>986</v>
      </c>
      <c r="D81" s="245"/>
      <c r="E81" s="245"/>
      <c r="F81" s="246" t="s">
        <v>981</v>
      </c>
      <c r="G81" s="245"/>
      <c r="H81" s="245" t="s">
        <v>987</v>
      </c>
      <c r="I81" s="245" t="s">
        <v>977</v>
      </c>
      <c r="J81" s="245">
        <v>15</v>
      </c>
      <c r="K81" s="235"/>
    </row>
    <row r="82" spans="2:11" ht="15" customHeight="1">
      <c r="B82" s="244"/>
      <c r="C82" s="245" t="s">
        <v>988</v>
      </c>
      <c r="D82" s="245"/>
      <c r="E82" s="245"/>
      <c r="F82" s="246" t="s">
        <v>981</v>
      </c>
      <c r="G82" s="245"/>
      <c r="H82" s="245" t="s">
        <v>989</v>
      </c>
      <c r="I82" s="245" t="s">
        <v>977</v>
      </c>
      <c r="J82" s="245">
        <v>15</v>
      </c>
      <c r="K82" s="235"/>
    </row>
    <row r="83" spans="2:11" ht="15" customHeight="1">
      <c r="B83" s="244"/>
      <c r="C83" s="245" t="s">
        <v>990</v>
      </c>
      <c r="D83" s="245"/>
      <c r="E83" s="245"/>
      <c r="F83" s="246" t="s">
        <v>981</v>
      </c>
      <c r="G83" s="245"/>
      <c r="H83" s="245" t="s">
        <v>991</v>
      </c>
      <c r="I83" s="245" t="s">
        <v>977</v>
      </c>
      <c r="J83" s="245">
        <v>20</v>
      </c>
      <c r="K83" s="235"/>
    </row>
    <row r="84" spans="2:11" ht="15" customHeight="1">
      <c r="B84" s="244"/>
      <c r="C84" s="245" t="s">
        <v>992</v>
      </c>
      <c r="D84" s="245"/>
      <c r="E84" s="245"/>
      <c r="F84" s="246" t="s">
        <v>981</v>
      </c>
      <c r="G84" s="245"/>
      <c r="H84" s="245" t="s">
        <v>993</v>
      </c>
      <c r="I84" s="245" t="s">
        <v>977</v>
      </c>
      <c r="J84" s="245">
        <v>20</v>
      </c>
      <c r="K84" s="235"/>
    </row>
    <row r="85" spans="2:11" ht="15" customHeight="1">
      <c r="B85" s="244"/>
      <c r="C85" s="224" t="s">
        <v>994</v>
      </c>
      <c r="D85" s="224"/>
      <c r="E85" s="224"/>
      <c r="F85" s="243" t="s">
        <v>981</v>
      </c>
      <c r="G85" s="242"/>
      <c r="H85" s="224" t="s">
        <v>995</v>
      </c>
      <c r="I85" s="224" t="s">
        <v>977</v>
      </c>
      <c r="J85" s="224">
        <v>50</v>
      </c>
      <c r="K85" s="235"/>
    </row>
    <row r="86" spans="2:11" ht="15" customHeight="1">
      <c r="B86" s="244"/>
      <c r="C86" s="224" t="s">
        <v>996</v>
      </c>
      <c r="D86" s="224"/>
      <c r="E86" s="224"/>
      <c r="F86" s="243" t="s">
        <v>981</v>
      </c>
      <c r="G86" s="242"/>
      <c r="H86" s="224" t="s">
        <v>997</v>
      </c>
      <c r="I86" s="224" t="s">
        <v>977</v>
      </c>
      <c r="J86" s="224">
        <v>20</v>
      </c>
      <c r="K86" s="235"/>
    </row>
    <row r="87" spans="2:11" ht="15" customHeight="1">
      <c r="B87" s="244"/>
      <c r="C87" s="224" t="s">
        <v>998</v>
      </c>
      <c r="D87" s="224"/>
      <c r="E87" s="224"/>
      <c r="F87" s="243" t="s">
        <v>981</v>
      </c>
      <c r="G87" s="242"/>
      <c r="H87" s="224" t="s">
        <v>999</v>
      </c>
      <c r="I87" s="224" t="s">
        <v>977</v>
      </c>
      <c r="J87" s="224">
        <v>20</v>
      </c>
      <c r="K87" s="235"/>
    </row>
    <row r="88" spans="2:11" ht="15" customHeight="1">
      <c r="B88" s="244"/>
      <c r="C88" s="224" t="s">
        <v>1000</v>
      </c>
      <c r="D88" s="224"/>
      <c r="E88" s="224"/>
      <c r="F88" s="243" t="s">
        <v>981</v>
      </c>
      <c r="G88" s="242"/>
      <c r="H88" s="224" t="s">
        <v>1001</v>
      </c>
      <c r="I88" s="224" t="s">
        <v>977</v>
      </c>
      <c r="J88" s="224">
        <v>50</v>
      </c>
      <c r="K88" s="235"/>
    </row>
    <row r="89" spans="2:11" ht="15" customHeight="1">
      <c r="B89" s="244"/>
      <c r="C89" s="224" t="s">
        <v>1002</v>
      </c>
      <c r="D89" s="224"/>
      <c r="E89" s="224"/>
      <c r="F89" s="243" t="s">
        <v>981</v>
      </c>
      <c r="G89" s="242"/>
      <c r="H89" s="224" t="s">
        <v>1002</v>
      </c>
      <c r="I89" s="224" t="s">
        <v>977</v>
      </c>
      <c r="J89" s="224">
        <v>50</v>
      </c>
      <c r="K89" s="235"/>
    </row>
    <row r="90" spans="2:11" ht="15" customHeight="1">
      <c r="B90" s="244"/>
      <c r="C90" s="224" t="s">
        <v>131</v>
      </c>
      <c r="D90" s="224"/>
      <c r="E90" s="224"/>
      <c r="F90" s="243" t="s">
        <v>981</v>
      </c>
      <c r="G90" s="242"/>
      <c r="H90" s="224" t="s">
        <v>1003</v>
      </c>
      <c r="I90" s="224" t="s">
        <v>977</v>
      </c>
      <c r="J90" s="224">
        <v>255</v>
      </c>
      <c r="K90" s="235"/>
    </row>
    <row r="91" spans="2:11" ht="15" customHeight="1">
      <c r="B91" s="244"/>
      <c r="C91" s="224" t="s">
        <v>1004</v>
      </c>
      <c r="D91" s="224"/>
      <c r="E91" s="224"/>
      <c r="F91" s="243" t="s">
        <v>975</v>
      </c>
      <c r="G91" s="242"/>
      <c r="H91" s="224" t="s">
        <v>1005</v>
      </c>
      <c r="I91" s="224" t="s">
        <v>1006</v>
      </c>
      <c r="J91" s="224"/>
      <c r="K91" s="235"/>
    </row>
    <row r="92" spans="2:11" ht="15" customHeight="1">
      <c r="B92" s="244"/>
      <c r="C92" s="224" t="s">
        <v>1007</v>
      </c>
      <c r="D92" s="224"/>
      <c r="E92" s="224"/>
      <c r="F92" s="243" t="s">
        <v>975</v>
      </c>
      <c r="G92" s="242"/>
      <c r="H92" s="224" t="s">
        <v>1008</v>
      </c>
      <c r="I92" s="224" t="s">
        <v>1009</v>
      </c>
      <c r="J92" s="224"/>
      <c r="K92" s="235"/>
    </row>
    <row r="93" spans="2:11" ht="15" customHeight="1">
      <c r="B93" s="244"/>
      <c r="C93" s="224" t="s">
        <v>1010</v>
      </c>
      <c r="D93" s="224"/>
      <c r="E93" s="224"/>
      <c r="F93" s="243" t="s">
        <v>975</v>
      </c>
      <c r="G93" s="242"/>
      <c r="H93" s="224" t="s">
        <v>1010</v>
      </c>
      <c r="I93" s="224" t="s">
        <v>1009</v>
      </c>
      <c r="J93" s="224"/>
      <c r="K93" s="235"/>
    </row>
    <row r="94" spans="2:11" ht="15" customHeight="1">
      <c r="B94" s="244"/>
      <c r="C94" s="224" t="s">
        <v>42</v>
      </c>
      <c r="D94" s="224"/>
      <c r="E94" s="224"/>
      <c r="F94" s="243" t="s">
        <v>975</v>
      </c>
      <c r="G94" s="242"/>
      <c r="H94" s="224" t="s">
        <v>1011</v>
      </c>
      <c r="I94" s="224" t="s">
        <v>1009</v>
      </c>
      <c r="J94" s="224"/>
      <c r="K94" s="235"/>
    </row>
    <row r="95" spans="2:11" ht="15" customHeight="1">
      <c r="B95" s="244"/>
      <c r="C95" s="224" t="s">
        <v>52</v>
      </c>
      <c r="D95" s="224"/>
      <c r="E95" s="224"/>
      <c r="F95" s="243" t="s">
        <v>975</v>
      </c>
      <c r="G95" s="242"/>
      <c r="H95" s="224" t="s">
        <v>1012</v>
      </c>
      <c r="I95" s="224" t="s">
        <v>1009</v>
      </c>
      <c r="J95" s="224"/>
      <c r="K95" s="235"/>
    </row>
    <row r="96" spans="2:11" ht="15" customHeight="1">
      <c r="B96" s="247"/>
      <c r="C96" s="248"/>
      <c r="D96" s="248"/>
      <c r="E96" s="248"/>
      <c r="F96" s="248"/>
      <c r="G96" s="248"/>
      <c r="H96" s="248"/>
      <c r="I96" s="248"/>
      <c r="J96" s="248"/>
      <c r="K96" s="249"/>
    </row>
    <row r="97" spans="2:11" ht="18.75" customHeight="1">
      <c r="B97" s="250"/>
      <c r="C97" s="251"/>
      <c r="D97" s="251"/>
      <c r="E97" s="251"/>
      <c r="F97" s="251"/>
      <c r="G97" s="251"/>
      <c r="H97" s="251"/>
      <c r="I97" s="251"/>
      <c r="J97" s="251"/>
      <c r="K97" s="250"/>
    </row>
    <row r="98" spans="2:11" ht="18.75" customHeight="1">
      <c r="B98" s="230"/>
      <c r="C98" s="230"/>
      <c r="D98" s="230"/>
      <c r="E98" s="230"/>
      <c r="F98" s="230"/>
      <c r="G98" s="230"/>
      <c r="H98" s="230"/>
      <c r="I98" s="230"/>
      <c r="J98" s="230"/>
      <c r="K98" s="230"/>
    </row>
    <row r="99" spans="2:11" ht="7.5" customHeight="1">
      <c r="B99" s="231"/>
      <c r="C99" s="232"/>
      <c r="D99" s="232"/>
      <c r="E99" s="232"/>
      <c r="F99" s="232"/>
      <c r="G99" s="232"/>
      <c r="H99" s="232"/>
      <c r="I99" s="232"/>
      <c r="J99" s="232"/>
      <c r="K99" s="233"/>
    </row>
    <row r="100" spans="2:11" ht="45" customHeight="1">
      <c r="B100" s="234"/>
      <c r="C100" s="339" t="s">
        <v>1013</v>
      </c>
      <c r="D100" s="339"/>
      <c r="E100" s="339"/>
      <c r="F100" s="339"/>
      <c r="G100" s="339"/>
      <c r="H100" s="339"/>
      <c r="I100" s="339"/>
      <c r="J100" s="339"/>
      <c r="K100" s="235"/>
    </row>
    <row r="101" spans="2:11" ht="17.25" customHeight="1">
      <c r="B101" s="234"/>
      <c r="C101" s="236" t="s">
        <v>969</v>
      </c>
      <c r="D101" s="236"/>
      <c r="E101" s="236"/>
      <c r="F101" s="236" t="s">
        <v>970</v>
      </c>
      <c r="G101" s="237"/>
      <c r="H101" s="236" t="s">
        <v>126</v>
      </c>
      <c r="I101" s="236" t="s">
        <v>61</v>
      </c>
      <c r="J101" s="236" t="s">
        <v>971</v>
      </c>
      <c r="K101" s="235"/>
    </row>
    <row r="102" spans="2:11" ht="17.25" customHeight="1">
      <c r="B102" s="234"/>
      <c r="C102" s="238" t="s">
        <v>972</v>
      </c>
      <c r="D102" s="238"/>
      <c r="E102" s="238"/>
      <c r="F102" s="239" t="s">
        <v>973</v>
      </c>
      <c r="G102" s="240"/>
      <c r="H102" s="238"/>
      <c r="I102" s="238"/>
      <c r="J102" s="238" t="s">
        <v>974</v>
      </c>
      <c r="K102" s="235"/>
    </row>
    <row r="103" spans="2:11" ht="5.25" customHeight="1">
      <c r="B103" s="234"/>
      <c r="C103" s="236"/>
      <c r="D103" s="236"/>
      <c r="E103" s="236"/>
      <c r="F103" s="236"/>
      <c r="G103" s="252"/>
      <c r="H103" s="236"/>
      <c r="I103" s="236"/>
      <c r="J103" s="236"/>
      <c r="K103" s="235"/>
    </row>
    <row r="104" spans="2:11" ht="15" customHeight="1">
      <c r="B104" s="234"/>
      <c r="C104" s="224" t="s">
        <v>57</v>
      </c>
      <c r="D104" s="241"/>
      <c r="E104" s="241"/>
      <c r="F104" s="243" t="s">
        <v>975</v>
      </c>
      <c r="G104" s="252"/>
      <c r="H104" s="224" t="s">
        <v>1014</v>
      </c>
      <c r="I104" s="224" t="s">
        <v>977</v>
      </c>
      <c r="J104" s="224">
        <v>20</v>
      </c>
      <c r="K104" s="235"/>
    </row>
    <row r="105" spans="2:11" ht="15" customHeight="1">
      <c r="B105" s="234"/>
      <c r="C105" s="224" t="s">
        <v>978</v>
      </c>
      <c r="D105" s="224"/>
      <c r="E105" s="224"/>
      <c r="F105" s="243" t="s">
        <v>975</v>
      </c>
      <c r="G105" s="224"/>
      <c r="H105" s="224" t="s">
        <v>1014</v>
      </c>
      <c r="I105" s="224" t="s">
        <v>977</v>
      </c>
      <c r="J105" s="224">
        <v>120</v>
      </c>
      <c r="K105" s="235"/>
    </row>
    <row r="106" spans="2:11" ht="15" customHeight="1">
      <c r="B106" s="244"/>
      <c r="C106" s="224" t="s">
        <v>980</v>
      </c>
      <c r="D106" s="224"/>
      <c r="E106" s="224"/>
      <c r="F106" s="243" t="s">
        <v>981</v>
      </c>
      <c r="G106" s="224"/>
      <c r="H106" s="224" t="s">
        <v>1014</v>
      </c>
      <c r="I106" s="224" t="s">
        <v>977</v>
      </c>
      <c r="J106" s="224">
        <v>50</v>
      </c>
      <c r="K106" s="235"/>
    </row>
    <row r="107" spans="2:11" ht="15" customHeight="1">
      <c r="B107" s="244"/>
      <c r="C107" s="224" t="s">
        <v>983</v>
      </c>
      <c r="D107" s="224"/>
      <c r="E107" s="224"/>
      <c r="F107" s="243" t="s">
        <v>975</v>
      </c>
      <c r="G107" s="224"/>
      <c r="H107" s="224" t="s">
        <v>1014</v>
      </c>
      <c r="I107" s="224" t="s">
        <v>985</v>
      </c>
      <c r="J107" s="224"/>
      <c r="K107" s="235"/>
    </row>
    <row r="108" spans="2:11" ht="15" customHeight="1">
      <c r="B108" s="244"/>
      <c r="C108" s="224" t="s">
        <v>994</v>
      </c>
      <c r="D108" s="224"/>
      <c r="E108" s="224"/>
      <c r="F108" s="243" t="s">
        <v>981</v>
      </c>
      <c r="G108" s="224"/>
      <c r="H108" s="224" t="s">
        <v>1014</v>
      </c>
      <c r="I108" s="224" t="s">
        <v>977</v>
      </c>
      <c r="J108" s="224">
        <v>50</v>
      </c>
      <c r="K108" s="235"/>
    </row>
    <row r="109" spans="2:11" ht="15" customHeight="1">
      <c r="B109" s="244"/>
      <c r="C109" s="224" t="s">
        <v>1002</v>
      </c>
      <c r="D109" s="224"/>
      <c r="E109" s="224"/>
      <c r="F109" s="243" t="s">
        <v>981</v>
      </c>
      <c r="G109" s="224"/>
      <c r="H109" s="224" t="s">
        <v>1014</v>
      </c>
      <c r="I109" s="224" t="s">
        <v>977</v>
      </c>
      <c r="J109" s="224">
        <v>50</v>
      </c>
      <c r="K109" s="235"/>
    </row>
    <row r="110" spans="2:11" ht="15" customHeight="1">
      <c r="B110" s="244"/>
      <c r="C110" s="224" t="s">
        <v>1000</v>
      </c>
      <c r="D110" s="224"/>
      <c r="E110" s="224"/>
      <c r="F110" s="243" t="s">
        <v>981</v>
      </c>
      <c r="G110" s="224"/>
      <c r="H110" s="224" t="s">
        <v>1014</v>
      </c>
      <c r="I110" s="224" t="s">
        <v>977</v>
      </c>
      <c r="J110" s="224">
        <v>50</v>
      </c>
      <c r="K110" s="235"/>
    </row>
    <row r="111" spans="2:11" ht="15" customHeight="1">
      <c r="B111" s="244"/>
      <c r="C111" s="224" t="s">
        <v>57</v>
      </c>
      <c r="D111" s="224"/>
      <c r="E111" s="224"/>
      <c r="F111" s="243" t="s">
        <v>975</v>
      </c>
      <c r="G111" s="224"/>
      <c r="H111" s="224" t="s">
        <v>1015</v>
      </c>
      <c r="I111" s="224" t="s">
        <v>977</v>
      </c>
      <c r="J111" s="224">
        <v>20</v>
      </c>
      <c r="K111" s="235"/>
    </row>
    <row r="112" spans="2:11" ht="15" customHeight="1">
      <c r="B112" s="244"/>
      <c r="C112" s="224" t="s">
        <v>1016</v>
      </c>
      <c r="D112" s="224"/>
      <c r="E112" s="224"/>
      <c r="F112" s="243" t="s">
        <v>975</v>
      </c>
      <c r="G112" s="224"/>
      <c r="H112" s="224" t="s">
        <v>1017</v>
      </c>
      <c r="I112" s="224" t="s">
        <v>977</v>
      </c>
      <c r="J112" s="224">
        <v>120</v>
      </c>
      <c r="K112" s="235"/>
    </row>
    <row r="113" spans="2:11" ht="15" customHeight="1">
      <c r="B113" s="244"/>
      <c r="C113" s="224" t="s">
        <v>42</v>
      </c>
      <c r="D113" s="224"/>
      <c r="E113" s="224"/>
      <c r="F113" s="243" t="s">
        <v>975</v>
      </c>
      <c r="G113" s="224"/>
      <c r="H113" s="224" t="s">
        <v>1018</v>
      </c>
      <c r="I113" s="224" t="s">
        <v>1009</v>
      </c>
      <c r="J113" s="224"/>
      <c r="K113" s="235"/>
    </row>
    <row r="114" spans="2:11" ht="15" customHeight="1">
      <c r="B114" s="244"/>
      <c r="C114" s="224" t="s">
        <v>52</v>
      </c>
      <c r="D114" s="224"/>
      <c r="E114" s="224"/>
      <c r="F114" s="243" t="s">
        <v>975</v>
      </c>
      <c r="G114" s="224"/>
      <c r="H114" s="224" t="s">
        <v>1019</v>
      </c>
      <c r="I114" s="224" t="s">
        <v>1009</v>
      </c>
      <c r="J114" s="224"/>
      <c r="K114" s="235"/>
    </row>
    <row r="115" spans="2:11" ht="15" customHeight="1">
      <c r="B115" s="244"/>
      <c r="C115" s="224" t="s">
        <v>61</v>
      </c>
      <c r="D115" s="224"/>
      <c r="E115" s="224"/>
      <c r="F115" s="243" t="s">
        <v>975</v>
      </c>
      <c r="G115" s="224"/>
      <c r="H115" s="224" t="s">
        <v>1020</v>
      </c>
      <c r="I115" s="224" t="s">
        <v>1021</v>
      </c>
      <c r="J115" s="224"/>
      <c r="K115" s="235"/>
    </row>
    <row r="116" spans="2:11" ht="15" customHeight="1">
      <c r="B116" s="247"/>
      <c r="C116" s="253"/>
      <c r="D116" s="253"/>
      <c r="E116" s="253"/>
      <c r="F116" s="253"/>
      <c r="G116" s="253"/>
      <c r="H116" s="253"/>
      <c r="I116" s="253"/>
      <c r="J116" s="253"/>
      <c r="K116" s="249"/>
    </row>
    <row r="117" spans="2:11" ht="18.75" customHeight="1">
      <c r="B117" s="254"/>
      <c r="C117" s="220"/>
      <c r="D117" s="220"/>
      <c r="E117" s="220"/>
      <c r="F117" s="255"/>
      <c r="G117" s="220"/>
      <c r="H117" s="220"/>
      <c r="I117" s="220"/>
      <c r="J117" s="220"/>
      <c r="K117" s="254"/>
    </row>
    <row r="118" spans="2:11" ht="18.75" customHeight="1"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</row>
    <row r="119" spans="2:11" ht="7.5" customHeight="1">
      <c r="B119" s="256"/>
      <c r="C119" s="257"/>
      <c r="D119" s="257"/>
      <c r="E119" s="257"/>
      <c r="F119" s="257"/>
      <c r="G119" s="257"/>
      <c r="H119" s="257"/>
      <c r="I119" s="257"/>
      <c r="J119" s="257"/>
      <c r="K119" s="258"/>
    </row>
    <row r="120" spans="2:11" ht="45" customHeight="1">
      <c r="B120" s="259"/>
      <c r="C120" s="336" t="s">
        <v>1022</v>
      </c>
      <c r="D120" s="336"/>
      <c r="E120" s="336"/>
      <c r="F120" s="336"/>
      <c r="G120" s="336"/>
      <c r="H120" s="336"/>
      <c r="I120" s="336"/>
      <c r="J120" s="336"/>
      <c r="K120" s="260"/>
    </row>
    <row r="121" spans="2:11" ht="17.25" customHeight="1">
      <c r="B121" s="261"/>
      <c r="C121" s="236" t="s">
        <v>969</v>
      </c>
      <c r="D121" s="236"/>
      <c r="E121" s="236"/>
      <c r="F121" s="236" t="s">
        <v>970</v>
      </c>
      <c r="G121" s="237"/>
      <c r="H121" s="236" t="s">
        <v>126</v>
      </c>
      <c r="I121" s="236" t="s">
        <v>61</v>
      </c>
      <c r="J121" s="236" t="s">
        <v>971</v>
      </c>
      <c r="K121" s="262"/>
    </row>
    <row r="122" spans="2:11" ht="17.25" customHeight="1">
      <c r="B122" s="261"/>
      <c r="C122" s="238" t="s">
        <v>972</v>
      </c>
      <c r="D122" s="238"/>
      <c r="E122" s="238"/>
      <c r="F122" s="239" t="s">
        <v>973</v>
      </c>
      <c r="G122" s="240"/>
      <c r="H122" s="238"/>
      <c r="I122" s="238"/>
      <c r="J122" s="238" t="s">
        <v>974</v>
      </c>
      <c r="K122" s="262"/>
    </row>
    <row r="123" spans="2:11" ht="5.25" customHeight="1">
      <c r="B123" s="263"/>
      <c r="C123" s="241"/>
      <c r="D123" s="241"/>
      <c r="E123" s="241"/>
      <c r="F123" s="241"/>
      <c r="G123" s="224"/>
      <c r="H123" s="241"/>
      <c r="I123" s="241"/>
      <c r="J123" s="241"/>
      <c r="K123" s="264"/>
    </row>
    <row r="124" spans="2:11" ht="15" customHeight="1">
      <c r="B124" s="263"/>
      <c r="C124" s="224" t="s">
        <v>978</v>
      </c>
      <c r="D124" s="241"/>
      <c r="E124" s="241"/>
      <c r="F124" s="243" t="s">
        <v>975</v>
      </c>
      <c r="G124" s="224"/>
      <c r="H124" s="224" t="s">
        <v>1014</v>
      </c>
      <c r="I124" s="224" t="s">
        <v>977</v>
      </c>
      <c r="J124" s="224">
        <v>120</v>
      </c>
      <c r="K124" s="265"/>
    </row>
    <row r="125" spans="2:11" ht="15" customHeight="1">
      <c r="B125" s="263"/>
      <c r="C125" s="224" t="s">
        <v>1023</v>
      </c>
      <c r="D125" s="224"/>
      <c r="E125" s="224"/>
      <c r="F125" s="243" t="s">
        <v>975</v>
      </c>
      <c r="G125" s="224"/>
      <c r="H125" s="224" t="s">
        <v>1024</v>
      </c>
      <c r="I125" s="224" t="s">
        <v>977</v>
      </c>
      <c r="J125" s="224" t="s">
        <v>1025</v>
      </c>
      <c r="K125" s="265"/>
    </row>
    <row r="126" spans="2:11" ht="15" customHeight="1">
      <c r="B126" s="263"/>
      <c r="C126" s="224" t="s">
        <v>924</v>
      </c>
      <c r="D126" s="224"/>
      <c r="E126" s="224"/>
      <c r="F126" s="243" t="s">
        <v>975</v>
      </c>
      <c r="G126" s="224"/>
      <c r="H126" s="224" t="s">
        <v>1026</v>
      </c>
      <c r="I126" s="224" t="s">
        <v>977</v>
      </c>
      <c r="J126" s="224" t="s">
        <v>1025</v>
      </c>
      <c r="K126" s="265"/>
    </row>
    <row r="127" spans="2:11" ht="15" customHeight="1">
      <c r="B127" s="263"/>
      <c r="C127" s="224" t="s">
        <v>986</v>
      </c>
      <c r="D127" s="224"/>
      <c r="E127" s="224"/>
      <c r="F127" s="243" t="s">
        <v>981</v>
      </c>
      <c r="G127" s="224"/>
      <c r="H127" s="224" t="s">
        <v>987</v>
      </c>
      <c r="I127" s="224" t="s">
        <v>977</v>
      </c>
      <c r="J127" s="224">
        <v>15</v>
      </c>
      <c r="K127" s="265"/>
    </row>
    <row r="128" spans="2:11" ht="15" customHeight="1">
      <c r="B128" s="263"/>
      <c r="C128" s="245" t="s">
        <v>988</v>
      </c>
      <c r="D128" s="245"/>
      <c r="E128" s="245"/>
      <c r="F128" s="246" t="s">
        <v>981</v>
      </c>
      <c r="G128" s="245"/>
      <c r="H128" s="245" t="s">
        <v>989</v>
      </c>
      <c r="I128" s="245" t="s">
        <v>977</v>
      </c>
      <c r="J128" s="245">
        <v>15</v>
      </c>
      <c r="K128" s="265"/>
    </row>
    <row r="129" spans="2:11" ht="15" customHeight="1">
      <c r="B129" s="263"/>
      <c r="C129" s="245" t="s">
        <v>990</v>
      </c>
      <c r="D129" s="245"/>
      <c r="E129" s="245"/>
      <c r="F129" s="246" t="s">
        <v>981</v>
      </c>
      <c r="G129" s="245"/>
      <c r="H129" s="245" t="s">
        <v>991</v>
      </c>
      <c r="I129" s="245" t="s">
        <v>977</v>
      </c>
      <c r="J129" s="245">
        <v>20</v>
      </c>
      <c r="K129" s="265"/>
    </row>
    <row r="130" spans="2:11" ht="15" customHeight="1">
      <c r="B130" s="263"/>
      <c r="C130" s="245" t="s">
        <v>992</v>
      </c>
      <c r="D130" s="245"/>
      <c r="E130" s="245"/>
      <c r="F130" s="246" t="s">
        <v>981</v>
      </c>
      <c r="G130" s="245"/>
      <c r="H130" s="245" t="s">
        <v>993</v>
      </c>
      <c r="I130" s="245" t="s">
        <v>977</v>
      </c>
      <c r="J130" s="245">
        <v>20</v>
      </c>
      <c r="K130" s="265"/>
    </row>
    <row r="131" spans="2:11" ht="15" customHeight="1">
      <c r="B131" s="263"/>
      <c r="C131" s="224" t="s">
        <v>980</v>
      </c>
      <c r="D131" s="224"/>
      <c r="E131" s="224"/>
      <c r="F131" s="243" t="s">
        <v>981</v>
      </c>
      <c r="G131" s="224"/>
      <c r="H131" s="224" t="s">
        <v>1014</v>
      </c>
      <c r="I131" s="224" t="s">
        <v>977</v>
      </c>
      <c r="J131" s="224">
        <v>50</v>
      </c>
      <c r="K131" s="265"/>
    </row>
    <row r="132" spans="2:11" ht="15" customHeight="1">
      <c r="B132" s="263"/>
      <c r="C132" s="224" t="s">
        <v>994</v>
      </c>
      <c r="D132" s="224"/>
      <c r="E132" s="224"/>
      <c r="F132" s="243" t="s">
        <v>981</v>
      </c>
      <c r="G132" s="224"/>
      <c r="H132" s="224" t="s">
        <v>1014</v>
      </c>
      <c r="I132" s="224" t="s">
        <v>977</v>
      </c>
      <c r="J132" s="224">
        <v>50</v>
      </c>
      <c r="K132" s="265"/>
    </row>
    <row r="133" spans="2:11" ht="15" customHeight="1">
      <c r="B133" s="263"/>
      <c r="C133" s="224" t="s">
        <v>1000</v>
      </c>
      <c r="D133" s="224"/>
      <c r="E133" s="224"/>
      <c r="F133" s="243" t="s">
        <v>981</v>
      </c>
      <c r="G133" s="224"/>
      <c r="H133" s="224" t="s">
        <v>1014</v>
      </c>
      <c r="I133" s="224" t="s">
        <v>977</v>
      </c>
      <c r="J133" s="224">
        <v>50</v>
      </c>
      <c r="K133" s="265"/>
    </row>
    <row r="134" spans="2:11" ht="15" customHeight="1">
      <c r="B134" s="263"/>
      <c r="C134" s="224" t="s">
        <v>1002</v>
      </c>
      <c r="D134" s="224"/>
      <c r="E134" s="224"/>
      <c r="F134" s="243" t="s">
        <v>981</v>
      </c>
      <c r="G134" s="224"/>
      <c r="H134" s="224" t="s">
        <v>1014</v>
      </c>
      <c r="I134" s="224" t="s">
        <v>977</v>
      </c>
      <c r="J134" s="224">
        <v>50</v>
      </c>
      <c r="K134" s="265"/>
    </row>
    <row r="135" spans="2:11" ht="15" customHeight="1">
      <c r="B135" s="263"/>
      <c r="C135" s="224" t="s">
        <v>131</v>
      </c>
      <c r="D135" s="224"/>
      <c r="E135" s="224"/>
      <c r="F135" s="243" t="s">
        <v>981</v>
      </c>
      <c r="G135" s="224"/>
      <c r="H135" s="224" t="s">
        <v>1027</v>
      </c>
      <c r="I135" s="224" t="s">
        <v>977</v>
      </c>
      <c r="J135" s="224">
        <v>255</v>
      </c>
      <c r="K135" s="265"/>
    </row>
    <row r="136" spans="2:11" ht="15" customHeight="1">
      <c r="B136" s="263"/>
      <c r="C136" s="224" t="s">
        <v>1004</v>
      </c>
      <c r="D136" s="224"/>
      <c r="E136" s="224"/>
      <c r="F136" s="243" t="s">
        <v>975</v>
      </c>
      <c r="G136" s="224"/>
      <c r="H136" s="224" t="s">
        <v>1028</v>
      </c>
      <c r="I136" s="224" t="s">
        <v>1006</v>
      </c>
      <c r="J136" s="224"/>
      <c r="K136" s="265"/>
    </row>
    <row r="137" spans="2:11" ht="15" customHeight="1">
      <c r="B137" s="263"/>
      <c r="C137" s="224" t="s">
        <v>1007</v>
      </c>
      <c r="D137" s="224"/>
      <c r="E137" s="224"/>
      <c r="F137" s="243" t="s">
        <v>975</v>
      </c>
      <c r="G137" s="224"/>
      <c r="H137" s="224" t="s">
        <v>1029</v>
      </c>
      <c r="I137" s="224" t="s">
        <v>1009</v>
      </c>
      <c r="J137" s="224"/>
      <c r="K137" s="265"/>
    </row>
    <row r="138" spans="2:11" ht="15" customHeight="1">
      <c r="B138" s="263"/>
      <c r="C138" s="224" t="s">
        <v>1010</v>
      </c>
      <c r="D138" s="224"/>
      <c r="E138" s="224"/>
      <c r="F138" s="243" t="s">
        <v>975</v>
      </c>
      <c r="G138" s="224"/>
      <c r="H138" s="224" t="s">
        <v>1010</v>
      </c>
      <c r="I138" s="224" t="s">
        <v>1009</v>
      </c>
      <c r="J138" s="224"/>
      <c r="K138" s="265"/>
    </row>
    <row r="139" spans="2:11" ht="15" customHeight="1">
      <c r="B139" s="263"/>
      <c r="C139" s="224" t="s">
        <v>42</v>
      </c>
      <c r="D139" s="224"/>
      <c r="E139" s="224"/>
      <c r="F139" s="243" t="s">
        <v>975</v>
      </c>
      <c r="G139" s="224"/>
      <c r="H139" s="224" t="s">
        <v>1030</v>
      </c>
      <c r="I139" s="224" t="s">
        <v>1009</v>
      </c>
      <c r="J139" s="224"/>
      <c r="K139" s="265"/>
    </row>
    <row r="140" spans="2:11" ht="15" customHeight="1">
      <c r="B140" s="263"/>
      <c r="C140" s="224" t="s">
        <v>1031</v>
      </c>
      <c r="D140" s="224"/>
      <c r="E140" s="224"/>
      <c r="F140" s="243" t="s">
        <v>975</v>
      </c>
      <c r="G140" s="224"/>
      <c r="H140" s="224" t="s">
        <v>1032</v>
      </c>
      <c r="I140" s="224" t="s">
        <v>1009</v>
      </c>
      <c r="J140" s="224"/>
      <c r="K140" s="265"/>
    </row>
    <row r="141" spans="2:11" ht="15" customHeight="1">
      <c r="B141" s="266"/>
      <c r="C141" s="267"/>
      <c r="D141" s="267"/>
      <c r="E141" s="267"/>
      <c r="F141" s="267"/>
      <c r="G141" s="267"/>
      <c r="H141" s="267"/>
      <c r="I141" s="267"/>
      <c r="J141" s="267"/>
      <c r="K141" s="268"/>
    </row>
    <row r="142" spans="2:11" ht="18.75" customHeight="1">
      <c r="B142" s="220"/>
      <c r="C142" s="220"/>
      <c r="D142" s="220"/>
      <c r="E142" s="220"/>
      <c r="F142" s="255"/>
      <c r="G142" s="220"/>
      <c r="H142" s="220"/>
      <c r="I142" s="220"/>
      <c r="J142" s="220"/>
      <c r="K142" s="220"/>
    </row>
    <row r="143" spans="2:11" ht="18.75" customHeight="1"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</row>
    <row r="144" spans="2:11" ht="7.5" customHeight="1">
      <c r="B144" s="231"/>
      <c r="C144" s="232"/>
      <c r="D144" s="232"/>
      <c r="E144" s="232"/>
      <c r="F144" s="232"/>
      <c r="G144" s="232"/>
      <c r="H144" s="232"/>
      <c r="I144" s="232"/>
      <c r="J144" s="232"/>
      <c r="K144" s="233"/>
    </row>
    <row r="145" spans="2:11" ht="45" customHeight="1">
      <c r="B145" s="234"/>
      <c r="C145" s="339" t="s">
        <v>1033</v>
      </c>
      <c r="D145" s="339"/>
      <c r="E145" s="339"/>
      <c r="F145" s="339"/>
      <c r="G145" s="339"/>
      <c r="H145" s="339"/>
      <c r="I145" s="339"/>
      <c r="J145" s="339"/>
      <c r="K145" s="235"/>
    </row>
    <row r="146" spans="2:11" ht="17.25" customHeight="1">
      <c r="B146" s="234"/>
      <c r="C146" s="236" t="s">
        <v>969</v>
      </c>
      <c r="D146" s="236"/>
      <c r="E146" s="236"/>
      <c r="F146" s="236" t="s">
        <v>970</v>
      </c>
      <c r="G146" s="237"/>
      <c r="H146" s="236" t="s">
        <v>126</v>
      </c>
      <c r="I146" s="236" t="s">
        <v>61</v>
      </c>
      <c r="J146" s="236" t="s">
        <v>971</v>
      </c>
      <c r="K146" s="235"/>
    </row>
    <row r="147" spans="2:11" ht="17.25" customHeight="1">
      <c r="B147" s="234"/>
      <c r="C147" s="238" t="s">
        <v>972</v>
      </c>
      <c r="D147" s="238"/>
      <c r="E147" s="238"/>
      <c r="F147" s="239" t="s">
        <v>973</v>
      </c>
      <c r="G147" s="240"/>
      <c r="H147" s="238"/>
      <c r="I147" s="238"/>
      <c r="J147" s="238" t="s">
        <v>974</v>
      </c>
      <c r="K147" s="235"/>
    </row>
    <row r="148" spans="2:11" ht="5.25" customHeight="1">
      <c r="B148" s="244"/>
      <c r="C148" s="241"/>
      <c r="D148" s="241"/>
      <c r="E148" s="241"/>
      <c r="F148" s="241"/>
      <c r="G148" s="242"/>
      <c r="H148" s="241"/>
      <c r="I148" s="241"/>
      <c r="J148" s="241"/>
      <c r="K148" s="265"/>
    </row>
    <row r="149" spans="2:11" ht="15" customHeight="1">
      <c r="B149" s="244"/>
      <c r="C149" s="269" t="s">
        <v>978</v>
      </c>
      <c r="D149" s="224"/>
      <c r="E149" s="224"/>
      <c r="F149" s="270" t="s">
        <v>975</v>
      </c>
      <c r="G149" s="224"/>
      <c r="H149" s="269" t="s">
        <v>1014</v>
      </c>
      <c r="I149" s="269" t="s">
        <v>977</v>
      </c>
      <c r="J149" s="269">
        <v>120</v>
      </c>
      <c r="K149" s="265"/>
    </row>
    <row r="150" spans="2:11" ht="15" customHeight="1">
      <c r="B150" s="244"/>
      <c r="C150" s="269" t="s">
        <v>1023</v>
      </c>
      <c r="D150" s="224"/>
      <c r="E150" s="224"/>
      <c r="F150" s="270" t="s">
        <v>975</v>
      </c>
      <c r="G150" s="224"/>
      <c r="H150" s="269" t="s">
        <v>1034</v>
      </c>
      <c r="I150" s="269" t="s">
        <v>977</v>
      </c>
      <c r="J150" s="269" t="s">
        <v>1025</v>
      </c>
      <c r="K150" s="265"/>
    </row>
    <row r="151" spans="2:11" ht="15" customHeight="1">
      <c r="B151" s="244"/>
      <c r="C151" s="269" t="s">
        <v>924</v>
      </c>
      <c r="D151" s="224"/>
      <c r="E151" s="224"/>
      <c r="F151" s="270" t="s">
        <v>975</v>
      </c>
      <c r="G151" s="224"/>
      <c r="H151" s="269" t="s">
        <v>1035</v>
      </c>
      <c r="I151" s="269" t="s">
        <v>977</v>
      </c>
      <c r="J151" s="269" t="s">
        <v>1025</v>
      </c>
      <c r="K151" s="265"/>
    </row>
    <row r="152" spans="2:11" ht="15" customHeight="1">
      <c r="B152" s="244"/>
      <c r="C152" s="269" t="s">
        <v>980</v>
      </c>
      <c r="D152" s="224"/>
      <c r="E152" s="224"/>
      <c r="F152" s="270" t="s">
        <v>981</v>
      </c>
      <c r="G152" s="224"/>
      <c r="H152" s="269" t="s">
        <v>1014</v>
      </c>
      <c r="I152" s="269" t="s">
        <v>977</v>
      </c>
      <c r="J152" s="269">
        <v>50</v>
      </c>
      <c r="K152" s="265"/>
    </row>
    <row r="153" spans="2:11" ht="15" customHeight="1">
      <c r="B153" s="244"/>
      <c r="C153" s="269" t="s">
        <v>983</v>
      </c>
      <c r="D153" s="224"/>
      <c r="E153" s="224"/>
      <c r="F153" s="270" t="s">
        <v>975</v>
      </c>
      <c r="G153" s="224"/>
      <c r="H153" s="269" t="s">
        <v>1014</v>
      </c>
      <c r="I153" s="269" t="s">
        <v>985</v>
      </c>
      <c r="J153" s="269"/>
      <c r="K153" s="265"/>
    </row>
    <row r="154" spans="2:11" ht="15" customHeight="1">
      <c r="B154" s="244"/>
      <c r="C154" s="269" t="s">
        <v>994</v>
      </c>
      <c r="D154" s="224"/>
      <c r="E154" s="224"/>
      <c r="F154" s="270" t="s">
        <v>981</v>
      </c>
      <c r="G154" s="224"/>
      <c r="H154" s="269" t="s">
        <v>1014</v>
      </c>
      <c r="I154" s="269" t="s">
        <v>977</v>
      </c>
      <c r="J154" s="269">
        <v>50</v>
      </c>
      <c r="K154" s="265"/>
    </row>
    <row r="155" spans="2:11" ht="15" customHeight="1">
      <c r="B155" s="244"/>
      <c r="C155" s="269" t="s">
        <v>1002</v>
      </c>
      <c r="D155" s="224"/>
      <c r="E155" s="224"/>
      <c r="F155" s="270" t="s">
        <v>981</v>
      </c>
      <c r="G155" s="224"/>
      <c r="H155" s="269" t="s">
        <v>1014</v>
      </c>
      <c r="I155" s="269" t="s">
        <v>977</v>
      </c>
      <c r="J155" s="269">
        <v>50</v>
      </c>
      <c r="K155" s="265"/>
    </row>
    <row r="156" spans="2:11" ht="15" customHeight="1">
      <c r="B156" s="244"/>
      <c r="C156" s="269" t="s">
        <v>1000</v>
      </c>
      <c r="D156" s="224"/>
      <c r="E156" s="224"/>
      <c r="F156" s="270" t="s">
        <v>981</v>
      </c>
      <c r="G156" s="224"/>
      <c r="H156" s="269" t="s">
        <v>1014</v>
      </c>
      <c r="I156" s="269" t="s">
        <v>977</v>
      </c>
      <c r="J156" s="269">
        <v>50</v>
      </c>
      <c r="K156" s="265"/>
    </row>
    <row r="157" spans="2:11" ht="15" customHeight="1">
      <c r="B157" s="244"/>
      <c r="C157" s="269" t="s">
        <v>110</v>
      </c>
      <c r="D157" s="224"/>
      <c r="E157" s="224"/>
      <c r="F157" s="270" t="s">
        <v>975</v>
      </c>
      <c r="G157" s="224"/>
      <c r="H157" s="269" t="s">
        <v>1036</v>
      </c>
      <c r="I157" s="269" t="s">
        <v>977</v>
      </c>
      <c r="J157" s="269" t="s">
        <v>1037</v>
      </c>
      <c r="K157" s="265"/>
    </row>
    <row r="158" spans="2:11" ht="15" customHeight="1">
      <c r="B158" s="244"/>
      <c r="C158" s="269" t="s">
        <v>1038</v>
      </c>
      <c r="D158" s="224"/>
      <c r="E158" s="224"/>
      <c r="F158" s="270" t="s">
        <v>975</v>
      </c>
      <c r="G158" s="224"/>
      <c r="H158" s="269" t="s">
        <v>1039</v>
      </c>
      <c r="I158" s="269" t="s">
        <v>1009</v>
      </c>
      <c r="J158" s="269"/>
      <c r="K158" s="265"/>
    </row>
    <row r="159" spans="2:11" ht="15" customHeight="1">
      <c r="B159" s="271"/>
      <c r="C159" s="253"/>
      <c r="D159" s="253"/>
      <c r="E159" s="253"/>
      <c r="F159" s="253"/>
      <c r="G159" s="253"/>
      <c r="H159" s="253"/>
      <c r="I159" s="253"/>
      <c r="J159" s="253"/>
      <c r="K159" s="272"/>
    </row>
    <row r="160" spans="2:11" ht="18.75" customHeight="1">
      <c r="B160" s="220"/>
      <c r="C160" s="224"/>
      <c r="D160" s="224"/>
      <c r="E160" s="224"/>
      <c r="F160" s="243"/>
      <c r="G160" s="224"/>
      <c r="H160" s="224"/>
      <c r="I160" s="224"/>
      <c r="J160" s="224"/>
      <c r="K160" s="220"/>
    </row>
    <row r="161" spans="2:11" ht="18.75" customHeight="1"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</row>
    <row r="162" spans="2:11" ht="7.5" customHeight="1">
      <c r="B162" s="212"/>
      <c r="C162" s="213"/>
      <c r="D162" s="213"/>
      <c r="E162" s="213"/>
      <c r="F162" s="213"/>
      <c r="G162" s="213"/>
      <c r="H162" s="213"/>
      <c r="I162" s="213"/>
      <c r="J162" s="213"/>
      <c r="K162" s="214"/>
    </row>
    <row r="163" spans="2:11" ht="45" customHeight="1">
      <c r="B163" s="215"/>
      <c r="C163" s="336" t="s">
        <v>1040</v>
      </c>
      <c r="D163" s="336"/>
      <c r="E163" s="336"/>
      <c r="F163" s="336"/>
      <c r="G163" s="336"/>
      <c r="H163" s="336"/>
      <c r="I163" s="336"/>
      <c r="J163" s="336"/>
      <c r="K163" s="216"/>
    </row>
    <row r="164" spans="2:11" ht="17.25" customHeight="1">
      <c r="B164" s="215"/>
      <c r="C164" s="236" t="s">
        <v>969</v>
      </c>
      <c r="D164" s="236"/>
      <c r="E164" s="236"/>
      <c r="F164" s="236" t="s">
        <v>970</v>
      </c>
      <c r="G164" s="273"/>
      <c r="H164" s="274" t="s">
        <v>126</v>
      </c>
      <c r="I164" s="274" t="s">
        <v>61</v>
      </c>
      <c r="J164" s="236" t="s">
        <v>971</v>
      </c>
      <c r="K164" s="216"/>
    </row>
    <row r="165" spans="2:11" ht="17.25" customHeight="1">
      <c r="B165" s="217"/>
      <c r="C165" s="238" t="s">
        <v>972</v>
      </c>
      <c r="D165" s="238"/>
      <c r="E165" s="238"/>
      <c r="F165" s="239" t="s">
        <v>973</v>
      </c>
      <c r="G165" s="275"/>
      <c r="H165" s="276"/>
      <c r="I165" s="276"/>
      <c r="J165" s="238" t="s">
        <v>974</v>
      </c>
      <c r="K165" s="218"/>
    </row>
    <row r="166" spans="2:11" ht="5.25" customHeight="1">
      <c r="B166" s="244"/>
      <c r="C166" s="241"/>
      <c r="D166" s="241"/>
      <c r="E166" s="241"/>
      <c r="F166" s="241"/>
      <c r="G166" s="242"/>
      <c r="H166" s="241"/>
      <c r="I166" s="241"/>
      <c r="J166" s="241"/>
      <c r="K166" s="265"/>
    </row>
    <row r="167" spans="2:11" ht="15" customHeight="1">
      <c r="B167" s="244"/>
      <c r="C167" s="224" t="s">
        <v>978</v>
      </c>
      <c r="D167" s="224"/>
      <c r="E167" s="224"/>
      <c r="F167" s="243" t="s">
        <v>975</v>
      </c>
      <c r="G167" s="224"/>
      <c r="H167" s="224" t="s">
        <v>1014</v>
      </c>
      <c r="I167" s="224" t="s">
        <v>977</v>
      </c>
      <c r="J167" s="224">
        <v>120</v>
      </c>
      <c r="K167" s="265"/>
    </row>
    <row r="168" spans="2:11" ht="15" customHeight="1">
      <c r="B168" s="244"/>
      <c r="C168" s="224" t="s">
        <v>1023</v>
      </c>
      <c r="D168" s="224"/>
      <c r="E168" s="224"/>
      <c r="F168" s="243" t="s">
        <v>975</v>
      </c>
      <c r="G168" s="224"/>
      <c r="H168" s="224" t="s">
        <v>1024</v>
      </c>
      <c r="I168" s="224" t="s">
        <v>977</v>
      </c>
      <c r="J168" s="224" t="s">
        <v>1025</v>
      </c>
      <c r="K168" s="265"/>
    </row>
    <row r="169" spans="2:11" ht="15" customHeight="1">
      <c r="B169" s="244"/>
      <c r="C169" s="224" t="s">
        <v>924</v>
      </c>
      <c r="D169" s="224"/>
      <c r="E169" s="224"/>
      <c r="F169" s="243" t="s">
        <v>975</v>
      </c>
      <c r="G169" s="224"/>
      <c r="H169" s="224" t="s">
        <v>1041</v>
      </c>
      <c r="I169" s="224" t="s">
        <v>977</v>
      </c>
      <c r="J169" s="224" t="s">
        <v>1025</v>
      </c>
      <c r="K169" s="265"/>
    </row>
    <row r="170" spans="2:11" ht="15" customHeight="1">
      <c r="B170" s="244"/>
      <c r="C170" s="224" t="s">
        <v>980</v>
      </c>
      <c r="D170" s="224"/>
      <c r="E170" s="224"/>
      <c r="F170" s="243" t="s">
        <v>981</v>
      </c>
      <c r="G170" s="224"/>
      <c r="H170" s="224" t="s">
        <v>1041</v>
      </c>
      <c r="I170" s="224" t="s">
        <v>977</v>
      </c>
      <c r="J170" s="224">
        <v>50</v>
      </c>
      <c r="K170" s="265"/>
    </row>
    <row r="171" spans="2:11" ht="15" customHeight="1">
      <c r="B171" s="244"/>
      <c r="C171" s="224" t="s">
        <v>983</v>
      </c>
      <c r="D171" s="224"/>
      <c r="E171" s="224"/>
      <c r="F171" s="243" t="s">
        <v>975</v>
      </c>
      <c r="G171" s="224"/>
      <c r="H171" s="224" t="s">
        <v>1041</v>
      </c>
      <c r="I171" s="224" t="s">
        <v>985</v>
      </c>
      <c r="J171" s="224"/>
      <c r="K171" s="265"/>
    </row>
    <row r="172" spans="2:11" ht="15" customHeight="1">
      <c r="B172" s="244"/>
      <c r="C172" s="224" t="s">
        <v>994</v>
      </c>
      <c r="D172" s="224"/>
      <c r="E172" s="224"/>
      <c r="F172" s="243" t="s">
        <v>981</v>
      </c>
      <c r="G172" s="224"/>
      <c r="H172" s="224" t="s">
        <v>1041</v>
      </c>
      <c r="I172" s="224" t="s">
        <v>977</v>
      </c>
      <c r="J172" s="224">
        <v>50</v>
      </c>
      <c r="K172" s="265"/>
    </row>
    <row r="173" spans="2:11" ht="15" customHeight="1">
      <c r="B173" s="244"/>
      <c r="C173" s="224" t="s">
        <v>1002</v>
      </c>
      <c r="D173" s="224"/>
      <c r="E173" s="224"/>
      <c r="F173" s="243" t="s">
        <v>981</v>
      </c>
      <c r="G173" s="224"/>
      <c r="H173" s="224" t="s">
        <v>1041</v>
      </c>
      <c r="I173" s="224" t="s">
        <v>977</v>
      </c>
      <c r="J173" s="224">
        <v>50</v>
      </c>
      <c r="K173" s="265"/>
    </row>
    <row r="174" spans="2:11" ht="15" customHeight="1">
      <c r="B174" s="244"/>
      <c r="C174" s="224" t="s">
        <v>1000</v>
      </c>
      <c r="D174" s="224"/>
      <c r="E174" s="224"/>
      <c r="F174" s="243" t="s">
        <v>981</v>
      </c>
      <c r="G174" s="224"/>
      <c r="H174" s="224" t="s">
        <v>1041</v>
      </c>
      <c r="I174" s="224" t="s">
        <v>977</v>
      </c>
      <c r="J174" s="224">
        <v>50</v>
      </c>
      <c r="K174" s="265"/>
    </row>
    <row r="175" spans="2:11" ht="15" customHeight="1">
      <c r="B175" s="244"/>
      <c r="C175" s="224" t="s">
        <v>125</v>
      </c>
      <c r="D175" s="224"/>
      <c r="E175" s="224"/>
      <c r="F175" s="243" t="s">
        <v>975</v>
      </c>
      <c r="G175" s="224"/>
      <c r="H175" s="224" t="s">
        <v>1042</v>
      </c>
      <c r="I175" s="224" t="s">
        <v>1043</v>
      </c>
      <c r="J175" s="224"/>
      <c r="K175" s="265"/>
    </row>
    <row r="176" spans="2:11" ht="15" customHeight="1">
      <c r="B176" s="244"/>
      <c r="C176" s="224" t="s">
        <v>61</v>
      </c>
      <c r="D176" s="224"/>
      <c r="E176" s="224"/>
      <c r="F176" s="243" t="s">
        <v>975</v>
      </c>
      <c r="G176" s="224"/>
      <c r="H176" s="224" t="s">
        <v>1044</v>
      </c>
      <c r="I176" s="224" t="s">
        <v>1045</v>
      </c>
      <c r="J176" s="224">
        <v>1</v>
      </c>
      <c r="K176" s="265"/>
    </row>
    <row r="177" spans="2:11" ht="15" customHeight="1">
      <c r="B177" s="244"/>
      <c r="C177" s="224" t="s">
        <v>57</v>
      </c>
      <c r="D177" s="224"/>
      <c r="E177" s="224"/>
      <c r="F177" s="243" t="s">
        <v>975</v>
      </c>
      <c r="G177" s="224"/>
      <c r="H177" s="224" t="s">
        <v>1046</v>
      </c>
      <c r="I177" s="224" t="s">
        <v>977</v>
      </c>
      <c r="J177" s="224">
        <v>20</v>
      </c>
      <c r="K177" s="265"/>
    </row>
    <row r="178" spans="2:11" ht="15" customHeight="1">
      <c r="B178" s="244"/>
      <c r="C178" s="224" t="s">
        <v>126</v>
      </c>
      <c r="D178" s="224"/>
      <c r="E178" s="224"/>
      <c r="F178" s="243" t="s">
        <v>975</v>
      </c>
      <c r="G178" s="224"/>
      <c r="H178" s="224" t="s">
        <v>1047</v>
      </c>
      <c r="I178" s="224" t="s">
        <v>977</v>
      </c>
      <c r="J178" s="224">
        <v>255</v>
      </c>
      <c r="K178" s="265"/>
    </row>
    <row r="179" spans="2:11" ht="15" customHeight="1">
      <c r="B179" s="244"/>
      <c r="C179" s="224" t="s">
        <v>127</v>
      </c>
      <c r="D179" s="224"/>
      <c r="E179" s="224"/>
      <c r="F179" s="243" t="s">
        <v>975</v>
      </c>
      <c r="G179" s="224"/>
      <c r="H179" s="224" t="s">
        <v>940</v>
      </c>
      <c r="I179" s="224" t="s">
        <v>977</v>
      </c>
      <c r="J179" s="224">
        <v>10</v>
      </c>
      <c r="K179" s="265"/>
    </row>
    <row r="180" spans="2:11" ht="15" customHeight="1">
      <c r="B180" s="244"/>
      <c r="C180" s="224" t="s">
        <v>128</v>
      </c>
      <c r="D180" s="224"/>
      <c r="E180" s="224"/>
      <c r="F180" s="243" t="s">
        <v>975</v>
      </c>
      <c r="G180" s="224"/>
      <c r="H180" s="224" t="s">
        <v>1048</v>
      </c>
      <c r="I180" s="224" t="s">
        <v>1009</v>
      </c>
      <c r="J180" s="224"/>
      <c r="K180" s="265"/>
    </row>
    <row r="181" spans="2:11" ht="15" customHeight="1">
      <c r="B181" s="244"/>
      <c r="C181" s="224" t="s">
        <v>1049</v>
      </c>
      <c r="D181" s="224"/>
      <c r="E181" s="224"/>
      <c r="F181" s="243" t="s">
        <v>975</v>
      </c>
      <c r="G181" s="224"/>
      <c r="H181" s="224" t="s">
        <v>1050</v>
      </c>
      <c r="I181" s="224" t="s">
        <v>1009</v>
      </c>
      <c r="J181" s="224"/>
      <c r="K181" s="265"/>
    </row>
    <row r="182" spans="2:11" ht="15" customHeight="1">
      <c r="B182" s="244"/>
      <c r="C182" s="224" t="s">
        <v>1038</v>
      </c>
      <c r="D182" s="224"/>
      <c r="E182" s="224"/>
      <c r="F182" s="243" t="s">
        <v>975</v>
      </c>
      <c r="G182" s="224"/>
      <c r="H182" s="224" t="s">
        <v>1051</v>
      </c>
      <c r="I182" s="224" t="s">
        <v>1009</v>
      </c>
      <c r="J182" s="224"/>
      <c r="K182" s="265"/>
    </row>
    <row r="183" spans="2:11" ht="15" customHeight="1">
      <c r="B183" s="244"/>
      <c r="C183" s="224" t="s">
        <v>130</v>
      </c>
      <c r="D183" s="224"/>
      <c r="E183" s="224"/>
      <c r="F183" s="243" t="s">
        <v>981</v>
      </c>
      <c r="G183" s="224"/>
      <c r="H183" s="224" t="s">
        <v>1052</v>
      </c>
      <c r="I183" s="224" t="s">
        <v>977</v>
      </c>
      <c r="J183" s="224">
        <v>50</v>
      </c>
      <c r="K183" s="265"/>
    </row>
    <row r="184" spans="2:11" ht="15" customHeight="1">
      <c r="B184" s="244"/>
      <c r="C184" s="224" t="s">
        <v>1053</v>
      </c>
      <c r="D184" s="224"/>
      <c r="E184" s="224"/>
      <c r="F184" s="243" t="s">
        <v>981</v>
      </c>
      <c r="G184" s="224"/>
      <c r="H184" s="224" t="s">
        <v>1054</v>
      </c>
      <c r="I184" s="224" t="s">
        <v>1055</v>
      </c>
      <c r="J184" s="224"/>
      <c r="K184" s="265"/>
    </row>
    <row r="185" spans="2:11" ht="15" customHeight="1">
      <c r="B185" s="244"/>
      <c r="C185" s="224" t="s">
        <v>1056</v>
      </c>
      <c r="D185" s="224"/>
      <c r="E185" s="224"/>
      <c r="F185" s="243" t="s">
        <v>981</v>
      </c>
      <c r="G185" s="224"/>
      <c r="H185" s="224" t="s">
        <v>1057</v>
      </c>
      <c r="I185" s="224" t="s">
        <v>1055</v>
      </c>
      <c r="J185" s="224"/>
      <c r="K185" s="265"/>
    </row>
    <row r="186" spans="2:11" ht="15" customHeight="1">
      <c r="B186" s="244"/>
      <c r="C186" s="224" t="s">
        <v>1058</v>
      </c>
      <c r="D186" s="224"/>
      <c r="E186" s="224"/>
      <c r="F186" s="243" t="s">
        <v>981</v>
      </c>
      <c r="G186" s="224"/>
      <c r="H186" s="224" t="s">
        <v>1059</v>
      </c>
      <c r="I186" s="224" t="s">
        <v>1055</v>
      </c>
      <c r="J186" s="224"/>
      <c r="K186" s="265"/>
    </row>
    <row r="187" spans="2:11" ht="15" customHeight="1">
      <c r="B187" s="244"/>
      <c r="C187" s="277" t="s">
        <v>1060</v>
      </c>
      <c r="D187" s="224"/>
      <c r="E187" s="224"/>
      <c r="F187" s="243" t="s">
        <v>981</v>
      </c>
      <c r="G187" s="224"/>
      <c r="H187" s="224" t="s">
        <v>1061</v>
      </c>
      <c r="I187" s="224" t="s">
        <v>1062</v>
      </c>
      <c r="J187" s="278" t="s">
        <v>1063</v>
      </c>
      <c r="K187" s="265"/>
    </row>
    <row r="188" spans="2:11" ht="15" customHeight="1">
      <c r="B188" s="244"/>
      <c r="C188" s="229" t="s">
        <v>46</v>
      </c>
      <c r="D188" s="224"/>
      <c r="E188" s="224"/>
      <c r="F188" s="243" t="s">
        <v>975</v>
      </c>
      <c r="G188" s="224"/>
      <c r="H188" s="220" t="s">
        <v>1064</v>
      </c>
      <c r="I188" s="224" t="s">
        <v>1065</v>
      </c>
      <c r="J188" s="224"/>
      <c r="K188" s="265"/>
    </row>
    <row r="189" spans="2:11" ht="15" customHeight="1">
      <c r="B189" s="244"/>
      <c r="C189" s="229" t="s">
        <v>1066</v>
      </c>
      <c r="D189" s="224"/>
      <c r="E189" s="224"/>
      <c r="F189" s="243" t="s">
        <v>975</v>
      </c>
      <c r="G189" s="224"/>
      <c r="H189" s="224" t="s">
        <v>1067</v>
      </c>
      <c r="I189" s="224" t="s">
        <v>1009</v>
      </c>
      <c r="J189" s="224"/>
      <c r="K189" s="265"/>
    </row>
    <row r="190" spans="2:11" ht="15" customHeight="1">
      <c r="B190" s="244"/>
      <c r="C190" s="229" t="s">
        <v>1068</v>
      </c>
      <c r="D190" s="224"/>
      <c r="E190" s="224"/>
      <c r="F190" s="243" t="s">
        <v>975</v>
      </c>
      <c r="G190" s="224"/>
      <c r="H190" s="224" t="s">
        <v>1069</v>
      </c>
      <c r="I190" s="224" t="s">
        <v>1009</v>
      </c>
      <c r="J190" s="224"/>
      <c r="K190" s="265"/>
    </row>
    <row r="191" spans="2:11" ht="15" customHeight="1">
      <c r="B191" s="244"/>
      <c r="C191" s="229" t="s">
        <v>1070</v>
      </c>
      <c r="D191" s="224"/>
      <c r="E191" s="224"/>
      <c r="F191" s="243" t="s">
        <v>981</v>
      </c>
      <c r="G191" s="224"/>
      <c r="H191" s="224" t="s">
        <v>1071</v>
      </c>
      <c r="I191" s="224" t="s">
        <v>1009</v>
      </c>
      <c r="J191" s="224"/>
      <c r="K191" s="265"/>
    </row>
    <row r="192" spans="2:11" ht="15" customHeight="1">
      <c r="B192" s="271"/>
      <c r="C192" s="279"/>
      <c r="D192" s="253"/>
      <c r="E192" s="253"/>
      <c r="F192" s="253"/>
      <c r="G192" s="253"/>
      <c r="H192" s="253"/>
      <c r="I192" s="253"/>
      <c r="J192" s="253"/>
      <c r="K192" s="272"/>
    </row>
    <row r="193" spans="2:11" ht="18.75" customHeight="1">
      <c r="B193" s="220"/>
      <c r="C193" s="224"/>
      <c r="D193" s="224"/>
      <c r="E193" s="224"/>
      <c r="F193" s="243"/>
      <c r="G193" s="224"/>
      <c r="H193" s="224"/>
      <c r="I193" s="224"/>
      <c r="J193" s="224"/>
      <c r="K193" s="220"/>
    </row>
    <row r="194" spans="2:11" ht="18.75" customHeight="1">
      <c r="B194" s="220"/>
      <c r="C194" s="224"/>
      <c r="D194" s="224"/>
      <c r="E194" s="224"/>
      <c r="F194" s="243"/>
      <c r="G194" s="224"/>
      <c r="H194" s="224"/>
      <c r="I194" s="224"/>
      <c r="J194" s="224"/>
      <c r="K194" s="220"/>
    </row>
    <row r="195" spans="2:11" ht="18.75" customHeight="1"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</row>
    <row r="196" spans="2:11">
      <c r="B196" s="212"/>
      <c r="C196" s="213"/>
      <c r="D196" s="213"/>
      <c r="E196" s="213"/>
      <c r="F196" s="213"/>
      <c r="G196" s="213"/>
      <c r="H196" s="213"/>
      <c r="I196" s="213"/>
      <c r="J196" s="213"/>
      <c r="K196" s="214"/>
    </row>
    <row r="197" spans="2:11" ht="22.2">
      <c r="B197" s="215"/>
      <c r="C197" s="336" t="s">
        <v>1072</v>
      </c>
      <c r="D197" s="336"/>
      <c r="E197" s="336"/>
      <c r="F197" s="336"/>
      <c r="G197" s="336"/>
      <c r="H197" s="336"/>
      <c r="I197" s="336"/>
      <c r="J197" s="336"/>
      <c r="K197" s="216"/>
    </row>
    <row r="198" spans="2:11" ht="25.5" customHeight="1">
      <c r="B198" s="215"/>
      <c r="C198" s="280" t="s">
        <v>1073</v>
      </c>
      <c r="D198" s="280"/>
      <c r="E198" s="280"/>
      <c r="F198" s="280" t="s">
        <v>1074</v>
      </c>
      <c r="G198" s="281"/>
      <c r="H198" s="340" t="s">
        <v>1075</v>
      </c>
      <c r="I198" s="340"/>
      <c r="J198" s="340"/>
      <c r="K198" s="216"/>
    </row>
    <row r="199" spans="2:11" ht="5.25" customHeight="1">
      <c r="B199" s="244"/>
      <c r="C199" s="241"/>
      <c r="D199" s="241"/>
      <c r="E199" s="241"/>
      <c r="F199" s="241"/>
      <c r="G199" s="224"/>
      <c r="H199" s="241"/>
      <c r="I199" s="241"/>
      <c r="J199" s="241"/>
      <c r="K199" s="265"/>
    </row>
    <row r="200" spans="2:11" ht="15" customHeight="1">
      <c r="B200" s="244"/>
      <c r="C200" s="224" t="s">
        <v>1065</v>
      </c>
      <c r="D200" s="224"/>
      <c r="E200" s="224"/>
      <c r="F200" s="243" t="s">
        <v>47</v>
      </c>
      <c r="G200" s="224"/>
      <c r="H200" s="341" t="s">
        <v>1076</v>
      </c>
      <c r="I200" s="341"/>
      <c r="J200" s="341"/>
      <c r="K200" s="265"/>
    </row>
    <row r="201" spans="2:11" ht="15" customHeight="1">
      <c r="B201" s="244"/>
      <c r="C201" s="250"/>
      <c r="D201" s="224"/>
      <c r="E201" s="224"/>
      <c r="F201" s="243" t="s">
        <v>48</v>
      </c>
      <c r="G201" s="224"/>
      <c r="H201" s="341" t="s">
        <v>1077</v>
      </c>
      <c r="I201" s="341"/>
      <c r="J201" s="341"/>
      <c r="K201" s="265"/>
    </row>
    <row r="202" spans="2:11" ht="15" customHeight="1">
      <c r="B202" s="244"/>
      <c r="C202" s="250"/>
      <c r="D202" s="224"/>
      <c r="E202" s="224"/>
      <c r="F202" s="243" t="s">
        <v>51</v>
      </c>
      <c r="G202" s="224"/>
      <c r="H202" s="341" t="s">
        <v>1078</v>
      </c>
      <c r="I202" s="341"/>
      <c r="J202" s="341"/>
      <c r="K202" s="265"/>
    </row>
    <row r="203" spans="2:11" ht="15" customHeight="1">
      <c r="B203" s="244"/>
      <c r="C203" s="224"/>
      <c r="D203" s="224"/>
      <c r="E203" s="224"/>
      <c r="F203" s="243" t="s">
        <v>49</v>
      </c>
      <c r="G203" s="224"/>
      <c r="H203" s="341" t="s">
        <v>1079</v>
      </c>
      <c r="I203" s="341"/>
      <c r="J203" s="341"/>
      <c r="K203" s="265"/>
    </row>
    <row r="204" spans="2:11" ht="15" customHeight="1">
      <c r="B204" s="244"/>
      <c r="C204" s="224"/>
      <c r="D204" s="224"/>
      <c r="E204" s="224"/>
      <c r="F204" s="243" t="s">
        <v>50</v>
      </c>
      <c r="G204" s="224"/>
      <c r="H204" s="341" t="s">
        <v>1080</v>
      </c>
      <c r="I204" s="341"/>
      <c r="J204" s="341"/>
      <c r="K204" s="265"/>
    </row>
    <row r="205" spans="2:11" ht="15" customHeight="1">
      <c r="B205" s="244"/>
      <c r="C205" s="224"/>
      <c r="D205" s="224"/>
      <c r="E205" s="224"/>
      <c r="F205" s="243"/>
      <c r="G205" s="224"/>
      <c r="H205" s="224"/>
      <c r="I205" s="224"/>
      <c r="J205" s="224"/>
      <c r="K205" s="265"/>
    </row>
    <row r="206" spans="2:11" ht="15" customHeight="1">
      <c r="B206" s="244"/>
      <c r="C206" s="224" t="s">
        <v>1021</v>
      </c>
      <c r="D206" s="224"/>
      <c r="E206" s="224"/>
      <c r="F206" s="243" t="s">
        <v>83</v>
      </c>
      <c r="G206" s="224"/>
      <c r="H206" s="341" t="s">
        <v>1081</v>
      </c>
      <c r="I206" s="341"/>
      <c r="J206" s="341"/>
      <c r="K206" s="265"/>
    </row>
    <row r="207" spans="2:11" ht="15" customHeight="1">
      <c r="B207" s="244"/>
      <c r="C207" s="250"/>
      <c r="D207" s="224"/>
      <c r="E207" s="224"/>
      <c r="F207" s="243" t="s">
        <v>920</v>
      </c>
      <c r="G207" s="224"/>
      <c r="H207" s="341" t="s">
        <v>921</v>
      </c>
      <c r="I207" s="341"/>
      <c r="J207" s="341"/>
      <c r="K207" s="265"/>
    </row>
    <row r="208" spans="2:11" ht="15" customHeight="1">
      <c r="B208" s="244"/>
      <c r="C208" s="224"/>
      <c r="D208" s="224"/>
      <c r="E208" s="224"/>
      <c r="F208" s="243" t="s">
        <v>918</v>
      </c>
      <c r="G208" s="224"/>
      <c r="H208" s="341" t="s">
        <v>1082</v>
      </c>
      <c r="I208" s="341"/>
      <c r="J208" s="341"/>
      <c r="K208" s="265"/>
    </row>
    <row r="209" spans="2:11" ht="15" customHeight="1">
      <c r="B209" s="282"/>
      <c r="C209" s="250"/>
      <c r="D209" s="250"/>
      <c r="E209" s="250"/>
      <c r="F209" s="243" t="s">
        <v>98</v>
      </c>
      <c r="G209" s="229"/>
      <c r="H209" s="342" t="s">
        <v>99</v>
      </c>
      <c r="I209" s="342"/>
      <c r="J209" s="342"/>
      <c r="K209" s="283"/>
    </row>
    <row r="210" spans="2:11" ht="15" customHeight="1">
      <c r="B210" s="282"/>
      <c r="C210" s="250"/>
      <c r="D210" s="250"/>
      <c r="E210" s="250"/>
      <c r="F210" s="243" t="s">
        <v>922</v>
      </c>
      <c r="G210" s="229"/>
      <c r="H210" s="342" t="s">
        <v>876</v>
      </c>
      <c r="I210" s="342"/>
      <c r="J210" s="342"/>
      <c r="K210" s="283"/>
    </row>
    <row r="211" spans="2:11" ht="15" customHeight="1">
      <c r="B211" s="282"/>
      <c r="C211" s="250"/>
      <c r="D211" s="250"/>
      <c r="E211" s="250"/>
      <c r="F211" s="284"/>
      <c r="G211" s="229"/>
      <c r="H211" s="285"/>
      <c r="I211" s="285"/>
      <c r="J211" s="285"/>
      <c r="K211" s="283"/>
    </row>
    <row r="212" spans="2:11" ht="15" customHeight="1">
      <c r="B212" s="282"/>
      <c r="C212" s="224" t="s">
        <v>1045</v>
      </c>
      <c r="D212" s="250"/>
      <c r="E212" s="250"/>
      <c r="F212" s="243">
        <v>1</v>
      </c>
      <c r="G212" s="229"/>
      <c r="H212" s="342" t="s">
        <v>1083</v>
      </c>
      <c r="I212" s="342"/>
      <c r="J212" s="342"/>
      <c r="K212" s="283"/>
    </row>
    <row r="213" spans="2:11" ht="15" customHeight="1">
      <c r="B213" s="282"/>
      <c r="C213" s="250"/>
      <c r="D213" s="250"/>
      <c r="E213" s="250"/>
      <c r="F213" s="243">
        <v>2</v>
      </c>
      <c r="G213" s="229"/>
      <c r="H213" s="342" t="s">
        <v>1084</v>
      </c>
      <c r="I213" s="342"/>
      <c r="J213" s="342"/>
      <c r="K213" s="283"/>
    </row>
    <row r="214" spans="2:11" ht="15" customHeight="1">
      <c r="B214" s="282"/>
      <c r="C214" s="250"/>
      <c r="D214" s="250"/>
      <c r="E214" s="250"/>
      <c r="F214" s="243">
        <v>3</v>
      </c>
      <c r="G214" s="229"/>
      <c r="H214" s="342" t="s">
        <v>1085</v>
      </c>
      <c r="I214" s="342"/>
      <c r="J214" s="342"/>
      <c r="K214" s="283"/>
    </row>
    <row r="215" spans="2:11" ht="15" customHeight="1">
      <c r="B215" s="282"/>
      <c r="C215" s="250"/>
      <c r="D215" s="250"/>
      <c r="E215" s="250"/>
      <c r="F215" s="243">
        <v>4</v>
      </c>
      <c r="G215" s="229"/>
      <c r="H215" s="342" t="s">
        <v>1086</v>
      </c>
      <c r="I215" s="342"/>
      <c r="J215" s="342"/>
      <c r="K215" s="283"/>
    </row>
    <row r="216" spans="2:11" ht="12.75" customHeight="1">
      <c r="B216" s="286"/>
      <c r="C216" s="287"/>
      <c r="D216" s="287"/>
      <c r="E216" s="287"/>
      <c r="F216" s="287"/>
      <c r="G216" s="287"/>
      <c r="H216" s="287"/>
      <c r="I216" s="287"/>
      <c r="J216" s="287"/>
      <c r="K216" s="288"/>
    </row>
  </sheetData>
  <sheetProtection formatCells="0" formatColumns="0" formatRows="0" insertColumns="0" insertRows="0" insertHyperlinks="0" deleteColumns="0" deleteRows="0" sort="0" autoFilter="0" pivotTables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SO-101 - HPC49</vt:lpstr>
      <vt:lpstr>SO-301 - Záchytný příkop</vt:lpstr>
      <vt:lpstr>SO-302 - Podélný záchytný...</vt:lpstr>
      <vt:lpstr>SO-901 - Ozelenění</vt:lpstr>
      <vt:lpstr>VON - Vedlejší a ostatní ...</vt:lpstr>
      <vt:lpstr>Pokyny pro vyplnění</vt:lpstr>
      <vt:lpstr>'Rekapitulace stavby'!Názvy_tisku</vt:lpstr>
      <vt:lpstr>'SO-101 - HPC49'!Názvy_tisku</vt:lpstr>
      <vt:lpstr>'SO-301 - Záchytný příkop'!Názvy_tisku</vt:lpstr>
      <vt:lpstr>'SO-302 - Podélný záchytný...'!Názvy_tisku</vt:lpstr>
      <vt:lpstr>'SO-901 - Ozelenění'!Názvy_tisku</vt:lpstr>
      <vt:lpstr>'VON - Vedlejší a ostatní ...'!Názvy_tisku</vt:lpstr>
      <vt:lpstr>'Pokyny pro vyplnění'!Oblast_tisku</vt:lpstr>
      <vt:lpstr>'Rekapitulace stavby'!Oblast_tisku</vt:lpstr>
      <vt:lpstr>'SO-101 - HPC49'!Oblast_tisku</vt:lpstr>
      <vt:lpstr>'SO-301 - Záchytný příkop'!Oblast_tisku</vt:lpstr>
      <vt:lpstr>'SO-302 - Podélný záchytný...'!Oblast_tisku</vt:lpstr>
      <vt:lpstr>'SO-901 - Ozelenění'!Oblast_tisku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Požárová</dc:creator>
  <cp:lastModifiedBy>Administrator</cp:lastModifiedBy>
  <dcterms:created xsi:type="dcterms:W3CDTF">2018-09-19T12:52:30Z</dcterms:created>
  <dcterms:modified xsi:type="dcterms:W3CDTF">2018-10-01T12:04:25Z</dcterms:modified>
</cp:coreProperties>
</file>